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Sid\Dropbox\CodingTemple\CT_Coursework\Week_1\"/>
    </mc:Choice>
  </mc:AlternateContent>
  <xr:revisionPtr revIDLastSave="0" documentId="13_ncr:1_{EBA2813B-6037-46F5-B39F-54104E1EEB87}" xr6:coauthVersionLast="47" xr6:coauthVersionMax="47" xr10:uidLastSave="{00000000-0000-0000-0000-000000000000}"/>
  <bookViews>
    <workbookView xWindow="-110" yWindow="-110" windowWidth="19420" windowHeight="10420" xr2:uid="{00000000-000D-0000-FFFF-FFFF00000000}"/>
  </bookViews>
  <sheets>
    <sheet name="Presentation" sheetId="9" r:id="rId1"/>
    <sheet name="country x subscribers" sheetId="2" r:id="rId2"/>
    <sheet name="Dashboard" sheetId="4" r:id="rId3"/>
    <sheet name="Overview" sheetId="3" r:id="rId4"/>
    <sheet name="averages stats X category" sheetId="5" r:id="rId5"/>
    <sheet name="avg earnings per category" sheetId="6" r:id="rId6"/>
    <sheet name="growth x category" sheetId="7" r:id="rId7"/>
    <sheet name="Global YouTube Statistics" sheetId="1" r:id="rId8"/>
    <sheet name="DNR - Channel Age x Views" sheetId="8" r:id="rId9"/>
  </sheets>
  <definedNames>
    <definedName name="Slicer_Country">#N/A</definedName>
    <definedName name="Slicer_Country1">#N/A</definedName>
    <definedName name="Slicer_Country2">#N/A</definedName>
    <definedName name="Slicer_Country3">#N/A</definedName>
  </definedNames>
  <calcPr calcId="191029"/>
  <pivotCaches>
    <pivotCache cacheId="1"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3" i="1" l="1"/>
  <c r="G87" i="1"/>
  <c r="G534" i="1"/>
  <c r="G545" i="1"/>
  <c r="G209" i="1"/>
  <c r="G287" i="1"/>
  <c r="G385" i="1"/>
  <c r="G245" i="1"/>
  <c r="G458" i="1"/>
  <c r="G234" i="1"/>
  <c r="G518" i="1"/>
  <c r="G367" i="1"/>
  <c r="G145" i="1"/>
  <c r="G220" i="1"/>
  <c r="G196" i="1"/>
  <c r="G113" i="1"/>
  <c r="G409" i="1"/>
  <c r="G248" i="1"/>
  <c r="G199" i="1"/>
  <c r="G96" i="1"/>
  <c r="G552" i="1"/>
  <c r="G336" i="1"/>
  <c r="G383" i="1"/>
  <c r="G305" i="1"/>
  <c r="G303" i="1"/>
  <c r="G144" i="1"/>
  <c r="G233" i="1"/>
  <c r="G435" i="1"/>
  <c r="G3" i="1"/>
  <c r="G176" i="1"/>
  <c r="G396" i="1"/>
  <c r="G398" i="1"/>
  <c r="G519" i="1"/>
  <c r="G170" i="1"/>
  <c r="G140" i="1"/>
  <c r="G362" i="1"/>
  <c r="G475" i="1"/>
  <c r="G290" i="1"/>
  <c r="G117" i="1"/>
  <c r="G146" i="1"/>
  <c r="G327" i="1"/>
  <c r="G313" i="1"/>
  <c r="G400" i="1"/>
  <c r="G291" i="1"/>
  <c r="G180" i="1"/>
  <c r="G502" i="1"/>
  <c r="G103" i="1"/>
  <c r="G492" i="1"/>
  <c r="G279" i="1"/>
  <c r="G206" i="1"/>
  <c r="G451" i="1"/>
  <c r="G188" i="1"/>
  <c r="G122" i="1"/>
  <c r="G123" i="1"/>
  <c r="G431" i="1"/>
  <c r="G309" i="1"/>
  <c r="G295" i="1"/>
  <c r="G223" i="1"/>
  <c r="G550" i="1"/>
  <c r="G541" i="1"/>
  <c r="G186" i="1"/>
  <c r="G187" i="1"/>
  <c r="G31" i="1"/>
  <c r="G249" i="1"/>
  <c r="G486" i="1"/>
  <c r="G487" i="1"/>
  <c r="G45" i="1"/>
  <c r="G231" i="1"/>
  <c r="G312" i="1"/>
  <c r="G452" i="1"/>
  <c r="G126" i="1"/>
  <c r="G222" i="1"/>
  <c r="G447" i="1"/>
  <c r="G210" i="1"/>
  <c r="G427" i="1"/>
  <c r="G423" i="1"/>
  <c r="G283" i="1"/>
  <c r="G401" i="1"/>
  <c r="G195" i="1"/>
  <c r="G379" i="1"/>
  <c r="G137" i="1"/>
  <c r="G79" i="1"/>
  <c r="G168" i="1"/>
  <c r="G127" i="1"/>
  <c r="G553" i="1"/>
  <c r="G537" i="1"/>
  <c r="G328" i="1"/>
  <c r="G154" i="1"/>
  <c r="G52" i="1"/>
  <c r="G529" i="1"/>
  <c r="G217" i="1"/>
  <c r="G148" i="1"/>
  <c r="G516" i="1"/>
  <c r="G315" i="1"/>
  <c r="G513" i="1"/>
  <c r="G207" i="1"/>
  <c r="G506" i="1"/>
  <c r="G301" i="1"/>
  <c r="G488" i="1"/>
  <c r="G466" i="1"/>
  <c r="G446" i="1"/>
  <c r="G50" i="1"/>
  <c r="G436" i="1"/>
  <c r="G61" i="1"/>
  <c r="G160" i="1"/>
  <c r="G406" i="1"/>
  <c r="G388" i="1"/>
  <c r="G116" i="1"/>
  <c r="G241" i="1"/>
  <c r="G384" i="1"/>
  <c r="G372" i="1"/>
  <c r="G373" i="1"/>
  <c r="G365" i="1"/>
  <c r="G226" i="1"/>
  <c r="G353" i="1"/>
  <c r="G355" i="1"/>
  <c r="G70" i="1"/>
  <c r="G214" i="1"/>
  <c r="G345" i="1"/>
  <c r="G208" i="1"/>
  <c r="G134" i="1"/>
  <c r="G340" i="1"/>
  <c r="G337" i="1"/>
  <c r="G58" i="1"/>
  <c r="G128" i="1"/>
  <c r="G88" i="1"/>
  <c r="G125" i="1"/>
  <c r="G318" i="1"/>
  <c r="G314" i="1"/>
  <c r="G19" i="1"/>
  <c r="G178" i="1"/>
  <c r="G80" i="1"/>
  <c r="G293" i="1"/>
  <c r="G165" i="1"/>
  <c r="G161" i="1"/>
  <c r="G538" i="1"/>
  <c r="G542" i="1"/>
  <c r="G105" i="1"/>
  <c r="G104" i="1"/>
  <c r="G528" i="1"/>
  <c r="G526" i="1"/>
  <c r="G264" i="1"/>
  <c r="G147" i="1"/>
  <c r="G261" i="1"/>
  <c r="G143" i="1"/>
  <c r="G503" i="1"/>
  <c r="G32" i="1"/>
  <c r="G498" i="1"/>
  <c r="G500" i="1"/>
  <c r="G92" i="1"/>
  <c r="G253" i="1"/>
  <c r="G247" i="1"/>
  <c r="G37" i="1"/>
  <c r="G478" i="1"/>
  <c r="G133" i="1"/>
  <c r="G473" i="1"/>
  <c r="G468" i="1"/>
  <c r="G472" i="1"/>
  <c r="G465" i="1"/>
  <c r="G456" i="1"/>
  <c r="G453" i="1"/>
  <c r="G81" i="1"/>
  <c r="G444" i="1"/>
  <c r="G445" i="1"/>
  <c r="G448" i="1"/>
  <c r="G213" i="1"/>
  <c r="G439" i="1"/>
  <c r="G440" i="1"/>
  <c r="G433" i="1"/>
  <c r="G428" i="1"/>
  <c r="G420" i="1"/>
  <c r="G405" i="1"/>
  <c r="G407" i="1"/>
  <c r="G410" i="1"/>
  <c r="G11" i="1"/>
  <c r="G393" i="1"/>
  <c r="G194" i="1"/>
  <c r="G386" i="1"/>
  <c r="G387" i="1"/>
  <c r="G389" i="1"/>
  <c r="G191" i="1"/>
  <c r="G192" i="1"/>
  <c r="G68" i="1"/>
  <c r="G382" i="1"/>
  <c r="G307" i="1"/>
  <c r="G377" i="1"/>
  <c r="G371" i="1"/>
  <c r="G374" i="1"/>
  <c r="G15" i="1"/>
  <c r="G109" i="1"/>
  <c r="G361" i="1"/>
  <c r="G14" i="1"/>
  <c r="G357" i="1"/>
  <c r="G359" i="1"/>
  <c r="G173" i="1"/>
  <c r="G356" i="1"/>
  <c r="G166" i="1"/>
  <c r="G349" i="1"/>
  <c r="G351" i="1"/>
  <c r="G346" i="1"/>
  <c r="G343" i="1"/>
  <c r="G338" i="1"/>
  <c r="G334" i="1"/>
  <c r="G159" i="1"/>
  <c r="G331" i="1"/>
  <c r="G156" i="1"/>
  <c r="G157" i="1"/>
  <c r="G325" i="1"/>
  <c r="G34" i="1"/>
  <c r="G48" i="1"/>
  <c r="G316" i="1"/>
  <c r="G8" i="1"/>
  <c r="G142" i="1"/>
  <c r="G308" i="1"/>
  <c r="G78" i="1"/>
  <c r="G138" i="1"/>
  <c r="G73" i="1"/>
  <c r="G281" i="1"/>
  <c r="G38" i="1"/>
  <c r="G271" i="1"/>
  <c r="G272" i="1"/>
  <c r="G66" i="1"/>
  <c r="G267" i="1"/>
  <c r="G23" i="1"/>
  <c r="G60" i="1"/>
  <c r="G22" i="1"/>
  <c r="G256" i="1"/>
  <c r="G251" i="1"/>
  <c r="G250" i="1"/>
  <c r="G115" i="1"/>
  <c r="G236" i="1"/>
  <c r="G55" i="1"/>
  <c r="G54" i="1"/>
  <c r="G110" i="1"/>
  <c r="G224" i="1"/>
  <c r="G218" i="1"/>
  <c r="G221" i="1"/>
  <c r="G101" i="1"/>
  <c r="G215" i="1"/>
  <c r="G99" i="1"/>
  <c r="G29" i="1"/>
  <c r="G204" i="1"/>
  <c r="G200" i="1"/>
  <c r="G201" i="1"/>
  <c r="G16" i="1"/>
  <c r="G42" i="1"/>
  <c r="G193" i="1"/>
  <c r="G25" i="1"/>
  <c r="G24" i="1"/>
  <c r="G84" i="1"/>
  <c r="G39" i="1"/>
  <c r="G177" i="1"/>
  <c r="G171" i="1"/>
  <c r="G169" i="1"/>
  <c r="G77" i="1"/>
  <c r="G2" i="1"/>
  <c r="G164" i="1"/>
  <c r="G554" i="1"/>
  <c r="G555" i="1"/>
  <c r="G74" i="1"/>
  <c r="G546" i="1"/>
  <c r="G547" i="1"/>
  <c r="G548" i="1"/>
  <c r="G549" i="1"/>
  <c r="G551" i="1"/>
  <c r="G71" i="1"/>
  <c r="G539" i="1"/>
  <c r="G540" i="1"/>
  <c r="G543" i="1"/>
  <c r="G544" i="1"/>
  <c r="G535" i="1"/>
  <c r="G536" i="1"/>
  <c r="G530" i="1"/>
  <c r="G532" i="1"/>
  <c r="G533" i="1"/>
  <c r="G527" i="1"/>
  <c r="G10" i="1"/>
  <c r="G520" i="1"/>
  <c r="G521" i="1"/>
  <c r="G522" i="1"/>
  <c r="G523" i="1"/>
  <c r="G524" i="1"/>
  <c r="G525" i="1"/>
  <c r="G515" i="1"/>
  <c r="G517" i="1"/>
  <c r="G509" i="1"/>
  <c r="G510" i="1"/>
  <c r="G511" i="1"/>
  <c r="G512" i="1"/>
  <c r="G17" i="1"/>
  <c r="G504" i="1"/>
  <c r="G505" i="1"/>
  <c r="G507" i="1"/>
  <c r="G57" i="1"/>
  <c r="G494" i="1"/>
  <c r="G495" i="1"/>
  <c r="G496" i="1"/>
  <c r="G497" i="1"/>
  <c r="G499" i="1"/>
  <c r="G501" i="1"/>
  <c r="G141" i="1"/>
  <c r="G490" i="1"/>
  <c r="G491" i="1"/>
  <c r="G139" i="1"/>
  <c r="G484" i="1"/>
  <c r="G485" i="1"/>
  <c r="G489" i="1"/>
  <c r="G479" i="1"/>
  <c r="G480" i="1"/>
  <c r="G481" i="1"/>
  <c r="G482" i="1"/>
  <c r="G135" i="1"/>
  <c r="G132" i="1"/>
  <c r="G474" i="1"/>
  <c r="G476" i="1"/>
  <c r="G477" i="1"/>
  <c r="G467" i="1"/>
  <c r="G469" i="1"/>
  <c r="G470" i="1"/>
  <c r="G471" i="1"/>
  <c r="G130" i="1"/>
  <c r="G461" i="1"/>
  <c r="G462" i="1"/>
  <c r="G463" i="1"/>
  <c r="G464" i="1"/>
  <c r="G455" i="1"/>
  <c r="G457" i="1"/>
  <c r="G459" i="1"/>
  <c r="G460" i="1"/>
  <c r="G129" i="1"/>
  <c r="G449" i="1"/>
  <c r="G454" i="1"/>
  <c r="G442" i="1"/>
  <c r="G49" i="1"/>
  <c r="G437" i="1"/>
  <c r="G441" i="1"/>
  <c r="G124" i="1"/>
  <c r="G432" i="1"/>
  <c r="G434" i="1"/>
  <c r="G426" i="1"/>
  <c r="G429" i="1"/>
  <c r="G430" i="1"/>
  <c r="G421" i="1"/>
  <c r="G422" i="1"/>
  <c r="G424" i="1"/>
  <c r="G425" i="1"/>
  <c r="G47" i="1"/>
  <c r="G411" i="1"/>
  <c r="G412" i="1"/>
  <c r="G413" i="1"/>
  <c r="G414" i="1"/>
  <c r="G415" i="1"/>
  <c r="G416" i="1"/>
  <c r="G402" i="1"/>
  <c r="G403" i="1"/>
  <c r="G404" i="1"/>
  <c r="G408" i="1"/>
  <c r="G392" i="1"/>
  <c r="G394" i="1"/>
  <c r="G395" i="1"/>
  <c r="G397" i="1"/>
  <c r="G399" i="1"/>
  <c r="G390" i="1"/>
  <c r="G391" i="1"/>
  <c r="G376" i="1"/>
  <c r="G378" i="1"/>
  <c r="G380" i="1"/>
  <c r="G381" i="1"/>
  <c r="G370" i="1"/>
  <c r="G375" i="1"/>
  <c r="G368" i="1"/>
  <c r="G369" i="1"/>
  <c r="G366" i="1"/>
  <c r="G363" i="1"/>
  <c r="G364" i="1"/>
  <c r="G106" i="1"/>
  <c r="G107" i="1"/>
  <c r="G108" i="1"/>
  <c r="G5" i="1"/>
  <c r="G358" i="1"/>
  <c r="G360" i="1"/>
  <c r="G9" i="1"/>
  <c r="G4" i="1"/>
  <c r="G347" i="1"/>
  <c r="G348" i="1"/>
  <c r="G350" i="1"/>
  <c r="G100" i="1"/>
  <c r="G344" i="1"/>
  <c r="G18" i="1"/>
  <c r="G97" i="1"/>
  <c r="G341" i="1"/>
  <c r="G342" i="1"/>
  <c r="G7" i="1"/>
  <c r="G339" i="1"/>
  <c r="G333" i="1"/>
  <c r="G335" i="1"/>
  <c r="G95" i="1"/>
  <c r="G332" i="1"/>
  <c r="G91" i="1"/>
  <c r="G329" i="1"/>
  <c r="G330" i="1"/>
  <c r="G90" i="1"/>
  <c r="G89" i="1"/>
  <c r="G326" i="1"/>
  <c r="G323" i="1"/>
  <c r="G324" i="1"/>
  <c r="G321" i="1"/>
  <c r="G322" i="1"/>
  <c r="G319" i="1"/>
  <c r="G320" i="1"/>
  <c r="G317" i="1"/>
  <c r="G83" i="1"/>
  <c r="G310" i="1"/>
  <c r="G311" i="1"/>
  <c r="G306" i="1"/>
  <c r="G297" i="1"/>
  <c r="G298" i="1"/>
  <c r="G299" i="1"/>
  <c r="G300" i="1"/>
  <c r="G302" i="1"/>
  <c r="G294" i="1"/>
  <c r="G296" i="1"/>
  <c r="G292" i="1"/>
  <c r="G76" i="1"/>
  <c r="G289" i="1"/>
  <c r="G75" i="1"/>
  <c r="G288" i="1"/>
  <c r="G284" i="1"/>
  <c r="G285" i="1"/>
  <c r="G286" i="1"/>
  <c r="G282" i="1"/>
  <c r="G275" i="1"/>
  <c r="G276" i="1"/>
  <c r="G277" i="1"/>
  <c r="G278" i="1"/>
  <c r="G12" i="1"/>
  <c r="G27" i="1"/>
  <c r="G270" i="1"/>
  <c r="G273" i="1"/>
  <c r="G274" i="1"/>
  <c r="G26" i="1"/>
  <c r="G269" i="1"/>
  <c r="G265" i="1"/>
  <c r="G266" i="1"/>
  <c r="G268" i="1"/>
  <c r="G62" i="1"/>
  <c r="G262" i="1"/>
  <c r="G260" i="1"/>
  <c r="G259" i="1"/>
  <c r="G258" i="1"/>
  <c r="G257" i="1"/>
  <c r="G252" i="1"/>
  <c r="G254" i="1"/>
  <c r="G246" i="1"/>
  <c r="G243" i="1"/>
  <c r="G244" i="1"/>
  <c r="G239" i="1"/>
  <c r="G240" i="1"/>
  <c r="G242" i="1"/>
  <c r="G237" i="1"/>
  <c r="G238" i="1"/>
  <c r="G232" i="1"/>
  <c r="G228" i="1"/>
  <c r="G229" i="1"/>
  <c r="G230" i="1"/>
  <c r="G227" i="1"/>
  <c r="G225" i="1"/>
  <c r="G219" i="1"/>
  <c r="G211" i="1"/>
  <c r="G212" i="1"/>
  <c r="G205" i="1"/>
  <c r="G203" i="1"/>
  <c r="G43" i="1"/>
  <c r="G197" i="1"/>
  <c r="G198" i="1"/>
  <c r="G189" i="1"/>
  <c r="G190" i="1"/>
  <c r="G41" i="1"/>
  <c r="G184" i="1"/>
  <c r="G185" i="1"/>
  <c r="G182" i="1"/>
  <c r="G183" i="1"/>
  <c r="G181" i="1"/>
  <c r="G179" i="1"/>
  <c r="G174" i="1"/>
  <c r="G175" i="1"/>
  <c r="G172" i="1"/>
  <c r="G36" i="1"/>
  <c r="G35" i="1"/>
  <c r="G167" i="1"/>
  <c r="G163" i="1"/>
  <c r="G162" i="1"/>
  <c r="G158" i="1"/>
  <c r="G155" i="1"/>
  <c r="G153" i="1"/>
  <c r="G152" i="1"/>
  <c r="G151" i="1"/>
  <c r="G149" i="1"/>
  <c r="G150" i="1"/>
  <c r="G136" i="1"/>
  <c r="G131" i="1"/>
  <c r="G121" i="1"/>
  <c r="G120" i="1"/>
  <c r="G118" i="1"/>
  <c r="G119" i="1"/>
  <c r="G114" i="1"/>
  <c r="G112" i="1"/>
  <c r="G102" i="1"/>
  <c r="G93" i="1"/>
  <c r="G94" i="1"/>
  <c r="G86" i="1"/>
  <c r="G85" i="1"/>
  <c r="G82" i="1"/>
  <c r="G72" i="1"/>
  <c r="G69" i="1"/>
  <c r="G64" i="1"/>
  <c r="G63" i="1"/>
  <c r="G59" i="1"/>
  <c r="G56" i="1"/>
  <c r="G53" i="1"/>
  <c r="G51" i="1"/>
  <c r="G46" i="1"/>
  <c r="G44" i="1"/>
  <c r="G33" i="1"/>
  <c r="G30" i="1"/>
  <c r="G28" i="1"/>
  <c r="G20" i="1"/>
  <c r="G21" i="1"/>
  <c r="G13" i="1"/>
  <c r="G98" i="1"/>
  <c r="G6" i="1"/>
  <c r="G438" i="1"/>
  <c r="G418" i="1"/>
  <c r="G304" i="1"/>
  <c r="G531" i="1"/>
  <c r="G352" i="1"/>
  <c r="G65" i="1"/>
  <c r="G419" i="1"/>
  <c r="G483" i="1"/>
  <c r="G111" i="1"/>
  <c r="G67" i="1"/>
  <c r="G255" i="1"/>
  <c r="G443" i="1"/>
  <c r="G417" i="1"/>
  <c r="G202" i="1"/>
  <c r="G354" i="1"/>
  <c r="G514" i="1"/>
  <c r="G40" i="1"/>
  <c r="G216" i="1"/>
  <c r="G508" i="1"/>
  <c r="G493" i="1"/>
  <c r="G450" i="1"/>
  <c r="G280" i="1"/>
  <c r="G235" i="1"/>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AD2" i="1"/>
  <c r="AE2" i="1" s="1"/>
  <c r="AF2" i="1" s="1"/>
  <c r="K2" i="1" s="1"/>
  <c r="AD3" i="1"/>
  <c r="AE3" i="1" s="1"/>
  <c r="AF3" i="1" s="1"/>
  <c r="K3" i="1" s="1"/>
  <c r="AD10" i="1"/>
  <c r="AE10" i="1" s="1"/>
  <c r="AF10" i="1" s="1"/>
  <c r="K10" i="1" s="1"/>
  <c r="AD13" i="1"/>
  <c r="AE13" i="1" s="1"/>
  <c r="AF13" i="1" s="1"/>
  <c r="K13" i="1" s="1"/>
  <c r="AD23" i="1"/>
  <c r="AE23" i="1" s="1"/>
  <c r="AF23" i="1" s="1"/>
  <c r="K23" i="1" s="1"/>
  <c r="AD30" i="1"/>
  <c r="AE30" i="1" s="1"/>
  <c r="AF30" i="1" s="1"/>
  <c r="K30" i="1" s="1"/>
  <c r="AD35" i="1"/>
  <c r="AE35" i="1" s="1"/>
  <c r="AF35" i="1" s="1"/>
  <c r="K35" i="1" s="1"/>
  <c r="AD37" i="1"/>
  <c r="AE37" i="1" s="1"/>
  <c r="AF37" i="1" s="1"/>
  <c r="K37" i="1" s="1"/>
  <c r="AD41" i="1"/>
  <c r="AE41" i="1" s="1"/>
  <c r="AF41" i="1" s="1"/>
  <c r="K41" i="1" s="1"/>
  <c r="AD45" i="1"/>
  <c r="AE45" i="1" s="1"/>
  <c r="AF45" i="1" s="1"/>
  <c r="K45" i="1" s="1"/>
  <c r="AD47" i="1"/>
  <c r="AE47" i="1" s="1"/>
  <c r="AF47" i="1" s="1"/>
  <c r="K47" i="1" s="1"/>
  <c r="AD48" i="1"/>
  <c r="AE48" i="1" s="1"/>
  <c r="AF48" i="1" s="1"/>
  <c r="K48" i="1" s="1"/>
  <c r="AD53" i="1"/>
  <c r="AE53" i="1" s="1"/>
  <c r="AF53" i="1" s="1"/>
  <c r="K53" i="1" s="1"/>
  <c r="AD57" i="1"/>
  <c r="AE57" i="1" s="1"/>
  <c r="AF57" i="1" s="1"/>
  <c r="K57" i="1" s="1"/>
  <c r="AD61" i="1"/>
  <c r="AE61" i="1" s="1"/>
  <c r="AF61" i="1" s="1"/>
  <c r="K61" i="1" s="1"/>
  <c r="AD62" i="1"/>
  <c r="AE62" i="1" s="1"/>
  <c r="AF62" i="1" s="1"/>
  <c r="K62" i="1" s="1"/>
  <c r="AD87" i="1"/>
  <c r="AE87" i="1" s="1"/>
  <c r="AF87" i="1" s="1"/>
  <c r="K87" i="1" s="1"/>
  <c r="AD117" i="1"/>
  <c r="AE117" i="1" s="1"/>
  <c r="AF117" i="1" s="1"/>
  <c r="K117" i="1" s="1"/>
  <c r="AD119" i="1"/>
  <c r="AE119" i="1" s="1"/>
  <c r="AF119" i="1" s="1"/>
  <c r="K119" i="1" s="1"/>
  <c r="AD120" i="1"/>
  <c r="AE120" i="1" s="1"/>
  <c r="AF120" i="1" s="1"/>
  <c r="K120" i="1" s="1"/>
  <c r="AD145" i="1"/>
  <c r="AE145" i="1" s="1"/>
  <c r="AF145" i="1" s="1"/>
  <c r="K145" i="1" s="1"/>
  <c r="AD188" i="1"/>
  <c r="AE188" i="1" s="1"/>
  <c r="AF188" i="1" s="1"/>
  <c r="K188" i="1" s="1"/>
  <c r="AD198" i="1"/>
  <c r="AE198" i="1" s="1"/>
  <c r="AF198" i="1" s="1"/>
  <c r="K198" i="1" s="1"/>
  <c r="AD248" i="1"/>
  <c r="AE248" i="1" s="1"/>
  <c r="AF248" i="1" s="1"/>
  <c r="K248" i="1" s="1"/>
  <c r="AD268" i="1"/>
  <c r="AE268" i="1" s="1"/>
  <c r="AF268" i="1" s="1"/>
  <c r="K268" i="1" s="1"/>
  <c r="AD292" i="1"/>
  <c r="AE292" i="1" s="1"/>
  <c r="AF292" i="1" s="1"/>
  <c r="K292" i="1" s="1"/>
  <c r="AD300" i="1"/>
  <c r="AE300" i="1" s="1"/>
  <c r="AF300" i="1" s="1"/>
  <c r="K300" i="1" s="1"/>
  <c r="AD308" i="1"/>
  <c r="AE308" i="1" s="1"/>
  <c r="AF308" i="1" s="1"/>
  <c r="K308" i="1" s="1"/>
  <c r="AD311" i="1"/>
  <c r="AE311" i="1" s="1"/>
  <c r="AF311" i="1" s="1"/>
  <c r="K311" i="1" s="1"/>
  <c r="AD351" i="1"/>
  <c r="AE351" i="1" s="1"/>
  <c r="AF351" i="1" s="1"/>
  <c r="K351" i="1" s="1"/>
  <c r="AD375" i="1"/>
  <c r="AE375" i="1" s="1"/>
  <c r="AF375" i="1" s="1"/>
  <c r="K375" i="1" s="1"/>
  <c r="AD426" i="1"/>
  <c r="AE426" i="1" s="1"/>
  <c r="AF426" i="1" s="1"/>
  <c r="K426" i="1" s="1"/>
  <c r="AD4" i="1"/>
  <c r="AE4" i="1" s="1"/>
  <c r="AF4" i="1" s="1"/>
  <c r="K4" i="1" s="1"/>
  <c r="AD5" i="1"/>
  <c r="AE5" i="1" s="1"/>
  <c r="AF5" i="1" s="1"/>
  <c r="K5" i="1" s="1"/>
  <c r="AD12" i="1"/>
  <c r="AE12" i="1" s="1"/>
  <c r="AF12" i="1" s="1"/>
  <c r="K12" i="1" s="1"/>
  <c r="AD43" i="1"/>
  <c r="AE43" i="1" s="1"/>
  <c r="AF43" i="1" s="1"/>
  <c r="K43" i="1" s="1"/>
  <c r="AD49" i="1"/>
  <c r="AE49" i="1" s="1"/>
  <c r="AF49" i="1" s="1"/>
  <c r="K49" i="1" s="1"/>
  <c r="AD50" i="1"/>
  <c r="AE50" i="1" s="1"/>
  <c r="AF50" i="1" s="1"/>
  <c r="K50" i="1" s="1"/>
  <c r="AD55" i="1"/>
  <c r="AE55" i="1" s="1"/>
  <c r="AF55" i="1" s="1"/>
  <c r="K55" i="1" s="1"/>
  <c r="AD60" i="1"/>
  <c r="AE60" i="1" s="1"/>
  <c r="AF60" i="1" s="1"/>
  <c r="K60" i="1" s="1"/>
  <c r="AD71" i="1"/>
  <c r="AE71" i="1" s="1"/>
  <c r="AF71" i="1" s="1"/>
  <c r="K71" i="1" s="1"/>
  <c r="AD78" i="1"/>
  <c r="AE78" i="1" s="1"/>
  <c r="AF78" i="1" s="1"/>
  <c r="K78" i="1" s="1"/>
  <c r="AD86" i="1"/>
  <c r="AE86" i="1" s="1"/>
  <c r="AF86" i="1" s="1"/>
  <c r="K86" i="1" s="1"/>
  <c r="AD96" i="1"/>
  <c r="AE96" i="1" s="1"/>
  <c r="AF96" i="1" s="1"/>
  <c r="K96" i="1" s="1"/>
  <c r="AD104" i="1"/>
  <c r="AE104" i="1" s="1"/>
  <c r="AF104" i="1" s="1"/>
  <c r="K104" i="1" s="1"/>
  <c r="AD146" i="1"/>
  <c r="AE146" i="1" s="1"/>
  <c r="AF146" i="1" s="1"/>
  <c r="K146" i="1" s="1"/>
  <c r="AD169" i="1"/>
  <c r="AE169" i="1" s="1"/>
  <c r="AF169" i="1" s="1"/>
  <c r="K169" i="1" s="1"/>
  <c r="AD192" i="1"/>
  <c r="AE192" i="1" s="1"/>
  <c r="AF192" i="1" s="1"/>
  <c r="K192" i="1" s="1"/>
  <c r="AD232" i="1"/>
  <c r="AE232" i="1" s="1"/>
  <c r="AF232" i="1" s="1"/>
  <c r="K232" i="1" s="1"/>
  <c r="AD278" i="1"/>
  <c r="AE278" i="1" s="1"/>
  <c r="AF278" i="1" s="1"/>
  <c r="K278" i="1" s="1"/>
  <c r="AD349" i="1"/>
  <c r="AE349" i="1" s="1"/>
  <c r="AF349" i="1" s="1"/>
  <c r="K349" i="1" s="1"/>
  <c r="AD394" i="1"/>
  <c r="AE394" i="1" s="1"/>
  <c r="AF394" i="1" s="1"/>
  <c r="K394" i="1" s="1"/>
  <c r="AD513" i="1"/>
  <c r="AE513" i="1" s="1"/>
  <c r="AF513" i="1" s="1"/>
  <c r="K513" i="1" s="1"/>
  <c r="AD515" i="1"/>
  <c r="AE515" i="1" s="1"/>
  <c r="AF515" i="1" s="1"/>
  <c r="K515" i="1" s="1"/>
  <c r="AD8" i="1"/>
  <c r="AE8" i="1" s="1"/>
  <c r="AF8" i="1" s="1"/>
  <c r="K8" i="1" s="1"/>
  <c r="AD14" i="1"/>
  <c r="AE14" i="1" s="1"/>
  <c r="AF14" i="1" s="1"/>
  <c r="K14" i="1" s="1"/>
  <c r="AD44" i="1"/>
  <c r="AE44" i="1" s="1"/>
  <c r="AF44" i="1" s="1"/>
  <c r="K44" i="1" s="1"/>
  <c r="AD93" i="1"/>
  <c r="AE93" i="1" s="1"/>
  <c r="AF93" i="1" s="1"/>
  <c r="K93" i="1" s="1"/>
  <c r="AD100" i="1"/>
  <c r="AE100" i="1" s="1"/>
  <c r="AF100" i="1" s="1"/>
  <c r="K100" i="1" s="1"/>
  <c r="AD101" i="1"/>
  <c r="AE101" i="1" s="1"/>
  <c r="AF101" i="1" s="1"/>
  <c r="K101" i="1" s="1"/>
  <c r="AD113" i="1"/>
  <c r="AE113" i="1" s="1"/>
  <c r="AF113" i="1" s="1"/>
  <c r="K113" i="1" s="1"/>
  <c r="AD127" i="1"/>
  <c r="AE127" i="1" s="1"/>
  <c r="AF127" i="1" s="1"/>
  <c r="K127" i="1" s="1"/>
  <c r="AD142" i="1"/>
  <c r="AE142" i="1" s="1"/>
  <c r="AF142" i="1" s="1"/>
  <c r="K142" i="1" s="1"/>
  <c r="AD206" i="1"/>
  <c r="AE206" i="1" s="1"/>
  <c r="AF206" i="1" s="1"/>
  <c r="K206" i="1" s="1"/>
  <c r="AD234" i="1"/>
  <c r="AE234" i="1" s="1"/>
  <c r="AF234" i="1" s="1"/>
  <c r="K234" i="1" s="1"/>
  <c r="AD262" i="1"/>
  <c r="AE262" i="1" s="1"/>
  <c r="AF262" i="1" s="1"/>
  <c r="K262" i="1" s="1"/>
  <c r="AD283" i="1"/>
  <c r="AE283" i="1" s="1"/>
  <c r="AF283" i="1" s="1"/>
  <c r="K283" i="1" s="1"/>
  <c r="AD312" i="1"/>
  <c r="AE312" i="1" s="1"/>
  <c r="AF312" i="1" s="1"/>
  <c r="K312" i="1" s="1"/>
  <c r="AD462" i="1"/>
  <c r="AE462" i="1" s="1"/>
  <c r="AF462" i="1" s="1"/>
  <c r="K462" i="1" s="1"/>
  <c r="AD517" i="1"/>
  <c r="AE517" i="1" s="1"/>
  <c r="AF517" i="1" s="1"/>
  <c r="K517" i="1" s="1"/>
  <c r="AD102" i="1"/>
  <c r="AE102" i="1" s="1"/>
  <c r="AF102" i="1" s="1"/>
  <c r="K102" i="1" s="1"/>
  <c r="AD130" i="1"/>
  <c r="AE130" i="1" s="1"/>
  <c r="AF130" i="1" s="1"/>
  <c r="K130" i="1" s="1"/>
  <c r="AD132" i="1"/>
  <c r="AE132" i="1" s="1"/>
  <c r="AF132" i="1" s="1"/>
  <c r="K132" i="1" s="1"/>
  <c r="AD168" i="1"/>
  <c r="AE168" i="1" s="1"/>
  <c r="AF168" i="1" s="1"/>
  <c r="K168" i="1" s="1"/>
  <c r="AD224" i="1"/>
  <c r="AE224" i="1" s="1"/>
  <c r="AF224" i="1" s="1"/>
  <c r="K224" i="1" s="1"/>
  <c r="AD336" i="1"/>
  <c r="AE336" i="1" s="1"/>
  <c r="AF336" i="1" s="1"/>
  <c r="K336" i="1" s="1"/>
  <c r="AD371" i="1"/>
  <c r="AE371" i="1" s="1"/>
  <c r="AF371" i="1" s="1"/>
  <c r="K371" i="1" s="1"/>
  <c r="AD373" i="1"/>
  <c r="AE373" i="1" s="1"/>
  <c r="AF373" i="1" s="1"/>
  <c r="K373" i="1" s="1"/>
  <c r="AD468" i="1"/>
  <c r="AE468" i="1" s="1"/>
  <c r="AF468" i="1" s="1"/>
  <c r="K468" i="1" s="1"/>
  <c r="AD485" i="1"/>
  <c r="AE485" i="1" s="1"/>
  <c r="AF485" i="1" s="1"/>
  <c r="K485" i="1" s="1"/>
  <c r="AD554" i="1"/>
  <c r="AE554" i="1" s="1"/>
  <c r="AF554" i="1" s="1"/>
  <c r="K554" i="1" s="1"/>
  <c r="AD6" i="1"/>
  <c r="AE6" i="1" s="1"/>
  <c r="AF6" i="1" s="1"/>
  <c r="K6" i="1" s="1"/>
  <c r="AD7" i="1"/>
  <c r="AE7" i="1" s="1"/>
  <c r="AF7" i="1" s="1"/>
  <c r="K7" i="1" s="1"/>
  <c r="AD11" i="1"/>
  <c r="AE11" i="1" s="1"/>
  <c r="AF11" i="1" s="1"/>
  <c r="K11" i="1" s="1"/>
  <c r="AD110" i="1"/>
  <c r="AE110" i="1" s="1"/>
  <c r="AF110" i="1" s="1"/>
  <c r="K110" i="1" s="1"/>
  <c r="AD148" i="1"/>
  <c r="AE148" i="1" s="1"/>
  <c r="AF148" i="1" s="1"/>
  <c r="K148" i="1" s="1"/>
  <c r="AD189" i="1"/>
  <c r="AE189" i="1" s="1"/>
  <c r="AF189" i="1" s="1"/>
  <c r="K189" i="1" s="1"/>
  <c r="AD246" i="1"/>
  <c r="AE246" i="1" s="1"/>
  <c r="AF246" i="1" s="1"/>
  <c r="K246" i="1" s="1"/>
  <c r="AD282" i="1"/>
  <c r="AE282" i="1" s="1"/>
  <c r="AF282" i="1" s="1"/>
  <c r="K282" i="1" s="1"/>
  <c r="AD285" i="1"/>
  <c r="AE285" i="1" s="1"/>
  <c r="AF285" i="1" s="1"/>
  <c r="K285" i="1" s="1"/>
  <c r="AD286" i="1"/>
  <c r="AE286" i="1" s="1"/>
  <c r="AF286" i="1" s="1"/>
  <c r="K286" i="1" s="1"/>
  <c r="AD295" i="1"/>
  <c r="AE295" i="1" s="1"/>
  <c r="AF295" i="1" s="1"/>
  <c r="K295" i="1" s="1"/>
  <c r="AD409" i="1"/>
  <c r="AE409" i="1" s="1"/>
  <c r="AF409" i="1" s="1"/>
  <c r="K409" i="1" s="1"/>
  <c r="AD9" i="1"/>
  <c r="AE9" i="1" s="1"/>
  <c r="AF9" i="1" s="1"/>
  <c r="K9" i="1" s="1"/>
  <c r="AD15" i="1"/>
  <c r="AE15" i="1" s="1"/>
  <c r="AF15" i="1" s="1"/>
  <c r="K15" i="1" s="1"/>
  <c r="AD63" i="1"/>
  <c r="AE63" i="1" s="1"/>
  <c r="AF63" i="1" s="1"/>
  <c r="K63" i="1" s="1"/>
  <c r="AD118" i="1"/>
  <c r="AE118" i="1" s="1"/>
  <c r="AF118" i="1" s="1"/>
  <c r="K118" i="1" s="1"/>
  <c r="AD153" i="1"/>
  <c r="AE153" i="1" s="1"/>
  <c r="AF153" i="1" s="1"/>
  <c r="K153" i="1" s="1"/>
  <c r="AD159" i="1"/>
  <c r="AE159" i="1" s="1"/>
  <c r="AF159" i="1" s="1"/>
  <c r="K159" i="1" s="1"/>
  <c r="AD288" i="1"/>
  <c r="AE288" i="1" s="1"/>
  <c r="AF288" i="1" s="1"/>
  <c r="K288" i="1" s="1"/>
  <c r="AD321" i="1"/>
  <c r="AE321" i="1" s="1"/>
  <c r="AF321" i="1" s="1"/>
  <c r="K321" i="1" s="1"/>
  <c r="AD377" i="1"/>
  <c r="AE377" i="1" s="1"/>
  <c r="AF377" i="1" s="1"/>
  <c r="K377" i="1" s="1"/>
  <c r="AD470" i="1"/>
  <c r="AE470" i="1" s="1"/>
  <c r="AF470" i="1" s="1"/>
  <c r="K470" i="1" s="1"/>
  <c r="AD526" i="1"/>
  <c r="AE526" i="1" s="1"/>
  <c r="AF526" i="1" s="1"/>
  <c r="K526" i="1" s="1"/>
  <c r="AD17" i="1"/>
  <c r="AE17" i="1" s="1"/>
  <c r="AF17" i="1" s="1"/>
  <c r="K17" i="1" s="1"/>
  <c r="AD74" i="1"/>
  <c r="AE74" i="1" s="1"/>
  <c r="AF74" i="1" s="1"/>
  <c r="K74" i="1" s="1"/>
  <c r="AD134" i="1"/>
  <c r="AE134" i="1" s="1"/>
  <c r="AF134" i="1" s="1"/>
  <c r="K134" i="1" s="1"/>
  <c r="AD158" i="1"/>
  <c r="AE158" i="1" s="1"/>
  <c r="AF158" i="1" s="1"/>
  <c r="K158" i="1" s="1"/>
  <c r="AD237" i="1"/>
  <c r="AE237" i="1" s="1"/>
  <c r="AF237" i="1" s="1"/>
  <c r="K237" i="1" s="1"/>
  <c r="AD245" i="1"/>
  <c r="AE245" i="1" s="1"/>
  <c r="AF245" i="1" s="1"/>
  <c r="K245" i="1" s="1"/>
  <c r="AD368" i="1"/>
  <c r="AE368" i="1" s="1"/>
  <c r="AF368" i="1" s="1"/>
  <c r="K368" i="1" s="1"/>
  <c r="AD397" i="1"/>
  <c r="AE397" i="1" s="1"/>
  <c r="AF397" i="1" s="1"/>
  <c r="K397" i="1" s="1"/>
  <c r="AD451" i="1"/>
  <c r="AE451" i="1" s="1"/>
  <c r="AF451" i="1" s="1"/>
  <c r="K451" i="1" s="1"/>
  <c r="AD500" i="1"/>
  <c r="AE500" i="1" s="1"/>
  <c r="AF500" i="1" s="1"/>
  <c r="K500" i="1" s="1"/>
  <c r="AD16" i="1"/>
  <c r="AE16" i="1" s="1"/>
  <c r="AF16" i="1" s="1"/>
  <c r="K16" i="1" s="1"/>
  <c r="AD18" i="1"/>
  <c r="AE18" i="1" s="1"/>
  <c r="AF18" i="1" s="1"/>
  <c r="K18" i="1" s="1"/>
  <c r="AD89" i="1"/>
  <c r="AE89" i="1" s="1"/>
  <c r="AF89" i="1" s="1"/>
  <c r="K89" i="1" s="1"/>
  <c r="AD155" i="1"/>
  <c r="AE155" i="1" s="1"/>
  <c r="AF155" i="1" s="1"/>
  <c r="K155" i="1" s="1"/>
  <c r="AD225" i="1"/>
  <c r="AE225" i="1" s="1"/>
  <c r="AF225" i="1" s="1"/>
  <c r="K225" i="1" s="1"/>
  <c r="AD236" i="1"/>
  <c r="AE236" i="1" s="1"/>
  <c r="AF236" i="1" s="1"/>
  <c r="K236" i="1" s="1"/>
  <c r="AD316" i="1"/>
  <c r="AE316" i="1" s="1"/>
  <c r="AF316" i="1" s="1"/>
  <c r="K316" i="1" s="1"/>
  <c r="AD360" i="1"/>
  <c r="AE360" i="1" s="1"/>
  <c r="AF360" i="1" s="1"/>
  <c r="K360" i="1" s="1"/>
  <c r="AD383" i="1"/>
  <c r="AE383" i="1" s="1"/>
  <c r="AF383" i="1" s="1"/>
  <c r="K383" i="1" s="1"/>
  <c r="AD524" i="1"/>
  <c r="AE524" i="1" s="1"/>
  <c r="AF524" i="1" s="1"/>
  <c r="K524" i="1" s="1"/>
  <c r="AD19" i="1"/>
  <c r="AE19" i="1" s="1"/>
  <c r="AF19" i="1" s="1"/>
  <c r="K19" i="1" s="1"/>
  <c r="AD20" i="1"/>
  <c r="AE20" i="1" s="1"/>
  <c r="AF20" i="1" s="1"/>
  <c r="K20" i="1" s="1"/>
  <c r="AD21" i="1"/>
  <c r="AE21" i="1" s="1"/>
  <c r="AF21" i="1" s="1"/>
  <c r="K21" i="1" s="1"/>
  <c r="AD160" i="1"/>
  <c r="AE160" i="1" s="1"/>
  <c r="AF160" i="1" s="1"/>
  <c r="K160" i="1" s="1"/>
  <c r="AD299" i="1"/>
  <c r="AE299" i="1" s="1"/>
  <c r="AF299" i="1" s="1"/>
  <c r="K299" i="1" s="1"/>
  <c r="AD342" i="1"/>
  <c r="AE342" i="1" s="1"/>
  <c r="AF342" i="1" s="1"/>
  <c r="K342" i="1" s="1"/>
  <c r="AD343" i="1"/>
  <c r="AE343" i="1" s="1"/>
  <c r="AF343" i="1" s="1"/>
  <c r="K343" i="1" s="1"/>
  <c r="AD398" i="1"/>
  <c r="AE398" i="1" s="1"/>
  <c r="AF398" i="1" s="1"/>
  <c r="K398" i="1" s="1"/>
  <c r="AD490" i="1"/>
  <c r="AE490" i="1" s="1"/>
  <c r="AF490" i="1" s="1"/>
  <c r="K490" i="1" s="1"/>
  <c r="AD27" i="1"/>
  <c r="AE27" i="1" s="1"/>
  <c r="AF27" i="1" s="1"/>
  <c r="K27" i="1" s="1"/>
  <c r="AD123" i="1"/>
  <c r="AE123" i="1" s="1"/>
  <c r="AF123" i="1" s="1"/>
  <c r="K123" i="1" s="1"/>
  <c r="AD167" i="1"/>
  <c r="AE167" i="1" s="1"/>
  <c r="AF167" i="1" s="1"/>
  <c r="K167" i="1" s="1"/>
  <c r="AD244" i="1"/>
  <c r="AE244" i="1" s="1"/>
  <c r="AF244" i="1" s="1"/>
  <c r="K244" i="1" s="1"/>
  <c r="AD309" i="1"/>
  <c r="AE309" i="1" s="1"/>
  <c r="AF309" i="1" s="1"/>
  <c r="K309" i="1" s="1"/>
  <c r="AD350" i="1"/>
  <c r="AE350" i="1" s="1"/>
  <c r="AF350" i="1" s="1"/>
  <c r="K350" i="1" s="1"/>
  <c r="AD395" i="1"/>
  <c r="AE395" i="1" s="1"/>
  <c r="AF395" i="1" s="1"/>
  <c r="K395" i="1" s="1"/>
  <c r="AD467" i="1"/>
  <c r="AE467" i="1" s="1"/>
  <c r="AF467" i="1" s="1"/>
  <c r="K467" i="1" s="1"/>
  <c r="AD491" i="1"/>
  <c r="AE491" i="1" s="1"/>
  <c r="AF491" i="1" s="1"/>
  <c r="K491" i="1" s="1"/>
  <c r="AD22" i="1"/>
  <c r="AE22" i="1" s="1"/>
  <c r="AF22" i="1" s="1"/>
  <c r="K22" i="1" s="1"/>
  <c r="AD28" i="1"/>
  <c r="AE28" i="1" s="1"/>
  <c r="AF28" i="1" s="1"/>
  <c r="K28" i="1" s="1"/>
  <c r="AD139" i="1"/>
  <c r="AE139" i="1" s="1"/>
  <c r="AF139" i="1" s="1"/>
  <c r="K139" i="1" s="1"/>
  <c r="AD177" i="1"/>
  <c r="AE177" i="1" s="1"/>
  <c r="AF177" i="1" s="1"/>
  <c r="K177" i="1" s="1"/>
  <c r="AD250" i="1"/>
  <c r="AE250" i="1" s="1"/>
  <c r="AF250" i="1" s="1"/>
  <c r="K250" i="1" s="1"/>
  <c r="AD320" i="1"/>
  <c r="AE320" i="1" s="1"/>
  <c r="AF320" i="1" s="1"/>
  <c r="K320" i="1" s="1"/>
  <c r="AD380" i="1"/>
  <c r="AE380" i="1" s="1"/>
  <c r="AF380" i="1" s="1"/>
  <c r="K380" i="1" s="1"/>
  <c r="AD382" i="1"/>
  <c r="AE382" i="1" s="1"/>
  <c r="AF382" i="1" s="1"/>
  <c r="K382" i="1" s="1"/>
  <c r="AD534" i="1"/>
  <c r="AE534" i="1" s="1"/>
  <c r="AF534" i="1" s="1"/>
  <c r="K534" i="1" s="1"/>
  <c r="AD24" i="1"/>
  <c r="AE24" i="1" s="1"/>
  <c r="AF24" i="1" s="1"/>
  <c r="K24" i="1" s="1"/>
  <c r="AD179" i="1"/>
  <c r="AE179" i="1" s="1"/>
  <c r="AF179" i="1" s="1"/>
  <c r="K179" i="1" s="1"/>
  <c r="AD193" i="1"/>
  <c r="AE193" i="1" s="1"/>
  <c r="AF193" i="1" s="1"/>
  <c r="K193" i="1" s="1"/>
  <c r="AD357" i="1"/>
  <c r="AE357" i="1" s="1"/>
  <c r="AF357" i="1" s="1"/>
  <c r="K357" i="1" s="1"/>
  <c r="AD415" i="1"/>
  <c r="AE415" i="1" s="1"/>
  <c r="AF415" i="1" s="1"/>
  <c r="K415" i="1" s="1"/>
  <c r="AD456" i="1"/>
  <c r="AE456" i="1" s="1"/>
  <c r="AF456" i="1" s="1"/>
  <c r="K456" i="1" s="1"/>
  <c r="AD501" i="1"/>
  <c r="AE501" i="1" s="1"/>
  <c r="AF501" i="1" s="1"/>
  <c r="K501" i="1" s="1"/>
  <c r="AD25" i="1"/>
  <c r="AE25" i="1" s="1"/>
  <c r="AF25" i="1" s="1"/>
  <c r="K25" i="1" s="1"/>
  <c r="AD32" i="1"/>
  <c r="AE32" i="1" s="1"/>
  <c r="AF32" i="1" s="1"/>
  <c r="K32" i="1" s="1"/>
  <c r="AD170" i="1"/>
  <c r="AE170" i="1" s="1"/>
  <c r="AF170" i="1" s="1"/>
  <c r="K170" i="1" s="1"/>
  <c r="AD287" i="1"/>
  <c r="AE287" i="1" s="1"/>
  <c r="AF287" i="1" s="1"/>
  <c r="K287" i="1" s="1"/>
  <c r="AD396" i="1"/>
  <c r="AE396" i="1" s="1"/>
  <c r="AF396" i="1" s="1"/>
  <c r="K396" i="1" s="1"/>
  <c r="AD414" i="1"/>
  <c r="AE414" i="1" s="1"/>
  <c r="AF414" i="1" s="1"/>
  <c r="K414" i="1" s="1"/>
  <c r="AD434" i="1"/>
  <c r="AE434" i="1" s="1"/>
  <c r="AF434" i="1" s="1"/>
  <c r="K434" i="1" s="1"/>
  <c r="AD496" i="1"/>
  <c r="AE496" i="1" s="1"/>
  <c r="AF496" i="1" s="1"/>
  <c r="K496" i="1" s="1"/>
  <c r="AD503" i="1"/>
  <c r="AE503" i="1" s="1"/>
  <c r="AF503" i="1" s="1"/>
  <c r="K503" i="1" s="1"/>
  <c r="AD26" i="1"/>
  <c r="AE26" i="1" s="1"/>
  <c r="AF26" i="1" s="1"/>
  <c r="K26" i="1" s="1"/>
  <c r="AD33" i="1"/>
  <c r="AE33" i="1" s="1"/>
  <c r="AF33" i="1" s="1"/>
  <c r="K33" i="1" s="1"/>
  <c r="AD212" i="1"/>
  <c r="AE212" i="1" s="1"/>
  <c r="AF212" i="1" s="1"/>
  <c r="K212" i="1" s="1"/>
  <c r="AD266" i="1"/>
  <c r="AE266" i="1" s="1"/>
  <c r="AF266" i="1" s="1"/>
  <c r="K266" i="1" s="1"/>
  <c r="AD436" i="1"/>
  <c r="AE436" i="1" s="1"/>
  <c r="AF436" i="1" s="1"/>
  <c r="K436" i="1" s="1"/>
  <c r="AD454" i="1"/>
  <c r="AE454" i="1" s="1"/>
  <c r="AF454" i="1" s="1"/>
  <c r="K454" i="1" s="1"/>
  <c r="AD29" i="1"/>
  <c r="AE29" i="1" s="1"/>
  <c r="AF29" i="1" s="1"/>
  <c r="K29" i="1" s="1"/>
  <c r="AD34" i="1"/>
  <c r="AE34" i="1" s="1"/>
  <c r="AF34" i="1" s="1"/>
  <c r="K34" i="1" s="1"/>
  <c r="AD213" i="1"/>
  <c r="AE213" i="1" s="1"/>
  <c r="AF213" i="1" s="1"/>
  <c r="K213" i="1" s="1"/>
  <c r="AD243" i="1"/>
  <c r="AE243" i="1" s="1"/>
  <c r="AF243" i="1" s="1"/>
  <c r="K243" i="1" s="1"/>
  <c r="AD271" i="1"/>
  <c r="AE271" i="1" s="1"/>
  <c r="AF271" i="1" s="1"/>
  <c r="K271" i="1" s="1"/>
  <c r="AD457" i="1"/>
  <c r="AE457" i="1" s="1"/>
  <c r="AF457" i="1" s="1"/>
  <c r="K457" i="1" s="1"/>
  <c r="AD518" i="1"/>
  <c r="AE518" i="1" s="1"/>
  <c r="AF518" i="1" s="1"/>
  <c r="K518" i="1" s="1"/>
  <c r="AD31" i="1"/>
  <c r="AE31" i="1" s="1"/>
  <c r="AF31" i="1" s="1"/>
  <c r="K31" i="1" s="1"/>
  <c r="AD36" i="1"/>
  <c r="AE36" i="1" s="1"/>
  <c r="AF36" i="1" s="1"/>
  <c r="K36" i="1" s="1"/>
  <c r="AD226" i="1"/>
  <c r="AE226" i="1" s="1"/>
  <c r="AF226" i="1" s="1"/>
  <c r="K226" i="1" s="1"/>
  <c r="AD256" i="1"/>
  <c r="AE256" i="1" s="1"/>
  <c r="AF256" i="1" s="1"/>
  <c r="K256" i="1" s="1"/>
  <c r="AD478" i="1"/>
  <c r="AE478" i="1" s="1"/>
  <c r="AF478" i="1" s="1"/>
  <c r="K478" i="1" s="1"/>
  <c r="AD38" i="1"/>
  <c r="AE38" i="1" s="1"/>
  <c r="AF38" i="1" s="1"/>
  <c r="K38" i="1" s="1"/>
  <c r="AD39" i="1"/>
  <c r="AE39" i="1" s="1"/>
  <c r="AF39" i="1" s="1"/>
  <c r="K39" i="1" s="1"/>
  <c r="AD229" i="1"/>
  <c r="AE229" i="1" s="1"/>
  <c r="AF229" i="1" s="1"/>
  <c r="K229" i="1" s="1"/>
  <c r="AD260" i="1"/>
  <c r="AE260" i="1" s="1"/>
  <c r="AF260" i="1" s="1"/>
  <c r="K260" i="1" s="1"/>
  <c r="AD306" i="1"/>
  <c r="AE306" i="1" s="1"/>
  <c r="AF306" i="1" s="1"/>
  <c r="K306" i="1" s="1"/>
  <c r="AD310" i="1"/>
  <c r="AE310" i="1" s="1"/>
  <c r="AF310" i="1" s="1"/>
  <c r="K310" i="1" s="1"/>
  <c r="AD521" i="1"/>
  <c r="AE521" i="1" s="1"/>
  <c r="AF521" i="1" s="1"/>
  <c r="K521" i="1" s="1"/>
  <c r="AD527" i="1"/>
  <c r="AE527" i="1" s="1"/>
  <c r="AF527" i="1" s="1"/>
  <c r="K527" i="1" s="1"/>
  <c r="AD537" i="1"/>
  <c r="AE537" i="1" s="1"/>
  <c r="AF537" i="1" s="1"/>
  <c r="K537" i="1" s="1"/>
  <c r="AD42" i="1"/>
  <c r="AE42" i="1" s="1"/>
  <c r="AF42" i="1" s="1"/>
  <c r="K42" i="1" s="1"/>
  <c r="AD274" i="1"/>
  <c r="AE274" i="1" s="1"/>
  <c r="AF274" i="1" s="1"/>
  <c r="K274" i="1" s="1"/>
  <c r="AD322" i="1"/>
  <c r="AE322" i="1" s="1"/>
  <c r="AF322" i="1" s="1"/>
  <c r="K322" i="1" s="1"/>
  <c r="AD46" i="1"/>
  <c r="AE46" i="1" s="1"/>
  <c r="AF46" i="1" s="1"/>
  <c r="K46" i="1" s="1"/>
  <c r="AD51" i="1"/>
  <c r="AE51" i="1" s="1"/>
  <c r="AF51" i="1" s="1"/>
  <c r="K51" i="1" s="1"/>
  <c r="AD239" i="1"/>
  <c r="AE239" i="1" s="1"/>
  <c r="AF239" i="1" s="1"/>
  <c r="K239" i="1" s="1"/>
  <c r="AD276" i="1"/>
  <c r="AE276" i="1" s="1"/>
  <c r="AF276" i="1" s="1"/>
  <c r="K276" i="1" s="1"/>
  <c r="AD329" i="1"/>
  <c r="AE329" i="1" s="1"/>
  <c r="AF329" i="1" s="1"/>
  <c r="K329" i="1" s="1"/>
  <c r="AD546" i="1"/>
  <c r="AE546" i="1" s="1"/>
  <c r="AF546" i="1" s="1"/>
  <c r="K546" i="1" s="1"/>
  <c r="AD547" i="1"/>
  <c r="AE547" i="1" s="1"/>
  <c r="AF547" i="1" s="1"/>
  <c r="K547" i="1" s="1"/>
  <c r="AD52" i="1"/>
  <c r="AE52" i="1" s="1"/>
  <c r="AF52" i="1" s="1"/>
  <c r="K52" i="1" s="1"/>
  <c r="AD54" i="1"/>
  <c r="AE54" i="1" s="1"/>
  <c r="AF54" i="1" s="1"/>
  <c r="K54" i="1" s="1"/>
  <c r="AD58" i="1"/>
  <c r="AE58" i="1" s="1"/>
  <c r="AF58" i="1" s="1"/>
  <c r="K58" i="1" s="1"/>
  <c r="AD258" i="1"/>
  <c r="AE258" i="1" s="1"/>
  <c r="AF258" i="1" s="1"/>
  <c r="K258" i="1" s="1"/>
  <c r="AD323" i="1"/>
  <c r="AE323" i="1" s="1"/>
  <c r="AF323" i="1" s="1"/>
  <c r="K323" i="1" s="1"/>
  <c r="AD56" i="1"/>
  <c r="AE56" i="1" s="1"/>
  <c r="AF56" i="1" s="1"/>
  <c r="K56" i="1" s="1"/>
  <c r="AD66" i="1"/>
  <c r="AE66" i="1" s="1"/>
  <c r="AF66" i="1" s="1"/>
  <c r="K66" i="1" s="1"/>
  <c r="AD273" i="1"/>
  <c r="AE273" i="1" s="1"/>
  <c r="AF273" i="1" s="1"/>
  <c r="K273" i="1" s="1"/>
  <c r="AD363" i="1"/>
  <c r="AE363" i="1" s="1"/>
  <c r="AF363" i="1" s="1"/>
  <c r="K363" i="1" s="1"/>
  <c r="AD68" i="1"/>
  <c r="AE68" i="1" s="1"/>
  <c r="AF68" i="1" s="1"/>
  <c r="K68" i="1" s="1"/>
  <c r="AD348" i="1"/>
  <c r="AE348" i="1" s="1"/>
  <c r="AF348" i="1" s="1"/>
  <c r="K348" i="1" s="1"/>
  <c r="AD356" i="1"/>
  <c r="AE356" i="1" s="1"/>
  <c r="AF356" i="1" s="1"/>
  <c r="K356" i="1" s="1"/>
  <c r="AD59" i="1"/>
  <c r="AE59" i="1" s="1"/>
  <c r="AF59" i="1" s="1"/>
  <c r="K59" i="1" s="1"/>
  <c r="AD72" i="1"/>
  <c r="AE72" i="1" s="1"/>
  <c r="AF72" i="1" s="1"/>
  <c r="K72" i="1" s="1"/>
  <c r="AD284" i="1"/>
  <c r="AE284" i="1" s="1"/>
  <c r="AF284" i="1" s="1"/>
  <c r="K284" i="1" s="1"/>
  <c r="AD307" i="1"/>
  <c r="AE307" i="1" s="1"/>
  <c r="AF307" i="1" s="1"/>
  <c r="K307" i="1" s="1"/>
  <c r="AD370" i="1"/>
  <c r="AE370" i="1" s="1"/>
  <c r="AF370" i="1" s="1"/>
  <c r="K370" i="1" s="1"/>
  <c r="AD379" i="1"/>
  <c r="AE379" i="1" s="1"/>
  <c r="AF379" i="1" s="1"/>
  <c r="K379" i="1" s="1"/>
  <c r="AD392" i="1"/>
  <c r="AE392" i="1" s="1"/>
  <c r="AF392" i="1" s="1"/>
  <c r="K392" i="1" s="1"/>
  <c r="AD64" i="1"/>
  <c r="AE64" i="1" s="1"/>
  <c r="AF64" i="1" s="1"/>
  <c r="K64" i="1" s="1"/>
  <c r="AD73" i="1"/>
  <c r="AE73" i="1" s="1"/>
  <c r="AF73" i="1" s="1"/>
  <c r="K73" i="1" s="1"/>
  <c r="AD399" i="1"/>
  <c r="AE399" i="1" s="1"/>
  <c r="AF399" i="1" s="1"/>
  <c r="K399" i="1" s="1"/>
  <c r="AD400" i="1"/>
  <c r="AE400" i="1" s="1"/>
  <c r="AF400" i="1" s="1"/>
  <c r="K400" i="1" s="1"/>
  <c r="AD408" i="1"/>
  <c r="AE408" i="1" s="1"/>
  <c r="AF408" i="1" s="1"/>
  <c r="K408" i="1" s="1"/>
  <c r="AD76" i="1"/>
  <c r="AE76" i="1" s="1"/>
  <c r="AF76" i="1" s="1"/>
  <c r="K76" i="1" s="1"/>
  <c r="AD294" i="1"/>
  <c r="AE294" i="1" s="1"/>
  <c r="AF294" i="1" s="1"/>
  <c r="K294" i="1" s="1"/>
  <c r="AD402" i="1"/>
  <c r="AE402" i="1" s="1"/>
  <c r="AF402" i="1" s="1"/>
  <c r="K402" i="1" s="1"/>
  <c r="AD412" i="1"/>
  <c r="AE412" i="1" s="1"/>
  <c r="AF412" i="1" s="1"/>
  <c r="K412" i="1" s="1"/>
  <c r="AD432" i="1"/>
  <c r="AE432" i="1" s="1"/>
  <c r="AF432" i="1" s="1"/>
  <c r="K432" i="1" s="1"/>
  <c r="AD69" i="1"/>
  <c r="AE69" i="1" s="1"/>
  <c r="AF69" i="1" s="1"/>
  <c r="K69" i="1" s="1"/>
  <c r="AD79" i="1"/>
  <c r="AE79" i="1" s="1"/>
  <c r="AF79" i="1" s="1"/>
  <c r="K79" i="1" s="1"/>
  <c r="AD80" i="1"/>
  <c r="AE80" i="1" s="1"/>
  <c r="AF80" i="1" s="1"/>
  <c r="K80" i="1" s="1"/>
  <c r="AD430" i="1"/>
  <c r="AE430" i="1" s="1"/>
  <c r="AF430" i="1" s="1"/>
  <c r="K430" i="1" s="1"/>
  <c r="AD444" i="1"/>
  <c r="AE444" i="1" s="1"/>
  <c r="AF444" i="1" s="1"/>
  <c r="K444" i="1" s="1"/>
  <c r="AD452" i="1"/>
  <c r="AE452" i="1" s="1"/>
  <c r="AF452" i="1" s="1"/>
  <c r="K452" i="1" s="1"/>
  <c r="AD81" i="1"/>
  <c r="AE81" i="1" s="1"/>
  <c r="AF81" i="1" s="1"/>
  <c r="K81" i="1" s="1"/>
  <c r="AD445" i="1"/>
  <c r="AE445" i="1" s="1"/>
  <c r="AF445" i="1" s="1"/>
  <c r="K445" i="1" s="1"/>
  <c r="AD70" i="1"/>
  <c r="AE70" i="1" s="1"/>
  <c r="AF70" i="1" s="1"/>
  <c r="K70" i="1" s="1"/>
  <c r="AD328" i="1"/>
  <c r="AE328" i="1" s="1"/>
  <c r="AF328" i="1" s="1"/>
  <c r="K328" i="1" s="1"/>
  <c r="AD455" i="1"/>
  <c r="AE455" i="1" s="1"/>
  <c r="AF455" i="1" s="1"/>
  <c r="K455" i="1" s="1"/>
  <c r="AD482" i="1"/>
  <c r="AE482" i="1" s="1"/>
  <c r="AF482" i="1" s="1"/>
  <c r="K482" i="1" s="1"/>
  <c r="AD487" i="1"/>
  <c r="AE487" i="1" s="1"/>
  <c r="AF487" i="1" s="1"/>
  <c r="K487" i="1" s="1"/>
  <c r="AD75" i="1"/>
  <c r="AE75" i="1" s="1"/>
  <c r="AF75" i="1" s="1"/>
  <c r="K75" i="1" s="1"/>
  <c r="AD330" i="1"/>
  <c r="AE330" i="1" s="1"/>
  <c r="AF330" i="1" s="1"/>
  <c r="K330" i="1" s="1"/>
  <c r="AD469" i="1"/>
  <c r="AE469" i="1" s="1"/>
  <c r="AF469" i="1" s="1"/>
  <c r="K469" i="1" s="1"/>
  <c r="AD484" i="1"/>
  <c r="AE484" i="1" s="1"/>
  <c r="AF484" i="1" s="1"/>
  <c r="K484" i="1" s="1"/>
  <c r="AD85" i="1"/>
  <c r="AE85" i="1" s="1"/>
  <c r="AF85" i="1" s="1"/>
  <c r="K85" i="1" s="1"/>
  <c r="AD347" i="1"/>
  <c r="AE347" i="1" s="1"/>
  <c r="AF347" i="1" s="1"/>
  <c r="K347" i="1" s="1"/>
  <c r="AD516" i="1"/>
  <c r="AE516" i="1" s="1"/>
  <c r="AF516" i="1" s="1"/>
  <c r="K516" i="1" s="1"/>
  <c r="AD519" i="1"/>
  <c r="AE519" i="1" s="1"/>
  <c r="AF519" i="1" s="1"/>
  <c r="K519" i="1" s="1"/>
  <c r="AD77" i="1"/>
  <c r="AE77" i="1" s="1"/>
  <c r="AF77" i="1" s="1"/>
  <c r="K77" i="1" s="1"/>
  <c r="AD88" i="1"/>
  <c r="AE88" i="1" s="1"/>
  <c r="AF88" i="1" s="1"/>
  <c r="K88" i="1" s="1"/>
  <c r="AD530" i="1"/>
  <c r="AE530" i="1" s="1"/>
  <c r="AF530" i="1" s="1"/>
  <c r="K530" i="1" s="1"/>
  <c r="AD535" i="1"/>
  <c r="AE535" i="1" s="1"/>
  <c r="AF535" i="1" s="1"/>
  <c r="K535" i="1" s="1"/>
  <c r="AD358" i="1"/>
  <c r="AE358" i="1" s="1"/>
  <c r="AF358" i="1" s="1"/>
  <c r="K358" i="1" s="1"/>
  <c r="AD540" i="1"/>
  <c r="AE540" i="1" s="1"/>
  <c r="AF540" i="1" s="1"/>
  <c r="K540" i="1" s="1"/>
  <c r="AD82" i="1"/>
  <c r="AE82" i="1" s="1"/>
  <c r="AF82" i="1" s="1"/>
  <c r="K82" i="1" s="1"/>
  <c r="AD92" i="1"/>
  <c r="AE92" i="1" s="1"/>
  <c r="AF92" i="1" s="1"/>
  <c r="K92" i="1" s="1"/>
  <c r="AD369" i="1"/>
  <c r="AE369" i="1" s="1"/>
  <c r="AF369" i="1" s="1"/>
  <c r="K369" i="1" s="1"/>
  <c r="AD83" i="1"/>
  <c r="AE83" i="1" s="1"/>
  <c r="AF83" i="1" s="1"/>
  <c r="K83" i="1" s="1"/>
  <c r="AD94" i="1"/>
  <c r="AE94" i="1" s="1"/>
  <c r="AF94" i="1" s="1"/>
  <c r="K94" i="1" s="1"/>
  <c r="AD95" i="1"/>
  <c r="AE95" i="1" s="1"/>
  <c r="AF95" i="1" s="1"/>
  <c r="K95" i="1" s="1"/>
  <c r="AD84" i="1"/>
  <c r="AE84" i="1" s="1"/>
  <c r="AF84" i="1" s="1"/>
  <c r="K84" i="1" s="1"/>
  <c r="AD90" i="1"/>
  <c r="AE90" i="1" s="1"/>
  <c r="AF90" i="1" s="1"/>
  <c r="K90" i="1" s="1"/>
  <c r="AD416" i="1"/>
  <c r="AE416" i="1" s="1"/>
  <c r="AF416" i="1" s="1"/>
  <c r="K416" i="1" s="1"/>
  <c r="AD91" i="1"/>
  <c r="AE91" i="1" s="1"/>
  <c r="AF91" i="1" s="1"/>
  <c r="K91" i="1" s="1"/>
  <c r="AD103" i="1"/>
  <c r="AE103" i="1" s="1"/>
  <c r="AF103" i="1" s="1"/>
  <c r="K103" i="1" s="1"/>
  <c r="AD97" i="1"/>
  <c r="AE97" i="1" s="1"/>
  <c r="AF97" i="1" s="1"/>
  <c r="K97" i="1" s="1"/>
  <c r="AD106" i="1"/>
  <c r="AE106" i="1" s="1"/>
  <c r="AF106" i="1" s="1"/>
  <c r="K106" i="1" s="1"/>
  <c r="AD425" i="1"/>
  <c r="AE425" i="1" s="1"/>
  <c r="AF425" i="1" s="1"/>
  <c r="K425" i="1" s="1"/>
  <c r="AD99" i="1"/>
  <c r="AE99" i="1" s="1"/>
  <c r="AF99" i="1" s="1"/>
  <c r="K99" i="1" s="1"/>
  <c r="AD105" i="1"/>
  <c r="AE105" i="1" s="1"/>
  <c r="AF105" i="1" s="1"/>
  <c r="K105" i="1" s="1"/>
  <c r="AD429" i="1"/>
  <c r="AE429" i="1" s="1"/>
  <c r="AF429" i="1" s="1"/>
  <c r="K429" i="1" s="1"/>
  <c r="AD107" i="1"/>
  <c r="AE107" i="1" s="1"/>
  <c r="AF107" i="1" s="1"/>
  <c r="K107" i="1" s="1"/>
  <c r="AD108" i="1"/>
  <c r="AE108" i="1" s="1"/>
  <c r="AF108" i="1" s="1"/>
  <c r="K108" i="1" s="1"/>
  <c r="AD115" i="1"/>
  <c r="AE115" i="1" s="1"/>
  <c r="AF115" i="1" s="1"/>
  <c r="K115" i="1" s="1"/>
  <c r="AD116" i="1"/>
  <c r="AE116" i="1" s="1"/>
  <c r="AF116" i="1" s="1"/>
  <c r="K116" i="1" s="1"/>
  <c r="AD109" i="1"/>
  <c r="AE109" i="1" s="1"/>
  <c r="AF109" i="1" s="1"/>
  <c r="K109" i="1" s="1"/>
  <c r="AD121" i="1"/>
  <c r="AE121" i="1" s="1"/>
  <c r="AF121" i="1" s="1"/>
  <c r="K121" i="1" s="1"/>
  <c r="AD112" i="1"/>
  <c r="AE112" i="1" s="1"/>
  <c r="AF112" i="1" s="1"/>
  <c r="K112" i="1" s="1"/>
  <c r="AD124" i="1"/>
  <c r="AE124" i="1" s="1"/>
  <c r="AF124" i="1" s="1"/>
  <c r="K124" i="1" s="1"/>
  <c r="AD460" i="1"/>
  <c r="AE460" i="1" s="1"/>
  <c r="AF460" i="1" s="1"/>
  <c r="K460" i="1" s="1"/>
  <c r="AD114" i="1"/>
  <c r="AE114" i="1" s="1"/>
  <c r="AF114" i="1" s="1"/>
  <c r="K114" i="1" s="1"/>
  <c r="AD125" i="1"/>
  <c r="AE125" i="1" s="1"/>
  <c r="AF125" i="1" s="1"/>
  <c r="K125" i="1" s="1"/>
  <c r="AD126" i="1"/>
  <c r="AE126" i="1" s="1"/>
  <c r="AF126" i="1" s="1"/>
  <c r="K126" i="1" s="1"/>
  <c r="AD128" i="1"/>
  <c r="AE128" i="1" s="1"/>
  <c r="AF128" i="1" s="1"/>
  <c r="K128" i="1" s="1"/>
  <c r="AD461" i="1"/>
  <c r="AE461" i="1" s="1"/>
  <c r="AF461" i="1" s="1"/>
  <c r="K461" i="1" s="1"/>
  <c r="AD473" i="1"/>
  <c r="AE473" i="1" s="1"/>
  <c r="AF473" i="1" s="1"/>
  <c r="K473" i="1" s="1"/>
  <c r="AD136" i="1"/>
  <c r="AE136" i="1" s="1"/>
  <c r="AF136" i="1" s="1"/>
  <c r="K136" i="1" s="1"/>
  <c r="AD137" i="1"/>
  <c r="AE137" i="1" s="1"/>
  <c r="AF137" i="1" s="1"/>
  <c r="K137" i="1" s="1"/>
  <c r="AD504" i="1"/>
  <c r="AE504" i="1" s="1"/>
  <c r="AF504" i="1" s="1"/>
  <c r="K504" i="1" s="1"/>
  <c r="AD511" i="1"/>
  <c r="AE511" i="1" s="1"/>
  <c r="AF511" i="1" s="1"/>
  <c r="K511" i="1" s="1"/>
  <c r="AD143" i="1"/>
  <c r="AE143" i="1" s="1"/>
  <c r="AF143" i="1" s="1"/>
  <c r="K143" i="1" s="1"/>
  <c r="AD510" i="1"/>
  <c r="AE510" i="1" s="1"/>
  <c r="AF510" i="1" s="1"/>
  <c r="K510" i="1" s="1"/>
  <c r="AD122" i="1"/>
  <c r="AE122" i="1" s="1"/>
  <c r="AF122" i="1" s="1"/>
  <c r="K122" i="1" s="1"/>
  <c r="AD157" i="1"/>
  <c r="AE157" i="1" s="1"/>
  <c r="AF157" i="1" s="1"/>
  <c r="K157" i="1" s="1"/>
  <c r="AD520" i="1"/>
  <c r="AE520" i="1" s="1"/>
  <c r="AF520" i="1" s="1"/>
  <c r="K520" i="1" s="1"/>
  <c r="AD166" i="1"/>
  <c r="AE166" i="1" s="1"/>
  <c r="AF166" i="1" s="1"/>
  <c r="K166" i="1" s="1"/>
  <c r="AD129" i="1"/>
  <c r="AE129" i="1" s="1"/>
  <c r="AF129" i="1" s="1"/>
  <c r="K129" i="1" s="1"/>
  <c r="AD544" i="1"/>
  <c r="AE544" i="1" s="1"/>
  <c r="AF544" i="1" s="1"/>
  <c r="K544" i="1" s="1"/>
  <c r="AD552" i="1"/>
  <c r="AE552" i="1" s="1"/>
  <c r="AF552" i="1" s="1"/>
  <c r="K552" i="1" s="1"/>
  <c r="AD180" i="1"/>
  <c r="AE180" i="1" s="1"/>
  <c r="AF180" i="1" s="1"/>
  <c r="K180" i="1" s="1"/>
  <c r="AD131" i="1"/>
  <c r="AE131" i="1" s="1"/>
  <c r="AF131" i="1" s="1"/>
  <c r="K131" i="1" s="1"/>
  <c r="AD133" i="1"/>
  <c r="AE133" i="1" s="1"/>
  <c r="AF133" i="1" s="1"/>
  <c r="K133" i="1" s="1"/>
  <c r="AD186" i="1"/>
  <c r="AE186" i="1" s="1"/>
  <c r="AF186" i="1" s="1"/>
  <c r="K186" i="1" s="1"/>
  <c r="AD135" i="1"/>
  <c r="AE135" i="1" s="1"/>
  <c r="AF135" i="1" s="1"/>
  <c r="K135" i="1" s="1"/>
  <c r="AD184" i="1"/>
  <c r="AE184" i="1" s="1"/>
  <c r="AF184" i="1" s="1"/>
  <c r="K184" i="1" s="1"/>
  <c r="AD138" i="1"/>
  <c r="AE138" i="1" s="1"/>
  <c r="AF138" i="1" s="1"/>
  <c r="K138" i="1" s="1"/>
  <c r="AD190" i="1"/>
  <c r="AE190" i="1" s="1"/>
  <c r="AF190" i="1" s="1"/>
  <c r="K190" i="1" s="1"/>
  <c r="AD140" i="1"/>
  <c r="AE140" i="1" s="1"/>
  <c r="AF140" i="1" s="1"/>
  <c r="K140" i="1" s="1"/>
  <c r="AD191" i="1"/>
  <c r="AE191" i="1" s="1"/>
  <c r="AF191" i="1" s="1"/>
  <c r="K191" i="1" s="1"/>
  <c r="AD141" i="1"/>
  <c r="AE141" i="1" s="1"/>
  <c r="AF141" i="1" s="1"/>
  <c r="K141" i="1" s="1"/>
  <c r="AD196" i="1"/>
  <c r="AE196" i="1" s="1"/>
  <c r="AF196" i="1" s="1"/>
  <c r="K196" i="1" s="1"/>
  <c r="AD144" i="1"/>
  <c r="AE144" i="1" s="1"/>
  <c r="AF144" i="1" s="1"/>
  <c r="K144" i="1" s="1"/>
  <c r="AD195" i="1"/>
  <c r="AE195" i="1" s="1"/>
  <c r="AF195" i="1" s="1"/>
  <c r="K195" i="1" s="1"/>
  <c r="AD200" i="1"/>
  <c r="AE200" i="1" s="1"/>
  <c r="AF200" i="1" s="1"/>
  <c r="K200" i="1" s="1"/>
  <c r="AD147" i="1"/>
  <c r="AE147" i="1" s="1"/>
  <c r="AF147" i="1" s="1"/>
  <c r="K147" i="1" s="1"/>
  <c r="AD214" i="1"/>
  <c r="AE214" i="1" s="1"/>
  <c r="AF214" i="1" s="1"/>
  <c r="K214" i="1" s="1"/>
  <c r="AD149" i="1"/>
  <c r="AE149" i="1" s="1"/>
  <c r="AF149" i="1" s="1"/>
  <c r="K149" i="1" s="1"/>
  <c r="AD150" i="1"/>
  <c r="AE150" i="1" s="1"/>
  <c r="AF150" i="1" s="1"/>
  <c r="K150" i="1" s="1"/>
  <c r="AD217" i="1"/>
  <c r="AE217" i="1" s="1"/>
  <c r="AF217" i="1" s="1"/>
  <c r="K217" i="1" s="1"/>
  <c r="AD222" i="1"/>
  <c r="AE222" i="1" s="1"/>
  <c r="AF222" i="1" s="1"/>
  <c r="K222" i="1" s="1"/>
  <c r="AD223" i="1"/>
  <c r="AE223" i="1" s="1"/>
  <c r="AF223" i="1" s="1"/>
  <c r="K223" i="1" s="1"/>
  <c r="AD151" i="1"/>
  <c r="AE151" i="1" s="1"/>
  <c r="AF151" i="1" s="1"/>
  <c r="K151" i="1" s="1"/>
  <c r="AD220" i="1"/>
  <c r="AE220" i="1" s="1"/>
  <c r="AF220" i="1" s="1"/>
  <c r="K220" i="1" s="1"/>
  <c r="AD152" i="1"/>
  <c r="AE152" i="1" s="1"/>
  <c r="AF152" i="1" s="1"/>
  <c r="K152" i="1" s="1"/>
  <c r="AD154" i="1"/>
  <c r="AE154" i="1" s="1"/>
  <c r="AF154" i="1" s="1"/>
  <c r="K154" i="1" s="1"/>
  <c r="AD228" i="1"/>
  <c r="AE228" i="1" s="1"/>
  <c r="AF228" i="1" s="1"/>
  <c r="K228" i="1" s="1"/>
  <c r="AD156" i="1"/>
  <c r="AE156" i="1" s="1"/>
  <c r="AF156" i="1" s="1"/>
  <c r="K156" i="1" s="1"/>
  <c r="AD241" i="1"/>
  <c r="AE241" i="1" s="1"/>
  <c r="AF241" i="1" s="1"/>
  <c r="K241" i="1" s="1"/>
  <c r="AD242" i="1"/>
  <c r="AE242" i="1" s="1"/>
  <c r="AF242" i="1" s="1"/>
  <c r="K242" i="1" s="1"/>
  <c r="AD247" i="1"/>
  <c r="AE247" i="1" s="1"/>
  <c r="AF247" i="1" s="1"/>
  <c r="K247" i="1" s="1"/>
  <c r="AD161" i="1"/>
  <c r="AE161" i="1" s="1"/>
  <c r="AF161" i="1" s="1"/>
  <c r="K161" i="1" s="1"/>
  <c r="AD257" i="1"/>
  <c r="AE257" i="1" s="1"/>
  <c r="AF257" i="1" s="1"/>
  <c r="K257" i="1" s="1"/>
  <c r="AD162" i="1"/>
  <c r="AE162" i="1" s="1"/>
  <c r="AF162" i="1" s="1"/>
  <c r="K162" i="1" s="1"/>
  <c r="AD163" i="1"/>
  <c r="AE163" i="1" s="1"/>
  <c r="AF163" i="1" s="1"/>
  <c r="K163" i="1" s="1"/>
  <c r="AD164" i="1"/>
  <c r="AE164" i="1" s="1"/>
  <c r="AF164" i="1" s="1"/>
  <c r="K164" i="1" s="1"/>
  <c r="AD264" i="1"/>
  <c r="AE264" i="1" s="1"/>
  <c r="AF264" i="1" s="1"/>
  <c r="K264" i="1" s="1"/>
  <c r="AD265" i="1"/>
  <c r="AE265" i="1" s="1"/>
  <c r="AF265" i="1" s="1"/>
  <c r="K265" i="1" s="1"/>
  <c r="AD165" i="1"/>
  <c r="AE165" i="1" s="1"/>
  <c r="AF165" i="1" s="1"/>
  <c r="K165" i="1" s="1"/>
  <c r="AD267" i="1"/>
  <c r="AE267" i="1" s="1"/>
  <c r="AF267" i="1" s="1"/>
  <c r="K267" i="1" s="1"/>
  <c r="AD269" i="1"/>
  <c r="AE269" i="1" s="1"/>
  <c r="AF269" i="1" s="1"/>
  <c r="K269" i="1" s="1"/>
  <c r="AD171" i="1"/>
  <c r="AE171" i="1" s="1"/>
  <c r="AF171" i="1" s="1"/>
  <c r="K171" i="1" s="1"/>
  <c r="AD272" i="1"/>
  <c r="AE272" i="1" s="1"/>
  <c r="AF272" i="1" s="1"/>
  <c r="K272" i="1" s="1"/>
  <c r="AD428" i="1"/>
  <c r="AE428" i="1" s="1"/>
  <c r="AF428" i="1" s="1"/>
  <c r="K428" i="1" s="1"/>
  <c r="AD172" i="1"/>
  <c r="AE172" i="1" s="1"/>
  <c r="AF172" i="1" s="1"/>
  <c r="K172" i="1" s="1"/>
  <c r="AD173" i="1"/>
  <c r="AE173" i="1" s="1"/>
  <c r="AF173" i="1" s="1"/>
  <c r="K173" i="1" s="1"/>
  <c r="AD279" i="1"/>
  <c r="AE279" i="1" s="1"/>
  <c r="AF279" i="1" s="1"/>
  <c r="K279" i="1" s="1"/>
  <c r="AD174" i="1"/>
  <c r="AE174" i="1" s="1"/>
  <c r="AF174" i="1" s="1"/>
  <c r="K174" i="1" s="1"/>
  <c r="AD175" i="1"/>
  <c r="AE175" i="1" s="1"/>
  <c r="AF175" i="1" s="1"/>
  <c r="K175" i="1" s="1"/>
  <c r="AD176" i="1"/>
  <c r="AE176" i="1" s="1"/>
  <c r="AF176" i="1" s="1"/>
  <c r="K176" i="1" s="1"/>
  <c r="AD281" i="1"/>
  <c r="AE281" i="1" s="1"/>
  <c r="AF281" i="1" s="1"/>
  <c r="K281" i="1" s="1"/>
  <c r="AD514" i="1"/>
  <c r="AE514" i="1" s="1"/>
  <c r="AF514" i="1" s="1"/>
  <c r="K514" i="1" s="1"/>
  <c r="AD178" i="1"/>
  <c r="AE178" i="1" s="1"/>
  <c r="AF178" i="1" s="1"/>
  <c r="K178" i="1" s="1"/>
  <c r="AD181" i="1"/>
  <c r="AE181" i="1" s="1"/>
  <c r="AF181" i="1" s="1"/>
  <c r="K181" i="1" s="1"/>
  <c r="AD183" i="1"/>
  <c r="AE183" i="1" s="1"/>
  <c r="AF183" i="1" s="1"/>
  <c r="K183" i="1" s="1"/>
  <c r="AD303" i="1"/>
  <c r="AE303" i="1" s="1"/>
  <c r="AF303" i="1" s="1"/>
  <c r="K303" i="1" s="1"/>
  <c r="AD182" i="1"/>
  <c r="AE182" i="1" s="1"/>
  <c r="AF182" i="1" s="1"/>
  <c r="K182" i="1" s="1"/>
  <c r="AD305" i="1"/>
  <c r="AE305" i="1" s="1"/>
  <c r="AF305" i="1" s="1"/>
  <c r="K305" i="1" s="1"/>
  <c r="AD185" i="1"/>
  <c r="AE185" i="1" s="1"/>
  <c r="AF185" i="1" s="1"/>
  <c r="K185" i="1" s="1"/>
  <c r="AD187" i="1"/>
  <c r="AE187" i="1" s="1"/>
  <c r="AF187" i="1" s="1"/>
  <c r="K187" i="1" s="1"/>
  <c r="AD313" i="1"/>
  <c r="AE313" i="1" s="1"/>
  <c r="AF313" i="1" s="1"/>
  <c r="K313" i="1" s="1"/>
  <c r="AD314" i="1"/>
  <c r="AE314" i="1" s="1"/>
  <c r="AF314" i="1" s="1"/>
  <c r="K314" i="1" s="1"/>
  <c r="AD194" i="1"/>
  <c r="AE194" i="1" s="1"/>
  <c r="AF194" i="1" s="1"/>
  <c r="K194" i="1" s="1"/>
  <c r="AD199" i="1"/>
  <c r="AE199" i="1" s="1"/>
  <c r="AF199" i="1" s="1"/>
  <c r="K199" i="1" s="1"/>
  <c r="AD318" i="1"/>
  <c r="AE318" i="1" s="1"/>
  <c r="AF318" i="1" s="1"/>
  <c r="K318" i="1" s="1"/>
  <c r="AD197" i="1"/>
  <c r="AE197" i="1" s="1"/>
  <c r="AF197" i="1" s="1"/>
  <c r="K197" i="1" s="1"/>
  <c r="AD324" i="1"/>
  <c r="AE324" i="1" s="1"/>
  <c r="AF324" i="1" s="1"/>
  <c r="K324" i="1" s="1"/>
  <c r="AD201" i="1"/>
  <c r="AE201" i="1" s="1"/>
  <c r="AF201" i="1" s="1"/>
  <c r="K201" i="1" s="1"/>
  <c r="AD325" i="1"/>
  <c r="AE325" i="1" s="1"/>
  <c r="AF325" i="1" s="1"/>
  <c r="K325" i="1" s="1"/>
  <c r="AD203" i="1"/>
  <c r="AE203" i="1" s="1"/>
  <c r="AF203" i="1" s="1"/>
  <c r="K203" i="1" s="1"/>
  <c r="AD209" i="1"/>
  <c r="AE209" i="1" s="1"/>
  <c r="AF209" i="1" s="1"/>
  <c r="K209" i="1" s="1"/>
  <c r="AD333" i="1"/>
  <c r="AE333" i="1" s="1"/>
  <c r="AF333" i="1" s="1"/>
  <c r="K333" i="1" s="1"/>
  <c r="AD334" i="1"/>
  <c r="AE334" i="1" s="1"/>
  <c r="AF334" i="1" s="1"/>
  <c r="K334" i="1" s="1"/>
  <c r="AD335" i="1"/>
  <c r="AE335" i="1" s="1"/>
  <c r="AF335" i="1" s="1"/>
  <c r="K335" i="1" s="1"/>
  <c r="AD204" i="1"/>
  <c r="AE204" i="1" s="1"/>
  <c r="AF204" i="1" s="1"/>
  <c r="K204" i="1" s="1"/>
  <c r="AD340" i="1"/>
  <c r="AE340" i="1" s="1"/>
  <c r="AF340" i="1" s="1"/>
  <c r="K340" i="1" s="1"/>
  <c r="AD345" i="1"/>
  <c r="AE345" i="1" s="1"/>
  <c r="AF345" i="1" s="1"/>
  <c r="K345" i="1" s="1"/>
  <c r="AD205" i="1"/>
  <c r="AE205" i="1" s="1"/>
  <c r="AF205" i="1" s="1"/>
  <c r="K205" i="1" s="1"/>
  <c r="AD207" i="1"/>
  <c r="AE207" i="1" s="1"/>
  <c r="AF207" i="1" s="1"/>
  <c r="K207" i="1" s="1"/>
  <c r="AD208" i="1"/>
  <c r="AE208" i="1" s="1"/>
  <c r="AF208" i="1" s="1"/>
  <c r="K208" i="1" s="1"/>
  <c r="AD210" i="1"/>
  <c r="AE210" i="1" s="1"/>
  <c r="AF210" i="1" s="1"/>
  <c r="K210" i="1" s="1"/>
  <c r="AD211" i="1"/>
  <c r="AE211" i="1" s="1"/>
  <c r="AF211" i="1" s="1"/>
  <c r="K211" i="1" s="1"/>
  <c r="AD361" i="1"/>
  <c r="AE361" i="1" s="1"/>
  <c r="AF361" i="1" s="1"/>
  <c r="K361" i="1" s="1"/>
  <c r="AD215" i="1"/>
  <c r="AE215" i="1" s="1"/>
  <c r="AF215" i="1" s="1"/>
  <c r="K215" i="1" s="1"/>
  <c r="AD362" i="1"/>
  <c r="AE362" i="1" s="1"/>
  <c r="AF362" i="1" s="1"/>
  <c r="K362" i="1" s="1"/>
  <c r="AD365" i="1"/>
  <c r="AE365" i="1" s="1"/>
  <c r="AF365" i="1" s="1"/>
  <c r="K365" i="1" s="1"/>
  <c r="AD366" i="1"/>
  <c r="AE366" i="1" s="1"/>
  <c r="AF366" i="1" s="1"/>
  <c r="K366" i="1" s="1"/>
  <c r="AD218" i="1"/>
  <c r="AE218" i="1" s="1"/>
  <c r="AF218" i="1" s="1"/>
  <c r="K218" i="1" s="1"/>
  <c r="AD219" i="1"/>
  <c r="AE219" i="1" s="1"/>
  <c r="AF219" i="1" s="1"/>
  <c r="K219" i="1" s="1"/>
  <c r="AD221" i="1"/>
  <c r="AE221" i="1" s="1"/>
  <c r="AF221" i="1" s="1"/>
  <c r="K221" i="1" s="1"/>
  <c r="AD372" i="1"/>
  <c r="AE372" i="1" s="1"/>
  <c r="AF372" i="1" s="1"/>
  <c r="K372" i="1" s="1"/>
  <c r="AD40" i="1"/>
  <c r="AE40" i="1" s="1"/>
  <c r="AF40" i="1" s="1"/>
  <c r="K40" i="1" s="1"/>
  <c r="AD374" i="1"/>
  <c r="AE374" i="1" s="1"/>
  <c r="AF374" i="1" s="1"/>
  <c r="K374" i="1" s="1"/>
  <c r="AD227" i="1"/>
  <c r="AE227" i="1" s="1"/>
  <c r="AF227" i="1" s="1"/>
  <c r="K227" i="1" s="1"/>
  <c r="AD230" i="1"/>
  <c r="AE230" i="1" s="1"/>
  <c r="AF230" i="1" s="1"/>
  <c r="K230" i="1" s="1"/>
  <c r="AD231" i="1"/>
  <c r="AE231" i="1" s="1"/>
  <c r="AF231" i="1" s="1"/>
  <c r="K231" i="1" s="1"/>
  <c r="AD376" i="1"/>
  <c r="AE376" i="1" s="1"/>
  <c r="AF376" i="1" s="1"/>
  <c r="K376" i="1" s="1"/>
  <c r="AD384" i="1"/>
  <c r="AE384" i="1" s="1"/>
  <c r="AF384" i="1" s="1"/>
  <c r="K384" i="1" s="1"/>
  <c r="AD385" i="1"/>
  <c r="AE385" i="1" s="1"/>
  <c r="AF385" i="1" s="1"/>
  <c r="K385" i="1" s="1"/>
  <c r="AD233" i="1"/>
  <c r="AE233" i="1" s="1"/>
  <c r="AF233" i="1" s="1"/>
  <c r="K233" i="1" s="1"/>
  <c r="AD389" i="1"/>
  <c r="AE389" i="1" s="1"/>
  <c r="AF389" i="1" s="1"/>
  <c r="K389" i="1" s="1"/>
  <c r="AD391" i="1"/>
  <c r="AE391" i="1" s="1"/>
  <c r="AF391" i="1" s="1"/>
  <c r="K391" i="1" s="1"/>
  <c r="AD386" i="1"/>
  <c r="AE386" i="1" s="1"/>
  <c r="AF386" i="1" s="1"/>
  <c r="K386" i="1" s="1"/>
  <c r="AD387" i="1"/>
  <c r="AE387" i="1" s="1"/>
  <c r="AF387" i="1" s="1"/>
  <c r="K387" i="1" s="1"/>
  <c r="AD388" i="1"/>
  <c r="AE388" i="1" s="1"/>
  <c r="AF388" i="1" s="1"/>
  <c r="K388" i="1" s="1"/>
  <c r="AD405" i="1"/>
  <c r="AE405" i="1" s="1"/>
  <c r="AF405" i="1" s="1"/>
  <c r="K405" i="1" s="1"/>
  <c r="AD406" i="1"/>
  <c r="AE406" i="1" s="1"/>
  <c r="AF406" i="1" s="1"/>
  <c r="K406" i="1" s="1"/>
  <c r="AD238" i="1"/>
  <c r="AE238" i="1" s="1"/>
  <c r="AF238" i="1" s="1"/>
  <c r="K238" i="1" s="1"/>
  <c r="AD401" i="1"/>
  <c r="AE401" i="1" s="1"/>
  <c r="AF401" i="1" s="1"/>
  <c r="K401" i="1" s="1"/>
  <c r="AD410" i="1"/>
  <c r="AE410" i="1" s="1"/>
  <c r="AF410" i="1" s="1"/>
  <c r="K410" i="1" s="1"/>
  <c r="AD240" i="1"/>
  <c r="AE240" i="1" s="1"/>
  <c r="AF240" i="1" s="1"/>
  <c r="K240" i="1" s="1"/>
  <c r="AD423" i="1"/>
  <c r="AE423" i="1" s="1"/>
  <c r="AF423" i="1" s="1"/>
  <c r="K423" i="1" s="1"/>
  <c r="AD249" i="1"/>
  <c r="AE249" i="1" s="1"/>
  <c r="AF249" i="1" s="1"/>
  <c r="K249" i="1" s="1"/>
  <c r="AD420" i="1"/>
  <c r="AE420" i="1" s="1"/>
  <c r="AF420" i="1" s="1"/>
  <c r="K420" i="1" s="1"/>
  <c r="AD431" i="1"/>
  <c r="AE431" i="1" s="1"/>
  <c r="AF431" i="1" s="1"/>
  <c r="K431" i="1" s="1"/>
  <c r="AD435" i="1"/>
  <c r="AE435" i="1" s="1"/>
  <c r="AF435" i="1" s="1"/>
  <c r="K435" i="1" s="1"/>
  <c r="AD433" i="1"/>
  <c r="AE433" i="1" s="1"/>
  <c r="AF433" i="1" s="1"/>
  <c r="K433" i="1" s="1"/>
  <c r="AD437" i="1"/>
  <c r="AE437" i="1" s="1"/>
  <c r="AF437" i="1" s="1"/>
  <c r="K437" i="1" s="1"/>
  <c r="AD439" i="1"/>
  <c r="AE439" i="1" s="1"/>
  <c r="AF439" i="1" s="1"/>
  <c r="K439" i="1" s="1"/>
  <c r="AD251" i="1"/>
  <c r="AE251" i="1" s="1"/>
  <c r="AF251" i="1" s="1"/>
  <c r="K251" i="1" s="1"/>
  <c r="AD253" i="1"/>
  <c r="AE253" i="1" s="1"/>
  <c r="AF253" i="1" s="1"/>
  <c r="K253" i="1" s="1"/>
  <c r="AD254" i="1"/>
  <c r="AE254" i="1" s="1"/>
  <c r="AF254" i="1" s="1"/>
  <c r="K254" i="1" s="1"/>
  <c r="AD440" i="1"/>
  <c r="AE440" i="1" s="1"/>
  <c r="AF440" i="1" s="1"/>
  <c r="K440" i="1" s="1"/>
  <c r="AD441" i="1"/>
  <c r="AE441" i="1" s="1"/>
  <c r="AF441" i="1" s="1"/>
  <c r="K441" i="1" s="1"/>
  <c r="AD252" i="1"/>
  <c r="AE252" i="1" s="1"/>
  <c r="AF252" i="1" s="1"/>
  <c r="K252" i="1" s="1"/>
  <c r="AD448" i="1"/>
  <c r="AE448" i="1" s="1"/>
  <c r="AF448" i="1" s="1"/>
  <c r="K448" i="1" s="1"/>
  <c r="AD446" i="1"/>
  <c r="AE446" i="1" s="1"/>
  <c r="AF446" i="1" s="1"/>
  <c r="K446" i="1" s="1"/>
  <c r="AD447" i="1"/>
  <c r="AE447" i="1" s="1"/>
  <c r="AF447" i="1" s="1"/>
  <c r="K447" i="1" s="1"/>
  <c r="AD449" i="1"/>
  <c r="AE449" i="1" s="1"/>
  <c r="AF449" i="1" s="1"/>
  <c r="K449" i="1" s="1"/>
  <c r="AD259" i="1"/>
  <c r="AE259" i="1" s="1"/>
  <c r="AF259" i="1" s="1"/>
  <c r="K259" i="1" s="1"/>
  <c r="AD459" i="1"/>
  <c r="AE459" i="1" s="1"/>
  <c r="AF459" i="1" s="1"/>
  <c r="K459" i="1" s="1"/>
  <c r="AD463" i="1"/>
  <c r="AE463" i="1" s="1"/>
  <c r="AF463" i="1" s="1"/>
  <c r="K463" i="1" s="1"/>
  <c r="AD261" i="1"/>
  <c r="AE261" i="1" s="1"/>
  <c r="AF261" i="1" s="1"/>
  <c r="K261" i="1" s="1"/>
  <c r="AD263" i="1"/>
  <c r="AE263" i="1" s="1"/>
  <c r="AF263" i="1" s="1"/>
  <c r="K263" i="1" s="1"/>
  <c r="AD471" i="1"/>
  <c r="AE471" i="1" s="1"/>
  <c r="AF471" i="1" s="1"/>
  <c r="K471" i="1" s="1"/>
  <c r="AD472" i="1"/>
  <c r="AE472" i="1" s="1"/>
  <c r="AF472" i="1" s="1"/>
  <c r="K472" i="1" s="1"/>
  <c r="AD474" i="1"/>
  <c r="AE474" i="1" s="1"/>
  <c r="AF474" i="1" s="1"/>
  <c r="K474" i="1" s="1"/>
  <c r="AD475" i="1"/>
  <c r="AE475" i="1" s="1"/>
  <c r="AF475" i="1" s="1"/>
  <c r="K475" i="1" s="1"/>
  <c r="AD476" i="1"/>
  <c r="AE476" i="1" s="1"/>
  <c r="AF476" i="1" s="1"/>
  <c r="K476" i="1" s="1"/>
  <c r="AD477" i="1"/>
  <c r="AE477" i="1" s="1"/>
  <c r="AF477" i="1" s="1"/>
  <c r="K477" i="1" s="1"/>
  <c r="AD481" i="1"/>
  <c r="AE481" i="1" s="1"/>
  <c r="AF481" i="1" s="1"/>
  <c r="K481" i="1" s="1"/>
  <c r="AD486" i="1"/>
  <c r="AE486" i="1" s="1"/>
  <c r="AF486" i="1" s="1"/>
  <c r="K486" i="1" s="1"/>
  <c r="AD270" i="1"/>
  <c r="AE270" i="1" s="1"/>
  <c r="AF270" i="1" s="1"/>
  <c r="K270" i="1" s="1"/>
  <c r="AD488" i="1"/>
  <c r="AE488" i="1" s="1"/>
  <c r="AF488" i="1" s="1"/>
  <c r="K488" i="1" s="1"/>
  <c r="AD494" i="1"/>
  <c r="AE494" i="1" s="1"/>
  <c r="AF494" i="1" s="1"/>
  <c r="K494" i="1" s="1"/>
  <c r="AD275" i="1"/>
  <c r="AE275" i="1" s="1"/>
  <c r="AF275" i="1" s="1"/>
  <c r="K275" i="1" s="1"/>
  <c r="AD277" i="1"/>
  <c r="AE277" i="1" s="1"/>
  <c r="AF277" i="1" s="1"/>
  <c r="K277" i="1" s="1"/>
  <c r="AD507" i="1"/>
  <c r="AE507" i="1" s="1"/>
  <c r="AF507" i="1" s="1"/>
  <c r="K507" i="1" s="1"/>
  <c r="AD509" i="1"/>
  <c r="AE509" i="1" s="1"/>
  <c r="AF509" i="1" s="1"/>
  <c r="K509" i="1" s="1"/>
  <c r="AD290" i="1"/>
  <c r="AE290" i="1" s="1"/>
  <c r="AF290" i="1" s="1"/>
  <c r="K290" i="1" s="1"/>
  <c r="AD529" i="1"/>
  <c r="AE529" i="1" s="1"/>
  <c r="AF529" i="1" s="1"/>
  <c r="K529" i="1" s="1"/>
  <c r="AD289" i="1"/>
  <c r="AE289" i="1" s="1"/>
  <c r="AF289" i="1" s="1"/>
  <c r="K289" i="1" s="1"/>
  <c r="AD291" i="1"/>
  <c r="AE291" i="1" s="1"/>
  <c r="AF291" i="1" s="1"/>
  <c r="K291" i="1" s="1"/>
  <c r="AD543" i="1"/>
  <c r="AE543" i="1" s="1"/>
  <c r="AF543" i="1" s="1"/>
  <c r="K543" i="1" s="1"/>
  <c r="AD293" i="1"/>
  <c r="AE293" i="1" s="1"/>
  <c r="AF293" i="1" s="1"/>
  <c r="K293" i="1" s="1"/>
  <c r="AD296" i="1"/>
  <c r="AE296" i="1" s="1"/>
  <c r="AF296" i="1" s="1"/>
  <c r="K296" i="1" s="1"/>
  <c r="AD539" i="1"/>
  <c r="AE539" i="1" s="1"/>
  <c r="AF539" i="1" s="1"/>
  <c r="K539" i="1" s="1"/>
  <c r="AD541" i="1"/>
  <c r="AE541" i="1" s="1"/>
  <c r="AF541" i="1" s="1"/>
  <c r="K541" i="1" s="1"/>
  <c r="AD542" i="1"/>
  <c r="AE542" i="1" s="1"/>
  <c r="AF542" i="1" s="1"/>
  <c r="K542" i="1" s="1"/>
  <c r="AD301" i="1"/>
  <c r="AE301" i="1" s="1"/>
  <c r="AF301" i="1" s="1"/>
  <c r="K301" i="1" s="1"/>
  <c r="AD548" i="1"/>
  <c r="AE548" i="1" s="1"/>
  <c r="AF548" i="1" s="1"/>
  <c r="K548" i="1" s="1"/>
  <c r="AD549" i="1"/>
  <c r="AE549" i="1" s="1"/>
  <c r="AF549" i="1" s="1"/>
  <c r="K549" i="1" s="1"/>
  <c r="AD297" i="1"/>
  <c r="AE297" i="1" s="1"/>
  <c r="AF297" i="1" s="1"/>
  <c r="K297" i="1" s="1"/>
  <c r="AD298" i="1"/>
  <c r="AE298" i="1" s="1"/>
  <c r="AF298" i="1" s="1"/>
  <c r="K298" i="1" s="1"/>
  <c r="AD302" i="1"/>
  <c r="AE302" i="1" s="1"/>
  <c r="AF302" i="1" s="1"/>
  <c r="K302" i="1" s="1"/>
  <c r="AD553" i="1"/>
  <c r="AE553" i="1" s="1"/>
  <c r="AF553" i="1" s="1"/>
  <c r="K553" i="1" s="1"/>
  <c r="AD555" i="1"/>
  <c r="AE555" i="1" s="1"/>
  <c r="AF555" i="1" s="1"/>
  <c r="K555" i="1" s="1"/>
  <c r="AD315" i="1"/>
  <c r="AE315" i="1" s="1"/>
  <c r="AF315" i="1" s="1"/>
  <c r="K315" i="1" s="1"/>
  <c r="AD317" i="1"/>
  <c r="AE317" i="1" s="1"/>
  <c r="AF317" i="1" s="1"/>
  <c r="K317" i="1" s="1"/>
  <c r="AD319" i="1"/>
  <c r="AE319" i="1" s="1"/>
  <c r="AF319" i="1" s="1"/>
  <c r="K319" i="1" s="1"/>
  <c r="AD326" i="1"/>
  <c r="AE326" i="1" s="1"/>
  <c r="AF326" i="1" s="1"/>
  <c r="K326" i="1" s="1"/>
  <c r="AD327" i="1"/>
  <c r="AE327" i="1" s="1"/>
  <c r="AF327" i="1" s="1"/>
  <c r="K327" i="1" s="1"/>
  <c r="AD331" i="1"/>
  <c r="AE331" i="1" s="1"/>
  <c r="AF331" i="1" s="1"/>
  <c r="K331" i="1" s="1"/>
  <c r="AD332" i="1"/>
  <c r="AE332" i="1" s="1"/>
  <c r="AF332" i="1" s="1"/>
  <c r="K332" i="1" s="1"/>
  <c r="AD337" i="1"/>
  <c r="AE337" i="1" s="1"/>
  <c r="AF337" i="1" s="1"/>
  <c r="K337" i="1" s="1"/>
  <c r="AD338" i="1"/>
  <c r="AE338" i="1" s="1"/>
  <c r="AF338" i="1" s="1"/>
  <c r="K338" i="1" s="1"/>
  <c r="AD339" i="1"/>
  <c r="AE339" i="1" s="1"/>
  <c r="AF339" i="1" s="1"/>
  <c r="K339" i="1" s="1"/>
  <c r="AD341" i="1"/>
  <c r="AE341" i="1" s="1"/>
  <c r="AF341" i="1" s="1"/>
  <c r="K341" i="1" s="1"/>
  <c r="AD346" i="1"/>
  <c r="AE346" i="1" s="1"/>
  <c r="AF346" i="1" s="1"/>
  <c r="K346" i="1" s="1"/>
  <c r="AD344" i="1"/>
  <c r="AE344" i="1" s="1"/>
  <c r="AF344" i="1" s="1"/>
  <c r="K344" i="1" s="1"/>
  <c r="AD353" i="1"/>
  <c r="AE353" i="1" s="1"/>
  <c r="AF353" i="1" s="1"/>
  <c r="K353" i="1" s="1"/>
  <c r="AD355" i="1"/>
  <c r="AE355" i="1" s="1"/>
  <c r="AF355" i="1" s="1"/>
  <c r="K355" i="1" s="1"/>
  <c r="AD359" i="1"/>
  <c r="AE359" i="1" s="1"/>
  <c r="AF359" i="1" s="1"/>
  <c r="K359" i="1" s="1"/>
  <c r="AD364" i="1"/>
  <c r="AE364" i="1" s="1"/>
  <c r="AF364" i="1" s="1"/>
  <c r="K364" i="1" s="1"/>
  <c r="AD367" i="1"/>
  <c r="AE367" i="1" s="1"/>
  <c r="AF367" i="1" s="1"/>
  <c r="K367" i="1" s="1"/>
  <c r="AD378" i="1"/>
  <c r="AE378" i="1" s="1"/>
  <c r="AF378" i="1" s="1"/>
  <c r="K378" i="1" s="1"/>
  <c r="AD381" i="1"/>
  <c r="AE381" i="1" s="1"/>
  <c r="AF381" i="1" s="1"/>
  <c r="K381" i="1" s="1"/>
  <c r="AD390" i="1"/>
  <c r="AE390" i="1" s="1"/>
  <c r="AF390" i="1" s="1"/>
  <c r="K390" i="1" s="1"/>
  <c r="AD393" i="1"/>
  <c r="AE393" i="1" s="1"/>
  <c r="AF393" i="1" s="1"/>
  <c r="K393" i="1" s="1"/>
  <c r="AD403" i="1"/>
  <c r="AE403" i="1" s="1"/>
  <c r="AF403" i="1" s="1"/>
  <c r="K403" i="1" s="1"/>
  <c r="AD404" i="1"/>
  <c r="AE404" i="1" s="1"/>
  <c r="AF404" i="1" s="1"/>
  <c r="K404" i="1" s="1"/>
  <c r="AD407" i="1"/>
  <c r="AE407" i="1" s="1"/>
  <c r="AF407" i="1" s="1"/>
  <c r="K407" i="1" s="1"/>
  <c r="AD411" i="1"/>
  <c r="AE411" i="1" s="1"/>
  <c r="AF411" i="1" s="1"/>
  <c r="K411" i="1" s="1"/>
  <c r="AD413" i="1"/>
  <c r="AE413" i="1" s="1"/>
  <c r="AF413" i="1" s="1"/>
  <c r="K413" i="1" s="1"/>
  <c r="AD421" i="1"/>
  <c r="AE421" i="1" s="1"/>
  <c r="AF421" i="1" s="1"/>
  <c r="K421" i="1" s="1"/>
  <c r="AD422" i="1"/>
  <c r="AE422" i="1" s="1"/>
  <c r="AF422" i="1" s="1"/>
  <c r="K422" i="1" s="1"/>
  <c r="AD424" i="1"/>
  <c r="AE424" i="1" s="1"/>
  <c r="AF424" i="1" s="1"/>
  <c r="K424" i="1" s="1"/>
  <c r="AD427" i="1"/>
  <c r="AE427" i="1" s="1"/>
  <c r="AF427" i="1" s="1"/>
  <c r="K427" i="1" s="1"/>
  <c r="AD442" i="1"/>
  <c r="AE442" i="1" s="1"/>
  <c r="AF442" i="1" s="1"/>
  <c r="K442" i="1" s="1"/>
  <c r="AD458" i="1"/>
  <c r="AE458" i="1" s="1"/>
  <c r="AF458" i="1" s="1"/>
  <c r="K458" i="1" s="1"/>
  <c r="AD453" i="1"/>
  <c r="AE453" i="1" s="1"/>
  <c r="AF453" i="1" s="1"/>
  <c r="K453" i="1" s="1"/>
  <c r="AD464" i="1"/>
  <c r="AE464" i="1" s="1"/>
  <c r="AF464" i="1" s="1"/>
  <c r="K464" i="1" s="1"/>
  <c r="AD465" i="1"/>
  <c r="AE465" i="1" s="1"/>
  <c r="AF465" i="1" s="1"/>
  <c r="K465" i="1" s="1"/>
  <c r="AD466" i="1"/>
  <c r="AE466" i="1" s="1"/>
  <c r="AF466" i="1" s="1"/>
  <c r="K466" i="1" s="1"/>
  <c r="AD480" i="1"/>
  <c r="AE480" i="1" s="1"/>
  <c r="AF480" i="1" s="1"/>
  <c r="K480" i="1" s="1"/>
  <c r="AD479" i="1"/>
  <c r="AE479" i="1" s="1"/>
  <c r="AF479" i="1" s="1"/>
  <c r="K479" i="1" s="1"/>
  <c r="AD489" i="1"/>
  <c r="AE489" i="1" s="1"/>
  <c r="AF489" i="1" s="1"/>
  <c r="K489" i="1" s="1"/>
  <c r="AD492" i="1"/>
  <c r="AE492" i="1" s="1"/>
  <c r="AF492" i="1" s="1"/>
  <c r="K492" i="1" s="1"/>
  <c r="AD497" i="1"/>
  <c r="AE497" i="1" s="1"/>
  <c r="AF497" i="1" s="1"/>
  <c r="K497" i="1" s="1"/>
  <c r="AD498" i="1"/>
  <c r="AE498" i="1" s="1"/>
  <c r="AF498" i="1" s="1"/>
  <c r="K498" i="1" s="1"/>
  <c r="AD495" i="1"/>
  <c r="AE495" i="1" s="1"/>
  <c r="AF495" i="1" s="1"/>
  <c r="K495" i="1" s="1"/>
  <c r="AD499" i="1"/>
  <c r="AE499" i="1" s="1"/>
  <c r="AF499" i="1" s="1"/>
  <c r="K499" i="1" s="1"/>
  <c r="AD502" i="1"/>
  <c r="AE502" i="1" s="1"/>
  <c r="AF502" i="1" s="1"/>
  <c r="K502" i="1" s="1"/>
  <c r="AD505" i="1"/>
  <c r="AE505" i="1" s="1"/>
  <c r="AF505" i="1" s="1"/>
  <c r="K505" i="1" s="1"/>
  <c r="AD506" i="1"/>
  <c r="AE506" i="1" s="1"/>
  <c r="AF506" i="1" s="1"/>
  <c r="K506" i="1" s="1"/>
  <c r="AD512" i="1"/>
  <c r="AE512" i="1" s="1"/>
  <c r="AF512" i="1" s="1"/>
  <c r="K512" i="1" s="1"/>
  <c r="AD522" i="1"/>
  <c r="AE522" i="1" s="1"/>
  <c r="AF522" i="1" s="1"/>
  <c r="K522" i="1" s="1"/>
  <c r="AD523" i="1"/>
  <c r="AE523" i="1" s="1"/>
  <c r="AF523" i="1" s="1"/>
  <c r="K523" i="1" s="1"/>
  <c r="AD525" i="1"/>
  <c r="AE525" i="1" s="1"/>
  <c r="AF525" i="1" s="1"/>
  <c r="K525" i="1" s="1"/>
  <c r="AD528" i="1"/>
  <c r="AE528" i="1" s="1"/>
  <c r="AF528" i="1" s="1"/>
  <c r="K528" i="1" s="1"/>
  <c r="AD532" i="1"/>
  <c r="AE532" i="1" s="1"/>
  <c r="AF532" i="1" s="1"/>
  <c r="K532" i="1" s="1"/>
  <c r="AD533" i="1"/>
  <c r="AE533" i="1" s="1"/>
  <c r="AF533" i="1" s="1"/>
  <c r="K533" i="1" s="1"/>
  <c r="AD536" i="1"/>
  <c r="AE536" i="1" s="1"/>
  <c r="AF536" i="1" s="1"/>
  <c r="K536" i="1" s="1"/>
  <c r="AD538" i="1"/>
  <c r="AE538" i="1" s="1"/>
  <c r="AF538" i="1" s="1"/>
  <c r="K538" i="1" s="1"/>
  <c r="AD550" i="1"/>
  <c r="AE550" i="1" s="1"/>
  <c r="AF550" i="1" s="1"/>
  <c r="K550" i="1" s="1"/>
  <c r="AD551" i="1"/>
  <c r="AE551" i="1" s="1"/>
  <c r="AF551" i="1" s="1"/>
  <c r="K551" i="1" s="1"/>
  <c r="AD545" i="1"/>
  <c r="AE545" i="1" s="1"/>
  <c r="AF545" i="1" s="1"/>
  <c r="K545" i="1" s="1"/>
  <c r="AD111" i="1"/>
  <c r="AE111" i="1" s="1"/>
  <c r="AF111" i="1" s="1"/>
  <c r="K111" i="1" s="1"/>
  <c r="AD98" i="1"/>
  <c r="AE98" i="1" s="1"/>
  <c r="AF98" i="1" s="1"/>
  <c r="K98" i="1" s="1"/>
  <c r="AD65" i="1"/>
  <c r="AE65" i="1" s="1"/>
  <c r="AF65" i="1" s="1"/>
  <c r="K65" i="1" s="1"/>
  <c r="AD438" i="1"/>
  <c r="AE438" i="1" s="1"/>
  <c r="AF438" i="1" s="1"/>
  <c r="K438" i="1" s="1"/>
  <c r="AD419" i="1"/>
  <c r="AE419" i="1" s="1"/>
  <c r="AF419" i="1" s="1"/>
  <c r="K419" i="1" s="1"/>
  <c r="AD352" i="1"/>
  <c r="AE352" i="1" s="1"/>
  <c r="AF352" i="1" s="1"/>
  <c r="K352" i="1" s="1"/>
  <c r="AD531" i="1"/>
  <c r="AE531" i="1" s="1"/>
  <c r="AF531" i="1" s="1"/>
  <c r="K531" i="1" s="1"/>
  <c r="AD443" i="1"/>
  <c r="AE443" i="1" s="1"/>
  <c r="AF443" i="1" s="1"/>
  <c r="K443" i="1" s="1"/>
  <c r="AD483" i="1"/>
  <c r="AE483" i="1" s="1"/>
  <c r="AF483" i="1" s="1"/>
  <c r="K483" i="1" s="1"/>
  <c r="AD418" i="1"/>
  <c r="AE418" i="1" s="1"/>
  <c r="AF418" i="1" s="1"/>
  <c r="K418" i="1" s="1"/>
  <c r="AD216" i="1"/>
  <c r="AE216" i="1" s="1"/>
  <c r="AF216" i="1" s="1"/>
  <c r="K216" i="1" s="1"/>
  <c r="AD67" i="1"/>
  <c r="AE67" i="1" s="1"/>
  <c r="AF67" i="1" s="1"/>
  <c r="K67" i="1" s="1"/>
  <c r="AD202" i="1"/>
  <c r="AE202" i="1" s="1"/>
  <c r="AF202" i="1" s="1"/>
  <c r="K202" i="1" s="1"/>
  <c r="AD417" i="1"/>
  <c r="AE417" i="1" s="1"/>
  <c r="AF417" i="1" s="1"/>
  <c r="K417" i="1" s="1"/>
  <c r="AD450" i="1"/>
  <c r="AE450" i="1" s="1"/>
  <c r="AF450" i="1" s="1"/>
  <c r="K450" i="1" s="1"/>
  <c r="AD354" i="1"/>
  <c r="AE354" i="1" s="1"/>
  <c r="AF354" i="1" s="1"/>
  <c r="K354" i="1" s="1"/>
  <c r="AD235" i="1"/>
  <c r="AE235" i="1" s="1"/>
  <c r="AF235" i="1" s="1"/>
  <c r="K235" i="1" s="1"/>
  <c r="AD280" i="1"/>
  <c r="AE280" i="1" s="1"/>
  <c r="AF280" i="1" s="1"/>
  <c r="K280" i="1" s="1"/>
  <c r="AD304" i="1"/>
  <c r="AE304" i="1" s="1"/>
  <c r="AF304" i="1" s="1"/>
  <c r="K304" i="1" s="1"/>
  <c r="AD255" i="1"/>
  <c r="AE255" i="1" s="1"/>
  <c r="AF255" i="1" s="1"/>
  <c r="K255" i="1" s="1"/>
  <c r="AD493" i="1"/>
  <c r="AE493" i="1" s="1"/>
  <c r="AF493" i="1" s="1"/>
  <c r="K493" i="1" s="1"/>
  <c r="AD508" i="1"/>
  <c r="AE508" i="1" s="1"/>
  <c r="AF508" i="1" s="1"/>
  <c r="K508" i="1" s="1"/>
  <c r="F494" i="1" l="1"/>
  <c r="F334" i="1"/>
  <c r="F174" i="1"/>
  <c r="F46" i="1"/>
  <c r="F497" i="1"/>
  <c r="F337" i="1"/>
  <c r="F177" i="1"/>
  <c r="F49" i="1"/>
  <c r="F478" i="1"/>
  <c r="F321" i="1"/>
  <c r="F161" i="1"/>
  <c r="F33" i="1"/>
  <c r="F465" i="1"/>
  <c r="F318" i="1"/>
  <c r="F158" i="1"/>
  <c r="F30" i="1"/>
  <c r="F462" i="1"/>
  <c r="F305" i="1"/>
  <c r="F145" i="1"/>
  <c r="F17" i="1"/>
  <c r="F449" i="1"/>
  <c r="F302" i="1"/>
  <c r="F142" i="1"/>
  <c r="F14" i="1"/>
  <c r="F446" i="1"/>
  <c r="F289" i="1"/>
  <c r="F129" i="1"/>
  <c r="F433" i="1"/>
  <c r="F273" i="1"/>
  <c r="F126" i="1"/>
  <c r="F417" i="1"/>
  <c r="F270" i="1"/>
  <c r="F113" i="1"/>
  <c r="F414" i="1"/>
  <c r="F257" i="1"/>
  <c r="F110" i="1"/>
  <c r="F545" i="1"/>
  <c r="F398" i="1"/>
  <c r="F225" i="1"/>
  <c r="F97" i="1"/>
  <c r="F542" i="1"/>
  <c r="F385" i="1"/>
  <c r="F222" i="1"/>
  <c r="F94" i="1"/>
  <c r="F529" i="1"/>
  <c r="F382" i="1"/>
  <c r="F209" i="1"/>
  <c r="F81" i="1"/>
  <c r="F526" i="1"/>
  <c r="F369" i="1"/>
  <c r="F206" i="1"/>
  <c r="F78" i="1"/>
  <c r="F513" i="1"/>
  <c r="F366" i="1"/>
  <c r="F193" i="1"/>
  <c r="F65" i="1"/>
  <c r="F510" i="1"/>
  <c r="F353" i="1"/>
  <c r="F190" i="1"/>
  <c r="F62" i="1"/>
  <c r="F544" i="1"/>
  <c r="F528" i="1"/>
  <c r="F512" i="1"/>
  <c r="F496" i="1"/>
  <c r="F480" i="1"/>
  <c r="F464" i="1"/>
  <c r="F448" i="1"/>
  <c r="F432" i="1"/>
  <c r="F416" i="1"/>
  <c r="F400" i="1"/>
  <c r="F384" i="1"/>
  <c r="F368" i="1"/>
  <c r="F352" i="1"/>
  <c r="F336" i="1"/>
  <c r="F320" i="1"/>
  <c r="F304" i="1"/>
  <c r="F288" i="1"/>
  <c r="F272" i="1"/>
  <c r="F256" i="1"/>
  <c r="F240" i="1"/>
  <c r="F224" i="1"/>
  <c r="F208" i="1"/>
  <c r="F192" i="1"/>
  <c r="F176" i="1"/>
  <c r="F160" i="1"/>
  <c r="F144" i="1"/>
  <c r="F128" i="1"/>
  <c r="F112" i="1"/>
  <c r="F96" i="1"/>
  <c r="F80" i="1"/>
  <c r="F64" i="1"/>
  <c r="F48" i="1"/>
  <c r="F32" i="1"/>
  <c r="F16" i="1"/>
  <c r="F543" i="1"/>
  <c r="F527" i="1"/>
  <c r="F511" i="1"/>
  <c r="F495" i="1"/>
  <c r="F479" i="1"/>
  <c r="F463" i="1"/>
  <c r="F447" i="1"/>
  <c r="F431" i="1"/>
  <c r="F415" i="1"/>
  <c r="F399" i="1"/>
  <c r="F383" i="1"/>
  <c r="F367" i="1"/>
  <c r="F351" i="1"/>
  <c r="F335" i="1"/>
  <c r="F319" i="1"/>
  <c r="F303" i="1"/>
  <c r="F287" i="1"/>
  <c r="F271" i="1"/>
  <c r="F255" i="1"/>
  <c r="F239" i="1"/>
  <c r="F223" i="1"/>
  <c r="F207" i="1"/>
  <c r="F191" i="1"/>
  <c r="F175" i="1"/>
  <c r="F159" i="1"/>
  <c r="F143" i="1"/>
  <c r="F127" i="1"/>
  <c r="F111" i="1"/>
  <c r="F95" i="1"/>
  <c r="F79" i="1"/>
  <c r="F63" i="1"/>
  <c r="F47" i="1"/>
  <c r="F31" i="1"/>
  <c r="F15" i="1"/>
  <c r="F286" i="1"/>
  <c r="F541" i="1"/>
  <c r="F525" i="1"/>
  <c r="F509" i="1"/>
  <c r="F493" i="1"/>
  <c r="F477" i="1"/>
  <c r="F461" i="1"/>
  <c r="F445" i="1"/>
  <c r="F429" i="1"/>
  <c r="F413" i="1"/>
  <c r="F397" i="1"/>
  <c r="F381" i="1"/>
  <c r="F365" i="1"/>
  <c r="F349" i="1"/>
  <c r="F333" i="1"/>
  <c r="F317" i="1"/>
  <c r="F301" i="1"/>
  <c r="F285" i="1"/>
  <c r="F269" i="1"/>
  <c r="F253" i="1"/>
  <c r="F237" i="1"/>
  <c r="F221" i="1"/>
  <c r="F205" i="1"/>
  <c r="F189" i="1"/>
  <c r="F173" i="1"/>
  <c r="F157" i="1"/>
  <c r="F141" i="1"/>
  <c r="F125" i="1"/>
  <c r="F109" i="1"/>
  <c r="F93" i="1"/>
  <c r="F77" i="1"/>
  <c r="F61" i="1"/>
  <c r="F45" i="1"/>
  <c r="F29" i="1"/>
  <c r="F13" i="1"/>
  <c r="F350" i="1"/>
  <c r="F540" i="1"/>
  <c r="F524" i="1"/>
  <c r="F508" i="1"/>
  <c r="F492" i="1"/>
  <c r="F476" i="1"/>
  <c r="F460" i="1"/>
  <c r="F444" i="1"/>
  <c r="F428" i="1"/>
  <c r="F412" i="1"/>
  <c r="F396" i="1"/>
  <c r="F380" i="1"/>
  <c r="F364" i="1"/>
  <c r="F348" i="1"/>
  <c r="F332" i="1"/>
  <c r="F316" i="1"/>
  <c r="F300" i="1"/>
  <c r="F284" i="1"/>
  <c r="F268" i="1"/>
  <c r="F252" i="1"/>
  <c r="F236" i="1"/>
  <c r="F220" i="1"/>
  <c r="F204" i="1"/>
  <c r="F188" i="1"/>
  <c r="F172" i="1"/>
  <c r="F156" i="1"/>
  <c r="F140" i="1"/>
  <c r="F124" i="1"/>
  <c r="F108" i="1"/>
  <c r="F92" i="1"/>
  <c r="F76" i="1"/>
  <c r="F60" i="1"/>
  <c r="F44" i="1"/>
  <c r="F28" i="1"/>
  <c r="F12" i="1"/>
  <c r="F401" i="1"/>
  <c r="F555" i="1"/>
  <c r="F539" i="1"/>
  <c r="F523" i="1"/>
  <c r="F507" i="1"/>
  <c r="F491" i="1"/>
  <c r="F475" i="1"/>
  <c r="F459" i="1"/>
  <c r="F443" i="1"/>
  <c r="F427" i="1"/>
  <c r="F411" i="1"/>
  <c r="F395" i="1"/>
  <c r="F379" i="1"/>
  <c r="F363" i="1"/>
  <c r="F347" i="1"/>
  <c r="F331" i="1"/>
  <c r="F315" i="1"/>
  <c r="F299" i="1"/>
  <c r="F283" i="1"/>
  <c r="F267" i="1"/>
  <c r="F251" i="1"/>
  <c r="F235" i="1"/>
  <c r="F219" i="1"/>
  <c r="F203" i="1"/>
  <c r="F187" i="1"/>
  <c r="F171" i="1"/>
  <c r="F155" i="1"/>
  <c r="F139" i="1"/>
  <c r="F123" i="1"/>
  <c r="F107" i="1"/>
  <c r="F91" i="1"/>
  <c r="F75" i="1"/>
  <c r="F59" i="1"/>
  <c r="F43" i="1"/>
  <c r="F27" i="1"/>
  <c r="F11" i="1"/>
  <c r="F430" i="1"/>
  <c r="F554" i="1"/>
  <c r="F538" i="1"/>
  <c r="F522" i="1"/>
  <c r="F506" i="1"/>
  <c r="F490" i="1"/>
  <c r="F474" i="1"/>
  <c r="F458" i="1"/>
  <c r="F442" i="1"/>
  <c r="F426" i="1"/>
  <c r="F410" i="1"/>
  <c r="F394" i="1"/>
  <c r="F378" i="1"/>
  <c r="F362" i="1"/>
  <c r="F346" i="1"/>
  <c r="F330" i="1"/>
  <c r="F314" i="1"/>
  <c r="F298" i="1"/>
  <c r="F282" i="1"/>
  <c r="F266" i="1"/>
  <c r="F250" i="1"/>
  <c r="F234" i="1"/>
  <c r="F218" i="1"/>
  <c r="F202" i="1"/>
  <c r="F186" i="1"/>
  <c r="F170" i="1"/>
  <c r="F154" i="1"/>
  <c r="F138" i="1"/>
  <c r="F122" i="1"/>
  <c r="F106" i="1"/>
  <c r="F90" i="1"/>
  <c r="F74" i="1"/>
  <c r="F58" i="1"/>
  <c r="F42" i="1"/>
  <c r="F26" i="1"/>
  <c r="F10" i="1"/>
  <c r="F553" i="1"/>
  <c r="F537" i="1"/>
  <c r="F521" i="1"/>
  <c r="F505" i="1"/>
  <c r="F489" i="1"/>
  <c r="F473" i="1"/>
  <c r="F457" i="1"/>
  <c r="F441" i="1"/>
  <c r="F425" i="1"/>
  <c r="F409" i="1"/>
  <c r="F393" i="1"/>
  <c r="F377" i="1"/>
  <c r="F361" i="1"/>
  <c r="F345" i="1"/>
  <c r="F329" i="1"/>
  <c r="F313" i="1"/>
  <c r="F297" i="1"/>
  <c r="F281" i="1"/>
  <c r="F265" i="1"/>
  <c r="F249" i="1"/>
  <c r="F233" i="1"/>
  <c r="F217" i="1"/>
  <c r="F201" i="1"/>
  <c r="F185" i="1"/>
  <c r="F169" i="1"/>
  <c r="F153" i="1"/>
  <c r="F137" i="1"/>
  <c r="F121" i="1"/>
  <c r="F105" i="1"/>
  <c r="F89" i="1"/>
  <c r="F73" i="1"/>
  <c r="F57" i="1"/>
  <c r="F41" i="1"/>
  <c r="F25" i="1"/>
  <c r="F9" i="1"/>
  <c r="F552" i="1"/>
  <c r="F536" i="1"/>
  <c r="F520" i="1"/>
  <c r="F504" i="1"/>
  <c r="F488" i="1"/>
  <c r="F472" i="1"/>
  <c r="F456" i="1"/>
  <c r="F440" i="1"/>
  <c r="F424" i="1"/>
  <c r="F408" i="1"/>
  <c r="F392" i="1"/>
  <c r="F376" i="1"/>
  <c r="F360" i="1"/>
  <c r="F344" i="1"/>
  <c r="F328" i="1"/>
  <c r="F312" i="1"/>
  <c r="F296" i="1"/>
  <c r="F280" i="1"/>
  <c r="F264" i="1"/>
  <c r="F248" i="1"/>
  <c r="F232" i="1"/>
  <c r="F216" i="1"/>
  <c r="F200" i="1"/>
  <c r="F184" i="1"/>
  <c r="F168" i="1"/>
  <c r="F152" i="1"/>
  <c r="F136" i="1"/>
  <c r="F120" i="1"/>
  <c r="F104" i="1"/>
  <c r="F88" i="1"/>
  <c r="F72" i="1"/>
  <c r="F56" i="1"/>
  <c r="F40" i="1"/>
  <c r="F24" i="1"/>
  <c r="F8" i="1"/>
  <c r="F481" i="1"/>
  <c r="F238" i="1"/>
  <c r="F551" i="1"/>
  <c r="F535" i="1"/>
  <c r="F519" i="1"/>
  <c r="F503" i="1"/>
  <c r="F487" i="1"/>
  <c r="F471" i="1"/>
  <c r="F455" i="1"/>
  <c r="F439" i="1"/>
  <c r="F423" i="1"/>
  <c r="F407" i="1"/>
  <c r="F391" i="1"/>
  <c r="F375" i="1"/>
  <c r="F359" i="1"/>
  <c r="F343" i="1"/>
  <c r="F327" i="1"/>
  <c r="F311" i="1"/>
  <c r="F295" i="1"/>
  <c r="F279" i="1"/>
  <c r="F263" i="1"/>
  <c r="F247" i="1"/>
  <c r="F231" i="1"/>
  <c r="F215" i="1"/>
  <c r="F199" i="1"/>
  <c r="F183" i="1"/>
  <c r="F167" i="1"/>
  <c r="F151" i="1"/>
  <c r="F135" i="1"/>
  <c r="F119" i="1"/>
  <c r="F103" i="1"/>
  <c r="F87" i="1"/>
  <c r="F71" i="1"/>
  <c r="F55" i="1"/>
  <c r="F39" i="1"/>
  <c r="F23" i="1"/>
  <c r="F7" i="1"/>
  <c r="F550" i="1"/>
  <c r="F534" i="1"/>
  <c r="F518" i="1"/>
  <c r="F502" i="1"/>
  <c r="F486" i="1"/>
  <c r="F470" i="1"/>
  <c r="F454" i="1"/>
  <c r="F438" i="1"/>
  <c r="F422" i="1"/>
  <c r="F406" i="1"/>
  <c r="F390" i="1"/>
  <c r="F374" i="1"/>
  <c r="F358" i="1"/>
  <c r="F342" i="1"/>
  <c r="F326" i="1"/>
  <c r="F310" i="1"/>
  <c r="F294" i="1"/>
  <c r="F278" i="1"/>
  <c r="F262" i="1"/>
  <c r="F246" i="1"/>
  <c r="F230" i="1"/>
  <c r="F214" i="1"/>
  <c r="F198" i="1"/>
  <c r="F182" i="1"/>
  <c r="F166" i="1"/>
  <c r="F150" i="1"/>
  <c r="F134" i="1"/>
  <c r="F118" i="1"/>
  <c r="F102" i="1"/>
  <c r="F86" i="1"/>
  <c r="F70" i="1"/>
  <c r="F54" i="1"/>
  <c r="F38" i="1"/>
  <c r="F22" i="1"/>
  <c r="F6" i="1"/>
  <c r="F549" i="1"/>
  <c r="F533" i="1"/>
  <c r="F517" i="1"/>
  <c r="F501" i="1"/>
  <c r="F485" i="1"/>
  <c r="F469" i="1"/>
  <c r="F453" i="1"/>
  <c r="F437" i="1"/>
  <c r="F421" i="1"/>
  <c r="F405" i="1"/>
  <c r="F389" i="1"/>
  <c r="F373" i="1"/>
  <c r="F357" i="1"/>
  <c r="F341" i="1"/>
  <c r="F325" i="1"/>
  <c r="F309" i="1"/>
  <c r="F293" i="1"/>
  <c r="F277" i="1"/>
  <c r="F261" i="1"/>
  <c r="F245" i="1"/>
  <c r="F229" i="1"/>
  <c r="F213" i="1"/>
  <c r="F197" i="1"/>
  <c r="F181" i="1"/>
  <c r="F165" i="1"/>
  <c r="F149" i="1"/>
  <c r="F133" i="1"/>
  <c r="F117" i="1"/>
  <c r="F101" i="1"/>
  <c r="F85" i="1"/>
  <c r="F69" i="1"/>
  <c r="F53" i="1"/>
  <c r="F37" i="1"/>
  <c r="F21" i="1"/>
  <c r="F5" i="1"/>
  <c r="F548" i="1"/>
  <c r="F532" i="1"/>
  <c r="F516" i="1"/>
  <c r="F500" i="1"/>
  <c r="F484" i="1"/>
  <c r="F468" i="1"/>
  <c r="F452" i="1"/>
  <c r="F436" i="1"/>
  <c r="F420" i="1"/>
  <c r="F404" i="1"/>
  <c r="F388" i="1"/>
  <c r="F372" i="1"/>
  <c r="F356" i="1"/>
  <c r="F340" i="1"/>
  <c r="F324" i="1"/>
  <c r="F308" i="1"/>
  <c r="F292" i="1"/>
  <c r="F276" i="1"/>
  <c r="F260" i="1"/>
  <c r="F244" i="1"/>
  <c r="F228" i="1"/>
  <c r="F212" i="1"/>
  <c r="F196" i="1"/>
  <c r="F180" i="1"/>
  <c r="F164" i="1"/>
  <c r="F148" i="1"/>
  <c r="F132" i="1"/>
  <c r="F116" i="1"/>
  <c r="F100" i="1"/>
  <c r="F84" i="1"/>
  <c r="F68" i="1"/>
  <c r="F52" i="1"/>
  <c r="F36" i="1"/>
  <c r="F20" i="1"/>
  <c r="F4" i="1"/>
  <c r="F241" i="1"/>
  <c r="F547" i="1"/>
  <c r="F531" i="1"/>
  <c r="F515" i="1"/>
  <c r="F499" i="1"/>
  <c r="F483" i="1"/>
  <c r="F467" i="1"/>
  <c r="F451" i="1"/>
  <c r="F435" i="1"/>
  <c r="F419" i="1"/>
  <c r="F403" i="1"/>
  <c r="F387" i="1"/>
  <c r="F371" i="1"/>
  <c r="F355" i="1"/>
  <c r="F339" i="1"/>
  <c r="F323" i="1"/>
  <c r="F307" i="1"/>
  <c r="F291" i="1"/>
  <c r="F275" i="1"/>
  <c r="F259" i="1"/>
  <c r="F243" i="1"/>
  <c r="F227" i="1"/>
  <c r="F211" i="1"/>
  <c r="F195" i="1"/>
  <c r="F179" i="1"/>
  <c r="F163" i="1"/>
  <c r="F147" i="1"/>
  <c r="F131" i="1"/>
  <c r="F115" i="1"/>
  <c r="F99" i="1"/>
  <c r="F83" i="1"/>
  <c r="F67" i="1"/>
  <c r="F51" i="1"/>
  <c r="F35" i="1"/>
  <c r="F19" i="1"/>
  <c r="F3" i="1"/>
  <c r="F254" i="1"/>
  <c r="F546" i="1"/>
  <c r="F530" i="1"/>
  <c r="F514" i="1"/>
  <c r="F498" i="1"/>
  <c r="F482" i="1"/>
  <c r="F466" i="1"/>
  <c r="F450" i="1"/>
  <c r="F434" i="1"/>
  <c r="F418" i="1"/>
  <c r="F402" i="1"/>
  <c r="F386" i="1"/>
  <c r="F370" i="1"/>
  <c r="F354" i="1"/>
  <c r="F338" i="1"/>
  <c r="F322" i="1"/>
  <c r="F306" i="1"/>
  <c r="F290" i="1"/>
  <c r="F274" i="1"/>
  <c r="F258" i="1"/>
  <c r="F242" i="1"/>
  <c r="F226" i="1"/>
  <c r="F210" i="1"/>
  <c r="F194" i="1"/>
  <c r="F178" i="1"/>
  <c r="F162" i="1"/>
  <c r="F146" i="1"/>
  <c r="F130" i="1"/>
  <c r="F114" i="1"/>
  <c r="F98" i="1"/>
  <c r="F82" i="1"/>
  <c r="F66" i="1"/>
  <c r="F50" i="1"/>
  <c r="F34" i="1"/>
  <c r="F18" i="1"/>
  <c r="F2" i="1"/>
</calcChain>
</file>

<file path=xl/sharedStrings.xml><?xml version="1.0" encoding="utf-8"?>
<sst xmlns="http://schemas.openxmlformats.org/spreadsheetml/2006/main" count="4068" uniqueCount="770">
  <si>
    <t>subscribers</t>
  </si>
  <si>
    <t>video views</t>
  </si>
  <si>
    <t>category</t>
  </si>
  <si>
    <t>Title</t>
  </si>
  <si>
    <t>uploads</t>
  </si>
  <si>
    <t>Country</t>
  </si>
  <si>
    <t>Abbreviation</t>
  </si>
  <si>
    <t>channel_type</t>
  </si>
  <si>
    <t>video_views_rank</t>
  </si>
  <si>
    <t>channel_type_rank</t>
  </si>
  <si>
    <t>video_views_for_the_last_30_days</t>
  </si>
  <si>
    <t>lowest_monthly_earnings</t>
  </si>
  <si>
    <t>highest_monthly_earnings</t>
  </si>
  <si>
    <t>lowest_yearly_earnings</t>
  </si>
  <si>
    <t>highest_yearly_earnings</t>
  </si>
  <si>
    <t>subscribers_for_last_30_days</t>
  </si>
  <si>
    <t>created_year</t>
  </si>
  <si>
    <t>created_month</t>
  </si>
  <si>
    <t>created_date</t>
  </si>
  <si>
    <t>T-Series</t>
  </si>
  <si>
    <t>Music</t>
  </si>
  <si>
    <t>India</t>
  </si>
  <si>
    <t>IN</t>
  </si>
  <si>
    <t>Mar</t>
  </si>
  <si>
    <t>Film &amp; Animation</t>
  </si>
  <si>
    <t>United States</t>
  </si>
  <si>
    <t>US</t>
  </si>
  <si>
    <t>Games</t>
  </si>
  <si>
    <t>MrBeast</t>
  </si>
  <si>
    <t>Entertainment</t>
  </si>
  <si>
    <t>Feb</t>
  </si>
  <si>
    <t>Cocomelon - Nursery Rhymes</t>
  </si>
  <si>
    <t>Education</t>
  </si>
  <si>
    <t>Sep</t>
  </si>
  <si>
    <t>SET India</t>
  </si>
  <si>
    <t>Shows</t>
  </si>
  <si>
    <t>People &amp; Blogs</t>
  </si>
  <si>
    <t>May</t>
  </si>
  <si>
    <t>Gaming</t>
  </si>
  <si>
    <t>Japan</t>
  </si>
  <si>
    <t>JP</t>
  </si>
  <si>
    <t>Apr</t>
  </si>
  <si>
    <t>Like Nastya</t>
  </si>
  <si>
    <t>Like Nastya Vlog</t>
  </si>
  <si>
    <t>Russia</t>
  </si>
  <si>
    <t>RU</t>
  </si>
  <si>
    <t>People</t>
  </si>
  <si>
    <t>Jan</t>
  </si>
  <si>
    <t>Vlad and Niki</t>
  </si>
  <si>
    <t>Zee Music Company</t>
  </si>
  <si>
    <t>WWE</t>
  </si>
  <si>
    <t>Sports</t>
  </si>
  <si>
    <t>Dec</t>
  </si>
  <si>
    <t>BLACKPINK</t>
  </si>
  <si>
    <t>South Korea</t>
  </si>
  <si>
    <t>KR</t>
  </si>
  <si>
    <t>Jun</t>
  </si>
  <si>
    <t>Aug</t>
  </si>
  <si>
    <t>Sony SAB</t>
  </si>
  <si>
    <t>Howto &amp; Style</t>
  </si>
  <si>
    <t>United Kingdom</t>
  </si>
  <si>
    <t>GB</t>
  </si>
  <si>
    <t>Jul</t>
  </si>
  <si>
    <t>BANGTANTV</t>
  </si>
  <si>
    <t>Justin Bieber</t>
  </si>
  <si>
    <t>Canada</t>
  </si>
  <si>
    <t>CA</t>
  </si>
  <si>
    <t>HYBE LABELS</t>
  </si>
  <si>
    <t>Zee TV</t>
  </si>
  <si>
    <t>Pinkfong Baby Shark - Kids' Songs &amp; Stories</t>
  </si>
  <si>
    <t>Brazil</t>
  </si>
  <si>
    <t>BR</t>
  </si>
  <si>
    <t>ChuChu TV Nursery Rhymes &amp; Kids Songs</t>
  </si>
  <si>
    <t>Shemaroo Filmi Gaane</t>
  </si>
  <si>
    <t>Colors TV</t>
  </si>
  <si>
    <t>Dude Perfect</t>
  </si>
  <si>
    <t>Movieclips</t>
  </si>
  <si>
    <t>Film</t>
  </si>
  <si>
    <t>Tips Official</t>
  </si>
  <si>
    <t>El Reino Infantil</t>
  </si>
  <si>
    <t>Argentina</t>
  </si>
  <si>
    <t>AR</t>
  </si>
  <si>
    <t>Wave Music</t>
  </si>
  <si>
    <t>Oct</t>
  </si>
  <si>
    <t>Aaj Tak</t>
  </si>
  <si>
    <t>News &amp; Politics</t>
  </si>
  <si>
    <t>News</t>
  </si>
  <si>
    <t>Sony Music India</t>
  </si>
  <si>
    <t>EminemMusic</t>
  </si>
  <si>
    <t>Marshmello</t>
  </si>
  <si>
    <t>YRF</t>
  </si>
  <si>
    <t>Nov</t>
  </si>
  <si>
    <t>Ed Sheeran</t>
  </si>
  <si>
    <t>Infobells - Hindi</t>
  </si>
  <si>
    <t>Taylor Swift</t>
  </si>
  <si>
    <t>Ariana Grande</t>
  </si>
  <si>
    <t>BillionSurpriseToys  - Nursery Rhymes &amp; Cartoons</t>
  </si>
  <si>
    <t>BillionSurpriseToys  - Nursery Rhymes &amp; Cartï¿½</t>
  </si>
  <si>
    <t>JuegaGerman</t>
  </si>
  <si>
    <t>Chile</t>
  </si>
  <si>
    <t>CL</t>
  </si>
  <si>
    <t>Billie Eilish</t>
  </si>
  <si>
    <t>Get Movies</t>
  </si>
  <si>
    <t>Shemaroo</t>
  </si>
  <si>
    <t>SonyMusicIndiaVEVO</t>
  </si>
  <si>
    <t>A4</t>
  </si>
  <si>
    <t>aefour</t>
  </si>
  <si>
    <t>Cuba</t>
  </si>
  <si>
    <t>CU</t>
  </si>
  <si>
    <t>Fernanfloo</t>
  </si>
  <si>
    <t>El Salvador</t>
  </si>
  <si>
    <t>SV</t>
  </si>
  <si>
    <t>Voot Kids</t>
  </si>
  <si>
    <t>Felipe Neto</t>
  </si>
  <si>
    <t>Vocï¿½ï¿½ï¿½</t>
  </si>
  <si>
    <t>HAR PAL GEO</t>
  </si>
  <si>
    <t>Pakistan</t>
  </si>
  <si>
    <t>PK</t>
  </si>
  <si>
    <t>Katy Perry</t>
  </si>
  <si>
    <t>Comedy</t>
  </si>
  <si>
    <t>ABS-CBN Entertainment</t>
  </si>
  <si>
    <t>Philippines</t>
  </si>
  <si>
    <t>PH</t>
  </si>
  <si>
    <t>Thailand</t>
  </si>
  <si>
    <t>TH</t>
  </si>
  <si>
    <t>Shakira</t>
  </si>
  <si>
    <t>Colombia</t>
  </si>
  <si>
    <t>CO</t>
  </si>
  <si>
    <t>Howto</t>
  </si>
  <si>
    <t>ýýýýýýýý ýý ýýýýýýýýýýýýýý</t>
  </si>
  <si>
    <t>ARY Digital HD</t>
  </si>
  <si>
    <t>Speed Records</t>
  </si>
  <si>
    <t>Masha and The Bear</t>
  </si>
  <si>
    <t>Rihanna</t>
  </si>
  <si>
    <t>Barbados</t>
  </si>
  <si>
    <t>BB</t>
  </si>
  <si>
    <t>Ishtar Music</t>
  </si>
  <si>
    <t>Trailers</t>
  </si>
  <si>
    <t>Kimberly Loaiza</t>
  </si>
  <si>
    <t>Mexico</t>
  </si>
  <si>
    <t>MX</t>
  </si>
  <si>
    <t>Little Baby Bum - Nursery Rhymes &amp; Kids Songs</t>
  </si>
  <si>
    <t>shfa2 - ï¿½ï¿½</t>
  </si>
  <si>
    <t>United Arab Emirates</t>
  </si>
  <si>
    <t>AE</t>
  </si>
  <si>
    <t>CarryMinati</t>
  </si>
  <si>
    <t>XXXTENTACION</t>
  </si>
  <si>
    <t>Super Simple Songs - Kids Songs</t>
  </si>
  <si>
    <t>Mikecrack</t>
  </si>
  <si>
    <t>Spain</t>
  </si>
  <si>
    <t>ES</t>
  </si>
  <si>
    <t>WorkpointOfficial</t>
  </si>
  <si>
    <t>GR6 EXPLODE</t>
  </si>
  <si>
    <t>TEDx Talks</t>
  </si>
  <si>
    <t>Nonprofits &amp; Activism</t>
  </si>
  <si>
    <t>Nonprofit</t>
  </si>
  <si>
    <t>shfa</t>
  </si>
  <si>
    <t>ýýýýýýýýýý ýýýýýý</t>
  </si>
  <si>
    <t>Saudi Arabia</t>
  </si>
  <si>
    <t>SA</t>
  </si>
  <si>
    <t>Goldmines Gaane Sune Ansune</t>
  </si>
  <si>
    <t>One Direction</t>
  </si>
  <si>
    <t>21 Savage</t>
  </si>
  <si>
    <t>Sony PAL</t>
  </si>
  <si>
    <t>Daddy Yankee</t>
  </si>
  <si>
    <t>Like Nastya ESP</t>
  </si>
  <si>
    <t>ýýýýýýýýýýýý one31</t>
  </si>
  <si>
    <t>Jkk Entertainment</t>
  </si>
  <si>
    <t>ABP NEWS</t>
  </si>
  <si>
    <t>Maria Clara &amp; JP</t>
  </si>
  <si>
    <t>Bruno Mars</t>
  </si>
  <si>
    <t>Ultra Bollywood</t>
  </si>
  <si>
    <t>YouTube</t>
  </si>
  <si>
    <t>La Granja de Zenï¿½</t>
  </si>
  <si>
    <t>Saregama Music</t>
  </si>
  <si>
    <t>IndiaTV</t>
  </si>
  <si>
    <t>T-Series Bollywood Classics</t>
  </si>
  <si>
    <t>Autos</t>
  </si>
  <si>
    <t>Markiplier</t>
  </si>
  <si>
    <t>Ryan's World</t>
  </si>
  <si>
    <t>Genevieve's Playhouse - Learning Videos for Kids</t>
  </si>
  <si>
    <t>Genevieve's Playhouse - Learning Videos for ï¿½</t>
  </si>
  <si>
    <t>Geet MP3</t>
  </si>
  <si>
    <t>J Balvin</t>
  </si>
  <si>
    <t>Jess No Limit</t>
  </si>
  <si>
    <t>Indonesia</t>
  </si>
  <si>
    <t>ID</t>
  </si>
  <si>
    <t>Jingle Toons</t>
  </si>
  <si>
    <t>Galinha Pintadinha</t>
  </si>
  <si>
    <t>SSSniperWolf</t>
  </si>
  <si>
    <t>Selena Gomez</t>
  </si>
  <si>
    <t>Rajshri</t>
  </si>
  <si>
    <t>Ch3Thailand</t>
  </si>
  <si>
    <t>KHANDESHI MOVIES</t>
  </si>
  <si>
    <t>CVS 3D Rhymes &amp; Kids Songs</t>
  </si>
  <si>
    <t>Ricis Official</t>
  </si>
  <si>
    <t>BabyBus - Kids Songs and Cartoons</t>
  </si>
  <si>
    <t>Eros Now Music</t>
  </si>
  <si>
    <t>Mzaalo</t>
  </si>
  <si>
    <t>Turkey</t>
  </si>
  <si>
    <t>TR</t>
  </si>
  <si>
    <t>DisneyMusicVEVO</t>
  </si>
  <si>
    <t>The Weeknd</t>
  </si>
  <si>
    <t>KAROL G</t>
  </si>
  <si>
    <t>Mr Bean</t>
  </si>
  <si>
    <t>StarPlus</t>
  </si>
  <si>
    <t>GMA  Network</t>
  </si>
  <si>
    <t>MR. INDIAN HACKER</t>
  </si>
  <si>
    <t>Science &amp; Technology</t>
  </si>
  <si>
    <t>Tech</t>
  </si>
  <si>
    <t>Worldwide Records Bhojpuri</t>
  </si>
  <si>
    <t>DONA ï¿½ï¿½</t>
  </si>
  <si>
    <t>Dream</t>
  </si>
  <si>
    <t>Lucas and Marcus</t>
  </si>
  <si>
    <t>Peppa Pig - Official Channel</t>
  </si>
  <si>
    <t>YOLO AVENTURAS</t>
  </si>
  <si>
    <t>Venezuela</t>
  </si>
  <si>
    <t>VE</t>
  </si>
  <si>
    <t>The Tonight Show Starring Jimmy Fallon</t>
  </si>
  <si>
    <t>TheDonato</t>
  </si>
  <si>
    <t>ImagineDragons</t>
  </si>
  <si>
    <t>Round2hell</t>
  </si>
  <si>
    <t>Zee News</t>
  </si>
  <si>
    <t>AboFlah</t>
  </si>
  <si>
    <t>Kuwait</t>
  </si>
  <si>
    <t>KW</t>
  </si>
  <si>
    <t>Adele</t>
  </si>
  <si>
    <t>ýýýýýýýý ýýýýýýýý ýýýýýýýýýý | toyoraljanahtv</t>
  </si>
  <si>
    <t>Jordan</t>
  </si>
  <si>
    <t>JO</t>
  </si>
  <si>
    <t>Spinnin' Records</t>
  </si>
  <si>
    <t>Netherlands</t>
  </si>
  <si>
    <t>NL</t>
  </si>
  <si>
    <t>ashish chanchlani vines</t>
  </si>
  <si>
    <t>Zhong</t>
  </si>
  <si>
    <t>Enaldinho</t>
  </si>
  <si>
    <t>infobells - Tamil</t>
  </si>
  <si>
    <t>Aditya Movies</t>
  </si>
  <si>
    <t>Movies</t>
  </si>
  <si>
    <t>infobells - Telugu</t>
  </si>
  <si>
    <t>HUM TV</t>
  </si>
  <si>
    <t>Shemaroo Movies</t>
  </si>
  <si>
    <t>Michael Jackson</t>
  </si>
  <si>
    <t>Singapore</t>
  </si>
  <si>
    <t>SG</t>
  </si>
  <si>
    <t>Australia</t>
  </si>
  <si>
    <t>AU</t>
  </si>
  <si>
    <t>toycantando</t>
  </si>
  <si>
    <t>Wiz Khalifa</t>
  </si>
  <si>
    <t>JYP Entertainment</t>
  </si>
  <si>
    <t>ýýý Kids Roma Show</t>
  </si>
  <si>
    <t>DanTDM</t>
  </si>
  <si>
    <t>Nick Jr.</t>
  </si>
  <si>
    <t>Crazy XYZ</t>
  </si>
  <si>
    <t>Dushyant kukreja</t>
  </si>
  <si>
    <t>Brent Rivera</t>
  </si>
  <si>
    <t>Renato Garcia YT</t>
  </si>
  <si>
    <t>Beast Reacts</t>
  </si>
  <si>
    <t>Netflix</t>
  </si>
  <si>
    <t>Raffy Tulfo in Action</t>
  </si>
  <si>
    <t>Goldmines Bollywood</t>
  </si>
  <si>
    <t>Alan Chikin Chow</t>
  </si>
  <si>
    <t>PANDA BOI</t>
  </si>
  <si>
    <t>Italy</t>
  </si>
  <si>
    <t>IT</t>
  </si>
  <si>
    <t>Junya.ï¿½ï¿½ï¿½ï¿½</t>
  </si>
  <si>
    <t>Smosh</t>
  </si>
  <si>
    <t>Indosiar</t>
  </si>
  <si>
    <t>David Guetta</t>
  </si>
  <si>
    <t>Nicki Minaj</t>
  </si>
  <si>
    <t>TaylorSwiftVEVO</t>
  </si>
  <si>
    <t>Post Malone</t>
  </si>
  <si>
    <t>Rans Entertainment</t>
  </si>
  <si>
    <t>LankyBox</t>
  </si>
  <si>
    <t>Coldplay</t>
  </si>
  <si>
    <t>WB Kids</t>
  </si>
  <si>
    <t>The Lallantop</t>
  </si>
  <si>
    <t>TRANS7 OFFICIAL</t>
  </si>
  <si>
    <t>Anuel AA</t>
  </si>
  <si>
    <t>Dan Rhodes</t>
  </si>
  <si>
    <t>America's Got Talent</t>
  </si>
  <si>
    <t>EminemVEVO</t>
  </si>
  <si>
    <t>KatyPerryVEVO</t>
  </si>
  <si>
    <t>Mark Rober</t>
  </si>
  <si>
    <t>Like Nastya AE</t>
  </si>
  <si>
    <t>Pen Movies</t>
  </si>
  <si>
    <t>MrBeast en Espaï¿½ï</t>
  </si>
  <si>
    <t>Alejo Igoa</t>
  </si>
  <si>
    <t>netd mï¿½ï¿</t>
  </si>
  <si>
    <t>Spider Slack</t>
  </si>
  <si>
    <t>Preston</t>
  </si>
  <si>
    <t>James Charles</t>
  </si>
  <si>
    <t>Diana and Roma EN</t>
  </si>
  <si>
    <t>Troom Troom</t>
  </si>
  <si>
    <t>Enrique Iglesias</t>
  </si>
  <si>
    <t>That Little Puff</t>
  </si>
  <si>
    <t>Pets &amp; Animals</t>
  </si>
  <si>
    <t>Animals</t>
  </si>
  <si>
    <t>Juan De Dios Pantoja</t>
  </si>
  <si>
    <t>Maya and Mary</t>
  </si>
  <si>
    <t>Peppa Pig Espaï¿½ï¿½ï¿½ï¿½ï¿½ï¿½ï¿½ï¿½ï¿½</t>
  </si>
  <si>
    <t>Tilak</t>
  </si>
  <si>
    <t>Sesame Street</t>
  </si>
  <si>
    <t>Happy Lives</t>
  </si>
  <si>
    <t>Lady Gaga</t>
  </si>
  <si>
    <t>Wave Music Bhojpuri</t>
  </si>
  <si>
    <t>TED</t>
  </si>
  <si>
    <t>unknown boy varun</t>
  </si>
  <si>
    <t>Kids TV - Nursery Rhymes And Baby Songs</t>
  </si>
  <si>
    <t>Tsuriki Show</t>
  </si>
  <si>
    <t>Germany</t>
  </si>
  <si>
    <t>DE</t>
  </si>
  <si>
    <t>DrossRotzank</t>
  </si>
  <si>
    <t>White Hill Music</t>
  </si>
  <si>
    <t>Ultra Movie Parlour</t>
  </si>
  <si>
    <t>toyorbabytv</t>
  </si>
  <si>
    <t>BabyBus - Canciones Infantiles &amp; Videos para Niï¿½ï</t>
  </si>
  <si>
    <t>BabyBus - Canciones Infantiles &amp; Videos paraï¿½</t>
  </si>
  <si>
    <t>Vania Mania Kids</t>
  </si>
  <si>
    <t>Sun TV</t>
  </si>
  <si>
    <t>Heroindori</t>
  </si>
  <si>
    <t>The Chainsmokers</t>
  </si>
  <si>
    <t>mmoshaya</t>
  </si>
  <si>
    <t>LeoNata Family</t>
  </si>
  <si>
    <t>Goldmines Cineplex</t>
  </si>
  <si>
    <t>SSundee</t>
  </si>
  <si>
    <t>Smile Family</t>
  </si>
  <si>
    <t>SMILE Family</t>
  </si>
  <si>
    <t>France</t>
  </si>
  <si>
    <t>FR</t>
  </si>
  <si>
    <t>FGTeeV</t>
  </si>
  <si>
    <t>Kinder Spielzeug Kanal (Kidibli)</t>
  </si>
  <si>
    <t>Charlie Puth</t>
  </si>
  <si>
    <t>Sagawa /ï¿½ï¿½ï¿½</t>
  </si>
  <si>
    <t>Ben Azelart</t>
  </si>
  <si>
    <t>Zach Choi ASMR</t>
  </si>
  <si>
    <t>Topper Guild</t>
  </si>
  <si>
    <t>Stokes Twins</t>
  </si>
  <si>
    <t>National Geographic</t>
  </si>
  <si>
    <t>Dua Lipa</t>
  </si>
  <si>
    <t>DUDU e CAROL</t>
  </si>
  <si>
    <t>Autos &amp; Vehicles</t>
  </si>
  <si>
    <t>Village Cooking Channel</t>
  </si>
  <si>
    <t>Tekashi 6ix9ine</t>
  </si>
  <si>
    <t>invictor</t>
  </si>
  <si>
    <t>INVICTOR</t>
  </si>
  <si>
    <t>Sidhu Moose Wala</t>
  </si>
  <si>
    <t>The Royalty Family</t>
  </si>
  <si>
    <t>Becky G</t>
  </si>
  <si>
    <t>Ishaan Ali 11</t>
  </si>
  <si>
    <t>Infinite</t>
  </si>
  <si>
    <t>Azhan5star</t>
  </si>
  <si>
    <t>Dangal TV Channel</t>
  </si>
  <si>
    <t>GMA Public  Affairs</t>
  </si>
  <si>
    <t>Baim Paula</t>
  </si>
  <si>
    <t>Rafa &amp; Luiz</t>
  </si>
  <si>
    <t>Lyrical Lemonade</t>
  </si>
  <si>
    <t>Dr. Vivek Bindra: Motivational Speaker</t>
  </si>
  <si>
    <t>Fatos Desconhecidos</t>
  </si>
  <si>
    <t>Brave Wilderness</t>
  </si>
  <si>
    <t>LIV Crime</t>
  </si>
  <si>
    <t>Kurzgesagt ï¿½ï¿½ï¿½ï¿½ï¿½ï¿</t>
  </si>
  <si>
    <t>Yoeslan</t>
  </si>
  <si>
    <t>tuzelity SHUFFLE</t>
  </si>
  <si>
    <t>Deddy Corbuzier</t>
  </si>
  <si>
    <t>deddycorbuzier</t>
  </si>
  <si>
    <t>Bizarrap</t>
  </si>
  <si>
    <t>Sweden</t>
  </si>
  <si>
    <t>SE</t>
  </si>
  <si>
    <t>Mnet K-POP</t>
  </si>
  <si>
    <t>Ninja Kidz TV</t>
  </si>
  <si>
    <t>Totoy kids - Portuguï¿½</t>
  </si>
  <si>
    <t>Jake Paul</t>
  </si>
  <si>
    <t>Vijay Television</t>
  </si>
  <si>
    <t>Ukraine</t>
  </si>
  <si>
    <t>UA</t>
  </si>
  <si>
    <t>Emiway Bantai</t>
  </si>
  <si>
    <t>Got Talent Global</t>
  </si>
  <si>
    <t>BabyBus - Cerita &amp; Lagu Anak-anak</t>
  </si>
  <si>
    <t>Ami Rodriguez</t>
  </si>
  <si>
    <t>Noor Stars</t>
  </si>
  <si>
    <t>Kiddiestv Hindi - Nursery Rhymes &amp; Kids Songs</t>
  </si>
  <si>
    <t>dednahype</t>
  </si>
  <si>
    <t>Latvia</t>
  </si>
  <si>
    <t>LV</t>
  </si>
  <si>
    <t>Marta and Rustam</t>
  </si>
  <si>
    <t>MiawAug</t>
  </si>
  <si>
    <t>CookieSwirlC</t>
  </si>
  <si>
    <t>Pencilmation</t>
  </si>
  <si>
    <t>7clouds</t>
  </si>
  <si>
    <t>5-Minute Crafts PLAY</t>
  </si>
  <si>
    <t>Marvel Entertainment</t>
  </si>
  <si>
    <t>MarvelEntertainment</t>
  </si>
  <si>
    <t>Gordon Ramsay</t>
  </si>
  <si>
    <t>Green Gold TV - Official Channel</t>
  </si>
  <si>
    <t>Gusttavo Lima Oficial</t>
  </si>
  <si>
    <t>Crafty Panda</t>
  </si>
  <si>
    <t>Britain's Got Talent</t>
  </si>
  <si>
    <t>Sony AATH</t>
  </si>
  <si>
    <t>tabii Urdu</t>
  </si>
  <si>
    <t>DaFuq!?Boom!</t>
  </si>
  <si>
    <t>RKD Studios</t>
  </si>
  <si>
    <t>DLS News</t>
  </si>
  <si>
    <t>JukiLop</t>
  </si>
  <si>
    <t>etvteluguindia</t>
  </si>
  <si>
    <t>FIFA</t>
  </si>
  <si>
    <t>Switzerland</t>
  </si>
  <si>
    <t>CH</t>
  </si>
  <si>
    <t>Sonotek</t>
  </si>
  <si>
    <t>ýýýýýýýýýýýýýý ýýýý</t>
  </si>
  <si>
    <t>SUPER SLICK SLIME SAM</t>
  </si>
  <si>
    <t>Wow Kidz Action</t>
  </si>
  <si>
    <t>Turma da Mï¿½ï¿½</t>
  </si>
  <si>
    <t>Calvin Harris</t>
  </si>
  <si>
    <t>TED-Ed</t>
  </si>
  <si>
    <t>Sidemen</t>
  </si>
  <si>
    <t>Farruko</t>
  </si>
  <si>
    <t>ýýýýýýýýýýýýýýýýýýýýýý</t>
  </si>
  <si>
    <t>Triggered Insaan</t>
  </si>
  <si>
    <t>CKN</t>
  </si>
  <si>
    <t>cKn</t>
  </si>
  <si>
    <t>Shemaroo Comedy</t>
  </si>
  <si>
    <t>GRAMMY GOLD OFFICIAL</t>
  </si>
  <si>
    <t>ýýýýýýýý ýýýýýýýýýý ýýýýýýýýýý | Arab Games Network</t>
  </si>
  <si>
    <t>ýýýýýýýý ýýýýýýýýýý ýýýýýýýýýý | Arab Games ýýý</t>
  </si>
  <si>
    <t>Dan-Sa / Daniel Saboya</t>
  </si>
  <si>
    <t>Marmok</t>
  </si>
  <si>
    <t>Willie Salim</t>
  </si>
  <si>
    <t>RsiamMusic : ï¿½ï¿½ï¿½ï¿½ï¿½ï¿½ï¿½ï¿½</t>
  </si>
  <si>
    <t>Miley Cyrus</t>
  </si>
  <si>
    <t>IShowSpeed</t>
  </si>
  <si>
    <t>Jake Fellman</t>
  </si>
  <si>
    <t>SQUEEZIE</t>
  </si>
  <si>
    <t>Blippi - Educational Videos for Kids</t>
  </si>
  <si>
    <t>Manual do Mundo</t>
  </si>
  <si>
    <t>How Ridiculous</t>
  </si>
  <si>
    <t>SonyMusicSouthVEVO</t>
  </si>
  <si>
    <t>David Dobrik</t>
  </si>
  <si>
    <t>KatieAngel</t>
  </si>
  <si>
    <t>RobleisIUTU</t>
  </si>
  <si>
    <t>Like Nastya VNM</t>
  </si>
  <si>
    <t>Vietnam</t>
  </si>
  <si>
    <t>VN</t>
  </si>
  <si>
    <t>Jason Derulo</t>
  </si>
  <si>
    <t>MGC Playhouse</t>
  </si>
  <si>
    <t>Priyal Kukreja</t>
  </si>
  <si>
    <t>MSA previously My Story Animated</t>
  </si>
  <si>
    <t>MSA Previously My Story Animated</t>
  </si>
  <si>
    <t>jaanvi patel</t>
  </si>
  <si>
    <t>tanboy kun</t>
  </si>
  <si>
    <t>News 24</t>
  </si>
  <si>
    <t>24 ï¿½ï¿½ï¿½ï</t>
  </si>
  <si>
    <t>Les' Copaque Production</t>
  </si>
  <si>
    <t>Malaysia</t>
  </si>
  <si>
    <t>MY</t>
  </si>
  <si>
    <t>El Payaso Plim Plim</t>
  </si>
  <si>
    <t>MissaSinfonia</t>
  </si>
  <si>
    <t>ýýýýýýýýý Liziqi</t>
  </si>
  <si>
    <t>China</t>
  </si>
  <si>
    <t>CN</t>
  </si>
  <si>
    <t>DeGoBooM</t>
  </si>
  <si>
    <t>News18 India</t>
  </si>
  <si>
    <t>Fun For Kids TV - Hindi Rhymes</t>
  </si>
  <si>
    <t>Aphmau</t>
  </si>
  <si>
    <t>AMARINTV : ï¿½ï¿½ï¿½ï¿½ï¿½ï¿½ï¿½ï¿½ï¿½ï¿½ï¿½ï¿½</t>
  </si>
  <si>
    <t>Apple</t>
  </si>
  <si>
    <t>Taarak Mehta Ka Ooltah Chashmah</t>
  </si>
  <si>
    <t>Marques Brownlee</t>
  </si>
  <si>
    <t>El Reino a Jugar</t>
  </si>
  <si>
    <t>TheBrianMaps</t>
  </si>
  <si>
    <t>TRANS TV Official</t>
  </si>
  <si>
    <t>Queen Official</t>
  </si>
  <si>
    <t>Prajapati News</t>
  </si>
  <si>
    <t>Pop Chartbusters</t>
  </si>
  <si>
    <t>VICE</t>
  </si>
  <si>
    <t>Danny Fitt</t>
  </si>
  <si>
    <t>Bispo Bruno Leonardo</t>
  </si>
  <si>
    <t>Like Nastya IDN</t>
  </si>
  <si>
    <t>Gato Galactico | GALï¿½ï¿</t>
  </si>
  <si>
    <t>CoryxKenshin</t>
  </si>
  <si>
    <t>With Kids[ï¿½ï¿½ï¿½ï¿½ï</t>
  </si>
  <si>
    <t>NMF News</t>
  </si>
  <si>
    <t>SriBalajiMovies</t>
  </si>
  <si>
    <t>Lahari Music - TSeries</t>
  </si>
  <si>
    <t>Younes Zarou</t>
  </si>
  <si>
    <t>Jordan Matter</t>
  </si>
  <si>
    <t>ýýýýýýýý ýýýýýýýýýýýýýýýýýýýýýý</t>
  </si>
  <si>
    <t>FailArmy</t>
  </si>
  <si>
    <t>BBC News Hindi</t>
  </si>
  <si>
    <t>UFC - Ultimate Fighting Championship</t>
  </si>
  <si>
    <t>Ch7HD</t>
  </si>
  <si>
    <t>GMMTV OFFICIALï¿½ï¿½</t>
  </si>
  <si>
    <t>Camila Cabello</t>
  </si>
  <si>
    <t>Bollywood Classics</t>
  </si>
  <si>
    <t>Technoblade</t>
  </si>
  <si>
    <t>T3ddy</t>
  </si>
  <si>
    <t>JJ Olatunji</t>
  </si>
  <si>
    <t>POPS Kids</t>
  </si>
  <si>
    <t>Thairath Online</t>
  </si>
  <si>
    <t>LEGO</t>
  </si>
  <si>
    <t>XO TEAM</t>
  </si>
  <si>
    <t>XO TEAM Family</t>
  </si>
  <si>
    <t>Daily Dose Of Internet</t>
  </si>
  <si>
    <t>FitDance</t>
  </si>
  <si>
    <t>Fitdance Academy</t>
  </si>
  <si>
    <t>Disney Junior</t>
  </si>
  <si>
    <t>Totoy kids - Espaï¿½ï</t>
  </si>
  <si>
    <t>Lyna</t>
  </si>
  <si>
    <t>MK MUSIC</t>
  </si>
  <si>
    <t>Unspeakable</t>
  </si>
  <si>
    <t>Camilo</t>
  </si>
  <si>
    <t>Dear Sir</t>
  </si>
  <si>
    <t>Narendra Modi</t>
  </si>
  <si>
    <t>Arif muhammad</t>
  </si>
  <si>
    <t>Rotten Tomatoes Trailers</t>
  </si>
  <si>
    <t>DM - Desi Melodies</t>
  </si>
  <si>
    <t>Zee Music Classic</t>
  </si>
  <si>
    <t>Prime Video India</t>
  </si>
  <si>
    <t>Linus Tech Tips</t>
  </si>
  <si>
    <t>Juliana Baltar</t>
  </si>
  <si>
    <t>Blippi Espaï¿½ï</t>
  </si>
  <si>
    <t>Katakit Baby TV</t>
  </si>
  <si>
    <t>Infobells Bangla</t>
  </si>
  <si>
    <t>ýýýýýýýý ýý ýýýýýýýý</t>
  </si>
  <si>
    <t>Kashvi Adlakha</t>
  </si>
  <si>
    <t>ýýýýýýýý ýýýýýýýýýýýýýý ýýýý 5 ýýýýýýýýýý</t>
  </si>
  <si>
    <t>Egypt</t>
  </si>
  <si>
    <t>EG</t>
  </si>
  <si>
    <t>Harsh Beniwal</t>
  </si>
  <si>
    <t>FFUNTV</t>
  </si>
  <si>
    <t>Mobile Legends: Bang Bang</t>
  </si>
  <si>
    <t>Mrwhosetheboss</t>
  </si>
  <si>
    <t>Genierock</t>
  </si>
  <si>
    <t>zayn</t>
  </si>
  <si>
    <t>FC Barcelona</t>
  </si>
  <si>
    <t>ILYA BORZOV</t>
  </si>
  <si>
    <t>Mazhavil Manorama</t>
  </si>
  <si>
    <t>Pokï¿½ï¿½ï¿½ï¿½ï¿½ï¿½ï¿½ï¿½ï¿½</t>
  </si>
  <si>
    <t>The MriDul</t>
  </si>
  <si>
    <t>SRK MUSIC</t>
  </si>
  <si>
    <t>Sony LIV</t>
  </si>
  <si>
    <t>T-Series Hamaar Bhojpuri</t>
  </si>
  <si>
    <t>CNN</t>
  </si>
  <si>
    <t>NDTV India</t>
  </si>
  <si>
    <t>Daftar Populer</t>
  </si>
  <si>
    <t>PowerfulJRE</t>
  </si>
  <si>
    <t>Mohamed Ramadan I ï¿½ï¿½ï¿½ï¿½ï¿½ï¿½ï</t>
  </si>
  <si>
    <t>EdisonPts</t>
  </si>
  <si>
    <t>Rubï¿½ï¿½ï¿½ï¿½ï¿½ï¿½</t>
  </si>
  <si>
    <t>ABS-CBN News</t>
  </si>
  <si>
    <t>Chapitosiki</t>
  </si>
  <si>
    <t>AdeleVEVO</t>
  </si>
  <si>
    <t>MoreAliA</t>
  </si>
  <si>
    <t>Chetan Monga Vlogs</t>
  </si>
  <si>
    <t>XpressTV</t>
  </si>
  <si>
    <t>PlayStation</t>
  </si>
  <si>
    <t>Kwebbelkop</t>
  </si>
  <si>
    <t>THE BROWN SIBLINGS</t>
  </si>
  <si>
    <t>Sony Music South</t>
  </si>
  <si>
    <t>Ray William Johnson</t>
  </si>
  <si>
    <t>KOMPASTV</t>
  </si>
  <si>
    <t>ISSEI / ï¿½ï¿½ï¿½ï¿½</t>
  </si>
  <si>
    <t>A2 Motivation by Arvind Arora</t>
  </si>
  <si>
    <t>50 Cent</t>
  </si>
  <si>
    <t>MNCTV OFFICIAL</t>
  </si>
  <si>
    <t>melanie martinez</t>
  </si>
  <si>
    <t>iTownGamePlay *Terror&amp;Diversiï¿½ï</t>
  </si>
  <si>
    <t>ýýýýýýýýýýýý8 : Thai Ch8</t>
  </si>
  <si>
    <t>TazerCraft</t>
  </si>
  <si>
    <t>Bayashi TV</t>
  </si>
  <si>
    <t>ýýýýýýýýýýýýýýýýýýBAYASHITV</t>
  </si>
  <si>
    <t>Beast Philanthropy</t>
  </si>
  <si>
    <t>Canal Nostalgia</t>
  </si>
  <si>
    <t>Canal Nostalgia TV</t>
  </si>
  <si>
    <t>StudyIQ IAS</t>
  </si>
  <si>
    <t>Chad Wild Clay</t>
  </si>
  <si>
    <t>Netflix Jr.</t>
  </si>
  <si>
    <t>Colors Rishtey</t>
  </si>
  <si>
    <t>ABC News</t>
  </si>
  <si>
    <t>Camila Loures</t>
  </si>
  <si>
    <t>Doc Tops</t>
  </si>
  <si>
    <t>Ecuador</t>
  </si>
  <si>
    <t>EC</t>
  </si>
  <si>
    <t>Jesser</t>
  </si>
  <si>
    <t>PrestonPlayz</t>
  </si>
  <si>
    <t>O Reino Infantil</t>
  </si>
  <si>
    <t>Mis Pastelitos</t>
  </si>
  <si>
    <t>Noman Official</t>
  </si>
  <si>
    <t>BBC News</t>
  </si>
  <si>
    <t>Aadishakti Films</t>
  </si>
  <si>
    <t>GMM25Thailand</t>
  </si>
  <si>
    <t>TV9 Bharatvarsh</t>
  </si>
  <si>
    <t>ýýýýýýýýýýýýýýýýýýýýý</t>
  </si>
  <si>
    <t>Gyan Gamingï¿½</t>
  </si>
  <si>
    <t>Coke Studio</t>
  </si>
  <si>
    <t>Rohail Hyatt</t>
  </si>
  <si>
    <t>Indore Physical Academy</t>
  </si>
  <si>
    <t>RS 1313 SHORTS</t>
  </si>
  <si>
    <t>ZEE5</t>
  </si>
  <si>
    <t>Super Polina</t>
  </si>
  <si>
    <t>SIS vs BRO</t>
  </si>
  <si>
    <t>SiS</t>
  </si>
  <si>
    <t>TommyInnit</t>
  </si>
  <si>
    <t>E-MasterSensei</t>
  </si>
  <si>
    <t>infobells - Kannada</t>
  </si>
  <si>
    <t>SEVENGERS</t>
  </si>
  <si>
    <t>Zee Bangla</t>
  </si>
  <si>
    <t>Neha Kakkar</t>
  </si>
  <si>
    <t>Trap City</t>
  </si>
  <si>
    <t>TrapCity</t>
  </si>
  <si>
    <t>Supercar Blondie</t>
  </si>
  <si>
    <t>Yudist Ardhana</t>
  </si>
  <si>
    <t>Lana Del Rey</t>
  </si>
  <si>
    <t>Bie The Ska</t>
  </si>
  <si>
    <t>TV Ana Emilia</t>
  </si>
  <si>
    <t>ýýýýýýýýýýýý</t>
  </si>
  <si>
    <t>Luli Pampï¿½</t>
  </si>
  <si>
    <t>ViralHog</t>
  </si>
  <si>
    <t>ETV Jabardasth</t>
  </si>
  <si>
    <t>Crescendo com Luluca</t>
  </si>
  <si>
    <t>Jazzghost</t>
  </si>
  <si>
    <t>karameeshchannel</t>
  </si>
  <si>
    <t>T-Series Regional</t>
  </si>
  <si>
    <t>Atlantic Records</t>
  </si>
  <si>
    <t>Veritasium</t>
  </si>
  <si>
    <t>Airrack</t>
  </si>
  <si>
    <t>Hacksmith Industries</t>
  </si>
  <si>
    <t>ýýýýýýýý/Atro</t>
  </si>
  <si>
    <t>123 GO! Spanish</t>
  </si>
  <si>
    <t>Geo News</t>
  </si>
  <si>
    <t>Kids TV India Hindi Nursery Rhymes</t>
  </si>
  <si>
    <t>Think Music India</t>
  </si>
  <si>
    <t>O Que Nï¿½ï¿½ï¿½ï¿½ï¿½ï¿</t>
  </si>
  <si>
    <t>Goldmines Premiere</t>
  </si>
  <si>
    <t>The Vishal bhatt</t>
  </si>
  <si>
    <t>NishaMadhulika</t>
  </si>
  <si>
    <t>infobells</t>
  </si>
  <si>
    <t>Acenix</t>
  </si>
  <si>
    <t>DALLMYD</t>
  </si>
  <si>
    <t>Lindsey Stirling</t>
  </si>
  <si>
    <t>JOJO TV - Hindi Stories</t>
  </si>
  <si>
    <t>BBC</t>
  </si>
  <si>
    <t>JULIA GISELLA</t>
  </si>
  <si>
    <t>Julia Gisella</t>
  </si>
  <si>
    <t>Awakening Music</t>
  </si>
  <si>
    <t>Lady Diana</t>
  </si>
  <si>
    <t>Sanjoy Das Official</t>
  </si>
  <si>
    <t>Woody &amp; Kleiny</t>
  </si>
  <si>
    <t>Vijay Kumar Viner Vlogs</t>
  </si>
  <si>
    <t>Wengie</t>
  </si>
  <si>
    <t>Codiscos</t>
  </si>
  <si>
    <t>GMA Integrated News</t>
  </si>
  <si>
    <t>Peet Montzingo</t>
  </si>
  <si>
    <t>The Q</t>
  </si>
  <si>
    <t>Tom Duggan</t>
  </si>
  <si>
    <t>Trakin Tech</t>
  </si>
  <si>
    <t>Vogue</t>
  </si>
  <si>
    <t>ýýýýýýýýýýýýýýýýýý</t>
  </si>
  <si>
    <t>Kids Lineï¿½ï¿½ï¿½ï¿½ï¿½ï¿½ï¿½</t>
  </si>
  <si>
    <t>penguinz0</t>
  </si>
  <si>
    <t>Just For Laughs Gags</t>
  </si>
  <si>
    <t>BanderitaX</t>
  </si>
  <si>
    <t>AzzyLand</t>
  </si>
  <si>
    <t>HUBAï¿½ï¿½</t>
  </si>
  <si>
    <t>BIBO ï¿½ï¿½ï¿½ï¿½ï¿½ï¿</t>
  </si>
  <si>
    <t>MC Divertida</t>
  </si>
  <si>
    <t>The Infographics Show</t>
  </si>
  <si>
    <t>ýýýýýýTwinsFromRussia</t>
  </si>
  <si>
    <t>Technology Gyan</t>
  </si>
  <si>
    <t>Ryan Trahan</t>
  </si>
  <si>
    <t>Lokdhun Punjabi</t>
  </si>
  <si>
    <t>Painzeiro</t>
  </si>
  <si>
    <t>Peppa Pig em Portuguï¿½ï¿½ï¿½ï¿½ï¿½ï¿½ï¿½ï¿½ï¿</t>
  </si>
  <si>
    <t>Peppa Pig em Portuguï¿½ï¿½ï¿½ï¿½ï¿½ï¿½ï¿½ï¿½ï¿½</t>
  </si>
  <si>
    <t>ýýýýýýýýýýýýýýý Ms Yeah</t>
  </si>
  <si>
    <t>RaptorGamer</t>
  </si>
  <si>
    <t>DJ Khaled</t>
  </si>
  <si>
    <t>DjKhaled</t>
  </si>
  <si>
    <t>Samoa</t>
  </si>
  <si>
    <t>WS</t>
  </si>
  <si>
    <t>Davie504</t>
  </si>
  <si>
    <t>Calon Sarjana</t>
  </si>
  <si>
    <t>Lofi Girl</t>
  </si>
  <si>
    <t>GH'S</t>
  </si>
  <si>
    <t>Susy Mouriz</t>
  </si>
  <si>
    <t>Pastor Antï¿½ï¿½ï¿½ï¿½ï</t>
  </si>
  <si>
    <t>gymvirtual</t>
  </si>
  <si>
    <t>Top Viral Talent</t>
  </si>
  <si>
    <t>Akon</t>
  </si>
  <si>
    <t>AlArabiya ï¿½ï¿½ï¿½ï¿½ï¿</t>
  </si>
  <si>
    <t>EnriqueIglesiasVEVO</t>
  </si>
  <si>
    <t>ýýýýýýýý ýýýý ýýýýýýýýýýýýýý</t>
  </si>
  <si>
    <t>Duo Tiempo De Sol</t>
  </si>
  <si>
    <t>Adam W</t>
  </si>
  <si>
    <t>Right to Shiksha</t>
  </si>
  <si>
    <t>Franco Escamilla</t>
  </si>
  <si>
    <t>Future</t>
  </si>
  <si>
    <t>Future AMV's</t>
  </si>
  <si>
    <t>YoungBoy Never Broke Again</t>
  </si>
  <si>
    <t>Blossom</t>
  </si>
  <si>
    <t>Go Ami Go!</t>
  </si>
  <si>
    <t>Morgz</t>
  </si>
  <si>
    <t>CaseyNeistat</t>
  </si>
  <si>
    <t>ýýýýýýýýýSULGI</t>
  </si>
  <si>
    <t>First We Feast</t>
  </si>
  <si>
    <t>NDTV</t>
  </si>
  <si>
    <t>elcarteldesantatv</t>
  </si>
  <si>
    <t>Family Fitness</t>
  </si>
  <si>
    <t>Zee Tamil</t>
  </si>
  <si>
    <t>Flowers Comedy</t>
  </si>
  <si>
    <t>Mundo Bita</t>
  </si>
  <si>
    <t>_vector_</t>
  </si>
  <si>
    <t>Timba Vk</t>
  </si>
  <si>
    <t>DaniRep | +6 Vï¿½ï¿½ï¿½ï¿½ï¿½ï¿½ï¿½ï¿½ï¿½ï¿½ï</t>
  </si>
  <si>
    <t>Zee Kids</t>
  </si>
  <si>
    <t>bharatzkitchen HINDI</t>
  </si>
  <si>
    <t>Caylus</t>
  </si>
  <si>
    <t>Migos ATL</t>
  </si>
  <si>
    <t>Natan por Aï¿</t>
  </si>
  <si>
    <t>Free Fire India Official</t>
  </si>
  <si>
    <t>RobTopGames</t>
  </si>
  <si>
    <t>Make Joke Of</t>
  </si>
  <si>
    <t>median_monthly_earnings</t>
  </si>
  <si>
    <t>median_yearly_earnings</t>
  </si>
  <si>
    <t>avg uploads per year</t>
  </si>
  <si>
    <t>Avg View per day</t>
  </si>
  <si>
    <t>Sum of subscribers</t>
  </si>
  <si>
    <t>source_rank</t>
  </si>
  <si>
    <t>adjusted_rank</t>
  </si>
  <si>
    <t>rank_in_home_country</t>
  </si>
  <si>
    <t>month_created</t>
  </si>
  <si>
    <t>age_days</t>
  </si>
  <si>
    <t>age_years</t>
  </si>
  <si>
    <t>new_subs_percent</t>
  </si>
  <si>
    <t>avg_views_per_video</t>
  </si>
  <si>
    <t>Added Fields</t>
  </si>
  <si>
    <t>avg views per day</t>
  </si>
  <si>
    <t>avg views per video</t>
  </si>
  <si>
    <t>median monthly earnings</t>
  </si>
  <si>
    <t>median yearly earnings</t>
  </si>
  <si>
    <t>new subs percentage</t>
  </si>
  <si>
    <t>month created</t>
  </si>
  <si>
    <t>age in days</t>
  </si>
  <si>
    <t>age in years</t>
  </si>
  <si>
    <t>Row Labels</t>
  </si>
  <si>
    <t>Grand Total</t>
  </si>
  <si>
    <t>Count of Youtuber</t>
  </si>
  <si>
    <t>Average of subscribers</t>
  </si>
  <si>
    <t>Average of avg_views_per_video</t>
  </si>
  <si>
    <t>(All)</t>
  </si>
  <si>
    <t>Average of lowest_monthly_earnings</t>
  </si>
  <si>
    <t>Average of highest_monthly_earnings</t>
  </si>
  <si>
    <t>Average of median_monthly_earnings</t>
  </si>
  <si>
    <t>Average of new_subs_percent</t>
  </si>
  <si>
    <t>Average of video_views_for_the_last_30_days</t>
  </si>
  <si>
    <t>Count of video_views_for_the_last_30_days</t>
  </si>
  <si>
    <t>Sid</t>
  </si>
  <si>
    <t>Lee</t>
  </si>
  <si>
    <t>new columns</t>
  </si>
  <si>
    <t>POV</t>
  </si>
  <si>
    <t>lee</t>
  </si>
  <si>
    <t>sum subscribers by country</t>
  </si>
  <si>
    <t>av subscribers/views per videp</t>
  </si>
  <si>
    <t>Nargis</t>
  </si>
  <si>
    <t>avg earnings per category</t>
  </si>
  <si>
    <t>Avg growth, past 30 days</t>
  </si>
  <si>
    <t xml:space="preserve">
- Dataset Selection
- Data Cleanup
-- records removed
- Feature Engineering
- adjusted_rank, avg views per day, avg views per video, avg uploads per year, median monthly earnings, median yearly earnings, new subs percentage, month created, age in days, age in years</t>
  </si>
  <si>
    <t>Youtubers</t>
  </si>
  <si>
    <r>
      <t xml:space="preserve">500* Global
High-Ranked Channels
 on </t>
    </r>
    <r>
      <rPr>
        <b/>
        <sz val="72"/>
        <color rgb="FFFF0000"/>
        <rFont val="Calibri"/>
        <family val="2"/>
        <scheme val="minor"/>
      </rPr>
      <t>You</t>
    </r>
    <r>
      <rPr>
        <b/>
        <sz val="72"/>
        <color theme="1"/>
        <rFont val="Calibri"/>
        <family val="2"/>
        <scheme val="minor"/>
      </rPr>
      <t xml:space="preserve">tube
</t>
    </r>
    <r>
      <rPr>
        <b/>
        <sz val="28"/>
        <color theme="1"/>
        <rFont val="Calibri"/>
        <family val="2"/>
        <scheme val="minor"/>
      </rPr>
      <t xml:space="preserve">
</t>
    </r>
    <r>
      <rPr>
        <b/>
        <sz val="26"/>
        <color theme="1"/>
        <rFont val="Calibri"/>
        <family val="2"/>
        <scheme val="minor"/>
      </rPr>
      <t xml:space="preserve">Lee, Nargis, Sid
</t>
    </r>
    <r>
      <rPr>
        <b/>
        <sz val="36"/>
        <color theme="1"/>
        <rFont val="Calibri"/>
        <family val="2"/>
        <scheme val="minor"/>
      </rPr>
      <t xml:space="preserve">
</t>
    </r>
    <r>
      <rPr>
        <b/>
        <sz val="18"/>
        <color theme="1"/>
        <rFont val="Calibri"/>
        <family val="2"/>
        <scheme val="minor"/>
      </rPr>
      <t>*554 fully complete records</t>
    </r>
    <r>
      <rPr>
        <b/>
        <sz val="72"/>
        <color theme="1"/>
        <rFont val="Calibri"/>
        <family val="2"/>
        <scheme val="minor"/>
      </rPr>
      <t xml:space="preserve">
</t>
    </r>
    <r>
      <rPr>
        <sz val="14"/>
        <color theme="1" tint="0.34998626667073579"/>
        <rFont val="Calibri"/>
        <family val="2"/>
        <scheme val="minor"/>
      </rPr>
      <t>source: https://www.kaggle.com/datasets/nelgiriyewithana/global-youtube-statistics-2023</t>
    </r>
  </si>
  <si>
    <t>Dataset Selection &amp; Cleanup
-- records removed
- Feature Engineering
- adjusted_rank, avg views per day, avg views per video, avg uploads per year, median monthly earnings, median yearly earnings, new subs percentage, month created, age in days, age in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</si>
</sst>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quot;$&quot;#,##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72"/>
      <color theme="1"/>
      <name val="Calibri"/>
      <family val="2"/>
      <scheme val="minor"/>
    </font>
    <font>
      <b/>
      <sz val="72"/>
      <color rgb="FFFF0000"/>
      <name val="Calibri"/>
      <family val="2"/>
      <scheme val="minor"/>
    </font>
    <font>
      <b/>
      <sz val="36"/>
      <color theme="1"/>
      <name val="Calibri"/>
      <family val="2"/>
      <scheme val="minor"/>
    </font>
    <font>
      <b/>
      <sz val="28"/>
      <color theme="1"/>
      <name val="Calibri"/>
      <family val="2"/>
      <scheme val="minor"/>
    </font>
    <font>
      <b/>
      <sz val="26"/>
      <color theme="1"/>
      <name val="Calibri"/>
      <family val="2"/>
      <scheme val="minor"/>
    </font>
    <font>
      <b/>
      <sz val="18"/>
      <color theme="1"/>
      <name val="Calibri"/>
      <family val="2"/>
      <scheme val="minor"/>
    </font>
    <font>
      <sz val="14"/>
      <color theme="1" tint="0.34998626667073579"/>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5">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5">
    <xf numFmtId="0" fontId="0" fillId="0" borderId="0" xfId="0"/>
    <xf numFmtId="14" fontId="0" fillId="0" borderId="0" xfId="0" applyNumberFormat="1"/>
    <xf numFmtId="1" fontId="0" fillId="0" borderId="0" xfId="0" applyNumberFormat="1"/>
    <xf numFmtId="164" fontId="0" fillId="0" borderId="0" xfId="43" applyNumberFormat="1" applyFont="1"/>
    <xf numFmtId="165" fontId="0" fillId="0" borderId="0" xfId="1" applyNumberFormat="1" applyFont="1"/>
    <xf numFmtId="43" fontId="0" fillId="0" borderId="0" xfId="1" applyFont="1"/>
    <xf numFmtId="10" fontId="0" fillId="0" borderId="0" xfId="44" applyNumberFormat="1" applyFont="1"/>
    <xf numFmtId="0" fontId="16" fillId="0" borderId="0" xfId="0" applyFont="1"/>
    <xf numFmtId="0" fontId="18" fillId="0" borderId="10" xfId="0" applyFont="1" applyBorder="1"/>
    <xf numFmtId="0" fontId="18" fillId="0" borderId="0" xfId="0" applyFont="1"/>
    <xf numFmtId="0" fontId="0" fillId="0" borderId="0" xfId="0" pivotButton="1"/>
    <xf numFmtId="0" fontId="0" fillId="0" borderId="0" xfId="0" applyAlignment="1">
      <alignment horizontal="left"/>
    </xf>
    <xf numFmtId="3" fontId="0" fillId="0" borderId="0" xfId="0" applyNumberFormat="1"/>
    <xf numFmtId="166" fontId="0" fillId="0" borderId="0" xfId="0" applyNumberFormat="1"/>
    <xf numFmtId="10" fontId="0" fillId="0" borderId="0" xfId="0" applyNumberFormat="1"/>
    <xf numFmtId="0" fontId="0" fillId="0" borderId="0" xfId="0" applyNumberFormat="1"/>
    <xf numFmtId="0" fontId="0" fillId="33" borderId="0" xfId="0" applyFill="1"/>
    <xf numFmtId="0" fontId="0" fillId="34" borderId="0" xfId="0" applyFill="1"/>
    <xf numFmtId="0" fontId="0" fillId="0" borderId="0" xfId="0" applyAlignment="1">
      <alignment horizontal="center"/>
    </xf>
    <xf numFmtId="0" fontId="0" fillId="0" borderId="0" xfId="0" applyAlignment="1">
      <alignment horizontal="center"/>
    </xf>
    <xf numFmtId="0" fontId="0" fillId="0" borderId="0" xfId="0" applyAlignment="1">
      <alignment horizontal="center" wrapText="1"/>
    </xf>
    <xf numFmtId="0" fontId="19" fillId="0" borderId="0" xfId="0" applyFont="1" applyAlignment="1">
      <alignment horizontal="center" vertical="center" wrapText="1"/>
    </xf>
    <xf numFmtId="0" fontId="19" fillId="0" borderId="0" xfId="0" applyFont="1" applyAlignment="1">
      <alignment horizontal="center" vertical="center"/>
    </xf>
    <xf numFmtId="0" fontId="0" fillId="0" borderId="0" xfId="0" applyAlignment="1">
      <alignment horizontal="center" wrapText="1"/>
    </xf>
    <xf numFmtId="46" fontId="0" fillId="0" borderId="0" xfId="0" applyNumberFormat="1"/>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urrency" xfId="43"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4" builtinId="5"/>
    <cellStyle name="Title" xfId="2" builtinId="15" customBuiltin="1"/>
    <cellStyle name="Total" xfId="18" builtinId="25" customBuiltin="1"/>
    <cellStyle name="Warning Text" xfId="15" builtinId="11" customBuiltin="1"/>
  </cellStyles>
  <dxfs count="17">
    <dxf>
      <numFmt numFmtId="1" formatCode="0"/>
    </dxf>
    <dxf>
      <numFmt numFmtId="0" formatCode="General"/>
    </dxf>
    <dxf>
      <numFmt numFmtId="19" formatCode="m/d/yyyy"/>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numFmt numFmtId="165" formatCode="_(* #,##0_);_(* \(#,##0\);_(* &quot;-&quot;??_);_(@_)"/>
    </dxf>
    <dxf>
      <numFmt numFmtId="165" formatCode="_(* #,##0_);_(* \(#,##0\);_(* &quot;-&quot;??_);_(@_)"/>
    </dxf>
    <dxf>
      <numFmt numFmtId="165" formatCode="_(* #,##0_);_(* \(#,##0\);_(* &quot;-&quot;??_);_(@_)"/>
    </dxf>
    <dxf>
      <numFmt numFmtId="0" formatCode="General"/>
    </dxf>
  </dxfs>
  <tableStyles count="0" defaultTableStyle="TableStyleMedium2" defaultPivotStyle="PivotStyleLight16"/>
  <colors>
    <mruColors>
      <color rgb="FF990033"/>
      <color rgb="FF971B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YouTube Statistics Cleaned_final.xlsx]country x subscribers!PivotTable2</c:name>
    <c:fmtId val="6"/>
  </c:pivotSource>
  <c:chart>
    <c:title>
      <c:tx>
        <c:rich>
          <a:bodyPr rot="0" spcFirstLastPara="1" vertOverflow="ellipsis" vert="horz" wrap="square" anchor="ctr" anchorCtr="1"/>
          <a:lstStyle/>
          <a:p>
            <a:pPr>
              <a:defRPr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r>
              <a:rPr lang="en-US" sz="3600" b="1">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rPr>
              <a:t>Count</a:t>
            </a:r>
            <a:r>
              <a:rPr lang="en-US" sz="3600" b="1"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rPr>
              <a:t> of Channels and their Subscribers</a:t>
            </a:r>
          </a:p>
          <a:p>
            <a:pPr>
              <a:defRPr sz="3600" b="1">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defRPr>
            </a:pPr>
            <a:r>
              <a:rPr lang="en-US" sz="3600" b="1"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rPr>
              <a:t>by Country</a:t>
            </a:r>
          </a:p>
        </c:rich>
      </c:tx>
      <c:overlay val="1"/>
      <c:spPr>
        <a:noFill/>
        <a:ln>
          <a:noFill/>
        </a:ln>
        <a:effectLst/>
      </c:spPr>
      <c:txPr>
        <a:bodyPr rot="0" spcFirstLastPara="1" vertOverflow="ellipsis" vert="horz" wrap="square" anchor="ctr" anchorCtr="1"/>
        <a:lstStyle/>
        <a:p>
          <a:pPr>
            <a:defRPr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w="63500">
            <a:solidFill>
              <a:schemeClr val="bg1"/>
            </a:solidFill>
          </a:ln>
          <a:effectLst>
            <a:outerShdw blurRad="50800" dist="38100" dir="2700000" algn="tl" rotWithShape="0">
              <a:prstClr val="black">
                <a:alpha val="40000"/>
              </a:prstClr>
            </a:outerShdw>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76200" cap="rnd">
            <a:solidFill>
              <a:srgbClr val="FF0000"/>
            </a:solidFill>
            <a:round/>
          </a:ln>
          <a:effectLst>
            <a:glow rad="63500">
              <a:schemeClr val="accent1">
                <a:satMod val="175000"/>
                <a:alpha val="40000"/>
              </a:schemeClr>
            </a:glow>
            <a:outerShdw blurRad="50800" dist="38100" dir="5400000" algn="t" rotWithShape="0">
              <a:prstClr val="black">
                <a:alpha val="40000"/>
              </a:prstClr>
            </a:outerShdw>
          </a:effectLst>
        </c:spPr>
        <c:marker>
          <c:symbol val="circle"/>
          <c:size val="5"/>
          <c:spPr>
            <a:solidFill>
              <a:srgbClr val="990033"/>
            </a:solidFill>
            <a:ln w="41275">
              <a:solidFill>
                <a:srgbClr val="990033"/>
              </a:solidFill>
            </a:ln>
            <a:effectLst>
              <a:glow rad="63500">
                <a:schemeClr val="accent1">
                  <a:satMod val="175000"/>
                  <a:alpha val="40000"/>
                </a:schemeClr>
              </a:glow>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76200" cap="rnd">
            <a:solidFill>
              <a:srgbClr val="FF0000"/>
            </a:solidFill>
            <a:round/>
          </a:ln>
          <a:effectLst>
            <a:glow rad="63500">
              <a:schemeClr val="accent1">
                <a:satMod val="175000"/>
                <a:alpha val="40000"/>
              </a:schemeClr>
            </a:glow>
            <a:outerShdw blurRad="50800" dist="38100" dir="5400000" algn="t" rotWithShape="0">
              <a:prstClr val="black">
                <a:alpha val="40000"/>
              </a:prstClr>
            </a:outerShdw>
          </a:effectLst>
        </c:spPr>
        <c:marker>
          <c:symbol val="circle"/>
          <c:size val="5"/>
          <c:spPr>
            <a:solidFill>
              <a:srgbClr val="990033"/>
            </a:solidFill>
            <a:ln w="41275">
              <a:solidFill>
                <a:srgbClr val="990033"/>
              </a:solidFill>
            </a:ln>
            <a:effectLst>
              <a:glow rad="63500">
                <a:schemeClr val="accent1">
                  <a:satMod val="175000"/>
                  <a:alpha val="40000"/>
                </a:schemeClr>
              </a:glow>
              <a:outerShdw blurRad="50800" dist="38100" dir="5400000" algn="t" rotWithShape="0">
                <a:prstClr val="black">
                  <a:alpha val="40000"/>
                </a:prstClr>
              </a:outerShdw>
            </a:effectLst>
          </c:spPr>
        </c:marker>
      </c:pivotFmt>
    </c:pivotFmts>
    <c:plotArea>
      <c:layout>
        <c:manualLayout>
          <c:layoutTarget val="inner"/>
          <c:xMode val="edge"/>
          <c:yMode val="edge"/>
          <c:x val="7.1733438872936151E-2"/>
          <c:y val="5.4316810823677127E-2"/>
          <c:w val="0.87389200980950221"/>
          <c:h val="0.67896597688272686"/>
        </c:manualLayout>
      </c:layout>
      <c:barChart>
        <c:barDir val="col"/>
        <c:grouping val="clustered"/>
        <c:varyColors val="0"/>
        <c:ser>
          <c:idx val="0"/>
          <c:order val="0"/>
          <c:tx>
            <c:strRef>
              <c:f>'country x subscribers'!$B$3</c:f>
              <c:strCache>
                <c:ptCount val="1"/>
                <c:pt idx="0">
                  <c:v>Count of Youtuber</c:v>
                </c:pt>
              </c:strCache>
            </c:strRef>
          </c:tx>
          <c:spPr>
            <a:solidFill>
              <a:schemeClr val="bg1"/>
            </a:solidFill>
            <a:ln w="63500">
              <a:solidFill>
                <a:schemeClr val="bg1"/>
              </a:solidFill>
            </a:ln>
            <a:effectLst>
              <a:outerShdw blurRad="50800" dist="38100" dir="2700000" algn="tl" rotWithShape="0">
                <a:prstClr val="black">
                  <a:alpha val="40000"/>
                </a:prstClr>
              </a:outerShdw>
            </a:effectLst>
          </c:spPr>
          <c:invertIfNegative val="0"/>
          <c:cat>
            <c:strRef>
              <c:f>'country x subscribers'!$A$4:$A$46</c:f>
              <c:strCache>
                <c:ptCount val="42"/>
                <c:pt idx="0">
                  <c:v>United States</c:v>
                </c:pt>
                <c:pt idx="1">
                  <c:v>India</c:v>
                </c:pt>
                <c:pt idx="2">
                  <c:v>Brazil</c:v>
                </c:pt>
                <c:pt idx="3">
                  <c:v>United Kingdom</c:v>
                </c:pt>
                <c:pt idx="4">
                  <c:v>Indonesia</c:v>
                </c:pt>
                <c:pt idx="5">
                  <c:v>Mexico</c:v>
                </c:pt>
                <c:pt idx="6">
                  <c:v>Russia</c:v>
                </c:pt>
                <c:pt idx="7">
                  <c:v>Thailand</c:v>
                </c:pt>
                <c:pt idx="8">
                  <c:v>Spain</c:v>
                </c:pt>
                <c:pt idx="9">
                  <c:v>Argentina</c:v>
                </c:pt>
                <c:pt idx="10">
                  <c:v>Colombia</c:v>
                </c:pt>
                <c:pt idx="11">
                  <c:v>South Korea</c:v>
                </c:pt>
                <c:pt idx="12">
                  <c:v>Saudi Arabia</c:v>
                </c:pt>
                <c:pt idx="13">
                  <c:v>Canada</c:v>
                </c:pt>
                <c:pt idx="14">
                  <c:v>Philippines</c:v>
                </c:pt>
                <c:pt idx="15">
                  <c:v>United Arab Emirates</c:v>
                </c:pt>
                <c:pt idx="16">
                  <c:v>Ukraine</c:v>
                </c:pt>
                <c:pt idx="17">
                  <c:v>Germany</c:v>
                </c:pt>
                <c:pt idx="18">
                  <c:v>Japan</c:v>
                </c:pt>
                <c:pt idx="19">
                  <c:v>France</c:v>
                </c:pt>
                <c:pt idx="20">
                  <c:v>Pakistan</c:v>
                </c:pt>
                <c:pt idx="21">
                  <c:v>Jordan</c:v>
                </c:pt>
                <c:pt idx="22">
                  <c:v>Chile</c:v>
                </c:pt>
                <c:pt idx="23">
                  <c:v>Turkey</c:v>
                </c:pt>
                <c:pt idx="24">
                  <c:v>Egypt</c:v>
                </c:pt>
                <c:pt idx="25">
                  <c:v>Vietnam</c:v>
                </c:pt>
                <c:pt idx="26">
                  <c:v>Netherlands</c:v>
                </c:pt>
                <c:pt idx="27">
                  <c:v>Ecuador</c:v>
                </c:pt>
                <c:pt idx="28">
                  <c:v>Italy</c:v>
                </c:pt>
                <c:pt idx="29">
                  <c:v>Australia</c:v>
                </c:pt>
                <c:pt idx="30">
                  <c:v>Malaysia</c:v>
                </c:pt>
                <c:pt idx="31">
                  <c:v>Kuwait</c:v>
                </c:pt>
                <c:pt idx="32">
                  <c:v>Singapore</c:v>
                </c:pt>
                <c:pt idx="33">
                  <c:v>China</c:v>
                </c:pt>
                <c:pt idx="34">
                  <c:v>Venezuela</c:v>
                </c:pt>
                <c:pt idx="35">
                  <c:v>Sweden</c:v>
                </c:pt>
                <c:pt idx="36">
                  <c:v>Cuba</c:v>
                </c:pt>
                <c:pt idx="37">
                  <c:v>Switzerland</c:v>
                </c:pt>
                <c:pt idx="38">
                  <c:v>El Salvador</c:v>
                </c:pt>
                <c:pt idx="39">
                  <c:v>Barbados</c:v>
                </c:pt>
                <c:pt idx="40">
                  <c:v>Samoa</c:v>
                </c:pt>
                <c:pt idx="41">
                  <c:v>Latvia</c:v>
                </c:pt>
              </c:strCache>
            </c:strRef>
          </c:cat>
          <c:val>
            <c:numRef>
              <c:f>'country x subscribers'!$B$4:$B$46</c:f>
              <c:numCache>
                <c:formatCode>General</c:formatCode>
                <c:ptCount val="42"/>
                <c:pt idx="0">
                  <c:v>179</c:v>
                </c:pt>
                <c:pt idx="1">
                  <c:v>139</c:v>
                </c:pt>
                <c:pt idx="2">
                  <c:v>33</c:v>
                </c:pt>
                <c:pt idx="3">
                  <c:v>26</c:v>
                </c:pt>
                <c:pt idx="4">
                  <c:v>19</c:v>
                </c:pt>
                <c:pt idx="5">
                  <c:v>17</c:v>
                </c:pt>
                <c:pt idx="6">
                  <c:v>13</c:v>
                </c:pt>
                <c:pt idx="7">
                  <c:v>13</c:v>
                </c:pt>
                <c:pt idx="8">
                  <c:v>11</c:v>
                </c:pt>
                <c:pt idx="9">
                  <c:v>11</c:v>
                </c:pt>
                <c:pt idx="10">
                  <c:v>9</c:v>
                </c:pt>
                <c:pt idx="11">
                  <c:v>8</c:v>
                </c:pt>
                <c:pt idx="12">
                  <c:v>6</c:v>
                </c:pt>
                <c:pt idx="13">
                  <c:v>6</c:v>
                </c:pt>
                <c:pt idx="14">
                  <c:v>6</c:v>
                </c:pt>
                <c:pt idx="15">
                  <c:v>5</c:v>
                </c:pt>
                <c:pt idx="16">
                  <c:v>5</c:v>
                </c:pt>
                <c:pt idx="17">
                  <c:v>4</c:v>
                </c:pt>
                <c:pt idx="18">
                  <c:v>4</c:v>
                </c:pt>
                <c:pt idx="19">
                  <c:v>4</c:v>
                </c:pt>
                <c:pt idx="20">
                  <c:v>4</c:v>
                </c:pt>
                <c:pt idx="21">
                  <c:v>3</c:v>
                </c:pt>
                <c:pt idx="22">
                  <c:v>3</c:v>
                </c:pt>
                <c:pt idx="23">
                  <c:v>2</c:v>
                </c:pt>
                <c:pt idx="24">
                  <c:v>2</c:v>
                </c:pt>
                <c:pt idx="25">
                  <c:v>2</c:v>
                </c:pt>
                <c:pt idx="26">
                  <c:v>2</c:v>
                </c:pt>
                <c:pt idx="27">
                  <c:v>2</c:v>
                </c:pt>
                <c:pt idx="28">
                  <c:v>2</c:v>
                </c:pt>
                <c:pt idx="29">
                  <c:v>2</c:v>
                </c:pt>
                <c:pt idx="30">
                  <c:v>1</c:v>
                </c:pt>
                <c:pt idx="31">
                  <c:v>1</c:v>
                </c:pt>
                <c:pt idx="32">
                  <c:v>1</c:v>
                </c:pt>
                <c:pt idx="33">
                  <c:v>1</c:v>
                </c:pt>
                <c:pt idx="34">
                  <c:v>1</c:v>
                </c:pt>
                <c:pt idx="35">
                  <c:v>1</c:v>
                </c:pt>
                <c:pt idx="36">
                  <c:v>1</c:v>
                </c:pt>
                <c:pt idx="37">
                  <c:v>1</c:v>
                </c:pt>
                <c:pt idx="38">
                  <c:v>1</c:v>
                </c:pt>
                <c:pt idx="39">
                  <c:v>1</c:v>
                </c:pt>
                <c:pt idx="40">
                  <c:v>1</c:v>
                </c:pt>
                <c:pt idx="41">
                  <c:v>1</c:v>
                </c:pt>
              </c:numCache>
            </c:numRef>
          </c:val>
          <c:extLst>
            <c:ext xmlns:c16="http://schemas.microsoft.com/office/drawing/2014/chart" uri="{C3380CC4-5D6E-409C-BE32-E72D297353CC}">
              <c16:uniqueId val="{00000000-1D4D-4DC9-A1D4-E1ACCBBB084A}"/>
            </c:ext>
          </c:extLst>
        </c:ser>
        <c:dLbls>
          <c:showLegendKey val="0"/>
          <c:showVal val="0"/>
          <c:showCatName val="0"/>
          <c:showSerName val="0"/>
          <c:showPercent val="0"/>
          <c:showBubbleSize val="0"/>
        </c:dLbls>
        <c:gapWidth val="247"/>
        <c:overlap val="-27"/>
        <c:axId val="708472384"/>
        <c:axId val="721806928"/>
      </c:barChart>
      <c:lineChart>
        <c:grouping val="standard"/>
        <c:varyColors val="0"/>
        <c:ser>
          <c:idx val="1"/>
          <c:order val="1"/>
          <c:tx>
            <c:strRef>
              <c:f>'country x subscribers'!$C$3</c:f>
              <c:strCache>
                <c:ptCount val="1"/>
                <c:pt idx="0">
                  <c:v>Sum of subscribers</c:v>
                </c:pt>
              </c:strCache>
            </c:strRef>
          </c:tx>
          <c:spPr>
            <a:ln w="76200" cap="rnd">
              <a:solidFill>
                <a:srgbClr val="FF0000"/>
              </a:solidFill>
              <a:round/>
            </a:ln>
            <a:effectLst>
              <a:glow rad="63500">
                <a:schemeClr val="accent1">
                  <a:satMod val="175000"/>
                  <a:alpha val="40000"/>
                </a:schemeClr>
              </a:glow>
              <a:outerShdw blurRad="50800" dist="38100" dir="5400000" algn="t" rotWithShape="0">
                <a:prstClr val="black">
                  <a:alpha val="40000"/>
                </a:prstClr>
              </a:outerShdw>
            </a:effectLst>
          </c:spPr>
          <c:marker>
            <c:symbol val="circle"/>
            <c:size val="5"/>
            <c:spPr>
              <a:solidFill>
                <a:srgbClr val="990033"/>
              </a:solidFill>
              <a:ln w="41275">
                <a:solidFill>
                  <a:srgbClr val="990033"/>
                </a:solidFill>
              </a:ln>
              <a:effectLst>
                <a:glow rad="63500">
                  <a:schemeClr val="accent1">
                    <a:satMod val="175000"/>
                    <a:alpha val="40000"/>
                  </a:schemeClr>
                </a:glow>
                <a:outerShdw blurRad="50800" dist="38100" dir="5400000" algn="t" rotWithShape="0">
                  <a:prstClr val="black">
                    <a:alpha val="40000"/>
                  </a:prstClr>
                </a:outerShdw>
              </a:effectLst>
            </c:spPr>
          </c:marker>
          <c:cat>
            <c:strRef>
              <c:f>'country x subscribers'!$A$4:$A$46</c:f>
              <c:strCache>
                <c:ptCount val="42"/>
                <c:pt idx="0">
                  <c:v>United States</c:v>
                </c:pt>
                <c:pt idx="1">
                  <c:v>India</c:v>
                </c:pt>
                <c:pt idx="2">
                  <c:v>Brazil</c:v>
                </c:pt>
                <c:pt idx="3">
                  <c:v>United Kingdom</c:v>
                </c:pt>
                <c:pt idx="4">
                  <c:v>Indonesia</c:v>
                </c:pt>
                <c:pt idx="5">
                  <c:v>Mexico</c:v>
                </c:pt>
                <c:pt idx="6">
                  <c:v>Russia</c:v>
                </c:pt>
                <c:pt idx="7">
                  <c:v>Thailand</c:v>
                </c:pt>
                <c:pt idx="8">
                  <c:v>Spain</c:v>
                </c:pt>
                <c:pt idx="9">
                  <c:v>Argentina</c:v>
                </c:pt>
                <c:pt idx="10">
                  <c:v>Colombia</c:v>
                </c:pt>
                <c:pt idx="11">
                  <c:v>South Korea</c:v>
                </c:pt>
                <c:pt idx="12">
                  <c:v>Saudi Arabia</c:v>
                </c:pt>
                <c:pt idx="13">
                  <c:v>Canada</c:v>
                </c:pt>
                <c:pt idx="14">
                  <c:v>Philippines</c:v>
                </c:pt>
                <c:pt idx="15">
                  <c:v>United Arab Emirates</c:v>
                </c:pt>
                <c:pt idx="16">
                  <c:v>Ukraine</c:v>
                </c:pt>
                <c:pt idx="17">
                  <c:v>Germany</c:v>
                </c:pt>
                <c:pt idx="18">
                  <c:v>Japan</c:v>
                </c:pt>
                <c:pt idx="19">
                  <c:v>France</c:v>
                </c:pt>
                <c:pt idx="20">
                  <c:v>Pakistan</c:v>
                </c:pt>
                <c:pt idx="21">
                  <c:v>Jordan</c:v>
                </c:pt>
                <c:pt idx="22">
                  <c:v>Chile</c:v>
                </c:pt>
                <c:pt idx="23">
                  <c:v>Turkey</c:v>
                </c:pt>
                <c:pt idx="24">
                  <c:v>Egypt</c:v>
                </c:pt>
                <c:pt idx="25">
                  <c:v>Vietnam</c:v>
                </c:pt>
                <c:pt idx="26">
                  <c:v>Netherlands</c:v>
                </c:pt>
                <c:pt idx="27">
                  <c:v>Ecuador</c:v>
                </c:pt>
                <c:pt idx="28">
                  <c:v>Italy</c:v>
                </c:pt>
                <c:pt idx="29">
                  <c:v>Australia</c:v>
                </c:pt>
                <c:pt idx="30">
                  <c:v>Malaysia</c:v>
                </c:pt>
                <c:pt idx="31">
                  <c:v>Kuwait</c:v>
                </c:pt>
                <c:pt idx="32">
                  <c:v>Singapore</c:v>
                </c:pt>
                <c:pt idx="33">
                  <c:v>China</c:v>
                </c:pt>
                <c:pt idx="34">
                  <c:v>Venezuela</c:v>
                </c:pt>
                <c:pt idx="35">
                  <c:v>Sweden</c:v>
                </c:pt>
                <c:pt idx="36">
                  <c:v>Cuba</c:v>
                </c:pt>
                <c:pt idx="37">
                  <c:v>Switzerland</c:v>
                </c:pt>
                <c:pt idx="38">
                  <c:v>El Salvador</c:v>
                </c:pt>
                <c:pt idx="39">
                  <c:v>Barbados</c:v>
                </c:pt>
                <c:pt idx="40">
                  <c:v>Samoa</c:v>
                </c:pt>
                <c:pt idx="41">
                  <c:v>Latvia</c:v>
                </c:pt>
              </c:strCache>
            </c:strRef>
          </c:cat>
          <c:val>
            <c:numRef>
              <c:f>'country x subscribers'!$C$4:$C$46</c:f>
              <c:numCache>
                <c:formatCode>#,##0</c:formatCode>
                <c:ptCount val="42"/>
                <c:pt idx="0">
                  <c:v>4546100000</c:v>
                </c:pt>
                <c:pt idx="1">
                  <c:v>3828000000</c:v>
                </c:pt>
                <c:pt idx="2">
                  <c:v>683300000</c:v>
                </c:pt>
                <c:pt idx="3">
                  <c:v>542000000</c:v>
                </c:pt>
                <c:pt idx="4">
                  <c:v>383800000</c:v>
                </c:pt>
                <c:pt idx="5">
                  <c:v>309300000</c:v>
                </c:pt>
                <c:pt idx="6">
                  <c:v>357500000</c:v>
                </c:pt>
                <c:pt idx="7">
                  <c:v>272300000</c:v>
                </c:pt>
                <c:pt idx="8">
                  <c:v>180800000</c:v>
                </c:pt>
                <c:pt idx="9">
                  <c:v>276800000</c:v>
                </c:pt>
                <c:pt idx="10">
                  <c:v>224600000</c:v>
                </c:pt>
                <c:pt idx="11">
                  <c:v>324600000</c:v>
                </c:pt>
                <c:pt idx="12">
                  <c:v>123900000</c:v>
                </c:pt>
                <c:pt idx="13">
                  <c:v>186100000</c:v>
                </c:pt>
                <c:pt idx="14">
                  <c:v>152300000</c:v>
                </c:pt>
                <c:pt idx="15">
                  <c:v>102300000</c:v>
                </c:pt>
                <c:pt idx="16">
                  <c:v>77100000</c:v>
                </c:pt>
                <c:pt idx="17">
                  <c:v>75200000</c:v>
                </c:pt>
                <c:pt idx="18">
                  <c:v>78100000</c:v>
                </c:pt>
                <c:pt idx="19">
                  <c:v>69500000</c:v>
                </c:pt>
                <c:pt idx="20">
                  <c:v>129900000</c:v>
                </c:pt>
                <c:pt idx="21">
                  <c:v>67000000</c:v>
                </c:pt>
                <c:pt idx="22">
                  <c:v>87200000</c:v>
                </c:pt>
                <c:pt idx="23">
                  <c:v>43700000</c:v>
                </c:pt>
                <c:pt idx="24">
                  <c:v>30600000</c:v>
                </c:pt>
                <c:pt idx="25">
                  <c:v>34100000</c:v>
                </c:pt>
                <c:pt idx="26">
                  <c:v>43900000</c:v>
                </c:pt>
                <c:pt idx="27">
                  <c:v>27700000</c:v>
                </c:pt>
                <c:pt idx="28">
                  <c:v>39400000</c:v>
                </c:pt>
                <c:pt idx="29">
                  <c:v>32100000</c:v>
                </c:pt>
                <c:pt idx="30">
                  <c:v>17700000</c:v>
                </c:pt>
                <c:pt idx="31">
                  <c:v>30500000</c:v>
                </c:pt>
                <c:pt idx="32">
                  <c:v>16200000</c:v>
                </c:pt>
                <c:pt idx="33">
                  <c:v>17600000</c:v>
                </c:pt>
                <c:pt idx="34">
                  <c:v>31200000</c:v>
                </c:pt>
                <c:pt idx="35">
                  <c:v>12300000</c:v>
                </c:pt>
                <c:pt idx="36">
                  <c:v>46300000</c:v>
                </c:pt>
                <c:pt idx="37">
                  <c:v>19400000</c:v>
                </c:pt>
                <c:pt idx="38">
                  <c:v>46100000</c:v>
                </c:pt>
                <c:pt idx="39">
                  <c:v>41900000</c:v>
                </c:pt>
                <c:pt idx="40">
                  <c:v>13100000</c:v>
                </c:pt>
                <c:pt idx="41">
                  <c:v>20200000</c:v>
                </c:pt>
              </c:numCache>
            </c:numRef>
          </c:val>
          <c:smooth val="0"/>
          <c:extLst>
            <c:ext xmlns:c16="http://schemas.microsoft.com/office/drawing/2014/chart" uri="{C3380CC4-5D6E-409C-BE32-E72D297353CC}">
              <c16:uniqueId val="{00000001-1D4D-4DC9-A1D4-E1ACCBBB084A}"/>
            </c:ext>
          </c:extLst>
        </c:ser>
        <c:dLbls>
          <c:showLegendKey val="0"/>
          <c:showVal val="0"/>
          <c:showCatName val="0"/>
          <c:showSerName val="0"/>
          <c:showPercent val="0"/>
          <c:showBubbleSize val="0"/>
        </c:dLbls>
        <c:marker val="1"/>
        <c:smooth val="0"/>
        <c:axId val="1244559488"/>
        <c:axId val="721815088"/>
      </c:lineChart>
      <c:catAx>
        <c:axId val="124455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chemeClr val="bg1"/>
                </a:solidFill>
                <a:latin typeface="+mn-lt"/>
                <a:ea typeface="+mn-ea"/>
                <a:cs typeface="+mn-cs"/>
              </a:defRPr>
            </a:pPr>
            <a:endParaRPr lang="en-US"/>
          </a:p>
        </c:txPr>
        <c:crossAx val="721815088"/>
        <c:crosses val="autoZero"/>
        <c:auto val="1"/>
        <c:lblAlgn val="ctr"/>
        <c:lblOffset val="100"/>
        <c:noMultiLvlLbl val="0"/>
      </c:catAx>
      <c:valAx>
        <c:axId val="721815088"/>
        <c:scaling>
          <c:orientation val="minMax"/>
        </c:scaling>
        <c:delete val="0"/>
        <c:axPos val="l"/>
        <c:majorGridlines>
          <c:spPr>
            <a:ln w="9525" cap="flat" cmpd="sng" algn="ctr">
              <a:solidFill>
                <a:schemeClr val="tx1">
                  <a:lumMod val="15000"/>
                  <a:lumOff val="85000"/>
                </a:schemeClr>
              </a:solidFill>
              <a:round/>
            </a:ln>
            <a:effectLst/>
          </c:spPr>
        </c:majorGridlines>
        <c:numFmt formatCode="#.#0,,,\ &quot; B&quot;"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rgbClr val="990033"/>
                </a:solidFill>
                <a:latin typeface="+mn-lt"/>
                <a:ea typeface="+mn-ea"/>
                <a:cs typeface="+mn-cs"/>
              </a:defRPr>
            </a:pPr>
            <a:endParaRPr lang="en-US"/>
          </a:p>
        </c:txPr>
        <c:crossAx val="1244559488"/>
        <c:crosses val="autoZero"/>
        <c:crossBetween val="between"/>
      </c:valAx>
      <c:valAx>
        <c:axId val="72180692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708472384"/>
        <c:crosses val="max"/>
        <c:crossBetween val="between"/>
      </c:valAx>
      <c:catAx>
        <c:axId val="708472384"/>
        <c:scaling>
          <c:orientation val="minMax"/>
        </c:scaling>
        <c:delete val="1"/>
        <c:axPos val="b"/>
        <c:numFmt formatCode="General" sourceLinked="1"/>
        <c:majorTickMark val="none"/>
        <c:minorTickMark val="none"/>
        <c:tickLblPos val="nextTo"/>
        <c:crossAx val="721806928"/>
        <c:crosses val="autoZero"/>
        <c:auto val="1"/>
        <c:lblAlgn val="ctr"/>
        <c:lblOffset val="100"/>
        <c:noMultiLvlLbl val="0"/>
      </c:catAx>
      <c:spPr>
        <a:noFill/>
        <a:ln>
          <a:noFill/>
        </a:ln>
        <a:effectLst/>
      </c:spPr>
    </c:plotArea>
    <c:legend>
      <c:legendPos val="b"/>
      <c:layout>
        <c:manualLayout>
          <c:xMode val="edge"/>
          <c:yMode val="edge"/>
          <c:x val="0.49930728403404734"/>
          <c:y val="0.87438087659190011"/>
          <c:w val="0.30806486060502208"/>
          <c:h val="7.306701838503854E-2"/>
        </c:manualLayout>
      </c:layout>
      <c:overlay val="1"/>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tx1">
            <a:lumMod val="65000"/>
            <a:lumOff val="35000"/>
          </a:schemeClr>
        </a:gs>
        <a:gs pos="48000">
          <a:schemeClr val="tx2">
            <a:lumMod val="50000"/>
            <a:lumOff val="50000"/>
          </a:schemeClr>
        </a:gs>
        <a:gs pos="100000">
          <a:schemeClr val="bg1">
            <a:lumMod val="85000"/>
          </a:schemeClr>
        </a:gs>
      </a:gsLst>
      <a:lin ang="16200000" scaled="1"/>
      <a:tileRect/>
    </a:gra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YouTube Statistics Cleaned_final.xlsx]averages stats X category!PivotTable3</c:name>
    <c:fmtId val="5"/>
  </c:pivotSource>
  <c:chart>
    <c:title>
      <c:tx>
        <c:rich>
          <a:bodyPr rot="0" spcFirstLastPara="1" vertOverflow="ellipsis" vert="horz" wrap="square" anchor="ctr" anchorCtr="1"/>
          <a:lstStyle/>
          <a:p>
            <a:pPr algn="ctr" rtl="0">
              <a:def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r>
              <a: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rPr>
              <a:t>Average Subscribers and</a:t>
            </a:r>
          </a:p>
          <a:p>
            <a:pPr algn="ctr" rtl="0">
              <a:def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r>
              <a: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rPr>
              <a:t>Views Per Video</a:t>
            </a:r>
          </a:p>
        </c:rich>
      </c:tx>
      <c:overlay val="1"/>
      <c:spPr>
        <a:noFill/>
        <a:ln>
          <a:noFill/>
        </a:ln>
        <a:effectLst/>
      </c:spPr>
      <c:txPr>
        <a:bodyPr rot="0" spcFirstLastPara="1" vertOverflow="ellipsis" vert="horz" wrap="square" anchor="ctr" anchorCtr="1"/>
        <a:lstStyle/>
        <a:p>
          <a:pPr algn="ctr" rtl="0">
            <a:def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00000"/>
          </a:solidFill>
          <a:ln>
            <a:solidFill>
              <a:srgbClr val="C00000"/>
            </a:solidFill>
          </a:ln>
          <a:effectLst>
            <a:outerShdw blurRad="101600" dist="38100" dir="2700000" algn="tl" rotWithShape="0">
              <a:prstClr val="black">
                <a:alpha val="41000"/>
              </a:prstClr>
            </a:outerShdw>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63500" cap="rnd">
            <a:solidFill>
              <a:schemeClr val="bg1"/>
            </a:solidFill>
            <a:round/>
          </a:ln>
          <a:effectLst>
            <a:glow rad="101600">
              <a:schemeClr val="accent5">
                <a:satMod val="175000"/>
                <a:alpha val="40000"/>
              </a:schemeClr>
            </a:glow>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408438443027092E-2"/>
          <c:y val="5.4643273362725238E-2"/>
          <c:w val="0.85725069689264111"/>
          <c:h val="0.69041844640695393"/>
        </c:manualLayout>
      </c:layout>
      <c:barChart>
        <c:barDir val="col"/>
        <c:grouping val="clustered"/>
        <c:varyColors val="0"/>
        <c:ser>
          <c:idx val="0"/>
          <c:order val="0"/>
          <c:tx>
            <c:strRef>
              <c:f>'averages stats X category'!$B$3</c:f>
              <c:strCache>
                <c:ptCount val="1"/>
                <c:pt idx="0">
                  <c:v>Count of Youtuber</c:v>
                </c:pt>
              </c:strCache>
            </c:strRef>
          </c:tx>
          <c:spPr>
            <a:solidFill>
              <a:schemeClr val="accent1"/>
            </a:solidFill>
            <a:ln>
              <a:noFill/>
            </a:ln>
            <a:effectLst/>
          </c:spPr>
          <c:invertIfNegative val="0"/>
          <c:cat>
            <c:strRef>
              <c:f>'averages stats X category'!$A$4:$A$21</c:f>
              <c:strCache>
                <c:ptCount val="17"/>
                <c:pt idx="0">
                  <c:v>Autos &amp; Vehicles</c:v>
                </c:pt>
                <c:pt idx="1">
                  <c:v>Comedy</c:v>
                </c:pt>
                <c:pt idx="2">
                  <c:v>Education</c:v>
                </c:pt>
                <c:pt idx="3">
                  <c:v>Entertainment</c:v>
                </c:pt>
                <c:pt idx="4">
                  <c:v>Film &amp; Animation</c:v>
                </c:pt>
                <c:pt idx="5">
                  <c:v>Gaming</c:v>
                </c:pt>
                <c:pt idx="6">
                  <c:v>Howto &amp; Style</c:v>
                </c:pt>
                <c:pt idx="7">
                  <c:v>Movies</c:v>
                </c:pt>
                <c:pt idx="8">
                  <c:v>Music</c:v>
                </c:pt>
                <c:pt idx="9">
                  <c:v>News &amp; Politics</c:v>
                </c:pt>
                <c:pt idx="10">
                  <c:v>Nonprofits &amp; Activism</c:v>
                </c:pt>
                <c:pt idx="11">
                  <c:v>People &amp; Blogs</c:v>
                </c:pt>
                <c:pt idx="12">
                  <c:v>Pets &amp; Animals</c:v>
                </c:pt>
                <c:pt idx="13">
                  <c:v>Science &amp; Technology</c:v>
                </c:pt>
                <c:pt idx="14">
                  <c:v>Shows</c:v>
                </c:pt>
                <c:pt idx="15">
                  <c:v>Sports</c:v>
                </c:pt>
                <c:pt idx="16">
                  <c:v>Trailers</c:v>
                </c:pt>
              </c:strCache>
            </c:strRef>
          </c:cat>
          <c:val>
            <c:numRef>
              <c:f>'averages stats X category'!$B$4:$B$21</c:f>
              <c:numCache>
                <c:formatCode>General</c:formatCode>
                <c:ptCount val="17"/>
                <c:pt idx="0">
                  <c:v>2</c:v>
                </c:pt>
                <c:pt idx="1">
                  <c:v>40</c:v>
                </c:pt>
                <c:pt idx="2">
                  <c:v>33</c:v>
                </c:pt>
                <c:pt idx="3">
                  <c:v>145</c:v>
                </c:pt>
                <c:pt idx="4">
                  <c:v>28</c:v>
                </c:pt>
                <c:pt idx="5">
                  <c:v>49</c:v>
                </c:pt>
                <c:pt idx="6">
                  <c:v>13</c:v>
                </c:pt>
                <c:pt idx="7">
                  <c:v>2</c:v>
                </c:pt>
                <c:pt idx="8">
                  <c:v>110</c:v>
                </c:pt>
                <c:pt idx="9">
                  <c:v>21</c:v>
                </c:pt>
                <c:pt idx="10">
                  <c:v>2</c:v>
                </c:pt>
                <c:pt idx="11">
                  <c:v>72</c:v>
                </c:pt>
                <c:pt idx="12">
                  <c:v>3</c:v>
                </c:pt>
                <c:pt idx="13">
                  <c:v>11</c:v>
                </c:pt>
                <c:pt idx="14">
                  <c:v>12</c:v>
                </c:pt>
                <c:pt idx="15">
                  <c:v>9</c:v>
                </c:pt>
                <c:pt idx="16">
                  <c:v>2</c:v>
                </c:pt>
              </c:numCache>
            </c:numRef>
          </c:val>
          <c:extLst>
            <c:ext xmlns:c16="http://schemas.microsoft.com/office/drawing/2014/chart" uri="{C3380CC4-5D6E-409C-BE32-E72D297353CC}">
              <c16:uniqueId val="{00000000-9F71-49ED-9CC3-2F41690F43C8}"/>
            </c:ext>
          </c:extLst>
        </c:ser>
        <c:ser>
          <c:idx val="1"/>
          <c:order val="1"/>
          <c:tx>
            <c:strRef>
              <c:f>'averages stats X category'!$C$3</c:f>
              <c:strCache>
                <c:ptCount val="1"/>
                <c:pt idx="0">
                  <c:v>Average of subscribers</c:v>
                </c:pt>
              </c:strCache>
            </c:strRef>
          </c:tx>
          <c:spPr>
            <a:solidFill>
              <a:srgbClr val="C00000"/>
            </a:solidFill>
            <a:ln>
              <a:solidFill>
                <a:srgbClr val="C00000"/>
              </a:solidFill>
            </a:ln>
            <a:effectLst>
              <a:outerShdw blurRad="101600" dist="38100" dir="2700000" algn="tl" rotWithShape="0">
                <a:prstClr val="black">
                  <a:alpha val="41000"/>
                </a:prstClr>
              </a:outerShdw>
            </a:effectLst>
          </c:spPr>
          <c:invertIfNegative val="0"/>
          <c:cat>
            <c:strRef>
              <c:f>'averages stats X category'!$A$4:$A$21</c:f>
              <c:strCache>
                <c:ptCount val="17"/>
                <c:pt idx="0">
                  <c:v>Autos &amp; Vehicles</c:v>
                </c:pt>
                <c:pt idx="1">
                  <c:v>Comedy</c:v>
                </c:pt>
                <c:pt idx="2">
                  <c:v>Education</c:v>
                </c:pt>
                <c:pt idx="3">
                  <c:v>Entertainment</c:v>
                </c:pt>
                <c:pt idx="4">
                  <c:v>Film &amp; Animation</c:v>
                </c:pt>
                <c:pt idx="5">
                  <c:v>Gaming</c:v>
                </c:pt>
                <c:pt idx="6">
                  <c:v>Howto &amp; Style</c:v>
                </c:pt>
                <c:pt idx="7">
                  <c:v>Movies</c:v>
                </c:pt>
                <c:pt idx="8">
                  <c:v>Music</c:v>
                </c:pt>
                <c:pt idx="9">
                  <c:v>News &amp; Politics</c:v>
                </c:pt>
                <c:pt idx="10">
                  <c:v>Nonprofits &amp; Activism</c:v>
                </c:pt>
                <c:pt idx="11">
                  <c:v>People &amp; Blogs</c:v>
                </c:pt>
                <c:pt idx="12">
                  <c:v>Pets &amp; Animals</c:v>
                </c:pt>
                <c:pt idx="13">
                  <c:v>Science &amp; Technology</c:v>
                </c:pt>
                <c:pt idx="14">
                  <c:v>Shows</c:v>
                </c:pt>
                <c:pt idx="15">
                  <c:v>Sports</c:v>
                </c:pt>
                <c:pt idx="16">
                  <c:v>Trailers</c:v>
                </c:pt>
              </c:strCache>
            </c:strRef>
          </c:cat>
          <c:val>
            <c:numRef>
              <c:f>'averages stats X category'!$C$4:$C$21</c:f>
              <c:numCache>
                <c:formatCode>#,##0</c:formatCode>
                <c:ptCount val="17"/>
                <c:pt idx="0">
                  <c:v>17850000</c:v>
                </c:pt>
                <c:pt idx="1">
                  <c:v>20532500</c:v>
                </c:pt>
                <c:pt idx="2">
                  <c:v>29933333.333333332</c:v>
                </c:pt>
                <c:pt idx="3">
                  <c:v>23250344.827586208</c:v>
                </c:pt>
                <c:pt idx="4">
                  <c:v>25175000</c:v>
                </c:pt>
                <c:pt idx="5">
                  <c:v>19873469.387755103</c:v>
                </c:pt>
                <c:pt idx="6">
                  <c:v>16538461.538461538</c:v>
                </c:pt>
                <c:pt idx="7">
                  <c:v>25650000</c:v>
                </c:pt>
                <c:pt idx="8">
                  <c:v>29337272.727272727</c:v>
                </c:pt>
                <c:pt idx="9">
                  <c:v>21342857.142857142</c:v>
                </c:pt>
                <c:pt idx="10">
                  <c:v>27750000</c:v>
                </c:pt>
                <c:pt idx="11">
                  <c:v>22513888.888888888</c:v>
                </c:pt>
                <c:pt idx="12">
                  <c:v>19400000</c:v>
                </c:pt>
                <c:pt idx="13">
                  <c:v>18827272.727272727</c:v>
                </c:pt>
                <c:pt idx="14">
                  <c:v>43508333.333333336</c:v>
                </c:pt>
                <c:pt idx="15">
                  <c:v>29266666.666666668</c:v>
                </c:pt>
                <c:pt idx="16">
                  <c:v>39000000</c:v>
                </c:pt>
              </c:numCache>
            </c:numRef>
          </c:val>
          <c:extLst>
            <c:ext xmlns:c16="http://schemas.microsoft.com/office/drawing/2014/chart" uri="{C3380CC4-5D6E-409C-BE32-E72D297353CC}">
              <c16:uniqueId val="{00000001-9F71-49ED-9CC3-2F41690F43C8}"/>
            </c:ext>
          </c:extLst>
        </c:ser>
        <c:dLbls>
          <c:showLegendKey val="0"/>
          <c:showVal val="0"/>
          <c:showCatName val="0"/>
          <c:showSerName val="0"/>
          <c:showPercent val="0"/>
          <c:showBubbleSize val="0"/>
        </c:dLbls>
        <c:gapWidth val="219"/>
        <c:axId val="1139432704"/>
        <c:axId val="1812041728"/>
      </c:barChart>
      <c:lineChart>
        <c:grouping val="standard"/>
        <c:varyColors val="0"/>
        <c:ser>
          <c:idx val="2"/>
          <c:order val="2"/>
          <c:tx>
            <c:strRef>
              <c:f>'averages stats X category'!$D$3</c:f>
              <c:strCache>
                <c:ptCount val="1"/>
                <c:pt idx="0">
                  <c:v>Average of avg_views_per_video</c:v>
                </c:pt>
              </c:strCache>
            </c:strRef>
          </c:tx>
          <c:spPr>
            <a:ln w="63500" cap="rnd">
              <a:solidFill>
                <a:schemeClr val="bg1"/>
              </a:solidFill>
              <a:round/>
            </a:ln>
            <a:effectLst>
              <a:glow rad="101600">
                <a:schemeClr val="accent5">
                  <a:satMod val="175000"/>
                  <a:alpha val="40000"/>
                </a:schemeClr>
              </a:glow>
            </a:effectLst>
          </c:spPr>
          <c:marker>
            <c:symbol val="none"/>
          </c:marker>
          <c:cat>
            <c:strRef>
              <c:f>'averages stats X category'!$A$4:$A$21</c:f>
              <c:strCache>
                <c:ptCount val="17"/>
                <c:pt idx="0">
                  <c:v>Autos &amp; Vehicles</c:v>
                </c:pt>
                <c:pt idx="1">
                  <c:v>Comedy</c:v>
                </c:pt>
                <c:pt idx="2">
                  <c:v>Education</c:v>
                </c:pt>
                <c:pt idx="3">
                  <c:v>Entertainment</c:v>
                </c:pt>
                <c:pt idx="4">
                  <c:v>Film &amp; Animation</c:v>
                </c:pt>
                <c:pt idx="5">
                  <c:v>Gaming</c:v>
                </c:pt>
                <c:pt idx="6">
                  <c:v>Howto &amp; Style</c:v>
                </c:pt>
                <c:pt idx="7">
                  <c:v>Movies</c:v>
                </c:pt>
                <c:pt idx="8">
                  <c:v>Music</c:v>
                </c:pt>
                <c:pt idx="9">
                  <c:v>News &amp; Politics</c:v>
                </c:pt>
                <c:pt idx="10">
                  <c:v>Nonprofits &amp; Activism</c:v>
                </c:pt>
                <c:pt idx="11">
                  <c:v>People &amp; Blogs</c:v>
                </c:pt>
                <c:pt idx="12">
                  <c:v>Pets &amp; Animals</c:v>
                </c:pt>
                <c:pt idx="13">
                  <c:v>Science &amp; Technology</c:v>
                </c:pt>
                <c:pt idx="14">
                  <c:v>Shows</c:v>
                </c:pt>
                <c:pt idx="15">
                  <c:v>Sports</c:v>
                </c:pt>
                <c:pt idx="16">
                  <c:v>Trailers</c:v>
                </c:pt>
              </c:strCache>
            </c:strRef>
          </c:cat>
          <c:val>
            <c:numRef>
              <c:f>'averages stats X category'!$D$4:$D$21</c:f>
              <c:numCache>
                <c:formatCode>#,##0</c:formatCode>
                <c:ptCount val="17"/>
                <c:pt idx="0">
                  <c:v>4792333.5425318331</c:v>
                </c:pt>
                <c:pt idx="1">
                  <c:v>17874935.940279655</c:v>
                </c:pt>
                <c:pt idx="2">
                  <c:v>25233716.137150556</c:v>
                </c:pt>
                <c:pt idx="3">
                  <c:v>61145693.634409532</c:v>
                </c:pt>
                <c:pt idx="4">
                  <c:v>37936070.099586926</c:v>
                </c:pt>
                <c:pt idx="5">
                  <c:v>483413705.41928411</c:v>
                </c:pt>
                <c:pt idx="6">
                  <c:v>6749826.0574120004</c:v>
                </c:pt>
                <c:pt idx="7">
                  <c:v>2518527.119892885</c:v>
                </c:pt>
                <c:pt idx="8">
                  <c:v>102952606.93240854</c:v>
                </c:pt>
                <c:pt idx="9">
                  <c:v>375717.43094868393</c:v>
                </c:pt>
                <c:pt idx="10">
                  <c:v>378473.58967999899</c:v>
                </c:pt>
                <c:pt idx="11">
                  <c:v>21992824.401909266</c:v>
                </c:pt>
                <c:pt idx="12">
                  <c:v>10668753.910243474</c:v>
                </c:pt>
                <c:pt idx="13">
                  <c:v>4760019.9897859469</c:v>
                </c:pt>
                <c:pt idx="14">
                  <c:v>5042154.9897162579</c:v>
                </c:pt>
                <c:pt idx="15">
                  <c:v>8080290.1070249695</c:v>
                </c:pt>
                <c:pt idx="16">
                  <c:v>2805928.3828682527</c:v>
                </c:pt>
              </c:numCache>
            </c:numRef>
          </c:val>
          <c:smooth val="0"/>
          <c:extLst>
            <c:ext xmlns:c16="http://schemas.microsoft.com/office/drawing/2014/chart" uri="{C3380CC4-5D6E-409C-BE32-E72D297353CC}">
              <c16:uniqueId val="{00000004-9F71-49ED-9CC3-2F41690F43C8}"/>
            </c:ext>
          </c:extLst>
        </c:ser>
        <c:dLbls>
          <c:showLegendKey val="0"/>
          <c:showVal val="0"/>
          <c:showCatName val="0"/>
          <c:showSerName val="0"/>
          <c:showPercent val="0"/>
          <c:showBubbleSize val="0"/>
        </c:dLbls>
        <c:marker val="1"/>
        <c:smooth val="0"/>
        <c:axId val="1872786431"/>
        <c:axId val="1895826975"/>
      </c:lineChart>
      <c:catAx>
        <c:axId val="113943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crossAx val="1812041728"/>
        <c:crosses val="autoZero"/>
        <c:auto val="1"/>
        <c:lblAlgn val="ctr"/>
        <c:lblOffset val="100"/>
        <c:noMultiLvlLbl val="0"/>
      </c:catAx>
      <c:valAx>
        <c:axId val="1812041728"/>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sourceLinked="0"/>
        <c:majorTickMark val="none"/>
        <c:minorTickMark val="none"/>
        <c:tickLblPos val="nextTo"/>
        <c:spPr>
          <a:noFill/>
          <a:ln>
            <a:noFill/>
          </a:ln>
          <a:effectLst/>
        </c:spPr>
        <c:txPr>
          <a:bodyPr rot="-60000000" spcFirstLastPara="1" vertOverflow="ellipsis" vert="horz" wrap="square" anchor="ctr" anchorCtr="1"/>
          <a:lstStyle/>
          <a:p>
            <a:pPr>
              <a:defRPr lang="en-US" sz="1800" b="1" i="0" u="none" strike="noStrike" kern="1200" baseline="0">
                <a:ln w="0">
                  <a:solidFill>
                    <a:schemeClr val="bg1">
                      <a:lumMod val="95000"/>
                    </a:schemeClr>
                  </a:solidFill>
                </a:ln>
                <a:solidFill>
                  <a:schemeClr val="bg1"/>
                </a:solidFill>
                <a:latin typeface="+mn-lt"/>
                <a:ea typeface="+mn-ea"/>
                <a:cs typeface="+mn-cs"/>
              </a:defRPr>
            </a:pPr>
            <a:endParaRPr lang="en-US"/>
          </a:p>
        </c:txPr>
        <c:crossAx val="1139432704"/>
        <c:crosses val="autoZero"/>
        <c:crossBetween val="between"/>
      </c:valAx>
      <c:valAx>
        <c:axId val="1895826975"/>
        <c:scaling>
          <c:orientation val="minMax"/>
        </c:scaling>
        <c:delete val="0"/>
        <c:axPos val="r"/>
        <c:numFmt formatCode="#,,\ &quot; M&quot;" sourceLinked="0"/>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72786431"/>
        <c:crosses val="max"/>
        <c:crossBetween val="between"/>
      </c:valAx>
      <c:catAx>
        <c:axId val="1872786431"/>
        <c:scaling>
          <c:orientation val="minMax"/>
        </c:scaling>
        <c:delete val="1"/>
        <c:axPos val="b"/>
        <c:numFmt formatCode="General" sourceLinked="1"/>
        <c:majorTickMark val="out"/>
        <c:minorTickMark val="none"/>
        <c:tickLblPos val="nextTo"/>
        <c:crossAx val="1895826975"/>
        <c:auto val="1"/>
        <c:lblAlgn val="ctr"/>
        <c:lblOffset val="100"/>
        <c:noMultiLvlLbl val="0"/>
      </c:catAx>
      <c:spPr>
        <a:noFill/>
        <a:ln>
          <a:noFill/>
        </a:ln>
        <a:effectLst/>
      </c:spPr>
    </c:plotArea>
    <c:legend>
      <c:legendPos val="b"/>
      <c:legendEntry>
        <c:idx val="0"/>
        <c:delete val="1"/>
      </c:legendEntry>
      <c:layout>
        <c:manualLayout>
          <c:xMode val="edge"/>
          <c:yMode val="edge"/>
          <c:x val="0.23638537215697242"/>
          <c:y val="0.91234001339500925"/>
          <c:w val="0.20359614257215022"/>
          <c:h val="8.6276044877241789E-2"/>
        </c:manualLayout>
      </c:layout>
      <c:overlay val="1"/>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1">
            <a:lumMod val="65000"/>
            <a:lumOff val="35000"/>
          </a:schemeClr>
        </a:gs>
        <a:gs pos="48000">
          <a:schemeClr val="tx2">
            <a:lumMod val="50000"/>
            <a:lumOff val="50000"/>
          </a:schemeClr>
        </a:gs>
        <a:gs pos="100000">
          <a:schemeClr val="bg1">
            <a:lumMod val="85000"/>
          </a:schemeClr>
        </a:gs>
      </a:gsLst>
      <a:lin ang="16200000" scaled="1"/>
    </a:gra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YouTube Statistics Cleaned_final.xlsx]avg earnings per category!PivotTable4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earnings per category</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earnings per category'!$B$3</c:f>
              <c:strCache>
                <c:ptCount val="1"/>
                <c:pt idx="0">
                  <c:v>Average of lowest_monthly_earnings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'avg earnings per category'!$A$4:$A$21</c:f>
              <c:strCache>
                <c:ptCount val="17"/>
                <c:pt idx="0">
                  <c:v>Shows</c:v>
                </c:pt>
                <c:pt idx="1">
                  <c:v>Autos &amp; Vehicles</c:v>
                </c:pt>
                <c:pt idx="2">
                  <c:v>Comedy</c:v>
                </c:pt>
                <c:pt idx="3">
                  <c:v>Pets &amp; Animals</c:v>
                </c:pt>
                <c:pt idx="4">
                  <c:v>Sports</c:v>
                </c:pt>
                <c:pt idx="5">
                  <c:v>Entertainment</c:v>
                </c:pt>
                <c:pt idx="6">
                  <c:v>Film &amp; Animation</c:v>
                </c:pt>
                <c:pt idx="7">
                  <c:v>Education</c:v>
                </c:pt>
                <c:pt idx="8">
                  <c:v>Music</c:v>
                </c:pt>
                <c:pt idx="9">
                  <c:v>News &amp; Politics</c:v>
                </c:pt>
                <c:pt idx="10">
                  <c:v>People &amp; Blogs</c:v>
                </c:pt>
                <c:pt idx="11">
                  <c:v>Movies</c:v>
                </c:pt>
                <c:pt idx="12">
                  <c:v>Gaming</c:v>
                </c:pt>
                <c:pt idx="13">
                  <c:v>Nonprofits &amp; Activism</c:v>
                </c:pt>
                <c:pt idx="14">
                  <c:v>Trailers</c:v>
                </c:pt>
                <c:pt idx="15">
                  <c:v>Howto &amp; Style</c:v>
                </c:pt>
                <c:pt idx="16">
                  <c:v>Science &amp; Technology</c:v>
                </c:pt>
              </c:strCache>
            </c:strRef>
          </c:cat>
          <c:val>
            <c:numRef>
              <c:f>'avg earnings per category'!$B$4:$B$21</c:f>
              <c:numCache>
                <c:formatCode>"$"#,##0</c:formatCode>
                <c:ptCount val="17"/>
                <c:pt idx="0">
                  <c:v>137541.66666666666</c:v>
                </c:pt>
                <c:pt idx="1">
                  <c:v>68300</c:v>
                </c:pt>
                <c:pt idx="2">
                  <c:v>67192.5</c:v>
                </c:pt>
                <c:pt idx="3">
                  <c:v>66633.333333333328</c:v>
                </c:pt>
                <c:pt idx="4">
                  <c:v>58866.666666666664</c:v>
                </c:pt>
                <c:pt idx="5">
                  <c:v>57893.794344827584</c:v>
                </c:pt>
                <c:pt idx="6">
                  <c:v>56860.892857142855</c:v>
                </c:pt>
                <c:pt idx="7">
                  <c:v>55842.42424242424</c:v>
                </c:pt>
                <c:pt idx="8">
                  <c:v>51760.99390909091</c:v>
                </c:pt>
                <c:pt idx="9">
                  <c:v>48442.857142857145</c:v>
                </c:pt>
                <c:pt idx="10">
                  <c:v>48076.584444444445</c:v>
                </c:pt>
                <c:pt idx="11">
                  <c:v>28400</c:v>
                </c:pt>
                <c:pt idx="12">
                  <c:v>28085.061836734694</c:v>
                </c:pt>
                <c:pt idx="13">
                  <c:v>24400</c:v>
                </c:pt>
                <c:pt idx="14">
                  <c:v>22600</c:v>
                </c:pt>
                <c:pt idx="15">
                  <c:v>17156.461538461539</c:v>
                </c:pt>
                <c:pt idx="16">
                  <c:v>16927.272727272728</c:v>
                </c:pt>
              </c:numCache>
            </c:numRef>
          </c:val>
          <c:smooth val="0"/>
          <c:extLst>
            <c:ext xmlns:c16="http://schemas.microsoft.com/office/drawing/2014/chart" uri="{C3380CC4-5D6E-409C-BE32-E72D297353CC}">
              <c16:uniqueId val="{00000000-29ED-47D8-9EA0-6B58FC205139}"/>
            </c:ext>
          </c:extLst>
        </c:ser>
        <c:ser>
          <c:idx val="1"/>
          <c:order val="1"/>
          <c:tx>
            <c:strRef>
              <c:f>'avg earnings per category'!$C$3</c:f>
              <c:strCache>
                <c:ptCount val="1"/>
                <c:pt idx="0">
                  <c:v>Average of highest_monthly_earnings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'avg earnings per category'!$A$4:$A$21</c:f>
              <c:strCache>
                <c:ptCount val="17"/>
                <c:pt idx="0">
                  <c:v>Shows</c:v>
                </c:pt>
                <c:pt idx="1">
                  <c:v>Autos &amp; Vehicles</c:v>
                </c:pt>
                <c:pt idx="2">
                  <c:v>Comedy</c:v>
                </c:pt>
                <c:pt idx="3">
                  <c:v>Pets &amp; Animals</c:v>
                </c:pt>
                <c:pt idx="4">
                  <c:v>Sports</c:v>
                </c:pt>
                <c:pt idx="5">
                  <c:v>Entertainment</c:v>
                </c:pt>
                <c:pt idx="6">
                  <c:v>Film &amp; Animation</c:v>
                </c:pt>
                <c:pt idx="7">
                  <c:v>Education</c:v>
                </c:pt>
                <c:pt idx="8">
                  <c:v>Music</c:v>
                </c:pt>
                <c:pt idx="9">
                  <c:v>News &amp; Politics</c:v>
                </c:pt>
                <c:pt idx="10">
                  <c:v>People &amp; Blogs</c:v>
                </c:pt>
                <c:pt idx="11">
                  <c:v>Movies</c:v>
                </c:pt>
                <c:pt idx="12">
                  <c:v>Gaming</c:v>
                </c:pt>
                <c:pt idx="13">
                  <c:v>Nonprofits &amp; Activism</c:v>
                </c:pt>
                <c:pt idx="14">
                  <c:v>Trailers</c:v>
                </c:pt>
                <c:pt idx="15">
                  <c:v>Howto &amp; Style</c:v>
                </c:pt>
                <c:pt idx="16">
                  <c:v>Science &amp; Technology</c:v>
                </c:pt>
              </c:strCache>
            </c:strRef>
          </c:cat>
          <c:val>
            <c:numRef>
              <c:f>'avg earnings per category'!$C$4:$C$21</c:f>
              <c:numCache>
                <c:formatCode>"$"#,##0</c:formatCode>
                <c:ptCount val="17"/>
                <c:pt idx="0">
                  <c:v>2207466.6666666665</c:v>
                </c:pt>
                <c:pt idx="1">
                  <c:v>1086350</c:v>
                </c:pt>
                <c:pt idx="2">
                  <c:v>1072235</c:v>
                </c:pt>
                <c:pt idx="3">
                  <c:v>1059233.3333333333</c:v>
                </c:pt>
                <c:pt idx="4">
                  <c:v>949255.5555555555</c:v>
                </c:pt>
                <c:pt idx="5">
                  <c:v>924980.1683448276</c:v>
                </c:pt>
                <c:pt idx="6">
                  <c:v>909167.25</c:v>
                </c:pt>
                <c:pt idx="7">
                  <c:v>895196.96969696973</c:v>
                </c:pt>
                <c:pt idx="8">
                  <c:v>825818.45990909089</c:v>
                </c:pt>
                <c:pt idx="9">
                  <c:v>774533.33333333337</c:v>
                </c:pt>
                <c:pt idx="10">
                  <c:v>768918.34736111108</c:v>
                </c:pt>
                <c:pt idx="11">
                  <c:v>454700</c:v>
                </c:pt>
                <c:pt idx="12">
                  <c:v>450532.66489795916</c:v>
                </c:pt>
                <c:pt idx="13">
                  <c:v>390400</c:v>
                </c:pt>
                <c:pt idx="14">
                  <c:v>361900</c:v>
                </c:pt>
                <c:pt idx="15">
                  <c:v>274507.69230769231</c:v>
                </c:pt>
                <c:pt idx="16">
                  <c:v>270700</c:v>
                </c:pt>
              </c:numCache>
            </c:numRef>
          </c:val>
          <c:smooth val="0"/>
          <c:extLst>
            <c:ext xmlns:c16="http://schemas.microsoft.com/office/drawing/2014/chart" uri="{C3380CC4-5D6E-409C-BE32-E72D297353CC}">
              <c16:uniqueId val="{00000001-29ED-47D8-9EA0-6B58FC205139}"/>
            </c:ext>
          </c:extLst>
        </c:ser>
        <c:ser>
          <c:idx val="2"/>
          <c:order val="2"/>
          <c:tx>
            <c:strRef>
              <c:f>'avg earnings per category'!$D$3</c:f>
              <c:strCache>
                <c:ptCount val="1"/>
                <c:pt idx="0">
                  <c:v>Average of median_monthly_earnings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'avg earnings per category'!$A$4:$A$21</c:f>
              <c:strCache>
                <c:ptCount val="17"/>
                <c:pt idx="0">
                  <c:v>Shows</c:v>
                </c:pt>
                <c:pt idx="1">
                  <c:v>Autos &amp; Vehicles</c:v>
                </c:pt>
                <c:pt idx="2">
                  <c:v>Comedy</c:v>
                </c:pt>
                <c:pt idx="3">
                  <c:v>Pets &amp; Animals</c:v>
                </c:pt>
                <c:pt idx="4">
                  <c:v>Sports</c:v>
                </c:pt>
                <c:pt idx="5">
                  <c:v>Entertainment</c:v>
                </c:pt>
                <c:pt idx="6">
                  <c:v>Film &amp; Animation</c:v>
                </c:pt>
                <c:pt idx="7">
                  <c:v>Education</c:v>
                </c:pt>
                <c:pt idx="8">
                  <c:v>Music</c:v>
                </c:pt>
                <c:pt idx="9">
                  <c:v>News &amp; Politics</c:v>
                </c:pt>
                <c:pt idx="10">
                  <c:v>People &amp; Blogs</c:v>
                </c:pt>
                <c:pt idx="11">
                  <c:v>Movies</c:v>
                </c:pt>
                <c:pt idx="12">
                  <c:v>Gaming</c:v>
                </c:pt>
                <c:pt idx="13">
                  <c:v>Nonprofits &amp; Activism</c:v>
                </c:pt>
                <c:pt idx="14">
                  <c:v>Trailers</c:v>
                </c:pt>
                <c:pt idx="15">
                  <c:v>Howto &amp; Style</c:v>
                </c:pt>
                <c:pt idx="16">
                  <c:v>Science &amp; Technology</c:v>
                </c:pt>
              </c:strCache>
            </c:strRef>
          </c:cat>
          <c:val>
            <c:numRef>
              <c:f>'avg earnings per category'!$D$4:$D$21</c:f>
              <c:numCache>
                <c:formatCode>"$"#,##0</c:formatCode>
                <c:ptCount val="17"/>
                <c:pt idx="0">
                  <c:v>1172504.1666666667</c:v>
                </c:pt>
                <c:pt idx="1">
                  <c:v>577325</c:v>
                </c:pt>
                <c:pt idx="2">
                  <c:v>569713.75</c:v>
                </c:pt>
                <c:pt idx="3">
                  <c:v>562933.33333333337</c:v>
                </c:pt>
                <c:pt idx="4">
                  <c:v>504061.11111111112</c:v>
                </c:pt>
                <c:pt idx="5">
                  <c:v>491436.98134482763</c:v>
                </c:pt>
                <c:pt idx="6">
                  <c:v>483014.07142857142</c:v>
                </c:pt>
                <c:pt idx="7">
                  <c:v>475519.69696969696</c:v>
                </c:pt>
                <c:pt idx="8">
                  <c:v>438789.72690909094</c:v>
                </c:pt>
                <c:pt idx="9">
                  <c:v>411488.09523809527</c:v>
                </c:pt>
                <c:pt idx="10">
                  <c:v>408497.4659027778</c:v>
                </c:pt>
                <c:pt idx="11">
                  <c:v>241550</c:v>
                </c:pt>
                <c:pt idx="12">
                  <c:v>239308.86336734693</c:v>
                </c:pt>
                <c:pt idx="13">
                  <c:v>207400</c:v>
                </c:pt>
                <c:pt idx="14">
                  <c:v>192250</c:v>
                </c:pt>
                <c:pt idx="15">
                  <c:v>145832.07692307694</c:v>
                </c:pt>
                <c:pt idx="16">
                  <c:v>143813.63636363635</c:v>
                </c:pt>
              </c:numCache>
            </c:numRef>
          </c:val>
          <c:smooth val="0"/>
          <c:extLst>
            <c:ext xmlns:c16="http://schemas.microsoft.com/office/drawing/2014/chart" uri="{C3380CC4-5D6E-409C-BE32-E72D297353CC}">
              <c16:uniqueId val="{00000002-29ED-47D8-9EA0-6B58FC205139}"/>
            </c:ext>
          </c:extLst>
        </c:ser>
        <c:dLbls>
          <c:showLegendKey val="0"/>
          <c:showVal val="0"/>
          <c:showCatName val="0"/>
          <c:showSerName val="0"/>
          <c:showPercent val="0"/>
          <c:showBubbleSize val="0"/>
        </c:dLbls>
        <c:marker val="1"/>
        <c:smooth val="0"/>
        <c:axId val="1229504672"/>
        <c:axId val="1290499904"/>
      </c:lineChart>
      <c:catAx>
        <c:axId val="122950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499904"/>
        <c:crosses val="autoZero"/>
        <c:auto val="1"/>
        <c:lblAlgn val="ctr"/>
        <c:lblOffset val="100"/>
        <c:noMultiLvlLbl val="0"/>
      </c:catAx>
      <c:valAx>
        <c:axId val="12904999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50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YouTube Statistics Cleaned_final.xlsx]growth x category!PivotTable5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Growth - Past 30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'growth x category'!$B$3</c:f>
              <c:strCache>
                <c:ptCount val="1"/>
                <c:pt idx="0">
                  <c:v>Total</c:v>
                </c:pt>
              </c:strCache>
            </c:strRef>
          </c:tx>
          <c:spPr>
            <a:solidFill>
              <a:schemeClr val="accent1"/>
            </a:solidFill>
            <a:ln>
              <a:noFill/>
            </a:ln>
            <a:effectLst/>
          </c:spPr>
          <c:invertIfNegative val="0"/>
          <c:cat>
            <c:strRef>
              <c:f>'growth x category'!$A$4:$A$21</c:f>
              <c:strCache>
                <c:ptCount val="17"/>
                <c:pt idx="0">
                  <c:v>Autos &amp; Vehicles</c:v>
                </c:pt>
                <c:pt idx="1">
                  <c:v>Comedy</c:v>
                </c:pt>
                <c:pt idx="2">
                  <c:v>Education</c:v>
                </c:pt>
                <c:pt idx="3">
                  <c:v>Entertainment</c:v>
                </c:pt>
                <c:pt idx="4">
                  <c:v>Film &amp; Animation</c:v>
                </c:pt>
                <c:pt idx="5">
                  <c:v>Gaming</c:v>
                </c:pt>
                <c:pt idx="6">
                  <c:v>Howto &amp; Style</c:v>
                </c:pt>
                <c:pt idx="7">
                  <c:v>Movies</c:v>
                </c:pt>
                <c:pt idx="8">
                  <c:v>Music</c:v>
                </c:pt>
                <c:pt idx="9">
                  <c:v>News &amp; Politics</c:v>
                </c:pt>
                <c:pt idx="10">
                  <c:v>Nonprofits &amp; Activism</c:v>
                </c:pt>
                <c:pt idx="11">
                  <c:v>People &amp; Blogs</c:v>
                </c:pt>
                <c:pt idx="12">
                  <c:v>Pets &amp; Animals</c:v>
                </c:pt>
                <c:pt idx="13">
                  <c:v>Science &amp; Technology</c:v>
                </c:pt>
                <c:pt idx="14">
                  <c:v>Shows</c:v>
                </c:pt>
                <c:pt idx="15">
                  <c:v>Sports</c:v>
                </c:pt>
                <c:pt idx="16">
                  <c:v>Trailers</c:v>
                </c:pt>
              </c:strCache>
            </c:strRef>
          </c:cat>
          <c:val>
            <c:numRef>
              <c:f>'growth x category'!$B$4:$B$21</c:f>
              <c:numCache>
                <c:formatCode>0.00%</c:formatCode>
                <c:ptCount val="17"/>
                <c:pt idx="0">
                  <c:v>2.4674940898345155E-2</c:v>
                </c:pt>
                <c:pt idx="1">
                  <c:v>2.4566662299050902E-2</c:v>
                </c:pt>
                <c:pt idx="2">
                  <c:v>1.1398404410367283E-2</c:v>
                </c:pt>
                <c:pt idx="3">
                  <c:v>1.6124301239228589E-2</c:v>
                </c:pt>
                <c:pt idx="4">
                  <c:v>2.2301509190061904E-2</c:v>
                </c:pt>
                <c:pt idx="5">
                  <c:v>1.3974907629248643E-2</c:v>
                </c:pt>
                <c:pt idx="6">
                  <c:v>8.4157808019174711E-3</c:v>
                </c:pt>
                <c:pt idx="7">
                  <c:v>1.5353035242019804E-2</c:v>
                </c:pt>
                <c:pt idx="8">
                  <c:v>7.4860584922544328E-3</c:v>
                </c:pt>
                <c:pt idx="9">
                  <c:v>1.2591953796963056E-2</c:v>
                </c:pt>
                <c:pt idx="10">
                  <c:v>1.3129656314191985E-2</c:v>
                </c:pt>
                <c:pt idx="11">
                  <c:v>2.0906415620264077E-2</c:v>
                </c:pt>
                <c:pt idx="12">
                  <c:v>1.9517044093796846E-2</c:v>
                </c:pt>
                <c:pt idx="13">
                  <c:v>9.0109060752235695E-3</c:v>
                </c:pt>
                <c:pt idx="14">
                  <c:v>1.4138349676326262E-2</c:v>
                </c:pt>
                <c:pt idx="15">
                  <c:v>1.5289283271622529E-2</c:v>
                </c:pt>
                <c:pt idx="16">
                  <c:v>7.5631583115546054E-3</c:v>
                </c:pt>
              </c:numCache>
            </c:numRef>
          </c:val>
          <c:extLst>
            <c:ext xmlns:c16="http://schemas.microsoft.com/office/drawing/2014/chart" uri="{C3380CC4-5D6E-409C-BE32-E72D297353CC}">
              <c16:uniqueId val="{00000000-0671-457F-9711-6A279190069C}"/>
            </c:ext>
          </c:extLst>
        </c:ser>
        <c:dLbls>
          <c:showLegendKey val="0"/>
          <c:showVal val="0"/>
          <c:showCatName val="0"/>
          <c:showSerName val="0"/>
          <c:showPercent val="0"/>
          <c:showBubbleSize val="0"/>
        </c:dLbls>
        <c:gapWidth val="150"/>
        <c:axId val="1806491440"/>
        <c:axId val="1283967248"/>
      </c:barChart>
      <c:catAx>
        <c:axId val="1806491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967248"/>
        <c:crosses val="autoZero"/>
        <c:auto val="1"/>
        <c:lblAlgn val="ctr"/>
        <c:lblOffset val="100"/>
        <c:noMultiLvlLbl val="0"/>
      </c:catAx>
      <c:valAx>
        <c:axId val="1283967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49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YouTube Statistics Cleaned_final.xlsx]DNR - Channel Age x Views!PivotTable1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B050"/>
          </a:solidFill>
          <a:ln w="88900">
            <a:solidFill>
              <a:srgbClr val="00B05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60569267199076"/>
          <c:y val="0.19484209072378098"/>
          <c:w val="0.70524799696446272"/>
          <c:h val="0.65791062508700193"/>
        </c:manualLayout>
      </c:layout>
      <c:barChart>
        <c:barDir val="col"/>
        <c:grouping val="clustered"/>
        <c:varyColors val="0"/>
        <c:ser>
          <c:idx val="0"/>
          <c:order val="0"/>
          <c:tx>
            <c:strRef>
              <c:f>'DNR - Channel Age x Views'!$B$26</c:f>
              <c:strCache>
                <c:ptCount val="1"/>
                <c:pt idx="0">
                  <c:v>Total</c:v>
                </c:pt>
              </c:strCache>
            </c:strRef>
          </c:tx>
          <c:spPr>
            <a:solidFill>
              <a:srgbClr val="00B050"/>
            </a:solidFill>
            <a:ln w="88900">
              <a:solidFill>
                <a:srgbClr val="00B050"/>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'DNR - Channel Age x Views'!$A$27:$A$45</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'DNR - Channel Age x Views'!$B$27:$B$45</c:f>
              <c:numCache>
                <c:formatCode>General</c:formatCode>
                <c:ptCount val="18"/>
                <c:pt idx="0">
                  <c:v>14</c:v>
                </c:pt>
                <c:pt idx="1">
                  <c:v>44</c:v>
                </c:pt>
                <c:pt idx="2">
                  <c:v>28</c:v>
                </c:pt>
                <c:pt idx="3">
                  <c:v>29</c:v>
                </c:pt>
                <c:pt idx="4">
                  <c:v>30</c:v>
                </c:pt>
                <c:pt idx="5">
                  <c:v>19</c:v>
                </c:pt>
                <c:pt idx="6">
                  <c:v>48</c:v>
                </c:pt>
                <c:pt idx="7">
                  <c:v>41</c:v>
                </c:pt>
                <c:pt idx="8">
                  <c:v>47</c:v>
                </c:pt>
                <c:pt idx="9">
                  <c:v>66</c:v>
                </c:pt>
                <c:pt idx="10">
                  <c:v>48</c:v>
                </c:pt>
                <c:pt idx="11">
                  <c:v>46</c:v>
                </c:pt>
                <c:pt idx="12">
                  <c:v>37</c:v>
                </c:pt>
                <c:pt idx="13">
                  <c:v>17</c:v>
                </c:pt>
                <c:pt idx="14">
                  <c:v>10</c:v>
                </c:pt>
                <c:pt idx="15">
                  <c:v>17</c:v>
                </c:pt>
                <c:pt idx="16">
                  <c:v>11</c:v>
                </c:pt>
                <c:pt idx="17">
                  <c:v>1</c:v>
                </c:pt>
              </c:numCache>
            </c:numRef>
          </c:val>
          <c:extLst>
            <c:ext xmlns:c16="http://schemas.microsoft.com/office/drawing/2014/chart" uri="{C3380CC4-5D6E-409C-BE32-E72D297353CC}">
              <c16:uniqueId val="{00000000-4A60-44E5-9929-B4C6EC3570F7}"/>
            </c:ext>
          </c:extLst>
        </c:ser>
        <c:dLbls>
          <c:dLblPos val="inBase"/>
          <c:showLegendKey val="0"/>
          <c:showVal val="1"/>
          <c:showCatName val="0"/>
          <c:showSerName val="0"/>
          <c:showPercent val="0"/>
          <c:showBubbleSize val="0"/>
        </c:dLbls>
        <c:gapWidth val="219"/>
        <c:overlap val="-27"/>
        <c:axId val="1851213279"/>
        <c:axId val="1842214527"/>
      </c:barChart>
      <c:catAx>
        <c:axId val="185121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42214527"/>
        <c:crosses val="autoZero"/>
        <c:auto val="0"/>
        <c:lblAlgn val="ctr"/>
        <c:lblOffset val="100"/>
        <c:noMultiLvlLbl val="0"/>
      </c:catAx>
      <c:valAx>
        <c:axId val="1842214527"/>
        <c:scaling>
          <c:orientation val="minMax"/>
        </c:scaling>
        <c:delete val="1"/>
        <c:axPos val="l"/>
        <c:numFmt formatCode="General" sourceLinked="1"/>
        <c:majorTickMark val="none"/>
        <c:minorTickMark val="none"/>
        <c:tickLblPos val="nextTo"/>
        <c:crossAx val="185121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wordArtVert"/>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YouTube Statistics Cleaned_final.xlsx]DNR - Channel Age x Views!PivotTable6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ysClr val="windowText" lastClr="0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pivotFmt>
    </c:pivotFmts>
    <c:plotArea>
      <c:layout/>
      <c:lineChart>
        <c:grouping val="standard"/>
        <c:varyColors val="0"/>
        <c:ser>
          <c:idx val="0"/>
          <c:order val="0"/>
          <c:tx>
            <c:strRef>
              <c:f>'DNR - Channel Age x Views'!$B$3</c:f>
              <c:strCache>
                <c:ptCount val="1"/>
                <c:pt idx="0">
                  <c:v>Count of video_views_for_the_last_30_days</c:v>
                </c:pt>
              </c:strCache>
            </c:strRef>
          </c:tx>
          <c:spPr>
            <a:ln w="28575" cap="rnd">
              <a:solidFill>
                <a:sysClr val="windowText" lastClr="000000"/>
              </a:solidFill>
              <a:round/>
            </a:ln>
            <a:effectLst/>
          </c:spPr>
          <c:marker>
            <c:symbol val="none"/>
          </c:marker>
          <c:cat>
            <c:strRef>
              <c:f>'DNR - Channel Age x Views'!$A$4:$A$22</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'DNR - Channel Age x Views'!$B$4:$B$22</c:f>
              <c:numCache>
                <c:formatCode>0.00%</c:formatCode>
                <c:ptCount val="18"/>
                <c:pt idx="0">
                  <c:v>2.5316455696202531E-2</c:v>
                </c:pt>
                <c:pt idx="1">
                  <c:v>7.956600361663653E-2</c:v>
                </c:pt>
                <c:pt idx="2">
                  <c:v>5.0632911392405063E-2</c:v>
                </c:pt>
                <c:pt idx="3">
                  <c:v>5.2441229656419529E-2</c:v>
                </c:pt>
                <c:pt idx="4">
                  <c:v>5.4249547920433995E-2</c:v>
                </c:pt>
                <c:pt idx="5">
                  <c:v>3.4358047016274866E-2</c:v>
                </c:pt>
                <c:pt idx="6">
                  <c:v>8.6799276672694395E-2</c:v>
                </c:pt>
                <c:pt idx="7">
                  <c:v>7.4141048824593131E-2</c:v>
                </c:pt>
                <c:pt idx="8">
                  <c:v>8.4990958408679929E-2</c:v>
                </c:pt>
                <c:pt idx="9">
                  <c:v>0.11934900542495479</c:v>
                </c:pt>
                <c:pt idx="10">
                  <c:v>8.6799276672694395E-2</c:v>
                </c:pt>
                <c:pt idx="11">
                  <c:v>8.3182640144665462E-2</c:v>
                </c:pt>
                <c:pt idx="12">
                  <c:v>6.6907775768535266E-2</c:v>
                </c:pt>
                <c:pt idx="13">
                  <c:v>3.074141048824593E-2</c:v>
                </c:pt>
                <c:pt idx="14">
                  <c:v>1.8083182640144666E-2</c:v>
                </c:pt>
                <c:pt idx="15">
                  <c:v>3.074141048824593E-2</c:v>
                </c:pt>
                <c:pt idx="16">
                  <c:v>1.9891500904159132E-2</c:v>
                </c:pt>
                <c:pt idx="17">
                  <c:v>1.8083182640144665E-3</c:v>
                </c:pt>
              </c:numCache>
            </c:numRef>
          </c:val>
          <c:smooth val="0"/>
          <c:extLst>
            <c:ext xmlns:c16="http://schemas.microsoft.com/office/drawing/2014/chart" uri="{C3380CC4-5D6E-409C-BE32-E72D297353CC}">
              <c16:uniqueId val="{00000000-E588-495E-83FD-0985A70A9CA1}"/>
            </c:ext>
          </c:extLst>
        </c:ser>
        <c:dLbls>
          <c:showLegendKey val="0"/>
          <c:showVal val="0"/>
          <c:showCatName val="0"/>
          <c:showSerName val="0"/>
          <c:showPercent val="0"/>
          <c:showBubbleSize val="0"/>
        </c:dLbls>
        <c:marker val="1"/>
        <c:smooth val="0"/>
        <c:axId val="1499904368"/>
        <c:axId val="1271497616"/>
      </c:lineChart>
      <c:lineChart>
        <c:grouping val="standard"/>
        <c:varyColors val="0"/>
        <c:ser>
          <c:idx val="1"/>
          <c:order val="1"/>
          <c:tx>
            <c:strRef>
              <c:f>'DNR - Channel Age x Views'!$C$3</c:f>
              <c:strCache>
                <c:ptCount val="1"/>
                <c:pt idx="0">
                  <c:v>Average of video_views_for_the_last_30_days</c:v>
                </c:pt>
              </c:strCache>
            </c:strRef>
          </c:tx>
          <c:spPr>
            <a:ln w="28575" cap="rnd">
              <a:solidFill>
                <a:srgbClr val="FF0000"/>
              </a:solidFill>
              <a:round/>
            </a:ln>
            <a:effectLst/>
          </c:spPr>
          <c:marker>
            <c:symbol val="none"/>
          </c:marker>
          <c:cat>
            <c:strRef>
              <c:f>'DNR - Channel Age x Views'!$A$4:$A$22</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'DNR - Channel Age x Views'!$C$4:$C$22</c:f>
              <c:numCache>
                <c:formatCode>General</c:formatCode>
                <c:ptCount val="18"/>
                <c:pt idx="0">
                  <c:v>229680435.85714287</c:v>
                </c:pt>
                <c:pt idx="1">
                  <c:v>322898210.36363637</c:v>
                </c:pt>
                <c:pt idx="2">
                  <c:v>479874395.89285713</c:v>
                </c:pt>
                <c:pt idx="3">
                  <c:v>233445206.89655173</c:v>
                </c:pt>
                <c:pt idx="4">
                  <c:v>164857866.66666666</c:v>
                </c:pt>
                <c:pt idx="5">
                  <c:v>120033916.84210527</c:v>
                </c:pt>
                <c:pt idx="6">
                  <c:v>141939105.47916666</c:v>
                </c:pt>
                <c:pt idx="7">
                  <c:v>153785865.29268292</c:v>
                </c:pt>
                <c:pt idx="8">
                  <c:v>159977063.82978722</c:v>
                </c:pt>
                <c:pt idx="9">
                  <c:v>204398178.39393941</c:v>
                </c:pt>
                <c:pt idx="10">
                  <c:v>153441784.27083334</c:v>
                </c:pt>
                <c:pt idx="11">
                  <c:v>444185619.60869563</c:v>
                </c:pt>
                <c:pt idx="12">
                  <c:v>144004378.37837839</c:v>
                </c:pt>
                <c:pt idx="13">
                  <c:v>175738328.7647059</c:v>
                </c:pt>
                <c:pt idx="14">
                  <c:v>218467773.5</c:v>
                </c:pt>
                <c:pt idx="15">
                  <c:v>594797075.17647064</c:v>
                </c:pt>
                <c:pt idx="16">
                  <c:v>439136973.45454544</c:v>
                </c:pt>
                <c:pt idx="17">
                  <c:v>248</c:v>
                </c:pt>
              </c:numCache>
            </c:numRef>
          </c:val>
          <c:smooth val="0"/>
          <c:extLst>
            <c:ext xmlns:c16="http://schemas.microsoft.com/office/drawing/2014/chart" uri="{C3380CC4-5D6E-409C-BE32-E72D297353CC}">
              <c16:uniqueId val="{00000001-E588-495E-83FD-0985A70A9CA1}"/>
            </c:ext>
          </c:extLst>
        </c:ser>
        <c:dLbls>
          <c:showLegendKey val="0"/>
          <c:showVal val="0"/>
          <c:showCatName val="0"/>
          <c:showSerName val="0"/>
          <c:showPercent val="0"/>
          <c:showBubbleSize val="0"/>
        </c:dLbls>
        <c:marker val="1"/>
        <c:smooth val="0"/>
        <c:axId val="1305621680"/>
        <c:axId val="1271501936"/>
      </c:lineChart>
      <c:catAx>
        <c:axId val="14999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497616"/>
        <c:crosses val="autoZero"/>
        <c:auto val="1"/>
        <c:lblAlgn val="ctr"/>
        <c:lblOffset val="100"/>
        <c:noMultiLvlLbl val="0"/>
      </c:catAx>
      <c:valAx>
        <c:axId val="1271497616"/>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904368"/>
        <c:crosses val="autoZero"/>
        <c:crossBetween val="between"/>
      </c:valAx>
      <c:valAx>
        <c:axId val="12715019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621680"/>
        <c:crosses val="max"/>
        <c:crossBetween val="between"/>
      </c:valAx>
      <c:catAx>
        <c:axId val="1305621680"/>
        <c:scaling>
          <c:orientation val="minMax"/>
        </c:scaling>
        <c:delete val="1"/>
        <c:axPos val="b"/>
        <c:numFmt formatCode="General" sourceLinked="1"/>
        <c:majorTickMark val="out"/>
        <c:minorTickMark val="none"/>
        <c:tickLblPos val="nextTo"/>
        <c:crossAx val="127150193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218281</xdr:colOff>
      <xdr:row>84</xdr:row>
      <xdr:rowOff>10583</xdr:rowOff>
    </xdr:from>
    <xdr:to>
      <xdr:col>4</xdr:col>
      <xdr:colOff>31750</xdr:colOff>
      <xdr:row>122</xdr:row>
      <xdr:rowOff>29766</xdr:rowOff>
    </xdr:to>
    <xdr:graphicFrame macro="">
      <xdr:nvGraphicFramePr>
        <xdr:cNvPr id="2" name="Chart 1">
          <a:extLst>
            <a:ext uri="{FF2B5EF4-FFF2-40B4-BE49-F238E27FC236}">
              <a16:creationId xmlns:a16="http://schemas.microsoft.com/office/drawing/2014/main" id="{0788989E-3E72-43D1-B39E-C425B1C96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10525904</xdr:colOff>
      <xdr:row>88</xdr:row>
      <xdr:rowOff>114334</xdr:rowOff>
    </xdr:from>
    <xdr:to>
      <xdr:col>3</xdr:col>
      <xdr:colOff>12354704</xdr:colOff>
      <xdr:row>109</xdr:row>
      <xdr:rowOff>26193</xdr:rowOff>
    </xdr:to>
    <mc:AlternateContent xmlns:mc="http://schemas.openxmlformats.org/markup-compatibility/2006">
      <mc:Choice xmlns:a14="http://schemas.microsoft.com/office/drawing/2010/main" Requires="a14">
        <xdr:graphicFrame macro="">
          <xdr:nvGraphicFramePr>
            <xdr:cNvPr id="4" name="Country 3">
              <a:extLst>
                <a:ext uri="{FF2B5EF4-FFF2-40B4-BE49-F238E27FC236}">
                  <a16:creationId xmlns:a16="http://schemas.microsoft.com/office/drawing/2014/main" id="{9D41D423-3A28-B954-34A7-016738A83636}"/>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dr:sp macro="" textlink="">
          <xdr:nvSpPr>
            <xdr:cNvPr id="0" name=""/>
            <xdr:cNvSpPr>
              <a:spLocks noTextEdit="1"/>
            </xdr:cNvSpPr>
          </xdr:nvSpPr>
          <xdr:spPr>
            <a:xfrm>
              <a:off x="11322023" y="15960901"/>
              <a:ext cx="1828800" cy="3693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5292</xdr:colOff>
      <xdr:row>124</xdr:row>
      <xdr:rowOff>0</xdr:rowOff>
    </xdr:from>
    <xdr:to>
      <xdr:col>4</xdr:col>
      <xdr:colOff>25400</xdr:colOff>
      <xdr:row>161</xdr:row>
      <xdr:rowOff>178593</xdr:rowOff>
    </xdr:to>
    <xdr:graphicFrame macro="">
      <xdr:nvGraphicFramePr>
        <xdr:cNvPr id="5" name="Chart 1">
          <a:extLst>
            <a:ext uri="{FF2B5EF4-FFF2-40B4-BE49-F238E27FC236}">
              <a16:creationId xmlns:a16="http://schemas.microsoft.com/office/drawing/2014/main" id="{6086D112-02D3-4375-8ABD-B020D83AE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9867900</xdr:colOff>
      <xdr:row>156</xdr:row>
      <xdr:rowOff>101601</xdr:rowOff>
    </xdr:from>
    <xdr:to>
      <xdr:col>3</xdr:col>
      <xdr:colOff>13093700</xdr:colOff>
      <xdr:row>162</xdr:row>
      <xdr:rowOff>12700</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CCE9938A-C3BA-0768-B002-D9F75C64656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664019" y="28193243"/>
              <a:ext cx="3225800" cy="991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266699</xdr:colOff>
      <xdr:row>28</xdr:row>
      <xdr:rowOff>76200</xdr:rowOff>
    </xdr:from>
    <xdr:to>
      <xdr:col>11</xdr:col>
      <xdr:colOff>571500</xdr:colOff>
      <xdr:row>47</xdr:row>
      <xdr:rowOff>114300</xdr:rowOff>
    </xdr:to>
    <xdr:graphicFrame macro="">
      <xdr:nvGraphicFramePr>
        <xdr:cNvPr id="5" name="Chart 1">
          <a:extLst>
            <a:ext uri="{FF2B5EF4-FFF2-40B4-BE49-F238E27FC236}">
              <a16:creationId xmlns:a16="http://schemas.microsoft.com/office/drawing/2014/main" id="{89A1AB1C-C2A9-3FBC-2C98-2BA59880B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361950</xdr:colOff>
      <xdr:row>31</xdr:row>
      <xdr:rowOff>0</xdr:rowOff>
    </xdr:from>
    <xdr:to>
      <xdr:col>9</xdr:col>
      <xdr:colOff>361950</xdr:colOff>
      <xdr:row>44</xdr:row>
      <xdr:rowOff>47625</xdr:rowOff>
    </xdr:to>
    <mc:AlternateContent xmlns:mc="http://schemas.openxmlformats.org/markup-compatibility/2006" xmlns:a14="http://schemas.microsoft.com/office/drawing/2010/main">
      <mc:Choice Requires="a14">
        <xdr:graphicFrame macro="">
          <xdr:nvGraphicFramePr>
            <xdr:cNvPr id="7" name="Country 1">
              <a:extLst>
                <a:ext uri="{FF2B5EF4-FFF2-40B4-BE49-F238E27FC236}">
                  <a16:creationId xmlns:a16="http://schemas.microsoft.com/office/drawing/2014/main" id="{9D80F753-CEEA-71B0-C160-C286B1FAB3A6}"/>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4044950" y="5905500"/>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381000</xdr:colOff>
      <xdr:row>25</xdr:row>
      <xdr:rowOff>161925</xdr:rowOff>
    </xdr:from>
    <xdr:to>
      <xdr:col>21</xdr:col>
      <xdr:colOff>76200</xdr:colOff>
      <xdr:row>40</xdr:row>
      <xdr:rowOff>47625</xdr:rowOff>
    </xdr:to>
    <xdr:graphicFrame macro="">
      <xdr:nvGraphicFramePr>
        <xdr:cNvPr id="8" name="Chart 1">
          <a:extLst>
            <a:ext uri="{FF2B5EF4-FFF2-40B4-BE49-F238E27FC236}">
              <a16:creationId xmlns:a16="http://schemas.microsoft.com/office/drawing/2014/main" id="{1E25551B-D94D-D02B-6A8D-42F88A545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266700</xdr:colOff>
      <xdr:row>29</xdr:row>
      <xdr:rowOff>133350</xdr:rowOff>
    </xdr:from>
    <xdr:to>
      <xdr:col>20</xdr:col>
      <xdr:colOff>266700</xdr:colOff>
      <xdr:row>42</xdr:row>
      <xdr:rowOff>180975</xdr:rowOff>
    </xdr:to>
    <mc:AlternateContent xmlns:mc="http://schemas.openxmlformats.org/markup-compatibility/2006" xmlns:a14="http://schemas.microsoft.com/office/drawing/2010/main">
      <mc:Choice Requires="a14">
        <xdr:graphicFrame macro="">
          <xdr:nvGraphicFramePr>
            <xdr:cNvPr id="9" name="Country 2">
              <a:extLst>
                <a:ext uri="{FF2B5EF4-FFF2-40B4-BE49-F238E27FC236}">
                  <a16:creationId xmlns:a16="http://schemas.microsoft.com/office/drawing/2014/main" id="{16313597-CE6B-30C8-D304-F0500B9D7B96}"/>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0701867" y="5657850"/>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381000</xdr:colOff>
      <xdr:row>22</xdr:row>
      <xdr:rowOff>72571</xdr:rowOff>
    </xdr:from>
    <xdr:to>
      <xdr:col>4</xdr:col>
      <xdr:colOff>531813</xdr:colOff>
      <xdr:row>42</xdr:row>
      <xdr:rowOff>150812</xdr:rowOff>
    </xdr:to>
    <xdr:graphicFrame macro="">
      <xdr:nvGraphicFramePr>
        <xdr:cNvPr id="3" name="Chart 2">
          <a:extLst>
            <a:ext uri="{FF2B5EF4-FFF2-40B4-BE49-F238E27FC236}">
              <a16:creationId xmlns:a16="http://schemas.microsoft.com/office/drawing/2014/main" id="{F59BB651-B3B5-4873-EC64-B87E0915F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992187</xdr:colOff>
      <xdr:row>20</xdr:row>
      <xdr:rowOff>72571</xdr:rowOff>
    </xdr:from>
    <xdr:to>
      <xdr:col>9</xdr:col>
      <xdr:colOff>181429</xdr:colOff>
      <xdr:row>42</xdr:row>
      <xdr:rowOff>150117</xdr:rowOff>
    </xdr:to>
    <xdr:graphicFrame macro="">
      <xdr:nvGraphicFramePr>
        <xdr:cNvPr id="2" name="Chart 1">
          <a:extLst>
            <a:ext uri="{FF2B5EF4-FFF2-40B4-BE49-F238E27FC236}">
              <a16:creationId xmlns:a16="http://schemas.microsoft.com/office/drawing/2014/main" id="{9611C1C1-14FD-7479-A556-B922A599D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ie" refreshedDate="45184.477856944446" createdVersion="8" refreshedVersion="8" minRefreshableVersion="3" recordCount="554" xr:uid="{9CD3AD61-917F-45D7-BACC-0BEDB30DD5FC}">
  <cacheSource type="worksheet">
    <worksheetSource name="Table1"/>
  </cacheSource>
  <cacheFields count="32">
    <cacheField name="source_rank" numFmtId="0">
      <sharedItems containsSemiMixedTypes="0" containsString="0" containsNumber="1" containsInteger="1" minValue="1" maxValue="995"/>
    </cacheField>
    <cacheField name="adjusted_rank" numFmtId="0">
      <sharedItems containsSemiMixedTypes="0" containsString="0" containsNumber="1" containsInteger="1" minValue="1" maxValue="554"/>
    </cacheField>
    <cacheField name="Youtuber" numFmtId="0">
      <sharedItems/>
    </cacheField>
    <cacheField name="subscribers" numFmtId="165">
      <sharedItems containsSemiMixedTypes="0" containsString="0" containsNumber="1" containsInteger="1" minValue="12300000" maxValue="245000000"/>
    </cacheField>
    <cacheField name="video views" numFmtId="165">
      <sharedItems containsSemiMixedTypes="0" containsString="0" containsNumber="1" containsInteger="1" minValue="2634" maxValue="228000000000"/>
    </cacheField>
    <cacheField name="Avg View per day" numFmtId="165">
      <sharedItems containsSemiMixedTypes="0" containsString="0" containsNumber="1" minValue="0.96131386861313872" maxValue="38999580.542698331"/>
    </cacheField>
    <cacheField name="avg_views_per_video" numFmtId="165">
      <sharedItems containsSemiMixedTypes="0" containsString="0" containsNumber="1" minValue="2634" maxValue="22936630813"/>
    </cacheField>
    <cacheField name="category" numFmtId="0">
      <sharedItems count="17">
        <s v="Autos &amp; Vehicles"/>
        <s v="Comedy"/>
        <s v="Education"/>
        <s v="Entertainment"/>
        <s v="Film &amp; Animation"/>
        <s v="Gaming"/>
        <s v="Howto &amp; Style"/>
        <s v="Movies"/>
        <s v="Music"/>
        <s v="News &amp; Politics"/>
        <s v="Nonprofits &amp; Activism"/>
        <s v="People &amp; Blogs"/>
        <s v="Pets &amp; Animals"/>
        <s v="Science &amp; Technology"/>
        <s v="Shows"/>
        <s v="Sports"/>
        <s v="Trailers"/>
      </sharedItems>
    </cacheField>
    <cacheField name="Title" numFmtId="0">
      <sharedItems/>
    </cacheField>
    <cacheField name="uploads" numFmtId="165">
      <sharedItems containsSemiMixedTypes="0" containsString="0" containsNumber="1" containsInteger="1" minValue="1" maxValue="301308"/>
    </cacheField>
    <cacheField name="avg uploads per year" numFmtId="165">
      <sharedItems containsSemiMixedTypes="0" containsString="0" containsNumber="1" minValue="5.7093696230251838E-2" maxValue="60698.776203966001"/>
    </cacheField>
    <cacheField name="Country" numFmtId="0">
      <sharedItems count="42">
        <s v="United Arab Emirates"/>
        <s v="Brazil"/>
        <s v="Argentina"/>
        <s v="India"/>
        <s v="United States"/>
        <s v="United Kingdom"/>
        <s v="Latvia"/>
        <s v="Mexico"/>
        <s v="Russia"/>
        <s v="Japan"/>
        <s v="Canada"/>
        <s v="Indonesia"/>
        <s v="Germany"/>
        <s v="Spain"/>
        <s v="Barbados"/>
        <s v="Ukraine"/>
        <s v="Italy"/>
        <s v="Vietnam"/>
        <s v="Jordan"/>
        <s v="Turkey"/>
        <s v="Colombia"/>
        <s v="Ecuador"/>
        <s v="Thailand"/>
        <s v="South Korea"/>
        <s v="Singapore"/>
        <s v="Pakistan"/>
        <s v="Philippines"/>
        <s v="Malaysia"/>
        <s v="Cuba"/>
        <s v="Chile"/>
        <s v="El Salvador"/>
        <s v="Sweden"/>
        <s v="Kuwait"/>
        <s v="France"/>
        <s v="Saudi Arabia"/>
        <s v="Netherlands"/>
        <s v="China"/>
        <s v="Egypt"/>
        <s v="Australia"/>
        <s v="Samoa"/>
        <s v="Venezuela"/>
        <s v="Switzerland"/>
      </sharedItems>
    </cacheField>
    <cacheField name="Abbreviation" numFmtId="0">
      <sharedItems/>
    </cacheField>
    <cacheField name="channel_type" numFmtId="0">
      <sharedItems/>
    </cacheField>
    <cacheField name="video_views_rank" numFmtId="0">
      <sharedItems containsSemiMixedTypes="0" containsString="0" containsNumber="1" containsInteger="1" minValue="1" maxValue="4054962"/>
    </cacheField>
    <cacheField name="rank_in_home_country" numFmtId="0">
      <sharedItems containsSemiMixedTypes="0" containsString="0" containsNumber="1" containsInteger="1" minValue="1" maxValue="7683"/>
    </cacheField>
    <cacheField name="channel_type_rank" numFmtId="0">
      <sharedItems containsSemiMixedTypes="0" containsString="0" containsNumber="1" containsInteger="1" minValue="1" maxValue="7670"/>
    </cacheField>
    <cacheField name="video_views_for_the_last_30_days" numFmtId="0">
      <sharedItems containsSemiMixedTypes="0" containsString="0" containsNumber="1" containsInteger="1" minValue="3" maxValue="6589000000"/>
    </cacheField>
    <cacheField name="lowest_monthly_earnings" numFmtId="164">
      <sharedItems containsSemiMixedTypes="0" containsString="0" containsNumber="1" minValue="0" maxValue="576000"/>
    </cacheField>
    <cacheField name="highest_monthly_earnings" numFmtId="164">
      <sharedItems containsSemiMixedTypes="0" containsString="0" containsNumber="1" minValue="0" maxValue="9200000"/>
    </cacheField>
    <cacheField name="median_monthly_earnings" numFmtId="164">
      <sharedItems containsSemiMixedTypes="0" containsString="0" containsNumber="1" minValue="0" maxValue="4888000"/>
    </cacheField>
    <cacheField name="lowest_yearly_earnings" numFmtId="164">
      <sharedItems containsSemiMixedTypes="0" containsString="0" containsNumber="1" minValue="0" maxValue="6900000"/>
    </cacheField>
    <cacheField name="highest_yearly_earnings" numFmtId="164">
      <sharedItems containsSemiMixedTypes="0" containsString="0" containsNumber="1" minValue="0" maxValue="110600000"/>
    </cacheField>
    <cacheField name="median_yearly_earnings" numFmtId="164">
      <sharedItems containsSemiMixedTypes="0" containsString="0" containsNumber="1" minValue="0" maxValue="58750000"/>
    </cacheField>
    <cacheField name="subscribers_for_last_30_days" numFmtId="43">
      <sharedItems containsSemiMixedTypes="0" containsString="0" containsNumber="1" containsInteger="1" minValue="1" maxValue="8000000"/>
    </cacheField>
    <cacheField name="new_subs_percent" numFmtId="10">
      <sharedItems containsSemiMixedTypes="0" containsString="0" containsNumber="1" minValue="4.8543689320388351E-8" maxValue="0.34183673469387754"/>
    </cacheField>
    <cacheField name="created_year" numFmtId="0">
      <sharedItems containsSemiMixedTypes="0" containsString="0" containsNumber="1" containsInteger="1" minValue="1970" maxValue="2022" count="19">
        <n v="2007"/>
        <n v="2013"/>
        <n v="2017"/>
        <n v="2016"/>
        <n v="2015"/>
        <n v="2020"/>
        <n v="2009"/>
        <n v="2021"/>
        <n v="2019"/>
        <n v="2014"/>
        <n v="2018"/>
        <n v="2011"/>
        <n v="2006"/>
        <n v="2012"/>
        <n v="2005"/>
        <n v="2008"/>
        <n v="2010"/>
        <n v="2022"/>
        <n v="1970"/>
      </sharedItems>
    </cacheField>
    <cacheField name="created_month" numFmtId="0">
      <sharedItems/>
    </cacheField>
    <cacheField name="created_date" numFmtId="0">
      <sharedItems containsSemiMixedTypes="0" containsString="0" containsNumber="1" containsInteger="1" minValue="1" maxValue="31"/>
    </cacheField>
    <cacheField name="month_created" numFmtId="14">
      <sharedItems/>
    </cacheField>
    <cacheField name="age_days" numFmtId="0">
      <sharedItems containsSemiMixedTypes="0" containsString="0" containsNumber="1" containsInteger="1" minValue="457" maxValue="19601"/>
    </cacheField>
    <cacheField name="age_years" numFmtId="1">
      <sharedItems containsSemiMixedTypes="0" containsString="0" containsNumber="1" minValue="1.252054794520548" maxValue="53.701369863013696" count="177">
        <n v="16.010958904109589"/>
        <n v="10.509589041095891"/>
        <n v="6.6684931506849319"/>
        <n v="6.506849315068493"/>
        <n v="9.838356164383562"/>
        <n v="6.9205479452054792"/>
        <n v="8.5095890410958912"/>
        <n v="6.087671232876712"/>
        <n v="3.5835616438356164"/>
        <n v="14.178082191780822"/>
        <n v="2.2520547945205478"/>
        <n v="4.506849315068493"/>
        <n v="9.1753424657534239"/>
        <n v="3.2520547945205478"/>
        <n v="8.9232876712328775"/>
        <n v="3.3369863013698629"/>
        <n v="7.9232876712328766"/>
        <n v="9.6712328767123292"/>
        <n v="14.093150684931507"/>
        <n v="5.2547945205479456"/>
        <n v="3.504109589041096"/>
        <n v="8.3424657534246567"/>
        <n v="7.087671232876712"/>
        <n v="3.9205479452054797"/>
        <n v="12.673972602739726"/>
        <n v="17.515068493150686"/>
        <n v="2.0849315068493151"/>
        <n v="11.257534246575343"/>
        <n v="12.178082191780822"/>
        <n v="17.843835616438355"/>
        <n v="9.4246575342465757"/>
        <n v="7.1726027397260275"/>
        <n v="10.838356164383562"/>
        <n v="8.5863013698630137"/>
        <n v="17.676712328767124"/>
        <n v="15.92876712328767"/>
        <n v="11.673972602739726"/>
        <n v="16.676712328767124"/>
        <n v="17.010958904109589"/>
        <n v="5.5835616438356164"/>
        <n v="10.586301369863014"/>
        <n v="15.093150684931507"/>
        <n v="9.257534246575343"/>
        <n v="7.6712328767123283"/>
        <n v="9.5095890410958912"/>
        <n v="6.3397260273972602"/>
        <n v="7.2547945205479456"/>
        <n v="12.260273972602739"/>
        <n v="11.758904109589041"/>
        <n v="4.6684931506849319"/>
        <n v="10.175342465753424"/>
        <n v="9.9232876712328775"/>
        <n v="5.506849315068493"/>
        <n v="11.926027397260274"/>
        <n v="13.178082191780822"/>
        <n v="6.7534246575342465"/>
        <n v="3.419178082191781"/>
        <n v="7.4219178082191783"/>
        <n v="9.7561643835616429"/>
        <n v="12.512328767123288"/>
        <n v="12.58904109589041"/>
        <n v="8.257534246575343"/>
        <n v="12.345205479452055"/>
        <n v="18.010958904109589"/>
        <n v="16.18082191780822"/>
        <n v="5.4219178082191783"/>
        <n v="8.6712328767123292"/>
        <n v="1.252054794520548"/>
        <n v="14.008219178082191"/>
        <n v="6.0027397260273974"/>
        <n v="2.1698630136986301"/>
        <n v="11.58904109589041"/>
        <n v="6.5835616438356164"/>
        <n v="8.4246575342465757"/>
        <n v="10.923287671232877"/>
        <n v="3"/>
        <n v="6.4219178082191783"/>
        <n v="8.0054794520547947"/>
        <n v="4.7534246575342465"/>
        <n v="2.580821917808219"/>
        <n v="2.7506849315068491"/>
        <n v="3.8356164383561642"/>
        <n v="16.761643835616439"/>
        <n v="5.6684931506849319"/>
        <n v="10.09041095890411"/>
        <n v="11.509589041095891"/>
        <n v="4.1726027397260275"/>
        <n v="8.1753424657534239"/>
        <n v="11.175342465753424"/>
        <n v="14.841095890410958"/>
        <n v="7.7561643835616438"/>
        <n v="2.3369863013698629"/>
        <n v="7.506849315068493"/>
        <n v="15.345205479452055"/>
        <n v="8.838356164383562"/>
        <n v="8.7561643835616429"/>
        <n v="3.6684931506849314"/>
        <n v="10.005479452054795"/>
        <n v="6.8356164383561646"/>
        <n v="15.427397260273972"/>
        <n v="8.0904109589041102"/>
        <n v="10.424657534246576"/>
        <n v="17.347945205479451"/>
        <n v="9.0904109589041102"/>
        <n v="16.92876712328767"/>
        <n v="13.58904109589041"/>
        <n v="17.43013698630137"/>
        <n v="10.671232876712329"/>
        <n v="12.008219178082191"/>
        <n v="17.263013698630136"/>
        <n v="13.345205479452055"/>
        <n v="2.9178082191780823"/>
        <n v="15.260273972602739"/>
        <n v="17.761643835616439"/>
        <n v="11.841095890410958"/>
        <n v="9.3424657534246567"/>
        <n v="17.92876712328767"/>
        <n v="16.591780821917808"/>
        <n v="13.008219178082191"/>
        <n v="15.676712328767124"/>
        <n v="16.843835616438355"/>
        <n v="13.512328767123288"/>
        <n v="9.0054794520547947"/>
        <n v="9.5863013698630137"/>
        <n v="15.591780821917808"/>
        <n v="17.095890410958905"/>
        <n v="1.832876712328767"/>
        <n v="5.8356164383561646"/>
        <n v="13.841095890410958"/>
        <n v="11.005479452054795"/>
        <n v="12.427397260273972"/>
        <n v="5.1726027397260275"/>
        <n v="3.1698630136986301"/>
        <n v="10.342465753424657"/>
        <n v="7.3397260273972602"/>
        <n v="11.342465753424657"/>
        <n v="14.427397260273972"/>
        <n v="11.09041095890411"/>
        <n v="10.257534246575343"/>
        <n v="16.347945205479451"/>
        <n v="6.1726027397260275"/>
        <n v="6.2547945205479456"/>
        <n v="17.18082191780822"/>
        <n v="5.9205479452054792"/>
        <n v="5.7534246575342465"/>
        <n v="7.838356164383562"/>
        <n v="18.263013698630136"/>
        <n v="13.926027397260274"/>
        <n v="14.345205479452055"/>
        <n v="13.758904109589041"/>
        <n v="7.0027397260273974"/>
        <n v="2.8328767123287673"/>
        <n v="13.673972602739726"/>
        <n v="16.43013698630137"/>
        <n v="15.843835616438357"/>
        <n v="12.841095890410958"/>
        <n v="10.756164383561643"/>
        <n v="15.178082191780822"/>
        <n v="11.424657534246576"/>
        <n v="15.512328767123288"/>
        <n v="12.093150684931507"/>
        <n v="12.758904109589041"/>
        <n v="13.260273972602739"/>
        <n v="53.701369863013696"/>
        <n v="16.263013698630136"/>
        <n v="17.591780821917808"/>
        <n v="14.260273972602739"/>
        <n v="5.3397260273972602"/>
        <n v="2.419178082191781"/>
        <n v="2"/>
        <n v="3.0849315068493151"/>
        <n v="5.0027397260273974"/>
        <n v="7.5863013698630137"/>
        <n v="4.8356164383561646"/>
        <n v="14.58904109589041"/>
        <n v="16.095890410958905"/>
        <n v="14.512328767123288"/>
      </sharedItems>
    </cacheField>
  </cacheFields>
  <extLst>
    <ext xmlns:x14="http://schemas.microsoft.com/office/spreadsheetml/2009/9/main" uri="{725AE2AE-9491-48be-B2B4-4EB974FC3084}">
      <x14:pivotCacheDefinition pivotCacheId="1627158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4">
  <r>
    <n v="787"/>
    <n v="450"/>
    <s v="Supercar Blondie"/>
    <n v="14100000"/>
    <n v="5405563355"/>
    <n v="924976.61789869948"/>
    <n v="6322296.3216374265"/>
    <x v="0"/>
    <s v="Supercar Blondie"/>
    <n v="855"/>
    <n v="53.400924024640659"/>
    <x v="0"/>
    <s v="AE"/>
    <s v="Autos"/>
    <n v="1202"/>
    <n v="7"/>
    <n v="1"/>
    <n v="353259000"/>
    <n v="88300"/>
    <n v="1400000"/>
    <n v="744150"/>
    <n v="1100000"/>
    <n v="17000000"/>
    <n v="9050000"/>
    <n v="500000"/>
    <n v="3.5460992907801421E-2"/>
    <x v="0"/>
    <s v="Sep"/>
    <n v="12"/>
    <s v="Sep 2007"/>
    <n v="5844"/>
    <x v="0"/>
  </r>
  <r>
    <n v="334"/>
    <n v="212"/>
    <s v="DUDU e CAROL"/>
    <n v="21600000"/>
    <n v="9597894786"/>
    <n v="2502058.0776850889"/>
    <n v="3262370.7634262405"/>
    <x v="0"/>
    <s v="DUDU e CAROL"/>
    <n v="2942"/>
    <n v="279.93482794577682"/>
    <x v="1"/>
    <s v="BR"/>
    <s v="Entertainment"/>
    <n v="481"/>
    <n v="15"/>
    <n v="90"/>
    <n v="193174000"/>
    <n v="48300"/>
    <n v="772700"/>
    <n v="410500"/>
    <n v="579500"/>
    <n v="9300000"/>
    <n v="4939750"/>
    <n v="300000"/>
    <n v="1.3888888888888888E-2"/>
    <x v="1"/>
    <s v="Mar"/>
    <n v="2"/>
    <s v="Mar 2013"/>
    <n v="3836"/>
    <x v="1"/>
  </r>
  <r>
    <n v="371"/>
    <n v="235"/>
    <s v="Bizarrap"/>
    <n v="20600000"/>
    <n v="7657171980"/>
    <n v="3145921.1092851274"/>
    <n v="92255084.096385539"/>
    <x v="1"/>
    <s v="Bizarrap"/>
    <n v="83"/>
    <n v="12.44658997534922"/>
    <x v="2"/>
    <s v="AR"/>
    <s v="Entertainment"/>
    <n v="711"/>
    <n v="8"/>
    <n v="98"/>
    <n v="193176000"/>
    <n v="48300"/>
    <n v="772700"/>
    <n v="410500"/>
    <n v="579500"/>
    <n v="9300000"/>
    <n v="4939750"/>
    <n v="200000"/>
    <n v="9.7087378640776691E-3"/>
    <x v="2"/>
    <s v="Jan"/>
    <n v="15"/>
    <s v="Jan 2017"/>
    <n v="2434"/>
    <x v="2"/>
  </r>
  <r>
    <n v="95"/>
    <n v="71"/>
    <s v="Jkk Entertainment"/>
    <n v="37200000"/>
    <n v="16402066717"/>
    <n v="6906133.3545263158"/>
    <n v="74554848.713636369"/>
    <x v="1"/>
    <s v="Jkk Entertainment"/>
    <n v="220"/>
    <n v="33.810526315789474"/>
    <x v="3"/>
    <s v="IN"/>
    <s v="Comedy"/>
    <n v="178"/>
    <n v="24"/>
    <n v="3"/>
    <n v="49861000"/>
    <n v="12500"/>
    <n v="199400"/>
    <n v="105950"/>
    <n v="149600"/>
    <n v="2400000"/>
    <n v="1274800"/>
    <n v="100000"/>
    <n v="2.6881720430107529E-3"/>
    <x v="2"/>
    <s v="Mar"/>
    <n v="20"/>
    <s v="Mar 2017"/>
    <n v="2375"/>
    <x v="3"/>
  </r>
  <r>
    <n v="127"/>
    <n v="93"/>
    <s v="KHANDESHI MOVIES"/>
    <n v="33500000"/>
    <n v="11405809704"/>
    <n v="3176221.0258980785"/>
    <n v="52561335.041474655"/>
    <x v="1"/>
    <s v="KHANDESHI MOVIES"/>
    <n v="217"/>
    <n v="22.056530214424949"/>
    <x v="3"/>
    <s v="IN"/>
    <s v="Comedy"/>
    <n v="357"/>
    <n v="35"/>
    <n v="4"/>
    <n v="24736000"/>
    <n v="6200"/>
    <n v="98900"/>
    <n v="52550"/>
    <n v="74200"/>
    <n v="1200000"/>
    <n v="637100"/>
    <n v="100000"/>
    <n v="2.9850746268656717E-3"/>
    <x v="1"/>
    <s v="Nov"/>
    <n v="11"/>
    <s v="Nov 2013"/>
    <n v="3591"/>
    <x v="4"/>
  </r>
  <r>
    <n v="157"/>
    <n v="114"/>
    <s v="Round2hell"/>
    <n v="30700000"/>
    <n v="3145161634"/>
    <n v="1245115.4528899447"/>
    <n v="46942710.955223881"/>
    <x v="1"/>
    <s v="Round2hell"/>
    <n v="67"/>
    <n v="9.6813143309580365"/>
    <x v="3"/>
    <s v="IN"/>
    <s v="Entertainment"/>
    <n v="2687"/>
    <n v="41"/>
    <n v="45"/>
    <n v="31822000"/>
    <n v="8000"/>
    <n v="127300"/>
    <n v="67650"/>
    <n v="95500"/>
    <n v="1500000"/>
    <n v="797750"/>
    <n v="300000"/>
    <n v="9.7719869706840382E-3"/>
    <x v="3"/>
    <s v="Oct"/>
    <n v="20"/>
    <s v="Oct 2016"/>
    <n v="2526"/>
    <x v="5"/>
  </r>
  <r>
    <n v="653"/>
    <n v="385"/>
    <s v="The MriDul"/>
    <n v="15200000"/>
    <n v="4503880875"/>
    <n v="1450058.2340631036"/>
    <n v="42489442.216981135"/>
    <x v="1"/>
    <s v="The MriDul"/>
    <n v="106"/>
    <n v="12.456535737282678"/>
    <x v="3"/>
    <s v="IN"/>
    <s v="Comedy"/>
    <n v="1593"/>
    <n v="102"/>
    <n v="28"/>
    <n v="98329000"/>
    <n v="24600"/>
    <n v="393300"/>
    <n v="208950"/>
    <n v="295000"/>
    <n v="4700000"/>
    <n v="2497500"/>
    <n v="200000"/>
    <n v="1.3157894736842105E-2"/>
    <x v="4"/>
    <s v="Mar"/>
    <n v="14"/>
    <s v="Mar 2015"/>
    <n v="3106"/>
    <x v="6"/>
  </r>
  <r>
    <n v="995"/>
    <n v="554"/>
    <s v="Make Joke Of"/>
    <n v="12300000"/>
    <n v="2129773714"/>
    <n v="958494.02070207021"/>
    <n v="34351188.935483873"/>
    <x v="1"/>
    <s v="Make Joke Of"/>
    <n v="62"/>
    <n v="10.184518451845186"/>
    <x v="3"/>
    <s v="IN"/>
    <s v="Comedy"/>
    <n v="4568"/>
    <n v="125"/>
    <n v="44"/>
    <n v="24000000"/>
    <n v="6000"/>
    <n v="96000"/>
    <n v="51000"/>
    <n v="72000"/>
    <n v="1200000"/>
    <n v="636000"/>
    <n v="100000"/>
    <n v="8.130081300813009E-3"/>
    <x v="2"/>
    <s v="Aug"/>
    <n v="1"/>
    <s v="Aug 2017"/>
    <n v="2222"/>
    <x v="7"/>
  </r>
  <r>
    <n v="212"/>
    <n v="143"/>
    <s v="Alan Chikin Chow"/>
    <n v="26400000"/>
    <n v="27006526665"/>
    <n v="20647191.639908258"/>
    <n v="31221418.109826591"/>
    <x v="1"/>
    <s v="Alan Chikin Chow"/>
    <n v="865"/>
    <n v="241.37996941896026"/>
    <x v="4"/>
    <s v="US"/>
    <s v="Comedy"/>
    <n v="61"/>
    <n v="63"/>
    <n v="12"/>
    <n v="1046000000"/>
    <n v="261500"/>
    <n v="4200000"/>
    <n v="2230750"/>
    <n v="3100000"/>
    <n v="50200000"/>
    <n v="26650000"/>
    <n v="1300000"/>
    <n v="4.924242424242424E-2"/>
    <x v="5"/>
    <s v="Feb"/>
    <n v="3"/>
    <s v="Feb 2020"/>
    <n v="1308"/>
    <x v="8"/>
  </r>
  <r>
    <n v="172"/>
    <n v="120"/>
    <s v="ashish chanchlani vines"/>
    <n v="29800000"/>
    <n v="4457913639"/>
    <n v="861432.58724637679"/>
    <n v="29522606.8807947"/>
    <x v="1"/>
    <s v="ashish chanchlani vines"/>
    <n v="151"/>
    <n v="10.650241545893719"/>
    <x v="3"/>
    <s v="IN"/>
    <s v="Comedy"/>
    <n v="1622"/>
    <n v="42"/>
    <n v="8"/>
    <n v="26171000"/>
    <n v="6500"/>
    <n v="104700"/>
    <n v="55600"/>
    <n v="78500"/>
    <n v="1300000"/>
    <n v="689250"/>
    <n v="100000"/>
    <n v="3.3557046979865771E-3"/>
    <x v="6"/>
    <s v="Jul"/>
    <n v="6"/>
    <s v="Jul 2009"/>
    <n v="5175"/>
    <x v="9"/>
  </r>
  <r>
    <n v="390"/>
    <n v="248"/>
    <s v="Marta and Rustam"/>
    <n v="20200000"/>
    <n v="19694265358"/>
    <n v="23958960.289537713"/>
    <n v="25879455.135348227"/>
    <x v="1"/>
    <s v="Marta and Rustam"/>
    <n v="761"/>
    <n v="337.9136253041363"/>
    <x v="4"/>
    <s v="US"/>
    <s v="Comedy"/>
    <n v="126"/>
    <n v="106"/>
    <n v="20"/>
    <n v="452250000"/>
    <n v="113100"/>
    <n v="1800000"/>
    <n v="956550"/>
    <n v="1400000"/>
    <n v="21700000"/>
    <n v="11550000"/>
    <n v="600000"/>
    <n v="2.9702970297029702E-2"/>
    <x v="7"/>
    <s v="Jun"/>
    <n v="21"/>
    <s v="Jun 2021"/>
    <n v="822"/>
    <x v="10"/>
  </r>
  <r>
    <n v="971"/>
    <n v="544"/>
    <s v="_vector_"/>
    <n v="12400000"/>
    <n v="7597013023"/>
    <n v="4618244.9987841947"/>
    <n v="19087972.419597991"/>
    <x v="1"/>
    <s v="_vector_"/>
    <n v="398"/>
    <n v="88.310030395136778"/>
    <x v="4"/>
    <s v="US"/>
    <s v="Comedy"/>
    <n v="720"/>
    <n v="176"/>
    <n v="43"/>
    <n v="903672000"/>
    <n v="225900"/>
    <n v="3600000"/>
    <n v="1912950"/>
    <n v="2700000"/>
    <n v="43400000"/>
    <n v="23050000"/>
    <n v="1200000"/>
    <n v="9.6774193548387094E-2"/>
    <x v="8"/>
    <s v="Mar"/>
    <n v="24"/>
    <s v="Mar 2019"/>
    <n v="1645"/>
    <x v="11"/>
  </r>
  <r>
    <n v="324"/>
    <n v="208"/>
    <s v="Topper Guild"/>
    <n v="21900000"/>
    <n v="15552070846"/>
    <n v="4643795.4153478649"/>
    <n v="19058910.350490198"/>
    <x v="1"/>
    <s v="Topper Guild"/>
    <n v="816"/>
    <n v="88.934010152284273"/>
    <x v="4"/>
    <s v="US"/>
    <s v="Comedy"/>
    <n v="204"/>
    <n v="91"/>
    <n v="16"/>
    <n v="687028000"/>
    <n v="171800"/>
    <n v="2700000"/>
    <n v="1435900"/>
    <n v="2100000"/>
    <n v="33000000"/>
    <n v="17550000"/>
    <n v="1900000"/>
    <n v="8.6757990867579904E-2"/>
    <x v="9"/>
    <s v="Jul"/>
    <n v="9"/>
    <s v="Jul 2014"/>
    <n v="3349"/>
    <x v="12"/>
  </r>
  <r>
    <n v="307"/>
    <n v="195"/>
    <s v="Heroindori"/>
    <n v="22600000"/>
    <n v="9223534599"/>
    <n v="7770458.8028643643"/>
    <n v="18633403.23030303"/>
    <x v="1"/>
    <s v="Heroindori"/>
    <n v="495"/>
    <n v="152.21145745577087"/>
    <x v="3"/>
    <s v="IN"/>
    <s v="Entertainment"/>
    <n v="508"/>
    <n v="62"/>
    <n v="81"/>
    <n v="399152000"/>
    <n v="99800"/>
    <n v="1600000"/>
    <n v="849900"/>
    <n v="1200000"/>
    <n v="19200000"/>
    <n v="10200000"/>
    <n v="1400000"/>
    <n v="6.1946902654867256E-2"/>
    <x v="5"/>
    <s v="Jun"/>
    <n v="29"/>
    <s v="Jun 2020"/>
    <n v="1187"/>
    <x v="13"/>
  </r>
  <r>
    <n v="79"/>
    <n v="57"/>
    <s v="CarryMinati"/>
    <n v="39200000"/>
    <n v="3294013141"/>
    <n v="1011364.182069389"/>
    <n v="17709748.069892474"/>
    <x v="1"/>
    <s v="CarryMinati"/>
    <n v="186"/>
    <n v="20.844335277863063"/>
    <x v="3"/>
    <s v="IN"/>
    <s v="Comedy"/>
    <n v="2487"/>
    <n v="21"/>
    <n v="2"/>
    <n v="78688000"/>
    <n v="19700"/>
    <n v="314800"/>
    <n v="167250"/>
    <n v="236100"/>
    <n v="3800000"/>
    <n v="2018050"/>
    <n v="700000"/>
    <n v="1.7857142857142856E-2"/>
    <x v="9"/>
    <s v="Oct"/>
    <n v="30"/>
    <s v="Oct 2014"/>
    <n v="3257"/>
    <x v="14"/>
  </r>
  <r>
    <n v="264"/>
    <n v="169"/>
    <s v="Spider Slack"/>
    <n v="24000000"/>
    <n v="13943030228"/>
    <n v="11447479.661740558"/>
    <n v="15475061.296337403"/>
    <x v="1"/>
    <s v="Spider Slack"/>
    <n v="901"/>
    <n v="270.00410509031201"/>
    <x v="1"/>
    <s v="BR"/>
    <s v="Comedy"/>
    <n v="252"/>
    <n v="13"/>
    <n v="14"/>
    <n v="761451000"/>
    <n v="190400"/>
    <n v="3000000"/>
    <n v="1595200"/>
    <n v="2300000"/>
    <n v="36500000"/>
    <n v="19400000"/>
    <n v="1100000"/>
    <n v="4.583333333333333E-2"/>
    <x v="5"/>
    <s v="May"/>
    <n v="18"/>
    <s v="May 2020"/>
    <n v="1218"/>
    <x v="15"/>
  </r>
  <r>
    <n v="928"/>
    <n v="527"/>
    <s v="Adam W"/>
    <n v="12800000"/>
    <n v="9502983550"/>
    <n v="3285955.5843706778"/>
    <n v="13954454.552129222"/>
    <x v="1"/>
    <s v="Adam W"/>
    <n v="681"/>
    <n v="85.949170124481327"/>
    <x v="4"/>
    <s v="US"/>
    <s v="Comedy"/>
    <n v="492"/>
    <n v="171"/>
    <n v="39"/>
    <n v="228951000"/>
    <n v="57200"/>
    <n v="915800"/>
    <n v="486500"/>
    <n v="686900"/>
    <n v="11000000"/>
    <n v="5843450"/>
    <n v="200000"/>
    <n v="1.5625E-2"/>
    <x v="4"/>
    <s v="Oct"/>
    <n v="4"/>
    <s v="Oct 2015"/>
    <n v="2892"/>
    <x v="16"/>
  </r>
  <r>
    <n v="258"/>
    <n v="167"/>
    <s v="Alejo Igoa"/>
    <n v="24100000"/>
    <n v="10999000479"/>
    <n v="3115864.1583569404"/>
    <n v="13714464.437655861"/>
    <x v="1"/>
    <s v="Alejo Igoa"/>
    <n v="802"/>
    <n v="82.926345609065152"/>
    <x v="2"/>
    <s v="AR"/>
    <s v="Entertainment"/>
    <n v="376"/>
    <n v="4"/>
    <n v="71"/>
    <n v="401512000"/>
    <n v="100400"/>
    <n v="1600000"/>
    <n v="850200"/>
    <n v="1200000"/>
    <n v="19300000"/>
    <n v="10250000"/>
    <n v="600000"/>
    <n v="2.4896265560165973E-2"/>
    <x v="9"/>
    <s v="Jan"/>
    <n v="17"/>
    <s v="Jan 2014"/>
    <n v="3530"/>
    <x v="17"/>
  </r>
  <r>
    <n v="846"/>
    <n v="486"/>
    <s v="Woody &amp; Kleiny"/>
    <n v="13500000"/>
    <n v="11717217293"/>
    <n v="3054540.4830552661"/>
    <n v="12017658.762051282"/>
    <x v="1"/>
    <s v="Woody &amp; Kleiny"/>
    <n v="975"/>
    <n v="92.772419186652755"/>
    <x v="5"/>
    <s v="GB"/>
    <s v="Entertainment"/>
    <n v="333"/>
    <n v="29"/>
    <n v="160"/>
    <n v="495561000"/>
    <n v="123900"/>
    <n v="2000000"/>
    <n v="1061950"/>
    <n v="1500000"/>
    <n v="23800000"/>
    <n v="12650000"/>
    <n v="400000"/>
    <n v="2.9629629629629631E-2"/>
    <x v="1"/>
    <s v="Mar"/>
    <n v="30"/>
    <s v="Mar 2013"/>
    <n v="3836"/>
    <x v="1"/>
  </r>
  <r>
    <n v="204"/>
    <n v="137"/>
    <s v="Brent Rivera"/>
    <n v="27000000"/>
    <n v="6570935979"/>
    <n v="1277398.1296656299"/>
    <n v="11860895.268953068"/>
    <x v="1"/>
    <s v="Brent Rivera"/>
    <n v="554"/>
    <n v="39.309875583203734"/>
    <x v="4"/>
    <s v="US"/>
    <s v="Entertainment"/>
    <n v="909"/>
    <n v="60"/>
    <n v="53"/>
    <n v="144453000"/>
    <n v="36100"/>
    <n v="577800"/>
    <n v="306950"/>
    <n v="433400"/>
    <n v="6900000"/>
    <n v="3666700"/>
    <n v="300000"/>
    <n v="1.1111111111111112E-2"/>
    <x v="6"/>
    <s v="Aug"/>
    <n v="1"/>
    <s v="Aug 2009"/>
    <n v="5144"/>
    <x v="18"/>
  </r>
  <r>
    <n v="780"/>
    <n v="446"/>
    <s v="SEVENGERS"/>
    <n v="14200000"/>
    <n v="10238593147"/>
    <n v="5338161.181960375"/>
    <n v="11741505.902522936"/>
    <x v="1"/>
    <s v="SEVENGERS"/>
    <n v="872"/>
    <n v="165.94369134515119"/>
    <x v="3"/>
    <s v="IN"/>
    <s v="Comedy"/>
    <n v="422"/>
    <n v="110"/>
    <n v="33"/>
    <n v="367898000"/>
    <n v="92000"/>
    <n v="1500000"/>
    <n v="796000"/>
    <n v="1100000"/>
    <n v="17700000"/>
    <n v="9400000"/>
    <n v="400000"/>
    <n v="2.8169014084507043E-2"/>
    <x v="10"/>
    <s v="Jun"/>
    <n v="4"/>
    <s v="Jun 2018"/>
    <n v="1918"/>
    <x v="19"/>
  </r>
  <r>
    <n v="389"/>
    <n v="247"/>
    <s v="dednahype"/>
    <n v="20200000"/>
    <n v="20919403720"/>
    <n v="16356062.32994527"/>
    <n v="10811061.354005167"/>
    <x v="1"/>
    <s v="dednahype"/>
    <n v="1935"/>
    <n v="552.20875684128225"/>
    <x v="6"/>
    <s v="LV"/>
    <s v="Comedy"/>
    <n v="108"/>
    <n v="1"/>
    <n v="19"/>
    <n v="1245000000"/>
    <n v="311200"/>
    <n v="5000000"/>
    <n v="2655600"/>
    <n v="3700000"/>
    <n v="59800000"/>
    <n v="31750000"/>
    <n v="1200000"/>
    <n v="5.9405940594059403E-2"/>
    <x v="5"/>
    <s v="Mar"/>
    <n v="20"/>
    <s v="Mar 2020"/>
    <n v="1279"/>
    <x v="20"/>
  </r>
  <r>
    <n v="639"/>
    <n v="375"/>
    <s v="Harsh Beniwal"/>
    <n v="15400000"/>
    <n v="1781226000"/>
    <n v="584967.48768472904"/>
    <n v="10795309.090909092"/>
    <x v="1"/>
    <s v="Harsh Beniwal"/>
    <n v="165"/>
    <n v="19.778325123152712"/>
    <x v="3"/>
    <s v="IN"/>
    <s v="Comedy"/>
    <n v="5724"/>
    <n v="100"/>
    <n v="27"/>
    <n v="27963000"/>
    <n v="7000"/>
    <n v="111900"/>
    <n v="59450"/>
    <n v="83900"/>
    <n v="1300000"/>
    <n v="691950"/>
    <n v="100000"/>
    <n v="6.4935064935064939E-3"/>
    <x v="4"/>
    <s v="May"/>
    <n v="6"/>
    <s v="May 2015"/>
    <n v="3045"/>
    <x v="21"/>
  </r>
  <r>
    <n v="449"/>
    <n v="278"/>
    <s v="Triggered Insaan"/>
    <n v="18800000"/>
    <n v="3276891538"/>
    <n v="978468.65870409075"/>
    <n v="10779248.480263159"/>
    <x v="1"/>
    <s v="Triggered Insaan"/>
    <n v="304"/>
    <n v="33.132278292027472"/>
    <x v="3"/>
    <s v="IN"/>
    <s v="People"/>
    <n v="2508"/>
    <n v="79"/>
    <n v="24"/>
    <n v="109026000"/>
    <n v="27300"/>
    <n v="436100"/>
    <n v="231700"/>
    <n v="327100"/>
    <n v="5200000"/>
    <n v="2763550"/>
    <n v="700000"/>
    <n v="3.7234042553191488E-2"/>
    <x v="9"/>
    <s v="Jul"/>
    <n v="17"/>
    <s v="Jul 2014"/>
    <n v="3349"/>
    <x v="12"/>
  </r>
  <r>
    <n v="673"/>
    <n v="395"/>
    <s v="Rubï¿½ï¿½ï¿½ï¿½ï¿½ï¿½"/>
    <n v="15100000"/>
    <n v="9477021288"/>
    <n v="3663324.811751063"/>
    <n v="10289925.394136807"/>
    <x v="1"/>
    <s v="Rubï¿½ï¿½ï¿½ï¿½ï¿½ï¿½"/>
    <n v="921"/>
    <n v="129.94395052183998"/>
    <x v="2"/>
    <s v="AR"/>
    <s v="Comedy"/>
    <n v="491"/>
    <n v="13"/>
    <n v="28"/>
    <n v="512343000"/>
    <n v="128100"/>
    <n v="2000000"/>
    <n v="1064050"/>
    <n v="1500000"/>
    <n v="24600000"/>
    <n v="13050000"/>
    <n v="700000"/>
    <n v="4.6357615894039736E-2"/>
    <x v="3"/>
    <s v="Aug"/>
    <n v="2"/>
    <s v="Aug 2016"/>
    <n v="2587"/>
    <x v="22"/>
  </r>
  <r>
    <n v="735"/>
    <n v="430"/>
    <s v="Noman Official"/>
    <n v="14600000"/>
    <n v="5525773746"/>
    <n v="3861477.111111111"/>
    <n v="9867453.1178571433"/>
    <x v="1"/>
    <s v="Noman Official"/>
    <n v="560"/>
    <n v="142.83717679944095"/>
    <x v="3"/>
    <s v="IN"/>
    <s v="Film"/>
    <n v="1185"/>
    <n v="106"/>
    <n v="38"/>
    <n v="139116000"/>
    <n v="34800"/>
    <n v="556500"/>
    <n v="295650"/>
    <n v="417300"/>
    <n v="6700000"/>
    <n v="3558650"/>
    <n v="500000"/>
    <n v="3.4246575342465752E-2"/>
    <x v="8"/>
    <s v="Oct"/>
    <n v="28"/>
    <s v="Oct 2019"/>
    <n v="1431"/>
    <x v="23"/>
  </r>
  <r>
    <n v="507"/>
    <n v="309"/>
    <s v="MissaSinfonia"/>
    <n v="17600000"/>
    <n v="2274007523"/>
    <n v="491571.01664504973"/>
    <n v="9759688.9399141632"/>
    <x v="1"/>
    <s v="MissaSinfonia"/>
    <n v="233"/>
    <n v="18.384133160397752"/>
    <x v="7"/>
    <s v="MX"/>
    <s v="Comedy"/>
    <n v="4139"/>
    <n v="17"/>
    <n v="25"/>
    <n v="27445000"/>
    <n v="6900"/>
    <n v="109800"/>
    <n v="58350"/>
    <n v="82300"/>
    <n v="1300000"/>
    <n v="691150"/>
    <n v="100000"/>
    <n v="5.681818181818182E-3"/>
    <x v="11"/>
    <s v="Jan"/>
    <n v="5"/>
    <s v="Jan 2011"/>
    <n v="4626"/>
    <x v="24"/>
  </r>
  <r>
    <n v="720"/>
    <n v="420"/>
    <s v="Chad Wild Clay"/>
    <n v="14700000"/>
    <n v="6751985988"/>
    <n v="1056152.9779446269"/>
    <n v="9673332.3610315192"/>
    <x v="1"/>
    <s v="Chad Wild Clay"/>
    <n v="698"/>
    <n v="39.851399968715782"/>
    <x v="4"/>
    <s v="US"/>
    <s v="Entertainment"/>
    <n v="885"/>
    <n v="154"/>
    <n v="149"/>
    <n v="36338000"/>
    <n v="9100"/>
    <n v="145400"/>
    <n v="77250"/>
    <n v="109000"/>
    <n v="1700000"/>
    <n v="904500"/>
    <n v="100000"/>
    <n v="6.8027210884353739E-3"/>
    <x v="12"/>
    <s v="Mar"/>
    <n v="26"/>
    <s v="Mar 2006"/>
    <n v="6393"/>
    <x v="25"/>
  </r>
  <r>
    <n v="825"/>
    <n v="474"/>
    <s v="The Vishal bhatt"/>
    <n v="13700000"/>
    <n v="9596430464"/>
    <n v="12610289.703022338"/>
    <n v="9227336.9846153855"/>
    <x v="1"/>
    <s v="The Vishal bhatt"/>
    <n v="1040"/>
    <n v="498.81734559789749"/>
    <x v="3"/>
    <s v="IN"/>
    <s v="Comedy"/>
    <n v="487"/>
    <n v="113"/>
    <n v="36"/>
    <n v="379240000"/>
    <n v="94800"/>
    <n v="1500000"/>
    <n v="797400"/>
    <n v="1100000"/>
    <n v="18200000"/>
    <n v="9650000"/>
    <n v="600000"/>
    <n v="4.3795620437956206E-2"/>
    <x v="7"/>
    <s v="Aug"/>
    <n v="15"/>
    <s v="Aug 2021"/>
    <n v="761"/>
    <x v="26"/>
  </r>
  <r>
    <n v="530"/>
    <n v="320"/>
    <s v="TheBrianMaps"/>
    <n v="17100000"/>
    <n v="4448334716"/>
    <n v="1082583.2844974445"/>
    <n v="8932399.0281124506"/>
    <x v="1"/>
    <s v="TheBrianMaps"/>
    <n v="498"/>
    <n v="44.23704064249209"/>
    <x v="8"/>
    <s v="RU"/>
    <s v="Entertainment"/>
    <n v="1624"/>
    <n v="6"/>
    <n v="126"/>
    <n v="37164000"/>
    <n v="9300"/>
    <n v="148700"/>
    <n v="79000"/>
    <n v="111500"/>
    <n v="1800000"/>
    <n v="955750"/>
    <n v="100000"/>
    <n v="5.8479532163742687E-3"/>
    <x v="13"/>
    <s v="Jun"/>
    <n v="4"/>
    <s v="Jun 2012"/>
    <n v="4109"/>
    <x v="27"/>
  </r>
  <r>
    <n v="691"/>
    <n v="408"/>
    <s v="ISSEI / ï¿½ï¿½ï¿½ï¿½"/>
    <n v="15000000"/>
    <n v="13562853889"/>
    <n v="4049822.0032845624"/>
    <n v="7585488.7522371365"/>
    <x v="1"/>
    <s v="ISSEI / ï¿½ï¿½ï¿½ï¿½"/>
    <n v="1788"/>
    <n v="194.87011048074052"/>
    <x v="9"/>
    <s v="JP"/>
    <s v="Comedy"/>
    <n v="277"/>
    <n v="5"/>
    <n v="29"/>
    <n v="282372000"/>
    <n v="70600"/>
    <n v="1100000"/>
    <n v="585300"/>
    <n v="847100"/>
    <n v="13600000"/>
    <n v="7223550"/>
    <n v="900000"/>
    <n v="0.06"/>
    <x v="9"/>
    <s v="Jul"/>
    <n v="23"/>
    <s v="Jul 2014"/>
    <n v="3349"/>
    <x v="12"/>
  </r>
  <r>
    <n v="563"/>
    <n v="338"/>
    <s v="FailArmy"/>
    <n v="16500000"/>
    <n v="3037260680"/>
    <n v="683298.24071991001"/>
    <n v="6934385.1141552515"/>
    <x v="1"/>
    <s v="FailArmy"/>
    <n v="438"/>
    <n v="35.966254218222723"/>
    <x v="4"/>
    <s v="US"/>
    <s v="Entertainment"/>
    <n v="2766"/>
    <n v="137"/>
    <n v="133"/>
    <n v="112986000"/>
    <n v="28200"/>
    <n v="451900"/>
    <n v="240050"/>
    <n v="339000"/>
    <n v="5400000"/>
    <n v="2869500"/>
    <n v="100000"/>
    <n v="6.0606060606060606E-3"/>
    <x v="11"/>
    <s v="Jul"/>
    <n v="5"/>
    <s v="Jul 2011"/>
    <n v="4445"/>
    <x v="28"/>
  </r>
  <r>
    <n v="217"/>
    <n v="146"/>
    <s v="Smosh"/>
    <n v="26100000"/>
    <n v="10435474336"/>
    <n v="1602253.0839858744"/>
    <n v="6445629.6084002471"/>
    <x v="1"/>
    <s v="Smosh"/>
    <n v="1619"/>
    <n v="90.731613695685553"/>
    <x v="4"/>
    <s v="US"/>
    <s v="Comedy"/>
    <n v="410"/>
    <n v="65"/>
    <n v="13"/>
    <n v="68156000"/>
    <n v="17000"/>
    <n v="272600"/>
    <n v="144800"/>
    <n v="204500"/>
    <n v="3300000"/>
    <n v="1752250"/>
    <n v="400000"/>
    <n v="1.532567049808429E-2"/>
    <x v="14"/>
    <s v="Nov"/>
    <n v="19"/>
    <s v="Nov 2005"/>
    <n v="6513"/>
    <x v="29"/>
  </r>
  <r>
    <n v="386"/>
    <n v="245"/>
    <s v="Noor Stars"/>
    <n v="20200000"/>
    <n v="2764127969"/>
    <n v="803525.57238372089"/>
    <n v="3988640.6479076478"/>
    <x v="1"/>
    <s v="Noor Stars"/>
    <n v="693"/>
    <n v="73.530523255813947"/>
    <x v="0"/>
    <s v="AE"/>
    <s v="Entertainment"/>
    <n v="3238"/>
    <n v="5"/>
    <n v="102"/>
    <n v="15556000"/>
    <n v="3900"/>
    <n v="62200"/>
    <n v="33050"/>
    <n v="46700"/>
    <n v="746700"/>
    <n v="396700"/>
    <n v="100000"/>
    <n v="4.9504950495049506E-3"/>
    <x v="9"/>
    <s v="Apr"/>
    <n v="24"/>
    <s v="Apr 2014"/>
    <n v="3440"/>
    <x v="30"/>
  </r>
  <r>
    <n v="232"/>
    <n v="153"/>
    <s v="LankyBox"/>
    <n v="25400000"/>
    <n v="34300482066"/>
    <n v="13101788.413292591"/>
    <n v="3908886.8451282051"/>
    <x v="1"/>
    <s v="LankyBox"/>
    <n v="8775"/>
    <n v="1223.4052711993888"/>
    <x v="4"/>
    <s v="US"/>
    <s v="Games"/>
    <n v="29"/>
    <n v="69"/>
    <n v="18"/>
    <n v="815341000"/>
    <n v="203800"/>
    <n v="3300000"/>
    <n v="1751900"/>
    <n v="2400000"/>
    <n v="39100000"/>
    <n v="20750000"/>
    <n v="600000"/>
    <n v="2.3622047244094488E-2"/>
    <x v="3"/>
    <s v="Jul"/>
    <n v="30"/>
    <s v="Jul 2016"/>
    <n v="2618"/>
    <x v="31"/>
  </r>
  <r>
    <n v="177"/>
    <n v="122"/>
    <s v="Enaldinho"/>
    <n v="29200000"/>
    <n v="11627437847"/>
    <n v="2939190.5578867542"/>
    <n v="3182112.1639299397"/>
    <x v="1"/>
    <s v="Enaldinho"/>
    <n v="3654"/>
    <n v="337.13599595551062"/>
    <x v="1"/>
    <s v="BR"/>
    <s v="Games"/>
    <n v="338"/>
    <n v="10"/>
    <n v="15"/>
    <n v="303100000"/>
    <n v="75800"/>
    <n v="1200000"/>
    <n v="637900"/>
    <n v="909300"/>
    <n v="14500000"/>
    <n v="7704650"/>
    <n v="1000000"/>
    <n v="3.4246575342465752E-2"/>
    <x v="13"/>
    <s v="Nov"/>
    <n v="7"/>
    <s v="Nov 2012"/>
    <n v="3956"/>
    <x v="32"/>
  </r>
  <r>
    <n v="822"/>
    <n v="472"/>
    <s v="O Que Nï¿½ï¿½ï¿½ï¿½ï¿½ï¿"/>
    <n v="13700000"/>
    <n v="1967930734"/>
    <n v="627929.39821314614"/>
    <n v="2827486.686781609"/>
    <x v="1"/>
    <s v="O Que Nï¿½ï¿½ï¿½ï¿½ï¿½ï¿"/>
    <n v="696"/>
    <n v="81.059349074664965"/>
    <x v="1"/>
    <s v="BR"/>
    <s v="Entertainment"/>
    <n v="5035"/>
    <n v="47"/>
    <n v="159"/>
    <n v="87804000"/>
    <n v="22000"/>
    <n v="351200"/>
    <n v="186600"/>
    <n v="263400"/>
    <n v="4200000"/>
    <n v="2231700"/>
    <n v="200000"/>
    <n v="1.4598540145985401E-2"/>
    <x v="4"/>
    <s v="Feb"/>
    <n v="6"/>
    <s v="Feb 2015"/>
    <n v="3134"/>
    <x v="33"/>
  </r>
  <r>
    <n v="153"/>
    <n v="111"/>
    <s v="The Tonight Show Starring Jimmy Fallon"/>
    <n v="31200000"/>
    <n v="17111726160"/>
    <n v="2652158.4252944821"/>
    <n v="1906386.6042780748"/>
    <x v="1"/>
    <s v="The Tonight Show Starring Jimmy Fallon"/>
    <n v="8976"/>
    <n v="507.7867327960322"/>
    <x v="4"/>
    <s v="US"/>
    <s v="Comedy"/>
    <n v="166"/>
    <n v="44"/>
    <n v="6"/>
    <n v="22511000"/>
    <n v="0"/>
    <n v="0"/>
    <n v="0"/>
    <n v="0"/>
    <n v="0"/>
    <n v="0"/>
    <n v="100000"/>
    <n v="3.205128205128205E-3"/>
    <x v="12"/>
    <s v="Jan"/>
    <n v="8"/>
    <s v="Jan 2006"/>
    <n v="6452"/>
    <x v="34"/>
  </r>
  <r>
    <n v="933"/>
    <n v="529"/>
    <s v="Franco Escamilla"/>
    <n v="12700000"/>
    <n v="4266957149"/>
    <n v="733910.75834193325"/>
    <n v="1718468.4450261779"/>
    <x v="1"/>
    <s v="Franco Escamilla"/>
    <n v="2483"/>
    <n v="155.88149294805643"/>
    <x v="7"/>
    <s v="MX"/>
    <s v="Comedy"/>
    <n v="1740"/>
    <n v="32"/>
    <n v="41"/>
    <n v="77482000"/>
    <n v="19400"/>
    <n v="309900"/>
    <n v="164650"/>
    <n v="232400"/>
    <n v="3700000"/>
    <n v="1966200"/>
    <n v="100000"/>
    <n v="7.874015748031496E-3"/>
    <x v="0"/>
    <s v="Oct"/>
    <n v="19"/>
    <s v="Oct 2007"/>
    <n v="5814"/>
    <x v="35"/>
  </r>
  <r>
    <n v="584"/>
    <n v="346"/>
    <s v="T3ddy"/>
    <n v="16200000"/>
    <n v="2990185467"/>
    <n v="701756.73949777044"/>
    <n v="1549318.8948186529"/>
    <x v="1"/>
    <s v="T3ddy"/>
    <n v="1930"/>
    <n v="165.32504107017132"/>
    <x v="1"/>
    <s v="BR"/>
    <s v="People"/>
    <n v="2898"/>
    <n v="31"/>
    <n v="38"/>
    <n v="33015000"/>
    <n v="8300"/>
    <n v="132100"/>
    <n v="70200"/>
    <n v="99000"/>
    <n v="1600000"/>
    <n v="849500"/>
    <n v="100000"/>
    <n v="6.1728395061728392E-3"/>
    <x v="13"/>
    <s v="Jan"/>
    <n v="16"/>
    <s v="Jan 2012"/>
    <n v="4261"/>
    <x v="36"/>
  </r>
  <r>
    <n v="871"/>
    <n v="498"/>
    <s v="Just For Laughs Gags"/>
    <n v="13300000"/>
    <n v="7406628736"/>
    <n v="1216794.6009528504"/>
    <n v="1070941.1127819549"/>
    <x v="1"/>
    <s v="Just For Laughs Gags"/>
    <n v="6916"/>
    <n v="414.7100377854444"/>
    <x v="4"/>
    <s v="US"/>
    <s v="Comedy"/>
    <n v="764"/>
    <n v="167"/>
    <n v="38"/>
    <n v="17468000"/>
    <n v="4400"/>
    <n v="69900"/>
    <n v="37150"/>
    <n v="52400"/>
    <n v="838500"/>
    <n v="445450"/>
    <n v="100000"/>
    <n v="7.5187969924812026E-3"/>
    <x v="0"/>
    <s v="Jan"/>
    <n v="14"/>
    <s v="Jan 2007"/>
    <n v="6087"/>
    <x v="37"/>
  </r>
  <r>
    <n v="534"/>
    <n v="323"/>
    <s v="Prajapati News"/>
    <n v="17000000"/>
    <n v="1001465469"/>
    <n v="261070.24739311784"/>
    <n v="711773.60980810237"/>
    <x v="1"/>
    <s v="Prajapati News"/>
    <n v="1407"/>
    <n v="133.87773722627736"/>
    <x v="3"/>
    <s v="IN"/>
    <s v="Entertainment"/>
    <n v="11662"/>
    <n v="89"/>
    <n v="128"/>
    <n v="7626000"/>
    <n v="1900"/>
    <n v="30500"/>
    <n v="16200"/>
    <n v="22900"/>
    <n v="366100"/>
    <n v="194500"/>
    <n v="100000"/>
    <n v="5.8823529411764705E-3"/>
    <x v="1"/>
    <s v="Mar"/>
    <n v="14"/>
    <s v="Mar 2013"/>
    <n v="3836"/>
    <x v="1"/>
  </r>
  <r>
    <n v="4"/>
    <n v="3"/>
    <s v="Cocomelon - Nursery Rhymes"/>
    <n v="162000000"/>
    <n v="164000000000"/>
    <n v="26413271.058141407"/>
    <n v="169772256.72877848"/>
    <x v="2"/>
    <s v="Cocomelon - Nursery Rhymes"/>
    <n v="966"/>
    <n v="56.786922209695604"/>
    <x v="4"/>
    <s v="US"/>
    <s v="Education"/>
    <n v="2"/>
    <n v="2"/>
    <n v="1"/>
    <n v="1975000000"/>
    <n v="493800"/>
    <n v="7900000"/>
    <n v="4196900"/>
    <n v="5900000"/>
    <n v="94800000"/>
    <n v="50350000"/>
    <n v="1000000"/>
    <n v="6.1728395061728392E-3"/>
    <x v="12"/>
    <s v="Sep"/>
    <n v="1"/>
    <s v="Sep 2006"/>
    <n v="6209"/>
    <x v="38"/>
  </r>
  <r>
    <n v="434"/>
    <n v="269"/>
    <s v="ýýýýýýýýýýýýýý ýýýý"/>
    <n v="19000000"/>
    <n v="4924054368"/>
    <n v="2416120.8871442592"/>
    <n v="82067572.799999997"/>
    <x v="2"/>
    <s v="ýýýýýýýýýýýýýý ýýýý"/>
    <n v="60"/>
    <n v="10.745829244357212"/>
    <x v="4"/>
    <s v="US"/>
    <s v="Entertainment"/>
    <n v="1399"/>
    <n v="116"/>
    <n v="111"/>
    <n v="21587000"/>
    <n v="5400"/>
    <n v="86300"/>
    <n v="45850"/>
    <n v="64800"/>
    <n v="1000000"/>
    <n v="532400"/>
    <n v="100000"/>
    <n v="5.263157894736842E-3"/>
    <x v="10"/>
    <s v="Feb"/>
    <n v="20"/>
    <s v="Feb 2018"/>
    <n v="2038"/>
    <x v="39"/>
  </r>
  <r>
    <n v="25"/>
    <n v="16"/>
    <s v="ChuChu TV Nursery Rhymes &amp; Kids Songs"/>
    <n v="65900000"/>
    <n v="45757850229"/>
    <n v="11842093.744565217"/>
    <n v="72287283.1421801"/>
    <x v="2"/>
    <s v="ChuChu TV Nursery Rhymes &amp; Kids Songs"/>
    <n v="633"/>
    <n v="59.794254658385093"/>
    <x v="3"/>
    <s v="IN"/>
    <s v="Education"/>
    <n v="18"/>
    <n v="7"/>
    <n v="3"/>
    <n v="420292000"/>
    <n v="105100"/>
    <n v="1700000"/>
    <n v="902550"/>
    <n v="1300000"/>
    <n v="20200000"/>
    <n v="10750000"/>
    <n v="500000"/>
    <n v="7.5872534142640367E-3"/>
    <x v="1"/>
    <s v="Feb"/>
    <n v="9"/>
    <s v="Feb 2013"/>
    <n v="3864"/>
    <x v="40"/>
  </r>
  <r>
    <n v="81"/>
    <n v="59"/>
    <s v="Super Simple Songs - Kids Songs"/>
    <n v="39200000"/>
    <n v="44900897958"/>
    <n v="7231582.8568207445"/>
    <n v="60350669.298387095"/>
    <x v="2"/>
    <s v="Super Simple Songs - Kids Songs"/>
    <n v="744"/>
    <n v="43.736511515541956"/>
    <x v="10"/>
    <s v="CA"/>
    <s v="Education"/>
    <n v="19"/>
    <n v="2"/>
    <n v="8"/>
    <n v="560756000"/>
    <n v="140200"/>
    <n v="2200000"/>
    <n v="1170100"/>
    <n v="1700000"/>
    <n v="26900000"/>
    <n v="14300000"/>
    <n v="400000"/>
    <n v="1.020408163265306E-2"/>
    <x v="12"/>
    <s v="Sep"/>
    <n v="8"/>
    <s v="Sep 2006"/>
    <n v="6209"/>
    <x v="38"/>
  </r>
  <r>
    <n v="129"/>
    <n v="94"/>
    <s v="CVS 3D Rhymes &amp; Kids Songs"/>
    <n v="33400000"/>
    <n v="20269857567"/>
    <n v="3679407.7994191325"/>
    <n v="59969992.80177515"/>
    <x v="2"/>
    <s v="CVS 3D Rhymes &amp; Kids Songs"/>
    <n v="338"/>
    <n v="22.39426393174805"/>
    <x v="3"/>
    <s v="IN"/>
    <s v="Education"/>
    <n v="120"/>
    <n v="35"/>
    <n v="9"/>
    <n v="136084000"/>
    <n v="34000"/>
    <n v="544300"/>
    <n v="289150"/>
    <n v="408300"/>
    <n v="6500000"/>
    <n v="3454150"/>
    <n v="200000"/>
    <n v="5.9880239520958087E-3"/>
    <x v="15"/>
    <s v="Aug"/>
    <n v="26"/>
    <s v="Aug 2008"/>
    <n v="5509"/>
    <x v="41"/>
  </r>
  <r>
    <n v="41"/>
    <n v="30"/>
    <s v="Infobells - Hindi"/>
    <n v="53300000"/>
    <n v="30516172739"/>
    <n v="9031125.4036697242"/>
    <n v="52887647.727902949"/>
    <x v="2"/>
    <s v="Infobells - Hindi"/>
    <n v="577"/>
    <n v="62.327611719443617"/>
    <x v="3"/>
    <s v="IN"/>
    <s v="Education"/>
    <n v="37"/>
    <n v="16"/>
    <n v="4"/>
    <n v="815949000"/>
    <n v="204000"/>
    <n v="3300000"/>
    <n v="1752000"/>
    <n v="2400000"/>
    <n v="39200000"/>
    <n v="20800000"/>
    <n v="1600000"/>
    <n v="3.0018761726078799E-2"/>
    <x v="9"/>
    <s v="Jun"/>
    <n v="6"/>
    <s v="Jun 2014"/>
    <n v="3379"/>
    <x v="42"/>
  </r>
  <r>
    <n v="113"/>
    <n v="83"/>
    <s v="Genevieve's Playhouse - Learning Videos for Kids"/>
    <n v="34900000"/>
    <n v="25607397308"/>
    <n v="9145499.0385714285"/>
    <n v="41503075.053484604"/>
    <x v="2"/>
    <s v="Genevieve's Playhouse - Learning Videos for ï¿½"/>
    <n v="617"/>
    <n v="80.430357142857147"/>
    <x v="4"/>
    <s v="US"/>
    <s v="Film"/>
    <n v="69"/>
    <n v="36"/>
    <n v="7"/>
    <n v="335307000"/>
    <n v="83800"/>
    <n v="1300000"/>
    <n v="691900"/>
    <n v="1000000"/>
    <n v="16100000"/>
    <n v="8550000"/>
    <n v="300000"/>
    <n v="8.5959885386819486E-3"/>
    <x v="3"/>
    <s v="Jan"/>
    <n v="6"/>
    <s v="Jan 2016"/>
    <n v="2800"/>
    <x v="43"/>
  </r>
  <r>
    <n v="180"/>
    <n v="123"/>
    <s v="infobells - Tamil"/>
    <n v="28900000"/>
    <n v="17930570614"/>
    <n v="5165822.7064246619"/>
    <n v="32307334.439639639"/>
    <x v="2"/>
    <s v="infobells - Tamil"/>
    <n v="555"/>
    <n v="58.362143474503021"/>
    <x v="3"/>
    <s v="IN"/>
    <s v="Education"/>
    <n v="149"/>
    <n v="44"/>
    <n v="13"/>
    <n v="109828000"/>
    <n v="27500"/>
    <n v="439300"/>
    <n v="233400"/>
    <n v="329500"/>
    <n v="5300000"/>
    <n v="2814750"/>
    <n v="200000"/>
    <n v="6.920415224913495E-3"/>
    <x v="9"/>
    <s v="Mar"/>
    <n v="13"/>
    <s v="Mar 2014"/>
    <n v="3471"/>
    <x v="44"/>
  </r>
  <r>
    <n v="388"/>
    <n v="246"/>
    <s v="Kiddiestv Hindi - Nursery Rhymes &amp; Kids Songs"/>
    <n v="20200000"/>
    <n v="7274150246"/>
    <n v="3143539.4321521176"/>
    <n v="32186505.513274338"/>
    <x v="2"/>
    <s v="Kiddiestv Hindi - Nursery Rhymes &amp; Kids Songs"/>
    <n v="226"/>
    <n v="35.648228176318064"/>
    <x v="3"/>
    <s v="IN"/>
    <s v="Education"/>
    <n v="780"/>
    <n v="71"/>
    <n v="23"/>
    <n v="113420000"/>
    <n v="28400"/>
    <n v="453700"/>
    <n v="241050"/>
    <n v="340300"/>
    <n v="5400000"/>
    <n v="2870150"/>
    <n v="300000"/>
    <n v="1.4851485148514851E-2"/>
    <x v="2"/>
    <s v="May"/>
    <n v="25"/>
    <s v="May 2017"/>
    <n v="2314"/>
    <x v="45"/>
  </r>
  <r>
    <n v="185"/>
    <n v="125"/>
    <s v="infobells - Telugu"/>
    <n v="28300000"/>
    <n v="14814192034"/>
    <n v="4267989.6381446272"/>
    <n v="29335033.730693068"/>
    <x v="2"/>
    <s v="infobells - Telugu"/>
    <n v="505"/>
    <n v="53.104292711034283"/>
    <x v="3"/>
    <s v="IN"/>
    <s v="Education"/>
    <n v="223"/>
    <n v="45"/>
    <n v="14"/>
    <n v="288110000"/>
    <n v="72000"/>
    <n v="1200000"/>
    <n v="636000"/>
    <n v="864300"/>
    <n v="13800000"/>
    <n v="7332150"/>
    <n v="800000"/>
    <n v="2.8268551236749116E-2"/>
    <x v="9"/>
    <s v="Mar"/>
    <n v="13"/>
    <s v="Mar 2014"/>
    <n v="3471"/>
    <x v="44"/>
  </r>
  <r>
    <n v="632"/>
    <n v="371"/>
    <s v="Infobells Bangla"/>
    <n v="15500000"/>
    <n v="7776706184"/>
    <n v="2936822.5770392749"/>
    <n v="21662134.217270195"/>
    <x v="2"/>
    <s v="Infobells Bangla"/>
    <n v="359"/>
    <n v="49.484516616314195"/>
    <x v="3"/>
    <s v="IN"/>
    <s v="Education"/>
    <n v="687"/>
    <n v="98"/>
    <n v="32"/>
    <n v="167888000"/>
    <n v="42000"/>
    <n v="671600"/>
    <n v="356800"/>
    <n v="503700"/>
    <n v="8100000"/>
    <n v="4301850"/>
    <n v="300000"/>
    <n v="1.935483870967742E-2"/>
    <x v="3"/>
    <s v="Jun"/>
    <n v="13"/>
    <s v="Jun 2016"/>
    <n v="2648"/>
    <x v="46"/>
  </r>
  <r>
    <n v="475"/>
    <n v="292"/>
    <s v="Blippi - Educational Videos for Kids"/>
    <n v="18100000"/>
    <n v="14857290259"/>
    <n v="4208864.0960339941"/>
    <n v="21014554.821782179"/>
    <x v="2"/>
    <s v="Blippi - Educational Videos for Kids"/>
    <n v="707"/>
    <n v="73.103399433427754"/>
    <x v="4"/>
    <s v="US"/>
    <s v="Education"/>
    <n v="224"/>
    <n v="123"/>
    <n v="26"/>
    <n v="180412000"/>
    <n v="45100"/>
    <n v="721600"/>
    <n v="383350"/>
    <n v="541200"/>
    <n v="8700000"/>
    <n v="4620600"/>
    <n v="300000"/>
    <n v="1.6574585635359115E-2"/>
    <x v="9"/>
    <s v="Jan"/>
    <n v="27"/>
    <s v="Jan 2014"/>
    <n v="3530"/>
    <x v="17"/>
  </r>
  <r>
    <n v="73"/>
    <n v="55"/>
    <s v="Little Baby Bum - Nursery Rhymes &amp; Kids Songs"/>
    <n v="40900000"/>
    <n v="39450824833"/>
    <n v="8815826.7783240229"/>
    <n v="16281809.671068924"/>
    <x v="2"/>
    <s v="Little Baby Bum - Nursery Rhymes &amp; Kids Songs"/>
    <n v="2423"/>
    <n v="197.63016759776536"/>
    <x v="4"/>
    <s v="US"/>
    <s v="Education"/>
    <n v="22"/>
    <n v="22"/>
    <n v="7"/>
    <n v="98775000"/>
    <n v="24700"/>
    <n v="395100"/>
    <n v="209900"/>
    <n v="296300"/>
    <n v="4700000"/>
    <n v="2498150"/>
    <n v="100000"/>
    <n v="2.4449877750611247E-3"/>
    <x v="11"/>
    <s v="Jun"/>
    <n v="22"/>
    <s v="Jun 2011"/>
    <n v="4475"/>
    <x v="47"/>
  </r>
  <r>
    <n v="777"/>
    <n v="445"/>
    <s v="infobells - Kannada"/>
    <n v="14200000"/>
    <n v="6554000320"/>
    <n v="1888216.7444540479"/>
    <n v="15136259.399538105"/>
    <x v="2"/>
    <s v="infobells - Kannada"/>
    <n v="433"/>
    <n v="45.532987611639292"/>
    <x v="3"/>
    <s v="IN"/>
    <s v="Education"/>
    <n v="912"/>
    <n v="110"/>
    <n v="37"/>
    <n v="141688000"/>
    <n v="35400"/>
    <n v="566800"/>
    <n v="301100"/>
    <n v="425100"/>
    <n v="6800000"/>
    <n v="3612550"/>
    <n v="300000"/>
    <n v="2.1126760563380281E-2"/>
    <x v="9"/>
    <s v="Mar"/>
    <n v="13"/>
    <s v="Mar 2014"/>
    <n v="3471"/>
    <x v="44"/>
  </r>
  <r>
    <n v="23"/>
    <n v="15"/>
    <s v="Pinkfong Baby Shark - Kids' Songs &amp; Stories"/>
    <n v="68200000"/>
    <n v="38843229963"/>
    <n v="9050146.7760950606"/>
    <n v="13557846.409424083"/>
    <x v="2"/>
    <s v="Pinkfong Baby Shark - Kids' Songs &amp; Stories"/>
    <n v="2865"/>
    <n v="243.64515377446412"/>
    <x v="4"/>
    <s v="US"/>
    <s v="Education"/>
    <n v="23"/>
    <n v="8"/>
    <n v="2"/>
    <n v="473387000"/>
    <n v="118300"/>
    <n v="1900000"/>
    <n v="1009150"/>
    <n v="1400000"/>
    <n v="22700000"/>
    <n v="12050000"/>
    <n v="600000"/>
    <n v="8.7976539589442824E-3"/>
    <x v="11"/>
    <s v="Dec"/>
    <n v="14"/>
    <s v="Dec 2011"/>
    <n v="4292"/>
    <x v="48"/>
  </r>
  <r>
    <n v="384"/>
    <n v="243"/>
    <s v="BabyBus - Cerita &amp; Lagu Anak-anak"/>
    <n v="20300000"/>
    <n v="11819051552"/>
    <n v="6936063.1173708923"/>
    <n v="13507487.488"/>
    <x v="2"/>
    <s v="BabyBus - Cerita &amp; Lagu Anak-anak"/>
    <n v="875"/>
    <n v="187.42664319248826"/>
    <x v="11"/>
    <s v="ID"/>
    <s v="Education"/>
    <n v="332"/>
    <n v="10"/>
    <n v="22"/>
    <n v="112768000"/>
    <n v="28200"/>
    <n v="451100"/>
    <n v="239650"/>
    <n v="338300"/>
    <n v="5400000"/>
    <n v="2869150"/>
    <n v="100000"/>
    <n v="4.9261083743842365E-3"/>
    <x v="8"/>
    <s v="Jan"/>
    <n v="14"/>
    <s v="Jan 2019"/>
    <n v="1704"/>
    <x v="49"/>
  </r>
  <r>
    <n v="131"/>
    <n v="96"/>
    <s v="BabyBus - Kids Songs and Cartoons"/>
    <n v="32800000"/>
    <n v="26355088167"/>
    <n v="10066878.597020626"/>
    <n v="12419928.448162111"/>
    <x v="2"/>
    <s v="BabyBus - Kids Songs and Cartoons"/>
    <n v="2122"/>
    <n v="295.84797555385791"/>
    <x v="4"/>
    <s v="US"/>
    <s v="Education"/>
    <n v="64"/>
    <n v="39"/>
    <n v="10"/>
    <n v="127498000"/>
    <n v="31900"/>
    <n v="510000"/>
    <n v="270950"/>
    <n v="382500"/>
    <n v="6100000"/>
    <n v="3241250"/>
    <n v="200000"/>
    <n v="6.0975609756097563E-3"/>
    <x v="3"/>
    <s v="Jul"/>
    <n v="15"/>
    <s v="Jul 2016"/>
    <n v="2618"/>
    <x v="31"/>
  </r>
  <r>
    <n v="364"/>
    <n v="231"/>
    <s v="Kurzgesagt ï¿½ï¿½ï¿½ï¿½ï¿½ï¿"/>
    <n v="20800000"/>
    <n v="2378448129"/>
    <n v="640400.6809369952"/>
    <n v="12323565.435233161"/>
    <x v="2"/>
    <s v="Kurzgesagt ï¿½ï¿½ï¿½ï¿½ï¿½ï¿"/>
    <n v="193"/>
    <n v="18.96742057081314"/>
    <x v="12"/>
    <s v="DE"/>
    <s v="Education"/>
    <n v="3914"/>
    <n v="2"/>
    <n v="21"/>
    <n v="29269000"/>
    <n v="7300"/>
    <n v="117100"/>
    <n v="62200"/>
    <n v="87800"/>
    <n v="1400000"/>
    <n v="743900"/>
    <n v="100000"/>
    <n v="4.807692307692308E-3"/>
    <x v="1"/>
    <s v="Jul"/>
    <n v="9"/>
    <s v="Jul 2013"/>
    <n v="3714"/>
    <x v="50"/>
  </r>
  <r>
    <n v="44"/>
    <n v="33"/>
    <s v="BillionSurpriseToys  - Nursery Rhymes &amp; Cartoons"/>
    <n v="52200000"/>
    <n v="9877365274"/>
    <n v="2727047.2871341798"/>
    <n v="11661588.280991735"/>
    <x v="2"/>
    <s v="BillionSurpriseToys  - Nursery Rhymes &amp; Cartï¿½"/>
    <n v="847"/>
    <n v="85.354776366648252"/>
    <x v="4"/>
    <s v="US"/>
    <s v="Education"/>
    <n v="450"/>
    <n v="15"/>
    <n v="5"/>
    <n v="266747000"/>
    <n v="66700"/>
    <n v="1100000"/>
    <n v="583350"/>
    <n v="800200"/>
    <n v="12800000"/>
    <n v="6800100"/>
    <n v="600000"/>
    <n v="1.1494252873563218E-2"/>
    <x v="1"/>
    <s v="Oct"/>
    <n v="25"/>
    <s v="Oct 2013"/>
    <n v="3622"/>
    <x v="51"/>
  </r>
  <r>
    <n v="528"/>
    <n v="319"/>
    <s v="El Reino a Jugar"/>
    <n v="17200000"/>
    <n v="11445492404"/>
    <n v="3684962.1390856407"/>
    <n v="11365930.887785502"/>
    <x v="2"/>
    <s v="El Reino a Jugar"/>
    <n v="1007"/>
    <n v="118.33708950418544"/>
    <x v="2"/>
    <s v="AR"/>
    <s v="Education"/>
    <n v="353"/>
    <n v="11"/>
    <n v="28"/>
    <n v="83709000"/>
    <n v="20900"/>
    <n v="334800"/>
    <n v="177850"/>
    <n v="251100"/>
    <n v="4000000"/>
    <n v="2125550"/>
    <n v="100000"/>
    <n v="5.8139534883720929E-3"/>
    <x v="4"/>
    <s v="Mar"/>
    <n v="3"/>
    <s v="Mar 2015"/>
    <n v="3106"/>
    <x v="6"/>
  </r>
  <r>
    <n v="302"/>
    <n v="192"/>
    <s v="BabyBus - Canciones Infantiles &amp; Videos para Niï¿½ï"/>
    <n v="22900000"/>
    <n v="13206471140"/>
    <n v="6570383.6517412933"/>
    <n v="10556731.526778577"/>
    <x v="2"/>
    <s v="BabyBus - Canciones Infantiles &amp; Videos paraï¿½"/>
    <n v="1251"/>
    <n v="227.17164179104478"/>
    <x v="7"/>
    <s v="MX"/>
    <s v="Education"/>
    <n v="278"/>
    <n v="12"/>
    <n v="17"/>
    <n v="136821000"/>
    <n v="34200"/>
    <n v="547300"/>
    <n v="290750"/>
    <n v="410500"/>
    <n v="6600000"/>
    <n v="3505250"/>
    <n v="200000"/>
    <n v="8.7336244541484712E-3"/>
    <x v="10"/>
    <s v="Mar"/>
    <n v="19"/>
    <s v="Mar 2018"/>
    <n v="2010"/>
    <x v="52"/>
  </r>
  <r>
    <n v="830"/>
    <n v="476"/>
    <s v="infobells"/>
    <n v="13700000"/>
    <n v="5178142148"/>
    <n v="1189557.1210659316"/>
    <n v="10460893.228282828"/>
    <x v="2"/>
    <s v="infobells"/>
    <n v="495"/>
    <n v="41.505858028945553"/>
    <x v="3"/>
    <s v="IN"/>
    <s v="Education"/>
    <n v="1289"/>
    <n v="113"/>
    <n v="39"/>
    <n v="23893000"/>
    <n v="6000"/>
    <n v="95600"/>
    <n v="50800"/>
    <n v="71700"/>
    <n v="1100000"/>
    <n v="585850"/>
    <n v="100000"/>
    <n v="7.2992700729927005E-3"/>
    <x v="11"/>
    <s v="Oct"/>
    <n v="20"/>
    <s v="Oct 2011"/>
    <n v="4353"/>
    <x v="53"/>
  </r>
  <r>
    <n v="812"/>
    <n v="464"/>
    <s v="Veritasium"/>
    <n v="13900000"/>
    <n v="2165885634"/>
    <n v="450288.07359667361"/>
    <n v="5869608.7642276427"/>
    <x v="2"/>
    <s v="Veritasium"/>
    <n v="369"/>
    <n v="28.0010395010395"/>
    <x v="4"/>
    <s v="US"/>
    <s v="Education"/>
    <n v="4466"/>
    <n v="161"/>
    <n v="38"/>
    <n v="44149000"/>
    <n v="11000"/>
    <n v="176600"/>
    <n v="93800"/>
    <n v="132400"/>
    <n v="2100000"/>
    <n v="1116200"/>
    <n v="200000"/>
    <n v="1.4388489208633094E-2"/>
    <x v="16"/>
    <s v="Jul"/>
    <n v="21"/>
    <s v="Jul 2010"/>
    <n v="4810"/>
    <x v="54"/>
  </r>
  <r>
    <n v="836"/>
    <n v="480"/>
    <s v="JOJO TV - Hindi Stories"/>
    <n v="13600000"/>
    <n v="5141201173"/>
    <n v="2085679.989046653"/>
    <n v="4686600.8869644487"/>
    <x v="2"/>
    <s v="JOJO TV - Hindi Stories"/>
    <n v="1097"/>
    <n v="162.43610547667342"/>
    <x v="3"/>
    <s v="IN"/>
    <s v="Film"/>
    <n v="1303"/>
    <n v="114"/>
    <n v="42"/>
    <n v="10764000"/>
    <n v="2700"/>
    <n v="43100"/>
    <n v="22900"/>
    <n v="32300"/>
    <n v="516700"/>
    <n v="274500"/>
    <n v="100000"/>
    <n v="7.3529411764705881E-3"/>
    <x v="3"/>
    <s v="Dec"/>
    <n v="25"/>
    <s v="Dec 2016"/>
    <n v="2465"/>
    <x v="55"/>
  </r>
  <r>
    <n v="722"/>
    <n v="421"/>
    <s v="Netflix Jr."/>
    <n v="14700000"/>
    <n v="8882319696"/>
    <n v="2084562.237972307"/>
    <n v="4450059.9679358713"/>
    <x v="2"/>
    <s v="Netflix Jr."/>
    <n v="1996"/>
    <n v="170.97864351091295"/>
    <x v="4"/>
    <s v="US"/>
    <s v="Education"/>
    <n v="552"/>
    <n v="154"/>
    <n v="36"/>
    <n v="79402000"/>
    <n v="19900"/>
    <n v="317600"/>
    <n v="168750"/>
    <n v="238200"/>
    <n v="3800000"/>
    <n v="2019100"/>
    <n v="100000"/>
    <n v="6.8027210884353739E-3"/>
    <x v="13"/>
    <s v="Jan"/>
    <n v="28"/>
    <s v="Jan 2012"/>
    <n v="4261"/>
    <x v="36"/>
  </r>
  <r>
    <n v="929"/>
    <n v="528"/>
    <s v="Right to Shiksha"/>
    <n v="12800000"/>
    <n v="7876740921"/>
    <n v="6311491.122596154"/>
    <n v="3853591.4486301369"/>
    <x v="2"/>
    <s v="Right to Shiksha"/>
    <n v="2044"/>
    <n v="597.80448717948718"/>
    <x v="3"/>
    <s v="IN"/>
    <s v="Education"/>
    <n v="670"/>
    <n v="120"/>
    <n v="45"/>
    <n v="213738000"/>
    <n v="53400"/>
    <n v="855000"/>
    <n v="454200"/>
    <n v="641200"/>
    <n v="10300000"/>
    <n v="5470600"/>
    <n v="300000"/>
    <n v="2.34375E-2"/>
    <x v="5"/>
    <s v="Apr"/>
    <n v="23"/>
    <s v="Apr 2020"/>
    <n v="1248"/>
    <x v="56"/>
  </r>
  <r>
    <n v="989"/>
    <n v="549"/>
    <s v="Caylus"/>
    <n v="12400000"/>
    <n v="4779139505"/>
    <n v="1764171.0981912145"/>
    <n v="3566522.0186567162"/>
    <x v="2"/>
    <s v="Caylus"/>
    <n v="1340"/>
    <n v="180.54632705795495"/>
    <x v="4"/>
    <s v="US"/>
    <s v="Games"/>
    <n v="1442"/>
    <n v="175"/>
    <n v="68"/>
    <n v="177600000"/>
    <n v="44400"/>
    <n v="710400"/>
    <n v="377400"/>
    <n v="532800"/>
    <n v="8500000"/>
    <n v="4516400"/>
    <n v="400000"/>
    <n v="3.2258064516129031E-2"/>
    <x v="3"/>
    <s v="Apr"/>
    <n v="6"/>
    <s v="Apr 2016"/>
    <n v="2709"/>
    <x v="57"/>
  </r>
  <r>
    <n v="614"/>
    <n v="360"/>
    <s v="Dear Sir"/>
    <n v="15800000"/>
    <n v="1349288771"/>
    <n v="547378.81176470593"/>
    <n v="2131577.8372827806"/>
    <x v="2"/>
    <s v="Dear Sir"/>
    <n v="633"/>
    <n v="93.730223123732259"/>
    <x v="3"/>
    <s v="IN"/>
    <s v="Education"/>
    <n v="8066"/>
    <n v="95"/>
    <n v="31"/>
    <n v="24056000"/>
    <n v="6000"/>
    <n v="96200"/>
    <n v="51100"/>
    <n v="72200"/>
    <n v="1200000"/>
    <n v="636100"/>
    <n v="200000"/>
    <n v="1.2658227848101266E-2"/>
    <x v="3"/>
    <s v="Dec"/>
    <n v="13"/>
    <s v="Dec 2016"/>
    <n v="2465"/>
    <x v="55"/>
  </r>
  <r>
    <n v="357"/>
    <n v="227"/>
    <s v="Dr. Vivek Bindra: Motivational Speaker"/>
    <n v="20900000"/>
    <n v="1693149479"/>
    <n v="475470.22718337545"/>
    <n v="1889675.7578125"/>
    <x v="2"/>
    <s v="Dr. Vivek Bindra: Motivational Speaker"/>
    <n v="896"/>
    <n v="91.839370963212588"/>
    <x v="3"/>
    <s v="IN"/>
    <s v="Education"/>
    <n v="6082"/>
    <n v="69"/>
    <n v="20"/>
    <n v="28588000"/>
    <n v="7100"/>
    <n v="114400"/>
    <n v="60750"/>
    <n v="85800"/>
    <n v="1400000"/>
    <n v="742900"/>
    <n v="100000"/>
    <n v="4.7846889952153108E-3"/>
    <x v="1"/>
    <s v="Dec"/>
    <n v="6"/>
    <s v="Dec 2013"/>
    <n v="3561"/>
    <x v="58"/>
  </r>
  <r>
    <n v="443"/>
    <n v="274"/>
    <s v="TED-Ed"/>
    <n v="18800000"/>
    <n v="3654621568"/>
    <n v="800223.68469454779"/>
    <n v="1763813.498069498"/>
    <x v="2"/>
    <s v="TED-Ed"/>
    <n v="2072"/>
    <n v="165.5966717757828"/>
    <x v="4"/>
    <s v="US"/>
    <s v="Education"/>
    <n v="2163"/>
    <n v="117"/>
    <n v="25"/>
    <n v="29874000"/>
    <n v="7500"/>
    <n v="119500"/>
    <n v="63500"/>
    <n v="89600"/>
    <n v="1400000"/>
    <n v="744800"/>
    <n v="100000"/>
    <n v="5.3191489361702126E-3"/>
    <x v="11"/>
    <s v="Mar"/>
    <n v="1"/>
    <s v="Mar 2011"/>
    <n v="4567"/>
    <x v="59"/>
  </r>
  <r>
    <n v="882"/>
    <n v="504"/>
    <s v="The Infographics Show"/>
    <n v="13200000"/>
    <n v="5263540904"/>
    <n v="1145493.1238302502"/>
    <n v="1230086.6800654358"/>
    <x v="2"/>
    <s v="The Infographics Show"/>
    <n v="4279"/>
    <n v="339.89880304679002"/>
    <x v="4"/>
    <s v="US"/>
    <s v="Education"/>
    <n v="1252"/>
    <n v="168"/>
    <n v="42"/>
    <n v="51820000"/>
    <n v="13000"/>
    <n v="207300"/>
    <n v="110150"/>
    <n v="155500"/>
    <n v="2500000"/>
    <n v="1327750"/>
    <n v="100000"/>
    <n v="7.575757575757576E-3"/>
    <x v="11"/>
    <s v="Feb"/>
    <n v="26"/>
    <s v="Feb 2011"/>
    <n v="4595"/>
    <x v="60"/>
  </r>
  <r>
    <n v="663"/>
    <n v="391"/>
    <s v="Daftar Populer"/>
    <n v="15100000"/>
    <n v="2143140898"/>
    <n v="880501.60147904686"/>
    <n v="562504.17270341213"/>
    <x v="2"/>
    <s v="Daftar Populer"/>
    <n v="3810"/>
    <n v="571.34346754313879"/>
    <x v="11"/>
    <s v="ID"/>
    <s v="Entertainment"/>
    <n v="4520"/>
    <n v="24"/>
    <n v="144"/>
    <n v="17231000"/>
    <n v="4300"/>
    <n v="68900"/>
    <n v="36600"/>
    <n v="51700"/>
    <n v="827100"/>
    <n v="439400"/>
    <n v="100000"/>
    <n v="6.6225165562913907E-3"/>
    <x v="2"/>
    <s v="Jan"/>
    <n v="16"/>
    <s v="Jan 2017"/>
    <n v="2434"/>
    <x v="2"/>
  </r>
  <r>
    <n v="719"/>
    <n v="419"/>
    <s v="StudyIQ IAS"/>
    <n v="14700000"/>
    <n v="4029253667"/>
    <n v="1336845.9412740543"/>
    <n v="92490.443187035169"/>
    <x v="2"/>
    <s v="StudyIQ IAS"/>
    <n v="43564"/>
    <n v="5275.6668878566688"/>
    <x v="3"/>
    <s v="IN"/>
    <s v="Education"/>
    <n v="1879"/>
    <n v="106"/>
    <n v="36"/>
    <n v="74483000"/>
    <n v="18600"/>
    <n v="297900"/>
    <n v="158250"/>
    <n v="223400"/>
    <n v="3600000"/>
    <n v="1911700"/>
    <n v="200000"/>
    <n v="1.3605442176870748E-2"/>
    <x v="4"/>
    <s v="Jun"/>
    <n v="22"/>
    <s v="Jun 2015"/>
    <n v="3014"/>
    <x v="61"/>
  </r>
  <r>
    <n v="399"/>
    <n v="254"/>
    <s v="Marvel Entertainment"/>
    <n v="20100000"/>
    <n v="5634695322"/>
    <n v="1250487.1997336885"/>
    <n v="5634695322"/>
    <x v="3"/>
    <s v="MarvelEntertainment"/>
    <n v="1"/>
    <n v="8.1003106968486463E-2"/>
    <x v="4"/>
    <s v="US"/>
    <s v="Film"/>
    <n v="4054962"/>
    <n v="6143"/>
    <n v="4024"/>
    <n v="63"/>
    <n v="0.02"/>
    <n v="0.25"/>
    <n v="0.13500000000000001"/>
    <n v="0.19"/>
    <n v="3"/>
    <n v="1.595"/>
    <n v="30"/>
    <n v="1.4925373134328358E-6"/>
    <x v="11"/>
    <s v="May"/>
    <n v="10"/>
    <s v="May 2011"/>
    <n v="4506"/>
    <x v="62"/>
  </r>
  <r>
    <n v="450"/>
    <n v="279"/>
    <s v="CKN"/>
    <n v="18700000"/>
    <n v="12295637162"/>
    <n v="1870343.3468208092"/>
    <n v="768477322.625"/>
    <x v="3"/>
    <s v="cKn"/>
    <n v="16"/>
    <n v="0.88834803772436866"/>
    <x v="13"/>
    <s v="ES"/>
    <s v="Music"/>
    <n v="3188353"/>
    <n v="4093"/>
    <n v="5631"/>
    <n v="102"/>
    <n v="0.03"/>
    <n v="0.41"/>
    <n v="0.21999999999999997"/>
    <n v="0.31"/>
    <n v="5"/>
    <n v="2.6549999999999998"/>
    <n v="1"/>
    <n v="5.3475935828877005E-8"/>
    <x v="14"/>
    <s v="Sep"/>
    <n v="26"/>
    <s v="Sep 2005"/>
    <n v="6574"/>
    <x v="63"/>
  </r>
  <r>
    <n v="370"/>
    <n v="234"/>
    <s v="Deddy Corbuzier"/>
    <n v="20600000"/>
    <n v="4956090094"/>
    <n v="839161.88520149002"/>
    <n v="330406006.26666665"/>
    <x v="3"/>
    <s v="deddycorbuzier"/>
    <n v="15"/>
    <n v="0.92702336606840496"/>
    <x v="11"/>
    <s v="ID"/>
    <s v="Entertainment"/>
    <n v="3539124"/>
    <n v="4044"/>
    <n v="6217"/>
    <n v="85"/>
    <n v="0.02"/>
    <n v="0.34"/>
    <n v="0.18000000000000002"/>
    <n v="0.26"/>
    <n v="4"/>
    <n v="2.13"/>
    <n v="1"/>
    <n v="4.8543689320388351E-8"/>
    <x v="0"/>
    <s v="Jul"/>
    <n v="23"/>
    <s v="Jul 2007"/>
    <n v="5906"/>
    <x v="64"/>
  </r>
  <r>
    <n v="842"/>
    <n v="482"/>
    <s v="JULIA GISELLA"/>
    <n v="13500000"/>
    <n v="5380132790"/>
    <n v="1732174.1113972955"/>
    <n v="283164883.68421054"/>
    <x v="3"/>
    <s v="Julia Gisella"/>
    <n v="19"/>
    <n v="2.2327752736638762"/>
    <x v="5"/>
    <s v="GB"/>
    <s v="Music"/>
    <n v="3767960"/>
    <n v="2492"/>
    <n v="3189"/>
    <n v="1615"/>
    <n v="0.4"/>
    <n v="6"/>
    <n v="3.2"/>
    <n v="5"/>
    <n v="78"/>
    <n v="41.5"/>
    <n v="130"/>
    <n v="9.62962962962963E-6"/>
    <x v="4"/>
    <s v="Mar"/>
    <n v="24"/>
    <s v="Mar 2015"/>
    <n v="3106"/>
    <x v="6"/>
  </r>
  <r>
    <n v="70"/>
    <n v="52"/>
    <s v="Rihanna"/>
    <n v="41900000"/>
    <n v="22477745835"/>
    <n v="3451212.3192077382"/>
    <n v="267592212.32142857"/>
    <x v="3"/>
    <s v="Rihanna"/>
    <n v="84"/>
    <n v="4.7075080608014739"/>
    <x v="14"/>
    <s v="BB"/>
    <s v="Music"/>
    <n v="98"/>
    <n v="1"/>
    <n v="27"/>
    <n v="182926000"/>
    <n v="45700"/>
    <n v="731700"/>
    <n v="388700"/>
    <n v="548800"/>
    <n v="8800000"/>
    <n v="4674400"/>
    <n v="100000"/>
    <n v="2.3866348448687352E-3"/>
    <x v="14"/>
    <s v="Nov"/>
    <n v="6"/>
    <s v="Nov 2005"/>
    <n v="6513"/>
    <x v="29"/>
  </r>
  <r>
    <n v="10"/>
    <n v="6"/>
    <s v="Vlad and Niki"/>
    <n v="98900000"/>
    <n v="77180169894"/>
    <n v="38999580.542698331"/>
    <n v="134460226.29616725"/>
    <x v="3"/>
    <s v="Vlad and Niki"/>
    <n v="574"/>
    <n v="105.866599292572"/>
    <x v="4"/>
    <s v="US"/>
    <s v="Entertainment"/>
    <n v="8"/>
    <n v="5"/>
    <n v="6"/>
    <n v="580574000"/>
    <n v="145100"/>
    <n v="2300000"/>
    <n v="1222550"/>
    <n v="1700000"/>
    <n v="27900000"/>
    <n v="14800000"/>
    <n v="600000"/>
    <n v="6.0667340748230538E-3"/>
    <x v="10"/>
    <s v="Apr"/>
    <n v="23"/>
    <s v="Apr 2018"/>
    <n v="1979"/>
    <x v="65"/>
  </r>
  <r>
    <n v="146"/>
    <n v="106"/>
    <s v="DONA ï¿½ï¿½"/>
    <n v="31700000"/>
    <n v="21031745531"/>
    <n v="10627461.107124811"/>
    <n v="126697262.23493975"/>
    <x v="3"/>
    <s v="DONA ï¿½ï¿½"/>
    <n v="166"/>
    <n v="30.616472966144517"/>
    <x v="4"/>
    <s v="US"/>
    <s v="Entertainment"/>
    <n v="110"/>
    <n v="41"/>
    <n v="42"/>
    <n v="153280000"/>
    <n v="38300"/>
    <n v="613100"/>
    <n v="325700"/>
    <n v="459800"/>
    <n v="7400000"/>
    <n v="3929900"/>
    <n v="200000"/>
    <n v="6.3091482649842269E-3"/>
    <x v="10"/>
    <s v="Apr"/>
    <n v="5"/>
    <s v="Apr 2018"/>
    <n v="1979"/>
    <x v="65"/>
  </r>
  <r>
    <n v="773"/>
    <n v="442"/>
    <s v="SIS vs BRO"/>
    <n v="14200000"/>
    <n v="6973932553"/>
    <n v="2695760.5539234634"/>
    <n v="116232209.21666667"/>
    <x v="3"/>
    <s v="SiS"/>
    <n v="60"/>
    <n v="8.4654039427908785"/>
    <x v="15"/>
    <s v="UA"/>
    <s v="Entertainment"/>
    <n v="3739171"/>
    <n v="2460"/>
    <n v="4686"/>
    <n v="105"/>
    <n v="0.03"/>
    <n v="0.42"/>
    <n v="0.22499999999999998"/>
    <n v="0.32"/>
    <n v="5"/>
    <n v="2.66"/>
    <n v="10"/>
    <n v="7.0422535211267606E-7"/>
    <x v="3"/>
    <s v="Aug"/>
    <n v="3"/>
    <s v="Aug 2016"/>
    <n v="2587"/>
    <x v="22"/>
  </r>
  <r>
    <n v="938"/>
    <n v="531"/>
    <s v="YoungBoy Never Broke Again"/>
    <n v="12700000"/>
    <n v="13174393401"/>
    <n v="4162525.5611374406"/>
    <n v="92777418.316901416"/>
    <x v="3"/>
    <s v="YoungBoy Never Broke Again"/>
    <n v="142"/>
    <n v="16.375987361769351"/>
    <x v="4"/>
    <s v="US"/>
    <s v="Music"/>
    <n v="279"/>
    <n v="173"/>
    <n v="147"/>
    <n v="169968000"/>
    <n v="42500"/>
    <n v="679900"/>
    <n v="361200"/>
    <n v="509900"/>
    <n v="8200000"/>
    <n v="4354950"/>
    <n v="100000"/>
    <n v="7.874015748031496E-3"/>
    <x v="4"/>
    <s v="Jan"/>
    <n v="4"/>
    <s v="Jan 2015"/>
    <n v="3165"/>
    <x v="66"/>
  </r>
  <r>
    <n v="703"/>
    <n v="416"/>
    <s v="Bayashi TV"/>
    <n v="14900000"/>
    <n v="8615618825"/>
    <n v="2177861.1792214359"/>
    <n v="92641062.634408608"/>
    <x v="3"/>
    <s v="ýýýýýýýýýýýýýýýýýýBAYASHITV"/>
    <n v="93"/>
    <n v="8.5806370070778559"/>
    <x v="9"/>
    <s v="JP"/>
    <s v="Autos"/>
    <n v="3468229"/>
    <n v="3508"/>
    <n v="3271"/>
    <n v="2477"/>
    <n v="0.62"/>
    <n v="10"/>
    <n v="5.31"/>
    <n v="7"/>
    <n v="119"/>
    <n v="63"/>
    <n v="9"/>
    <n v="6.0402684563758386E-7"/>
    <x v="13"/>
    <s v="Nov"/>
    <n v="19"/>
    <s v="Nov 2012"/>
    <n v="3956"/>
    <x v="32"/>
  </r>
  <r>
    <n v="887"/>
    <n v="507"/>
    <s v="Ryan Trahan"/>
    <n v="13100000"/>
    <n v="2182651464"/>
    <n v="4776042.5908096284"/>
    <n v="66140953.454545453"/>
    <x v="3"/>
    <s v="Ryan Trahan"/>
    <n v="33"/>
    <n v="26.356673960612689"/>
    <x v="4"/>
    <s v="US"/>
    <s v="People"/>
    <n v="4051001"/>
    <n v="7683"/>
    <n v="7670"/>
    <n v="248"/>
    <n v="0.06"/>
    <n v="0.99"/>
    <n v="0.52500000000000002"/>
    <n v="0.74"/>
    <n v="12"/>
    <n v="6.37"/>
    <n v="1"/>
    <n v="7.6335877862595424E-8"/>
    <x v="17"/>
    <s v="Jun"/>
    <n v="27"/>
    <s v="Jun 2022"/>
    <n v="457"/>
    <x v="67"/>
  </r>
  <r>
    <n v="467"/>
    <n v="288"/>
    <s v="Miley Cyrus"/>
    <n v="18300000"/>
    <n v="7760819588"/>
    <n v="1517860.2753764912"/>
    <n v="54653659.070422538"/>
    <x v="3"/>
    <s v="Miley Cyrus"/>
    <n v="142"/>
    <n v="10.136905926070801"/>
    <x v="4"/>
    <s v="US"/>
    <s v="Entertainment"/>
    <n v="696"/>
    <n v="121"/>
    <n v="117"/>
    <n v="127982000"/>
    <n v="32000"/>
    <n v="511900"/>
    <n v="271950"/>
    <n v="383900"/>
    <n v="6100000"/>
    <n v="3241950"/>
    <n v="100000"/>
    <n v="5.4644808743169399E-3"/>
    <x v="6"/>
    <s v="Sep"/>
    <n v="15"/>
    <s v="Sep 2009"/>
    <n v="5113"/>
    <x v="68"/>
  </r>
  <r>
    <n v="514"/>
    <n v="313"/>
    <s v="Fun For Kids TV - Hindi Rhymes"/>
    <n v="17500000"/>
    <n v="7612385622"/>
    <n v="3474388.6910086717"/>
    <n v="51089836.389261745"/>
    <x v="3"/>
    <s v="Fun For Kids TV - Hindi Rhymes"/>
    <n v="149"/>
    <n v="24.821999087174806"/>
    <x v="3"/>
    <s v="IN"/>
    <s v="Entertainment"/>
    <n v="723"/>
    <n v="86"/>
    <n v="124"/>
    <n v="109847000"/>
    <n v="27500"/>
    <n v="439400"/>
    <n v="233450"/>
    <n v="329500"/>
    <n v="5300000"/>
    <n v="2814750"/>
    <n v="300000"/>
    <n v="1.7142857142857144E-2"/>
    <x v="2"/>
    <s v="Sep"/>
    <n v="27"/>
    <s v="Sep 2017"/>
    <n v="2191"/>
    <x v="69"/>
  </r>
  <r>
    <n v="255"/>
    <n v="166"/>
    <s v="MrBeast en Espaï¿½ï"/>
    <n v="24200000"/>
    <n v="2700914170"/>
    <n v="3410245.1641414142"/>
    <n v="40312151.791044779"/>
    <x v="3"/>
    <s v="MrBeast en Espaï¿½ï"/>
    <n v="67"/>
    <n v="30.877525252525253"/>
    <x v="7"/>
    <s v="MX"/>
    <s v="Entertainment"/>
    <n v="3309"/>
    <n v="10"/>
    <n v="70"/>
    <n v="33590000"/>
    <n v="8400"/>
    <n v="134400"/>
    <n v="71400"/>
    <n v="100800"/>
    <n v="1600000"/>
    <n v="850400"/>
    <n v="100000"/>
    <n v="4.1322314049586778E-3"/>
    <x v="7"/>
    <s v="Jul"/>
    <n v="9"/>
    <s v="Jul 2021"/>
    <n v="792"/>
    <x v="70"/>
  </r>
  <r>
    <n v="3"/>
    <n v="2"/>
    <s v="MrBeast"/>
    <n v="166000000"/>
    <n v="28368841870"/>
    <n v="6706582.0023640664"/>
    <n v="38284536.936572202"/>
    <x v="3"/>
    <s v="MrBeast"/>
    <n v="741"/>
    <n v="63.939716312056738"/>
    <x v="4"/>
    <s v="US"/>
    <s v="Entertainment"/>
    <n v="48"/>
    <n v="1"/>
    <n v="1"/>
    <n v="1348000000"/>
    <n v="337000"/>
    <n v="5400000"/>
    <n v="2868500"/>
    <n v="4000000"/>
    <n v="64700000"/>
    <n v="34350000"/>
    <n v="8000000"/>
    <n v="4.8192771084337352E-2"/>
    <x v="13"/>
    <s v="Feb"/>
    <n v="20"/>
    <s v="Feb 2012"/>
    <n v="4230"/>
    <x v="71"/>
  </r>
  <r>
    <n v="375"/>
    <n v="237"/>
    <s v="Ninja Kidz TV"/>
    <n v="20500000"/>
    <n v="11009148579"/>
    <n v="4581418.4681647941"/>
    <n v="37193069.523648649"/>
    <x v="3"/>
    <s v="Ninja Kidz TV"/>
    <n v="296"/>
    <n v="44.960466084061594"/>
    <x v="4"/>
    <s v="US"/>
    <s v="Entertainment"/>
    <n v="377"/>
    <n v="104"/>
    <n v="99"/>
    <n v="195203000"/>
    <n v="48800"/>
    <n v="780800"/>
    <n v="414800"/>
    <n v="585600"/>
    <n v="9400000"/>
    <n v="4992800"/>
    <n v="100000"/>
    <n v="4.8780487804878049E-3"/>
    <x v="2"/>
    <s v="Feb"/>
    <n v="9"/>
    <s v="Feb 2017"/>
    <n v="2403"/>
    <x v="72"/>
  </r>
  <r>
    <n v="37"/>
    <n v="27"/>
    <s v="Marshmello"/>
    <n v="56400000"/>
    <n v="14696003229"/>
    <n v="4779188.0419512196"/>
    <n v="33706429.424311928"/>
    <x v="3"/>
    <s v="Marshmello"/>
    <n v="436"/>
    <n v="51.752845528455282"/>
    <x v="4"/>
    <s v="US"/>
    <s v="Music"/>
    <n v="233"/>
    <n v="11"/>
    <n v="15"/>
    <n v="112100000"/>
    <n v="28000"/>
    <n v="448400"/>
    <n v="238200"/>
    <n v="336300"/>
    <n v="5400000"/>
    <n v="2868150"/>
    <n v="100000"/>
    <n v="1.7730496453900709E-3"/>
    <x v="4"/>
    <s v="Apr"/>
    <n v="6"/>
    <s v="Apr 2015"/>
    <n v="3075"/>
    <x v="73"/>
  </r>
  <r>
    <n v="472"/>
    <n v="290"/>
    <s v="Jake Fellman"/>
    <n v="18100000"/>
    <n v="13378360425"/>
    <n v="3355495.4665161776"/>
    <n v="31853239.107142858"/>
    <x v="3"/>
    <s v="Jake Fellman"/>
    <n v="420"/>
    <n v="38.449962377727616"/>
    <x v="4"/>
    <s v="US"/>
    <s v="Entertainment"/>
    <n v="274"/>
    <n v="122"/>
    <n v="118"/>
    <n v="497044000"/>
    <n v="124300"/>
    <n v="2000000"/>
    <n v="1062150"/>
    <n v="1500000"/>
    <n v="23900000"/>
    <n v="12700000"/>
    <n v="700000"/>
    <n v="3.8674033149171269E-2"/>
    <x v="13"/>
    <s v="Oct"/>
    <n v="13"/>
    <s v="Oct 2012"/>
    <n v="3987"/>
    <x v="74"/>
  </r>
  <r>
    <n v="365"/>
    <n v="232"/>
    <s v="Yoeslan"/>
    <n v="20700000"/>
    <n v="17963202261"/>
    <n v="16404750.923287671"/>
    <n v="29019712.861066237"/>
    <x v="3"/>
    <s v="Yoeslan"/>
    <n v="619"/>
    <n v="206.33333333333334"/>
    <x v="4"/>
    <s v="US"/>
    <s v="Entertainment"/>
    <n v="146"/>
    <n v="101"/>
    <n v="96"/>
    <n v="874796000"/>
    <n v="218700"/>
    <n v="3500000"/>
    <n v="1859350"/>
    <n v="2600000"/>
    <n v="42000000"/>
    <n v="22300000"/>
    <n v="1000000"/>
    <n v="4.8309178743961352E-2"/>
    <x v="5"/>
    <s v="Sep"/>
    <n v="26"/>
    <s v="Sep 2020"/>
    <n v="1095"/>
    <x v="75"/>
  </r>
  <r>
    <n v="355"/>
    <n v="226"/>
    <s v="Lyrical Lemonade"/>
    <n v="21000000"/>
    <n v="10631638628"/>
    <n v="2771542.9165797704"/>
    <n v="25313425.304761905"/>
    <x v="3"/>
    <s v="Lyrical Lemonade"/>
    <n v="420"/>
    <n v="39.963503649635037"/>
    <x v="4"/>
    <s v="US"/>
    <s v="Entertainment"/>
    <n v="398"/>
    <n v="100"/>
    <n v="95"/>
    <n v="80062000"/>
    <n v="20000"/>
    <n v="320200"/>
    <n v="170100"/>
    <n v="240200"/>
    <n v="3800000"/>
    <n v="2020100"/>
    <n v="100000"/>
    <n v="4.7619047619047623E-3"/>
    <x v="1"/>
    <s v="Mar"/>
    <n v="25"/>
    <s v="Mar 2013"/>
    <n v="3836"/>
    <x v="1"/>
  </r>
  <r>
    <n v="93"/>
    <n v="69"/>
    <s v="Like Nastya ESP"/>
    <n v="37600000"/>
    <n v="18208196857"/>
    <n v="7768002.072098976"/>
    <n v="24506321.476446837"/>
    <x v="3"/>
    <s v="Like Nastya ESP"/>
    <n v="743"/>
    <n v="115.69752559726962"/>
    <x v="4"/>
    <s v="US"/>
    <s v="Entertainment"/>
    <n v="145"/>
    <n v="29"/>
    <n v="28"/>
    <n v="321026000"/>
    <n v="80300"/>
    <n v="1300000"/>
    <n v="690150"/>
    <n v="963100"/>
    <n v="15400000"/>
    <n v="8181550"/>
    <n v="700000"/>
    <n v="1.8617021276595744E-2"/>
    <x v="2"/>
    <s v="Apr"/>
    <n v="22"/>
    <s v="Apr 2017"/>
    <n v="2344"/>
    <x v="76"/>
  </r>
  <r>
    <n v="112"/>
    <n v="82"/>
    <s v="Ryan's World"/>
    <n v="35200000"/>
    <n v="55299840198"/>
    <n v="17804198.389568578"/>
    <n v="22543758.743579291"/>
    <x v="3"/>
    <s v="Ryan's World"/>
    <n v="2453"/>
    <n v="288.26303927881514"/>
    <x v="4"/>
    <s v="US"/>
    <s v="Entertainment"/>
    <n v="15"/>
    <n v="35"/>
    <n v="32"/>
    <n v="238613000"/>
    <n v="59700"/>
    <n v="954500"/>
    <n v="507100"/>
    <n v="715800"/>
    <n v="11500000"/>
    <n v="6107900"/>
    <n v="200000"/>
    <n v="5.681818181818182E-3"/>
    <x v="4"/>
    <s v="Mar"/>
    <n v="17"/>
    <s v="Mar 2015"/>
    <n v="3106"/>
    <x v="6"/>
  </r>
  <r>
    <n v="202"/>
    <n v="136"/>
    <s v="Dushyant kukreja"/>
    <n v="27100000"/>
    <n v="17318452893"/>
    <n v="5926917.4856262831"/>
    <n v="19480824.401574802"/>
    <x v="3"/>
    <s v="Dushyant kukreja"/>
    <n v="889"/>
    <n v="111.04893908281998"/>
    <x v="3"/>
    <s v="IN"/>
    <s v="Entertainment"/>
    <n v="159"/>
    <n v="49"/>
    <n v="52"/>
    <n v="429692000"/>
    <n v="107400"/>
    <n v="1700000"/>
    <n v="903700"/>
    <n v="1300000"/>
    <n v="20600000"/>
    <n v="10950000"/>
    <n v="700000"/>
    <n v="2.5830258302583026E-2"/>
    <x v="4"/>
    <s v="Sep"/>
    <n v="26"/>
    <s v="Sep 2015"/>
    <n v="2922"/>
    <x v="77"/>
  </r>
  <r>
    <n v="252"/>
    <n v="164"/>
    <s v="Like Nastya AE"/>
    <n v="24400000"/>
    <n v="12385924995"/>
    <n v="7138861.668587896"/>
    <n v="18823594.217325229"/>
    <x v="3"/>
    <s v="Like Nastya AE"/>
    <n v="658"/>
    <n v="138.4265129682997"/>
    <x v="4"/>
    <s v="US"/>
    <s v="Entertainment"/>
    <n v="312"/>
    <n v="75"/>
    <n v="68"/>
    <n v="169865000"/>
    <n v="42500"/>
    <n v="679500"/>
    <n v="361000"/>
    <n v="509600"/>
    <n v="8200000"/>
    <n v="4354800"/>
    <n v="400000"/>
    <n v="1.6393442622950821E-2"/>
    <x v="10"/>
    <s v="Dec"/>
    <n v="19"/>
    <s v="Dec 2018"/>
    <n v="1735"/>
    <x v="78"/>
  </r>
  <r>
    <n v="875"/>
    <n v="501"/>
    <s v="HUBAï¿½ï¿½"/>
    <n v="13200000"/>
    <n v="9884886099"/>
    <n v="10493509.659235669"/>
    <n v="18373394.236059479"/>
    <x v="3"/>
    <s v="HUBAï¿½ï¿½"/>
    <n v="538"/>
    <n v="208.4607218683652"/>
    <x v="4"/>
    <s v="US"/>
    <s v="Entertainment"/>
    <n v="454"/>
    <n v="167"/>
    <n v="163"/>
    <n v="319647000"/>
    <n v="79900"/>
    <n v="1300000"/>
    <n v="689950"/>
    <n v="958900"/>
    <n v="15300000"/>
    <n v="8129450"/>
    <n v="500000"/>
    <n v="3.787878787878788E-2"/>
    <x v="7"/>
    <s v="Feb"/>
    <n v="20"/>
    <s v="Feb 2021"/>
    <n v="942"/>
    <x v="79"/>
  </r>
  <r>
    <n v="448"/>
    <n v="277"/>
    <s v="ýýýýýýýýýýýýýýýýýýýýýý"/>
    <n v="18800000"/>
    <n v="9594188708"/>
    <n v="2945713.4504144918"/>
    <n v="18102242.84528302"/>
    <x v="3"/>
    <s v="ýýýýýýýýýýýýýýýýýýýýýý"/>
    <n v="530"/>
    <n v="59.395148910039907"/>
    <x v="15"/>
    <s v="UA"/>
    <s v="Entertainment"/>
    <n v="483"/>
    <n v="2"/>
    <n v="113"/>
    <n v="68006000"/>
    <n v="17000"/>
    <n v="272000"/>
    <n v="144500"/>
    <n v="204000"/>
    <n v="3300000"/>
    <n v="1752000"/>
    <n v="100000"/>
    <n v="5.3191489361702126E-3"/>
    <x v="9"/>
    <s v="Oct"/>
    <n v="20"/>
    <s v="Oct 2014"/>
    <n v="3257"/>
    <x v="14"/>
  </r>
  <r>
    <n v="213"/>
    <n v="144"/>
    <s v="PANDA BOI"/>
    <n v="26400000"/>
    <n v="17211600007"/>
    <n v="17143027.895418327"/>
    <n v="17798965.88107549"/>
    <x v="3"/>
    <s v="PANDA BOI"/>
    <n v="967"/>
    <n v="351.54880478087654"/>
    <x v="16"/>
    <s v="IT"/>
    <s v="Entertainment"/>
    <n v="158"/>
    <n v="1"/>
    <n v="55"/>
    <n v="1225000000"/>
    <n v="306400"/>
    <n v="4900000"/>
    <n v="2603200"/>
    <n v="3700000"/>
    <n v="58800000"/>
    <n v="31250000"/>
    <n v="2000000"/>
    <n v="7.575757575757576E-2"/>
    <x v="5"/>
    <s v="Dec"/>
    <n v="5"/>
    <s v="Dec 2020"/>
    <n v="1004"/>
    <x v="80"/>
  </r>
  <r>
    <n v="444"/>
    <n v="275"/>
    <s v="Sidemen"/>
    <n v="18800000"/>
    <n v="5257834105"/>
    <n v="1744470.50597213"/>
    <n v="16852032.387820512"/>
    <x v="3"/>
    <s v="Sidemen"/>
    <n v="312"/>
    <n v="37.78367617783676"/>
    <x v="5"/>
    <s v="GB"/>
    <s v="Entertainment"/>
    <n v="1263"/>
    <n v="19"/>
    <n v="113"/>
    <n v="78158000"/>
    <n v="19500"/>
    <n v="312600"/>
    <n v="166050"/>
    <n v="234500"/>
    <n v="3800000"/>
    <n v="2017250"/>
    <n v="100000"/>
    <n v="5.3191489361702126E-3"/>
    <x v="4"/>
    <s v="Jun"/>
    <n v="14"/>
    <s v="Jun 2015"/>
    <n v="3014"/>
    <x v="61"/>
  </r>
  <r>
    <n v="490"/>
    <n v="299"/>
    <s v="Like Nastya VNM"/>
    <n v="17900000"/>
    <n v="9867515979"/>
    <n v="7048225.699285714"/>
    <n v="16391222.556478405"/>
    <x v="3"/>
    <s v="Like Nastya VNM"/>
    <n v="602"/>
    <n v="156.95000000000002"/>
    <x v="17"/>
    <s v="VN"/>
    <s v="Entertainment"/>
    <n v="455"/>
    <n v="1"/>
    <n v="121"/>
    <n v="84467000"/>
    <n v="21100"/>
    <n v="337900"/>
    <n v="179500"/>
    <n v="253400"/>
    <n v="4100000"/>
    <n v="2176700"/>
    <n v="100000"/>
    <n v="5.5865921787709499E-3"/>
    <x v="8"/>
    <s v="Nov"/>
    <n v="22"/>
    <s v="Nov 2019"/>
    <n v="1400"/>
    <x v="81"/>
  </r>
  <r>
    <n v="347"/>
    <n v="221"/>
    <s v="Azhan5star"/>
    <n v="21300000"/>
    <n v="10047736580"/>
    <n v="10666387.027600849"/>
    <n v="15019038.236173393"/>
    <x v="3"/>
    <s v="Azhan5star"/>
    <n v="669"/>
    <n v="259.21974522292993"/>
    <x v="3"/>
    <s v="IN"/>
    <s v="Entertainment"/>
    <n v="436"/>
    <n v="67"/>
    <n v="92"/>
    <n v="236293000"/>
    <n v="59100"/>
    <n v="945200"/>
    <n v="502150"/>
    <n v="708900"/>
    <n v="11300000"/>
    <n v="6004450"/>
    <n v="600000"/>
    <n v="2.8169014084507043E-2"/>
    <x v="7"/>
    <s v="Feb"/>
    <n v="2"/>
    <s v="Feb 2021"/>
    <n v="942"/>
    <x v="79"/>
  </r>
  <r>
    <n v="547"/>
    <n v="328"/>
    <s v="Like Nastya IDN"/>
    <n v="16800000"/>
    <n v="7195314800"/>
    <n v="5139510.5714285718"/>
    <n v="14333296.414342629"/>
    <x v="3"/>
    <s v="Like Nastya IDN"/>
    <n v="502"/>
    <n v="130.87857142857143"/>
    <x v="11"/>
    <s v="ID"/>
    <s v="Entertainment"/>
    <n v="795"/>
    <n v="19"/>
    <n v="130"/>
    <n v="42836000"/>
    <n v="10700"/>
    <n v="171300"/>
    <n v="91000"/>
    <n v="128500"/>
    <n v="2100000"/>
    <n v="1114250"/>
    <n v="100000"/>
    <n v="5.9523809523809521E-3"/>
    <x v="8"/>
    <s v="Nov"/>
    <n v="22"/>
    <s v="Nov 2019"/>
    <n v="1400"/>
    <x v="81"/>
  </r>
  <r>
    <n v="561"/>
    <n v="336"/>
    <s v="Jordan Matter"/>
    <n v="16600000"/>
    <n v="5819508534"/>
    <n v="951210.94050343253"/>
    <n v="14090819.694915254"/>
    <x v="3"/>
    <s v="Jordan Matter"/>
    <n v="413"/>
    <n v="24.639588100686499"/>
    <x v="4"/>
    <s v="US"/>
    <s v="Entertainment"/>
    <n v="1088"/>
    <n v="136"/>
    <n v="132"/>
    <n v="199033000"/>
    <n v="49800"/>
    <n v="796100"/>
    <n v="422950"/>
    <n v="597100"/>
    <n v="9600000"/>
    <n v="5098550"/>
    <n v="300000"/>
    <n v="1.8072289156626505E-2"/>
    <x v="12"/>
    <s v="Dec"/>
    <n v="21"/>
    <s v="Dec 2006"/>
    <n v="6118"/>
    <x v="82"/>
  </r>
  <r>
    <n v="814"/>
    <n v="465"/>
    <s v="Airrack"/>
    <n v="13800000"/>
    <n v="2224911030"/>
    <n v="702973.46919431281"/>
    <n v="12860757.398843931"/>
    <x v="3"/>
    <s v="Airrack"/>
    <n v="173"/>
    <n v="19.951026856240127"/>
    <x v="4"/>
    <s v="US"/>
    <s v="Entertainment"/>
    <n v="4285"/>
    <n v="161"/>
    <n v="157"/>
    <n v="99654000"/>
    <n v="24900"/>
    <n v="398600"/>
    <n v="211750"/>
    <n v="299000"/>
    <n v="4800000"/>
    <n v="2549500"/>
    <n v="300000"/>
    <n v="2.1739130434782608E-2"/>
    <x v="4"/>
    <s v="Jan"/>
    <n v="3"/>
    <s v="Jan 2015"/>
    <n v="3165"/>
    <x v="66"/>
  </r>
  <r>
    <n v="881"/>
    <n v="503"/>
    <s v="MC Divertida"/>
    <n v="13200000"/>
    <n v="5224764969"/>
    <n v="2525260.980666989"/>
    <n v="12650762.636803875"/>
    <x v="3"/>
    <s v="MC Divertida"/>
    <n v="413"/>
    <n v="72.858869018849674"/>
    <x v="1"/>
    <s v="BR"/>
    <s v="Entertainment"/>
    <n v="1269"/>
    <n v="49"/>
    <n v="164"/>
    <n v="64517000"/>
    <n v="16100"/>
    <n v="258100"/>
    <n v="137100"/>
    <n v="193600"/>
    <n v="3100000"/>
    <n v="1646800"/>
    <n v="100000"/>
    <n v="7.575757575757576E-3"/>
    <x v="10"/>
    <s v="Jan"/>
    <n v="17"/>
    <s v="Jan 2018"/>
    <n v="2069"/>
    <x v="83"/>
  </r>
  <r>
    <n v="280"/>
    <n v="177"/>
    <s v="Maya and Mary"/>
    <n v="23600000"/>
    <n v="6766461070"/>
    <n v="1837214.5180559326"/>
    <n v="12258081.648550725"/>
    <x v="3"/>
    <s v="Maya and Mary"/>
    <n v="552"/>
    <n v="54.705403203909853"/>
    <x v="4"/>
    <s v="US"/>
    <s v="Entertainment"/>
    <n v="883"/>
    <n v="82"/>
    <n v="75"/>
    <n v="44542000"/>
    <n v="11100"/>
    <n v="178200"/>
    <n v="94650"/>
    <n v="133600"/>
    <n v="2100000"/>
    <n v="1116800"/>
    <n v="400000"/>
    <n v="1.6949152542372881E-2"/>
    <x v="1"/>
    <s v="Aug"/>
    <n v="30"/>
    <s v="Aug 2013"/>
    <n v="3683"/>
    <x v="84"/>
  </r>
  <r>
    <n v="132"/>
    <n v="97"/>
    <s v="Eros Now Music"/>
    <n v="32700000"/>
    <n v="17853798780"/>
    <n v="4249892.5922399433"/>
    <n v="11738197.75147929"/>
    <x v="3"/>
    <s v="Mzaalo"/>
    <n v="1521"/>
    <n v="132.15067840990238"/>
    <x v="3"/>
    <s v="IN"/>
    <s v="Entertainment"/>
    <n v="8055"/>
    <n v="730"/>
    <n v="838"/>
    <n v="20263000"/>
    <n v="5100"/>
    <n v="81100"/>
    <n v="43100"/>
    <n v="60800"/>
    <n v="972600"/>
    <n v="516700"/>
    <n v="40000"/>
    <n v="1.2232415902140672E-3"/>
    <x v="13"/>
    <s v="Mar"/>
    <n v="14"/>
    <s v="Mar 2012"/>
    <n v="4201"/>
    <x v="85"/>
  </r>
  <r>
    <n v="318"/>
    <n v="203"/>
    <s v="Kinder Spielzeug Kanal (Kidibli)"/>
    <n v="22200000"/>
    <n v="11136266461"/>
    <n v="3811179.4869952085"/>
    <n v="11147413.874874875"/>
    <x v="3"/>
    <s v="Kinder Spielzeug Kanal (Kidibli)"/>
    <n v="999"/>
    <n v="124.78952772073922"/>
    <x v="4"/>
    <s v="US"/>
    <s v="Entertainment"/>
    <n v="370"/>
    <n v="92"/>
    <n v="86"/>
    <n v="139333000"/>
    <n v="34800"/>
    <n v="557300"/>
    <n v="296050"/>
    <n v="418000"/>
    <n v="6700000"/>
    <n v="3559000"/>
    <n v="200000"/>
    <n v="9.0090090090090089E-3"/>
    <x v="4"/>
    <s v="Sep"/>
    <n v="25"/>
    <s v="Sep 2015"/>
    <n v="2922"/>
    <x v="77"/>
  </r>
  <r>
    <n v="295"/>
    <n v="187"/>
    <s v="Tsuriki Show"/>
    <n v="23000000"/>
    <n v="31494513067"/>
    <n v="20679260.057124097"/>
    <n v="10841484.704647159"/>
    <x v="3"/>
    <s v="Tsuriki Show"/>
    <n v="2905"/>
    <n v="696.20814182534468"/>
    <x v="12"/>
    <s v="DE"/>
    <s v="Comedy"/>
    <n v="34"/>
    <n v="1"/>
    <n v="15"/>
    <n v="756717000"/>
    <n v="189200"/>
    <n v="3000000"/>
    <n v="1594600"/>
    <n v="2300000"/>
    <n v="36300000"/>
    <n v="19300000"/>
    <n v="800000"/>
    <n v="3.4782608695652174E-2"/>
    <x v="8"/>
    <s v="Jul"/>
    <n v="10"/>
    <s v="Jul 2019"/>
    <n v="1523"/>
    <x v="86"/>
  </r>
  <r>
    <n v="243"/>
    <n v="159"/>
    <s v="Dan Rhodes"/>
    <n v="24800000"/>
    <n v="17387583720"/>
    <n v="6012304.1908713691"/>
    <n v="10576389.124087591"/>
    <x v="3"/>
    <s v="Dan Rhodes"/>
    <n v="1644"/>
    <n v="207.48962655601659"/>
    <x v="5"/>
    <s v="GB"/>
    <s v="Entertainment"/>
    <n v="157"/>
    <n v="9"/>
    <n v="66"/>
    <n v="331889000"/>
    <n v="83000"/>
    <n v="1300000"/>
    <n v="691500"/>
    <n v="995700"/>
    <n v="15900000"/>
    <n v="8447850"/>
    <n v="500000"/>
    <n v="2.0161290322580645E-2"/>
    <x v="4"/>
    <s v="Oct"/>
    <n v="30"/>
    <s v="Oct 2015"/>
    <n v="2892"/>
    <x v="16"/>
  </r>
  <r>
    <n v="597"/>
    <n v="352"/>
    <s v="Daily Dose Of Internet"/>
    <n v="16100000"/>
    <n v="6872702790"/>
    <n v="2303184.5810991959"/>
    <n v="10242478.077496273"/>
    <x v="3"/>
    <s v="Daily Dose Of Internet"/>
    <n v="671"/>
    <n v="82.076072386058982"/>
    <x v="4"/>
    <s v="US"/>
    <s v="Entertainment"/>
    <n v="851"/>
    <n v="140"/>
    <n v="136"/>
    <n v="399807000"/>
    <n v="100000"/>
    <n v="1600000"/>
    <n v="850000"/>
    <n v="1200000"/>
    <n v="19200000"/>
    <n v="10200000"/>
    <n v="300000"/>
    <n v="1.8633540372670808E-2"/>
    <x v="4"/>
    <s v="Jul"/>
    <n v="15"/>
    <s v="Jul 2015"/>
    <n v="2984"/>
    <x v="87"/>
  </r>
  <r>
    <n v="176"/>
    <n v="121"/>
    <s v="Zhong"/>
    <n v="29200000"/>
    <n v="14727238483"/>
    <n v="4653155.9187993677"/>
    <n v="9733799.3939193655"/>
    <x v="3"/>
    <s v="Zhong"/>
    <n v="1513"/>
    <n v="174.48499210110583"/>
    <x v="4"/>
    <s v="US"/>
    <s v="Entertainment"/>
    <n v="230"/>
    <n v="51"/>
    <n v="48"/>
    <n v="180519000"/>
    <n v="0"/>
    <n v="0"/>
    <n v="0"/>
    <n v="0"/>
    <n v="0"/>
    <n v="0"/>
    <n v="1000000"/>
    <n v="3.4246575342465752E-2"/>
    <x v="4"/>
    <s v="Jan"/>
    <n v="19"/>
    <s v="Jan 2015"/>
    <n v="3165"/>
    <x v="66"/>
  </r>
  <r>
    <n v="551"/>
    <n v="331"/>
    <s v="With Kids[ï¿½ï¿½ï¿½ï¿½ï"/>
    <n v="16700000"/>
    <n v="8826138204"/>
    <n v="2163799.5106643783"/>
    <n v="9593628.4826086964"/>
    <x v="3"/>
    <s v="With Kids[ï¿½ï¿½ï¿½ï¿½ï"/>
    <n v="920"/>
    <n v="82.324099043883308"/>
    <x v="4"/>
    <s v="US"/>
    <s v="Entertainment"/>
    <n v="559"/>
    <n v="135"/>
    <n v="130"/>
    <n v="45698000"/>
    <n v="11400"/>
    <n v="182800"/>
    <n v="97100"/>
    <n v="137100"/>
    <n v="2200000"/>
    <n v="1168550"/>
    <n v="100000"/>
    <n v="5.9880239520958087E-3"/>
    <x v="13"/>
    <s v="Jul"/>
    <n v="6"/>
    <s v="Jul 2012"/>
    <n v="4079"/>
    <x v="88"/>
  </r>
  <r>
    <n v="278"/>
    <n v="176"/>
    <s v="Juan De Dios Pantoja"/>
    <n v="23600000"/>
    <n v="2135644776"/>
    <n v="632034.55933708197"/>
    <n v="9449755.6460176986"/>
    <x v="3"/>
    <s v="Juan De Dios Pantoja"/>
    <n v="226"/>
    <n v="24.412548091151226"/>
    <x v="7"/>
    <s v="MX"/>
    <s v="People"/>
    <n v="4529"/>
    <n v="11"/>
    <n v="10"/>
    <n v="46862000"/>
    <n v="11700"/>
    <n v="187400"/>
    <n v="99550"/>
    <n v="140600"/>
    <n v="2200000"/>
    <n v="1170300"/>
    <n v="200000"/>
    <n v="8.4745762711864406E-3"/>
    <x v="9"/>
    <s v="Jun"/>
    <n v="9"/>
    <s v="Jun 2014"/>
    <n v="3379"/>
    <x v="42"/>
  </r>
  <r>
    <n v="47"/>
    <n v="36"/>
    <s v="Get Movies"/>
    <n v="47500000"/>
    <n v="30788679536"/>
    <n v="5032474.5890813991"/>
    <n v="9268115.4533413611"/>
    <x v="3"/>
    <s v="Get Movies"/>
    <n v="3322"/>
    <n v="198.19058515854854"/>
    <x v="8"/>
    <s v="RU"/>
    <s v="Film"/>
    <n v="35"/>
    <n v="1"/>
    <n v="4"/>
    <n v="306540000"/>
    <n v="76600"/>
    <n v="1200000"/>
    <n v="638300"/>
    <n v="919600"/>
    <n v="14700000"/>
    <n v="7809800"/>
    <n v="700000"/>
    <n v="1.4736842105263158E-2"/>
    <x v="12"/>
    <s v="Dec"/>
    <n v="16"/>
    <s v="Dec 2006"/>
    <n v="6118"/>
    <x v="82"/>
  </r>
  <r>
    <n v="686"/>
    <n v="404"/>
    <s v="THE BROWN SIBLINGS"/>
    <n v="15000000"/>
    <n v="8658553456"/>
    <n v="3427772.5479018209"/>
    <n v="8972594.2549222801"/>
    <x v="3"/>
    <s v="THE BROWN SIBLINGS"/>
    <n v="965"/>
    <n v="139.43982581155979"/>
    <x v="3"/>
    <s v="IN"/>
    <s v="Entertainment"/>
    <n v="577"/>
    <n v="103"/>
    <n v="145"/>
    <n v="102357000"/>
    <n v="25600"/>
    <n v="409400"/>
    <n v="217500"/>
    <n v="307100"/>
    <n v="4900000"/>
    <n v="2603550"/>
    <n v="200000"/>
    <n v="1.3333333333333334E-2"/>
    <x v="3"/>
    <s v="Oct"/>
    <n v="9"/>
    <s v="Oct 2016"/>
    <n v="2526"/>
    <x v="5"/>
  </r>
  <r>
    <n v="148"/>
    <n v="108"/>
    <s v="Lucas and Marcus"/>
    <n v="31600000"/>
    <n v="11615848291"/>
    <n v="2510991.8484651968"/>
    <n v="8793223.5359576084"/>
    <x v="3"/>
    <s v="Lucas and Marcus"/>
    <n v="1321"/>
    <n v="104.22935581495894"/>
    <x v="4"/>
    <s v="US"/>
    <s v="Entertainment"/>
    <n v="339"/>
    <n v="42"/>
    <n v="43"/>
    <n v="312099000"/>
    <n v="78000"/>
    <n v="1200000"/>
    <n v="639000"/>
    <n v="936300"/>
    <n v="15000000"/>
    <n v="7968150"/>
    <n v="400000"/>
    <n v="1.2658227848101266E-2"/>
    <x v="11"/>
    <s v="Jan"/>
    <n v="19"/>
    <s v="Jan 2011"/>
    <n v="4626"/>
    <x v="24"/>
  </r>
  <r>
    <n v="166"/>
    <n v="118"/>
    <s v="ýýýýýýýý ýýýýýýýý ýýýýýýýýýý | toyoraljanahtv"/>
    <n v="30200000"/>
    <n v="27684955537"/>
    <n v="5110754.2065719031"/>
    <n v="8507976.5018438846"/>
    <x v="3"/>
    <s v="ýýýýýýýý ýýýýýýýý ýýýýýýýýýý | toyoraljanahtv"/>
    <n v="3254"/>
    <n v="219.25604578179804"/>
    <x v="18"/>
    <s v="JO"/>
    <s v="Music"/>
    <n v="51"/>
    <n v="1"/>
    <n v="52"/>
    <n v="116434000"/>
    <n v="29100"/>
    <n v="465700"/>
    <n v="247400"/>
    <n v="349300"/>
    <n v="5600000"/>
    <n v="2974650"/>
    <n v="100000"/>
    <n v="3.3112582781456954E-3"/>
    <x v="15"/>
    <s v="Nov"/>
    <n v="24"/>
    <s v="Nov 2008"/>
    <n v="5417"/>
    <x v="89"/>
  </r>
  <r>
    <n v="636"/>
    <n v="373"/>
    <s v="Kashvi Adlakha"/>
    <n v="15500000"/>
    <n v="12714141740"/>
    <n v="5424121.9027303755"/>
    <n v="8337142.1245901641"/>
    <x v="3"/>
    <s v="Kashvi Adlakha"/>
    <n v="1525"/>
    <n v="237.46800341296927"/>
    <x v="3"/>
    <s v="IN"/>
    <s v="Entertainment"/>
    <n v="300"/>
    <n v="99"/>
    <n v="141"/>
    <n v="139123000"/>
    <n v="34800"/>
    <n v="556500"/>
    <n v="295650"/>
    <n v="417400"/>
    <n v="6700000"/>
    <n v="3558700"/>
    <n v="200000"/>
    <n v="1.2903225806451613E-2"/>
    <x v="2"/>
    <s v="Apr"/>
    <n v="9"/>
    <s v="Apr 2017"/>
    <n v="2344"/>
    <x v="76"/>
  </r>
  <r>
    <n v="267"/>
    <n v="171"/>
    <s v="James Charles"/>
    <n v="23900000"/>
    <n v="4067878931"/>
    <n v="1436905.3094312963"/>
    <n v="8055205.803960396"/>
    <x v="3"/>
    <s v="James Charles"/>
    <n v="505"/>
    <n v="65.109501942776404"/>
    <x v="4"/>
    <s v="US"/>
    <s v="Entertainment"/>
    <n v="1860"/>
    <n v="79"/>
    <n v="73"/>
    <n v="58126000"/>
    <n v="14500"/>
    <n v="232500"/>
    <n v="123500"/>
    <n v="174400"/>
    <n v="2800000"/>
    <n v="1487200"/>
    <n v="100000"/>
    <n v="4.1841004184100415E-3"/>
    <x v="4"/>
    <s v="Dec"/>
    <n v="1"/>
    <s v="Dec 2015"/>
    <n v="2831"/>
    <x v="90"/>
  </r>
  <r>
    <n v="560"/>
    <n v="335"/>
    <s v="Younes Zarou"/>
    <n v="16600000"/>
    <n v="15278668857"/>
    <n v="17911686.819460727"/>
    <n v="6944849.4804545455"/>
    <x v="3"/>
    <s v="Younes Zarou"/>
    <n v="2200"/>
    <n v="941.38335287221582"/>
    <x v="12"/>
    <s v="DE"/>
    <s v="Entertainment"/>
    <n v="213"/>
    <n v="4"/>
    <n v="131"/>
    <n v="617257000"/>
    <n v="154300"/>
    <n v="2500000"/>
    <n v="1327150"/>
    <n v="1900000"/>
    <n v="29600000"/>
    <n v="15750000"/>
    <n v="900000"/>
    <n v="5.4216867469879519E-2"/>
    <x v="7"/>
    <s v="May"/>
    <n v="6"/>
    <s v="May 2021"/>
    <n v="853"/>
    <x v="91"/>
  </r>
  <r>
    <n v="417"/>
    <n v="261"/>
    <s v="tabii Urdu"/>
    <n v="19600000"/>
    <n v="8779729549"/>
    <n v="7035039.702724359"/>
    <n v="6722610.6807044409"/>
    <x v="3"/>
    <s v="tabii Urdu"/>
    <n v="1306"/>
    <n v="381.96314102564099"/>
    <x v="19"/>
    <s v="TR"/>
    <s v="Entertainment"/>
    <n v="562"/>
    <n v="3"/>
    <n v="107"/>
    <n v="110806000"/>
    <n v="27700"/>
    <n v="443200"/>
    <n v="235450"/>
    <n v="332400"/>
    <n v="5300000"/>
    <n v="2816200"/>
    <n v="100000"/>
    <n v="5.1020408163265302E-3"/>
    <x v="5"/>
    <s v="Apr"/>
    <n v="17"/>
    <s v="Apr 2020"/>
    <n v="1248"/>
    <x v="56"/>
  </r>
  <r>
    <n v="385"/>
    <n v="244"/>
    <s v="Ami Rodriguez"/>
    <n v="20200000"/>
    <n v="2951914200"/>
    <n v="570418.20289855078"/>
    <n v="6417204.7826086953"/>
    <x v="3"/>
    <s v="Ami Rodriguez"/>
    <n v="460"/>
    <n v="32.444444444444443"/>
    <x v="20"/>
    <s v="CO"/>
    <s v="Entertainment"/>
    <n v="2959"/>
    <n v="7"/>
    <n v="103"/>
    <n v="263864000"/>
    <n v="66000"/>
    <n v="1100000"/>
    <n v="583000"/>
    <n v="791600"/>
    <n v="12700000"/>
    <n v="6745800"/>
    <n v="1600000"/>
    <n v="7.9207920792079209E-2"/>
    <x v="6"/>
    <s v="Jul"/>
    <n v="20"/>
    <s v="Jul 2009"/>
    <n v="5175"/>
    <x v="9"/>
  </r>
  <r>
    <n v="392"/>
    <n v="250"/>
    <s v="CookieSwirlC"/>
    <n v="20100000"/>
    <n v="23353115850"/>
    <n v="6503234.7117794482"/>
    <n v="6187895.0317965019"/>
    <x v="3"/>
    <s v="CookieSwirlC"/>
    <n v="3774"/>
    <n v="383.60066833751046"/>
    <x v="4"/>
    <s v="US"/>
    <s v="Games"/>
    <n v="86"/>
    <n v="108"/>
    <n v="28"/>
    <n v="221702000"/>
    <n v="55400"/>
    <n v="886800"/>
    <n v="471100"/>
    <n v="665100"/>
    <n v="10600000"/>
    <n v="5632550"/>
    <n v="200000"/>
    <n v="9.9502487562189053E-3"/>
    <x v="1"/>
    <s v="Nov"/>
    <n v="3"/>
    <s v="Nov 2013"/>
    <n v="3591"/>
    <x v="4"/>
  </r>
  <r>
    <n v="420"/>
    <n v="263"/>
    <s v="RKD Studios"/>
    <n v="19500000"/>
    <n v="5234251168"/>
    <n v="1507995.1506770384"/>
    <n v="6179753.445100354"/>
    <x v="3"/>
    <s v="RKD Studios"/>
    <n v="847"/>
    <n v="89.067991933160471"/>
    <x v="3"/>
    <s v="IN"/>
    <s v="Entertainment"/>
    <n v="1265"/>
    <n v="74"/>
    <n v="108"/>
    <n v="59841000"/>
    <n v="0"/>
    <n v="0"/>
    <n v="0"/>
    <n v="0"/>
    <n v="0"/>
    <n v="0"/>
    <n v="300000"/>
    <n v="1.5384615384615385E-2"/>
    <x v="9"/>
    <s v="Mar"/>
    <n v="14"/>
    <s v="Mar 2014"/>
    <n v="3471"/>
    <x v="44"/>
  </r>
  <r>
    <n v="286"/>
    <n v="180"/>
    <s v="Sesame Street"/>
    <n v="23300000"/>
    <n v="22471357411"/>
    <n v="3482851.4276193427"/>
    <n v="6144751.8214383377"/>
    <x v="3"/>
    <s v="Sesame Street"/>
    <n v="3657"/>
    <n v="206.8823620582765"/>
    <x v="4"/>
    <s v="US"/>
    <s v="Entertainment"/>
    <n v="99"/>
    <n v="83"/>
    <n v="78"/>
    <n v="124187000"/>
    <n v="31000"/>
    <n v="496700"/>
    <n v="263850"/>
    <n v="372600"/>
    <n v="6000000"/>
    <n v="3186300"/>
    <n v="100000"/>
    <n v="4.2918454935622317E-3"/>
    <x v="12"/>
    <s v="Jan"/>
    <n v="16"/>
    <s v="Jan 2006"/>
    <n v="6452"/>
    <x v="34"/>
  </r>
  <r>
    <n v="200"/>
    <n v="135"/>
    <s v="Crazy XYZ"/>
    <n v="27300000"/>
    <n v="7705492350"/>
    <n v="3516883.774532177"/>
    <n v="6120327.5218427321"/>
    <x v="3"/>
    <s v="Crazy XYZ"/>
    <n v="1259"/>
    <n v="209.73756275673207"/>
    <x v="3"/>
    <s v="IN"/>
    <s v="Tech"/>
    <n v="707"/>
    <n v="48"/>
    <n v="2"/>
    <n v="102235000"/>
    <n v="25600"/>
    <n v="408900"/>
    <n v="217250"/>
    <n v="306700"/>
    <n v="4900000"/>
    <n v="2603350"/>
    <n v="100000"/>
    <n v="3.663003663003663E-3"/>
    <x v="2"/>
    <s v="Sep"/>
    <n v="10"/>
    <s v="Sep 2017"/>
    <n v="2191"/>
    <x v="69"/>
  </r>
  <r>
    <n v="963"/>
    <n v="540"/>
    <s v="Family Fitness"/>
    <n v="12500000"/>
    <n v="10384848759"/>
    <n v="4266577.1400986034"/>
    <n v="6112330.0523837553"/>
    <x v="3"/>
    <s v="Family Fitness"/>
    <n v="1699"/>
    <n v="254.78019720624485"/>
    <x v="3"/>
    <s v="IN"/>
    <s v="Entertainment"/>
    <n v="413"/>
    <n v="123"/>
    <n v="171"/>
    <n v="235715000"/>
    <n v="58900"/>
    <n v="942900"/>
    <n v="500900"/>
    <n v="707100"/>
    <n v="11300000"/>
    <n v="6003550"/>
    <n v="400000"/>
    <n v="3.2000000000000001E-2"/>
    <x v="2"/>
    <s v="Jan"/>
    <n v="18"/>
    <s v="Jan 2017"/>
    <n v="2434"/>
    <x v="2"/>
  </r>
  <r>
    <n v="876"/>
    <n v="502"/>
    <s v="BIBO ï¿½ï¿½ï¿½ï¿½ï¿½ï¿"/>
    <n v="13200000"/>
    <n v="1148422000"/>
    <n v="673956.57276995305"/>
    <n v="5981364.583333333"/>
    <x v="3"/>
    <s v="BIBO ï¿½ï¿½ï¿½ï¿½ï¿½ï¿"/>
    <n v="192"/>
    <n v="41.12676056338028"/>
    <x v="8"/>
    <s v="RU"/>
    <s v="Entertainment"/>
    <n v="9855"/>
    <n v="13"/>
    <n v="163"/>
    <n v="8769000"/>
    <n v="2200"/>
    <n v="35100"/>
    <n v="18650"/>
    <n v="26300"/>
    <n v="420900"/>
    <n v="223600"/>
    <n v="200000"/>
    <n v="1.5151515151515152E-2"/>
    <x v="8"/>
    <s v="Jan"/>
    <n v="10"/>
    <s v="Jan 2019"/>
    <n v="1704"/>
    <x v="49"/>
  </r>
  <r>
    <n v="844"/>
    <n v="484"/>
    <s v="Lady Diana"/>
    <n v="13500000"/>
    <n v="8265920659"/>
    <n v="3016759.3645985401"/>
    <n v="5891604.1760513186"/>
    <x v="3"/>
    <s v="Lady Diana"/>
    <n v="1403"/>
    <n v="186.89598540145985"/>
    <x v="15"/>
    <s v="UA"/>
    <s v="People"/>
    <n v="620"/>
    <n v="4"/>
    <n v="52"/>
    <n v="75162000"/>
    <n v="18800"/>
    <n v="300600"/>
    <n v="159700"/>
    <n v="225500"/>
    <n v="3600000"/>
    <n v="1912750"/>
    <n v="100000"/>
    <n v="7.4074074074074077E-3"/>
    <x v="3"/>
    <s v="Mar"/>
    <n v="21"/>
    <s v="Mar 2016"/>
    <n v="2740"/>
    <x v="92"/>
  </r>
  <r>
    <n v="847"/>
    <n v="487"/>
    <s v="Vijay Kumar Viner Vlogs"/>
    <n v="13500000"/>
    <n v="7958771872"/>
    <n v="4838159.1927051675"/>
    <n v="5864975.5873249816"/>
    <x v="3"/>
    <s v="Vijay Kumar Viner Vlogs"/>
    <n v="1357"/>
    <n v="301.09726443769"/>
    <x v="3"/>
    <s v="IN"/>
    <s v="Entertainment"/>
    <n v="663"/>
    <n v="116"/>
    <n v="162"/>
    <n v="109813000"/>
    <n v="27500"/>
    <n v="439300"/>
    <n v="233400"/>
    <n v="329400"/>
    <n v="5300000"/>
    <n v="2814700"/>
    <n v="300000"/>
    <n v="2.2222222222222223E-2"/>
    <x v="8"/>
    <s v="Mar"/>
    <n v="22"/>
    <s v="Mar 2019"/>
    <n v="1645"/>
    <x v="11"/>
  </r>
  <r>
    <n v="562"/>
    <n v="337"/>
    <s v="ýýýýýýýý ýýýýýýýýýýýýýýýýýýýýýý"/>
    <n v="16500000"/>
    <n v="2440934034"/>
    <n v="703236.54105445114"/>
    <n v="5797943.0736342045"/>
    <x v="3"/>
    <s v="ýýýýýýýý ýýýýýýýýýýýýýýýýýýýýýý"/>
    <n v="421"/>
    <n v="44.271103428406796"/>
    <x v="4"/>
    <s v="US"/>
    <s v="Entertainment"/>
    <n v="3778"/>
    <n v="137"/>
    <n v="133"/>
    <n v="21953000"/>
    <n v="5500"/>
    <n v="87800"/>
    <n v="46650"/>
    <n v="65900"/>
    <n v="1100000"/>
    <n v="582950"/>
    <n v="200000"/>
    <n v="1.2121212121212121E-2"/>
    <x v="9"/>
    <s v="Mar"/>
    <n v="9"/>
    <s v="Mar 2014"/>
    <n v="3471"/>
    <x v="44"/>
  </r>
  <r>
    <n v="689"/>
    <n v="406"/>
    <s v="Ray William Johnson"/>
    <n v="15000000"/>
    <n v="10239836582"/>
    <n v="1828215.7796821997"/>
    <n v="5679332.546866334"/>
    <x v="3"/>
    <s v="Ray William Johnson"/>
    <n v="1803"/>
    <n v="117.49598286020354"/>
    <x v="4"/>
    <s v="US"/>
    <s v="Comedy"/>
    <n v="423"/>
    <n v="151"/>
    <n v="29"/>
    <n v="312858000"/>
    <n v="78200"/>
    <n v="1300000"/>
    <n v="689100"/>
    <n v="938600"/>
    <n v="15000000"/>
    <n v="7969300"/>
    <n v="200000"/>
    <n v="1.3333333333333334E-2"/>
    <x v="15"/>
    <s v="May"/>
    <n v="26"/>
    <s v="May 2008"/>
    <n v="5601"/>
    <x v="93"/>
  </r>
  <r>
    <n v="682"/>
    <n v="401"/>
    <s v="XpressTV"/>
    <n v="15000000"/>
    <n v="4008801873"/>
    <n v="1242654.0213887168"/>
    <n v="5537019.1616022103"/>
    <x v="3"/>
    <s v="XpressTV"/>
    <n v="724"/>
    <n v="81.915685058896457"/>
    <x v="7"/>
    <s v="MX"/>
    <s v="Entertainment"/>
    <n v="1907"/>
    <n v="26"/>
    <n v="146"/>
    <n v="33880000"/>
    <n v="8500"/>
    <n v="135500"/>
    <n v="72000"/>
    <n v="101600"/>
    <n v="1600000"/>
    <n v="850800"/>
    <n v="100000"/>
    <n v="6.6666666666666671E-3"/>
    <x v="9"/>
    <s v="Nov"/>
    <n v="17"/>
    <s v="Nov 2014"/>
    <n v="3226"/>
    <x v="94"/>
  </r>
  <r>
    <n v="726"/>
    <n v="425"/>
    <s v="Doc Tops"/>
    <n v="14600000"/>
    <n v="2613197447"/>
    <n v="817646.26001251559"/>
    <n v="5333056.0142857144"/>
    <x v="3"/>
    <s v="Doc Tops"/>
    <n v="490"/>
    <n v="55.960575719649569"/>
    <x v="21"/>
    <s v="EC"/>
    <s v="Entertainment"/>
    <n v="3458"/>
    <n v="1"/>
    <n v="150"/>
    <n v="16409000"/>
    <n v="4100"/>
    <n v="65600"/>
    <n v="34850"/>
    <n v="49200"/>
    <n v="787600"/>
    <n v="418400"/>
    <n v="100000"/>
    <n v="6.8493150684931503E-3"/>
    <x v="9"/>
    <s v="Dec"/>
    <n v="29"/>
    <s v="Dec 2014"/>
    <n v="3196"/>
    <x v="95"/>
  </r>
  <r>
    <n v="675"/>
    <n v="397"/>
    <s v="Chapitosiki"/>
    <n v="15100000"/>
    <n v="13897932103"/>
    <n v="10379336.895444361"/>
    <n v="5115175.5991902836"/>
    <x v="3"/>
    <s v="Chapitosiki"/>
    <n v="2717"/>
    <n v="740.63106796116506"/>
    <x v="8"/>
    <s v="RU"/>
    <s v="Entertainment"/>
    <n v="256"/>
    <n v="9"/>
    <n v="143"/>
    <n v="713509000"/>
    <n v="178400"/>
    <n v="2900000"/>
    <n v="1539200"/>
    <n v="2100000"/>
    <n v="34200000"/>
    <n v="18150000"/>
    <n v="700000"/>
    <n v="4.6357615894039736E-2"/>
    <x v="5"/>
    <s v="Jan"/>
    <n v="24"/>
    <s v="Jan 2020"/>
    <n v="1339"/>
    <x v="96"/>
  </r>
  <r>
    <n v="56"/>
    <n v="43"/>
    <s v="Vocï¿½ï¿½ï¿½"/>
    <n v="44700000"/>
    <n v="7828610828"/>
    <n v="2143650.2814895948"/>
    <n v="5024782.3029525029"/>
    <x v="3"/>
    <s v="Vocï¿½ï¿½ï¿½"/>
    <n v="1558"/>
    <n v="155.71467688937568"/>
    <x v="1"/>
    <s v="BR"/>
    <s v="Entertainment"/>
    <n v="681"/>
    <n v="3"/>
    <n v="15"/>
    <n v="48032000"/>
    <n v="12000"/>
    <n v="192100"/>
    <n v="102050"/>
    <n v="144100"/>
    <n v="2300000"/>
    <n v="1222050"/>
    <n v="100000"/>
    <n v="2.2371364653243847E-3"/>
    <x v="1"/>
    <s v="Sep"/>
    <n v="1"/>
    <s v="Sep 2013"/>
    <n v="3652"/>
    <x v="97"/>
  </r>
  <r>
    <n v="579"/>
    <n v="344"/>
    <s v="Bollywood Classics"/>
    <n v="16300000"/>
    <n v="7141825267"/>
    <n v="1640667.4171835515"/>
    <n v="4945862.3732686983"/>
    <x v="3"/>
    <s v="Bollywood Classics"/>
    <n v="1444"/>
    <n v="121.07971513898461"/>
    <x v="3"/>
    <s v="IN"/>
    <s v="Music"/>
    <n v="804"/>
    <n v="93"/>
    <n v="116"/>
    <n v="151477000"/>
    <n v="37900"/>
    <n v="605900"/>
    <n v="321900"/>
    <n v="454400"/>
    <n v="7300000"/>
    <n v="3877200"/>
    <n v="300000"/>
    <n v="1.8404907975460124E-2"/>
    <x v="11"/>
    <s v="Oct"/>
    <n v="13"/>
    <s v="Oct 2011"/>
    <n v="4353"/>
    <x v="53"/>
  </r>
  <r>
    <n v="909"/>
    <n v="518"/>
    <s v="Susy Mouriz"/>
    <n v="13000000"/>
    <n v="6270909026"/>
    <n v="2640382.7477894737"/>
    <n v="4827489.6274056965"/>
    <x v="3"/>
    <s v="Susy Mouriz"/>
    <n v="1299"/>
    <n v="199.63578947368421"/>
    <x v="7"/>
    <s v="MX"/>
    <s v="Entertainment"/>
    <n v="969"/>
    <n v="31"/>
    <n v="165"/>
    <n v="368437000"/>
    <n v="92100"/>
    <n v="1500000"/>
    <n v="796050"/>
    <n v="1100000"/>
    <n v="17700000"/>
    <n v="9400000"/>
    <n v="600000"/>
    <n v="4.6153846153846156E-2"/>
    <x v="2"/>
    <s v="Mar"/>
    <n v="18"/>
    <s v="Mar 2017"/>
    <n v="2375"/>
    <x v="3"/>
  </r>
  <r>
    <n v="54"/>
    <n v="41"/>
    <s v="Voot Kids"/>
    <n v="45500000"/>
    <n v="21388725229"/>
    <n v="8572635.3623246495"/>
    <n v="4589855.1993562235"/>
    <x v="3"/>
    <s v="Voot Kids"/>
    <n v="4660"/>
    <n v="681.72344689378758"/>
    <x v="3"/>
    <s v="IN"/>
    <s v="Entertainment"/>
    <n v="105"/>
    <n v="18"/>
    <n v="13"/>
    <n v="233988000"/>
    <n v="58500"/>
    <n v="936000"/>
    <n v="497250"/>
    <n v="702000"/>
    <n v="11200000"/>
    <n v="5951000"/>
    <n v="400000"/>
    <n v="8.7912087912087912E-3"/>
    <x v="3"/>
    <s v="Nov"/>
    <n v="23"/>
    <s v="Nov 2016"/>
    <n v="2495"/>
    <x v="98"/>
  </r>
  <r>
    <n v="804"/>
    <n v="461"/>
    <s v="karameeshchannel"/>
    <n v="13900000"/>
    <n v="9106781518"/>
    <n v="2137240.4407416098"/>
    <n v="4040275.7400177461"/>
    <x v="3"/>
    <s v="karameeshchannel"/>
    <n v="2254"/>
    <n v="193.07908941563014"/>
    <x v="18"/>
    <s v="JO"/>
    <s v="Music"/>
    <n v="526"/>
    <n v="3"/>
    <n v="137"/>
    <n v="87639000"/>
    <n v="21900"/>
    <n v="350600"/>
    <n v="186250"/>
    <n v="262900"/>
    <n v="4200000"/>
    <n v="2231450"/>
    <n v="100000"/>
    <n v="7.1942446043165471E-3"/>
    <x v="13"/>
    <s v="Jan"/>
    <n v="18"/>
    <s v="Jan 2012"/>
    <n v="4261"/>
    <x v="36"/>
  </r>
  <r>
    <n v="600"/>
    <n v="354"/>
    <s v="Disney Junior"/>
    <n v="16100000"/>
    <n v="15812009296"/>
    <n v="2808028.6442905343"/>
    <n v="3909025.783930779"/>
    <x v="3"/>
    <s v="Disney Junior"/>
    <n v="4045"/>
    <n v="262.19587995027524"/>
    <x v="4"/>
    <s v="US"/>
    <s v="Entertainment"/>
    <n v="196"/>
    <n v="140"/>
    <n v="136"/>
    <n v="267131000"/>
    <n v="66800"/>
    <n v="1100000"/>
    <n v="583400"/>
    <n v="801400"/>
    <n v="12800000"/>
    <n v="6800700"/>
    <n v="300000"/>
    <n v="1.8633540372670808E-2"/>
    <x v="15"/>
    <s v="Apr"/>
    <n v="22"/>
    <s v="Apr 2008"/>
    <n v="5631"/>
    <x v="99"/>
  </r>
  <r>
    <n v="802"/>
    <n v="459"/>
    <s v="Crescendo com Luluca"/>
    <n v="14000000"/>
    <n v="5094050461"/>
    <n v="1725042.4859464951"/>
    <n v="3897513.7421576129"/>
    <x v="3"/>
    <s v="Crescendo com Luluca"/>
    <n v="1307"/>
    <n v="161.54927192685403"/>
    <x v="1"/>
    <s v="BR"/>
    <s v="People"/>
    <n v="1327"/>
    <n v="44"/>
    <n v="48"/>
    <n v="68058000"/>
    <n v="17000"/>
    <n v="272200"/>
    <n v="144600"/>
    <n v="204200"/>
    <n v="3300000"/>
    <n v="1752100"/>
    <n v="100000"/>
    <n v="7.1428571428571426E-3"/>
    <x v="4"/>
    <s v="Aug"/>
    <n v="30"/>
    <s v="Aug 2015"/>
    <n v="2953"/>
    <x v="100"/>
  </r>
  <r>
    <n v="487"/>
    <n v="298"/>
    <s v="RobleisIUTU"/>
    <n v="17900000"/>
    <n v="5168721499"/>
    <n v="1358402.4964520368"/>
    <n v="3845774.9248511903"/>
    <x v="3"/>
    <s v="RobleisIUTU"/>
    <n v="1344"/>
    <n v="128.92509855453349"/>
    <x v="2"/>
    <s v="AR"/>
    <s v="Games"/>
    <n v="1294"/>
    <n v="9"/>
    <n v="35"/>
    <n v="27545000"/>
    <n v="6900"/>
    <n v="110200"/>
    <n v="58550"/>
    <n v="82600"/>
    <n v="1300000"/>
    <n v="691300"/>
    <n v="100000"/>
    <n v="5.5865921787709499E-3"/>
    <x v="1"/>
    <s v="Apr"/>
    <n v="15"/>
    <s v="Apr 2013"/>
    <n v="3805"/>
    <x v="101"/>
  </r>
  <r>
    <n v="55"/>
    <n v="42"/>
    <s v="Felipe Neto"/>
    <n v="45200000"/>
    <n v="16602198273"/>
    <n v="2621951.7171509792"/>
    <n v="3833340.6310320944"/>
    <x v="3"/>
    <s v="Felipe Neto"/>
    <n v="4331"/>
    <n v="249.65492735312699"/>
    <x v="1"/>
    <s v="BR"/>
    <s v="Entertainment"/>
    <n v="174"/>
    <n v="2"/>
    <n v="14"/>
    <n v="130359000"/>
    <n v="32600"/>
    <n v="521400"/>
    <n v="277000"/>
    <n v="391100"/>
    <n v="6300000"/>
    <n v="3345550"/>
    <n v="200000"/>
    <n v="4.4247787610619468E-3"/>
    <x v="12"/>
    <s v="May"/>
    <n v="16"/>
    <s v="May 2006"/>
    <n v="6332"/>
    <x v="102"/>
  </r>
  <r>
    <n v="297"/>
    <n v="188"/>
    <s v="DrossRotzank"/>
    <n v="23000000"/>
    <n v="6041264489"/>
    <n v="944981.14953855774"/>
    <n v="3780515.950563204"/>
    <x v="3"/>
    <s v="DrossRotzank"/>
    <n v="1598"/>
    <n v="91.235726575942437"/>
    <x v="2"/>
    <s v="AR"/>
    <s v="Entertainment"/>
    <n v="1040"/>
    <n v="5"/>
    <n v="80"/>
    <n v="35539000"/>
    <n v="8900"/>
    <n v="142200"/>
    <n v="75550"/>
    <n v="106600"/>
    <n v="1700000"/>
    <n v="903300"/>
    <n v="100000"/>
    <n v="4.3478260869565218E-3"/>
    <x v="12"/>
    <s v="Mar"/>
    <n v="9"/>
    <s v="Mar 2006"/>
    <n v="6393"/>
    <x v="25"/>
  </r>
  <r>
    <n v="901"/>
    <n v="514"/>
    <s v="Davie504"/>
    <n v="13000000"/>
    <n v="2683297849"/>
    <n v="595494.41833111411"/>
    <n v="3202026.0727923629"/>
    <x v="3"/>
    <s v="Davie504"/>
    <n v="838"/>
    <n v="67.880603639591655"/>
    <x v="16"/>
    <s v="IT"/>
    <s v="Entertainment"/>
    <n v="3340"/>
    <n v="2"/>
    <n v="166"/>
    <n v="29870000"/>
    <n v="7500"/>
    <n v="119500"/>
    <n v="63500"/>
    <n v="89600"/>
    <n v="1400000"/>
    <n v="744800"/>
    <n v="100000"/>
    <n v="7.6923076923076927E-3"/>
    <x v="11"/>
    <s v="May"/>
    <n v="18"/>
    <s v="May 2011"/>
    <n v="4506"/>
    <x v="62"/>
  </r>
  <r>
    <n v="346"/>
    <n v="220"/>
    <s v="Infinite"/>
    <n v="21300000"/>
    <n v="5141834668"/>
    <n v="1549678.9234478602"/>
    <n v="3197658.3756218906"/>
    <x v="3"/>
    <s v="Infinite"/>
    <n v="1608"/>
    <n v="176.88969258589512"/>
    <x v="4"/>
    <s v="US"/>
    <s v="Entertainment"/>
    <n v="1296"/>
    <n v="98"/>
    <n v="93"/>
    <n v="68350000"/>
    <n v="17100"/>
    <n v="273400"/>
    <n v="145250"/>
    <n v="205100"/>
    <n v="3300000"/>
    <n v="1752550"/>
    <n v="200000"/>
    <n v="9.3896713615023476E-3"/>
    <x v="9"/>
    <s v="Aug"/>
    <n v="21"/>
    <s v="Aug 2014"/>
    <n v="3318"/>
    <x v="103"/>
  </r>
  <r>
    <n v="792"/>
    <n v="453"/>
    <s v="Bie The Ska"/>
    <n v="14100000"/>
    <n v="4627069704"/>
    <n v="748837.95177213138"/>
    <n v="3004590.7168831169"/>
    <x v="3"/>
    <s v="Bie The Ska"/>
    <n v="1540"/>
    <n v="90.969412526298754"/>
    <x v="22"/>
    <s v="TH"/>
    <s v="Entertainment"/>
    <n v="1531"/>
    <n v="14"/>
    <n v="155"/>
    <n v="12502000"/>
    <n v="3100"/>
    <n v="50000"/>
    <n v="26550"/>
    <n v="37500"/>
    <n v="600100"/>
    <n v="318800"/>
    <n v="100000"/>
    <n v="7.0921985815602835E-3"/>
    <x v="12"/>
    <s v="Oct"/>
    <n v="3"/>
    <s v="Oct 2006"/>
    <n v="6179"/>
    <x v="104"/>
  </r>
  <r>
    <n v="321"/>
    <n v="205"/>
    <s v="Sagawa /ï¿½ï¿½ï¿½"/>
    <n v="22000000"/>
    <n v="18347969186"/>
    <n v="19477674.295116771"/>
    <n v="2924445.2001912654"/>
    <x v="3"/>
    <s v="Sagawa /ï¿½ï¿½ï¿½"/>
    <n v="6274"/>
    <n v="2431.0084925690021"/>
    <x v="9"/>
    <s v="JP"/>
    <s v="Entertainment"/>
    <n v="144"/>
    <n v="3"/>
    <n v="88"/>
    <n v="711254000"/>
    <n v="177800"/>
    <n v="2800000"/>
    <n v="1488900"/>
    <n v="2100000"/>
    <n v="34100000"/>
    <n v="18100000"/>
    <n v="800000"/>
    <n v="3.6363636363636362E-2"/>
    <x v="7"/>
    <s v="Feb"/>
    <n v="13"/>
    <s v="Feb 2021"/>
    <n v="942"/>
    <x v="79"/>
  </r>
  <r>
    <n v="693"/>
    <n v="409"/>
    <s v="A2 Motivation by Arvind Arora"/>
    <n v="15000000"/>
    <n v="8932038210"/>
    <n v="3810596.5059726965"/>
    <n v="2819456.5056818184"/>
    <x v="3"/>
    <s v="A2 Motivation by Arvind Arora"/>
    <n v="3168"/>
    <n v="493.31058020477815"/>
    <x v="3"/>
    <s v="IN"/>
    <s v="Entertainment"/>
    <n v="544"/>
    <n v="104"/>
    <n v="146"/>
    <n v="130731000"/>
    <n v="32700"/>
    <n v="522900"/>
    <n v="277800"/>
    <n v="392200"/>
    <n v="6300000"/>
    <n v="3346100"/>
    <n v="200000"/>
    <n v="1.3333333333333334E-2"/>
    <x v="2"/>
    <s v="Apr"/>
    <n v="7"/>
    <s v="Apr 2017"/>
    <n v="2344"/>
    <x v="76"/>
  </r>
  <r>
    <n v="717"/>
    <n v="418"/>
    <s v="Canal Nostalgia"/>
    <n v="14700000"/>
    <n v="1506796393"/>
    <n v="303789.5953629032"/>
    <n v="2719849.0848375452"/>
    <x v="3"/>
    <s v="Canal Nostalgia TV"/>
    <n v="554"/>
    <n v="40.768145161290327"/>
    <x v="13"/>
    <s v="ES"/>
    <s v="Entertainment"/>
    <n v="325721"/>
    <n v="1549"/>
    <n v="2275"/>
    <n v="226420"/>
    <n v="57"/>
    <n v="906"/>
    <n v="481.5"/>
    <n v="679"/>
    <n v="10900"/>
    <n v="5789.5"/>
    <n v="600"/>
    <n v="4.0816326530612245E-5"/>
    <x v="16"/>
    <s v="Feb"/>
    <n v="19"/>
    <s v="Feb 2010"/>
    <n v="4960"/>
    <x v="105"/>
  </r>
  <r>
    <n v="354"/>
    <n v="225"/>
    <s v="Rafa &amp; Luiz"/>
    <n v="21000000"/>
    <n v="7762905663"/>
    <n v="2628820.0687436503"/>
    <n v="2692648.5130072841"/>
    <x v="3"/>
    <s v="Rafa &amp; Luiz"/>
    <n v="2883"/>
    <n v="356.34778191669488"/>
    <x v="1"/>
    <s v="BR"/>
    <s v="Entertainment"/>
    <n v="695"/>
    <n v="16"/>
    <n v="94"/>
    <n v="118410000"/>
    <n v="29600"/>
    <n v="473600"/>
    <n v="251600"/>
    <n v="355200"/>
    <n v="5700000"/>
    <n v="3027600"/>
    <n v="400000"/>
    <n v="1.9047619047619049E-2"/>
    <x v="4"/>
    <s v="Aug"/>
    <n v="26"/>
    <s v="Aug 2015"/>
    <n v="2953"/>
    <x v="100"/>
  </r>
  <r>
    <n v="216"/>
    <n v="145"/>
    <s v="Junya.ï¿½ï¿½ï¿½ï¿½"/>
    <n v="26200000"/>
    <n v="16097531087"/>
    <n v="14700941.631963471"/>
    <n v="2689645.9627401838"/>
    <x v="3"/>
    <s v="Junya.ï¿½ï¿½ï¿½ï¿½"/>
    <n v="5985"/>
    <n v="1995"/>
    <x v="9"/>
    <s v="JP"/>
    <s v="Entertainment"/>
    <n v="184"/>
    <n v="2"/>
    <n v="56"/>
    <n v="721848000"/>
    <n v="180500"/>
    <n v="2900000"/>
    <n v="1540250"/>
    <n v="2200000"/>
    <n v="34600000"/>
    <n v="18400000"/>
    <n v="1100000"/>
    <n v="4.1984732824427481E-2"/>
    <x v="5"/>
    <s v="Sep"/>
    <n v="14"/>
    <s v="Sep 2020"/>
    <n v="1095"/>
    <x v="75"/>
  </r>
  <r>
    <n v="413"/>
    <n v="259"/>
    <s v="Britain's Got Talent"/>
    <n v="19700000"/>
    <n v="11323617496"/>
    <n v="2010942.5494583556"/>
    <n v="2680146.1528994082"/>
    <x v="3"/>
    <s v="Britain's Got Talent"/>
    <n v="4225"/>
    <n v="273.86343455869297"/>
    <x v="5"/>
    <s v="GB"/>
    <s v="Entertainment"/>
    <n v="364"/>
    <n v="17"/>
    <n v="106"/>
    <n v="54192000"/>
    <n v="13500"/>
    <n v="216800"/>
    <n v="115150"/>
    <n v="162600"/>
    <n v="2600000"/>
    <n v="1381300"/>
    <n v="100000"/>
    <n v="5.076142131979695E-3"/>
    <x v="15"/>
    <s v="Apr"/>
    <n v="12"/>
    <s v="Apr 2008"/>
    <n v="5631"/>
    <x v="99"/>
  </r>
  <r>
    <n v="403"/>
    <n v="255"/>
    <s v="Gordon Ramsay"/>
    <n v="20000000"/>
    <n v="3875172235"/>
    <n v="609112.26579691924"/>
    <n v="2537768.3267845451"/>
    <x v="3"/>
    <s v="Gordon Ramsay"/>
    <n v="1527"/>
    <n v="87.606884627475637"/>
    <x v="5"/>
    <s v="GB"/>
    <s v="Entertainment"/>
    <n v="2001"/>
    <n v="16"/>
    <n v="104"/>
    <n v="39228000"/>
    <n v="9800"/>
    <n v="156900"/>
    <n v="83350"/>
    <n v="117700"/>
    <n v="1900000"/>
    <n v="1008850"/>
    <n v="200000"/>
    <n v="0.01"/>
    <x v="12"/>
    <s v="Apr"/>
    <n v="29"/>
    <s v="Apr 2006"/>
    <n v="6362"/>
    <x v="106"/>
  </r>
  <r>
    <n v="187"/>
    <n v="127"/>
    <s v="Shemaroo Movies"/>
    <n v="28200000"/>
    <n v="7600740993"/>
    <n v="1664274.3580030655"/>
    <n v="2526002.3240279164"/>
    <x v="3"/>
    <s v="Shemaroo Movies"/>
    <n v="3009"/>
    <n v="240.48281147361507"/>
    <x v="3"/>
    <s v="IN"/>
    <s v="Film"/>
    <n v="721"/>
    <n v="46"/>
    <n v="13"/>
    <n v="184966000"/>
    <n v="46200"/>
    <n v="739900"/>
    <n v="393050"/>
    <n v="554900"/>
    <n v="8900000"/>
    <n v="4727450"/>
    <n v="500000"/>
    <n v="1.7730496453900711E-2"/>
    <x v="11"/>
    <s v="Mar"/>
    <n v="1"/>
    <s v="Mar 2011"/>
    <n v="4567"/>
    <x v="59"/>
  </r>
  <r>
    <n v="522"/>
    <n v="317"/>
    <s v="Taarak Mehta Ka Ooltah Chashmah"/>
    <n v="17300000"/>
    <n v="11371738047"/>
    <n v="3427286.9339963836"/>
    <n v="2380020.520510674"/>
    <x v="3"/>
    <s v="Taarak Mehta Ka Ooltah Chashmah"/>
    <n v="4778"/>
    <n v="525.60880048221816"/>
    <x v="3"/>
    <s v="IN"/>
    <s v="Entertainment"/>
    <n v="356"/>
    <n v="87"/>
    <n v="125"/>
    <n v="331944000"/>
    <n v="83000"/>
    <n v="1300000"/>
    <n v="691500"/>
    <n v="995800"/>
    <n v="15900000"/>
    <n v="8447900"/>
    <n v="300000"/>
    <n v="1.7341040462427744E-2"/>
    <x v="9"/>
    <s v="Aug"/>
    <n v="4"/>
    <s v="Aug 2014"/>
    <n v="3318"/>
    <x v="103"/>
  </r>
  <r>
    <n v="916"/>
    <n v="521"/>
    <s v="Top Viral Talent"/>
    <n v="12900000"/>
    <n v="3643698504"/>
    <n v="1032209.2079320113"/>
    <n v="2280161.7672090111"/>
    <x v="3"/>
    <s v="Top Viral Talent"/>
    <n v="1598"/>
    <n v="165.23229461756372"/>
    <x v="4"/>
    <s v="US"/>
    <s v="Entertainment"/>
    <n v="2177"/>
    <n v="171"/>
    <n v="167"/>
    <n v="29379000"/>
    <n v="7300"/>
    <n v="117500"/>
    <n v="62400"/>
    <n v="88100"/>
    <n v="1400000"/>
    <n v="744050"/>
    <n v="100000"/>
    <n v="7.7519379844961239E-3"/>
    <x v="9"/>
    <s v="Jan"/>
    <n v="2"/>
    <s v="Jan 2014"/>
    <n v="3530"/>
    <x v="17"/>
  </r>
  <r>
    <n v="845"/>
    <n v="485"/>
    <s v="Sanjoy Das Official"/>
    <n v="13500000"/>
    <n v="3912334359"/>
    <n v="1272303.856585366"/>
    <n v="2182004.6620189627"/>
    <x v="3"/>
    <s v="Sanjoy Das Official"/>
    <n v="1793"/>
    <n v="212.82764227642275"/>
    <x v="3"/>
    <s v="IN"/>
    <s v="Games"/>
    <n v="1954"/>
    <n v="114"/>
    <n v="60"/>
    <n v="179232000"/>
    <n v="44800"/>
    <n v="716900"/>
    <n v="380850"/>
    <n v="537700"/>
    <n v="8600000"/>
    <n v="4568850"/>
    <n v="400000"/>
    <n v="2.9629629629629631E-2"/>
    <x v="4"/>
    <s v="Apr"/>
    <n v="29"/>
    <s v="Apr 2015"/>
    <n v="3075"/>
    <x v="73"/>
  </r>
  <r>
    <n v="788"/>
    <n v="451"/>
    <s v="Yudist Ardhana"/>
    <n v="14100000"/>
    <n v="6036496916"/>
    <n v="2155891.7557142857"/>
    <n v="2115100.5311843026"/>
    <x v="3"/>
    <s v="Yudist Ardhana"/>
    <n v="2854"/>
    <n v="372.03928571428571"/>
    <x v="11"/>
    <s v="ID"/>
    <s v="Entertainment"/>
    <n v="1029"/>
    <n v="27"/>
    <n v="154"/>
    <n v="176062000"/>
    <n v="44000"/>
    <n v="704200"/>
    <n v="374100"/>
    <n v="528200"/>
    <n v="8500000"/>
    <n v="4514100"/>
    <n v="400000"/>
    <n v="2.8368794326241134E-2"/>
    <x v="3"/>
    <s v="Jan"/>
    <n v="6"/>
    <s v="Jan 2016"/>
    <n v="2800"/>
    <x v="43"/>
  </r>
  <r>
    <n v="107"/>
    <n v="78"/>
    <s v="Saregama Music"/>
    <n v="35500000"/>
    <n v="15657673422"/>
    <n v="4019941.8284980743"/>
    <n v="2069478.3798572561"/>
    <x v="3"/>
    <s v="Saregama Music"/>
    <n v="7566"/>
    <n v="709.0089858793325"/>
    <x v="3"/>
    <s v="IN"/>
    <s v="Music"/>
    <n v="199"/>
    <n v="27"/>
    <n v="38"/>
    <n v="533793000"/>
    <n v="133400"/>
    <n v="2100000"/>
    <n v="1116700"/>
    <n v="1600000"/>
    <n v="25600000"/>
    <n v="13600000"/>
    <n v="900000"/>
    <n v="2.5352112676056339E-2"/>
    <x v="1"/>
    <s v="Jan"/>
    <n v="4"/>
    <s v="Jan 2013"/>
    <n v="3895"/>
    <x v="107"/>
  </r>
  <r>
    <n v="154"/>
    <n v="112"/>
    <s v="TheDonato"/>
    <n v="31200000"/>
    <n v="6187804950"/>
    <n v="1974411.2795149968"/>
    <n v="2044203.8156590683"/>
    <x v="3"/>
    <s v="TheDonato"/>
    <n v="3027"/>
    <n v="352.53828972559029"/>
    <x v="2"/>
    <s v="AR"/>
    <s v="Games"/>
    <n v="997"/>
    <n v="3"/>
    <n v="12"/>
    <n v="190679000"/>
    <n v="47700"/>
    <n v="762700"/>
    <n v="405200"/>
    <n v="572000"/>
    <n v="9200000"/>
    <n v="4886000"/>
    <n v="1900000"/>
    <n v="6.0897435897435896E-2"/>
    <x v="4"/>
    <s v="Feb"/>
    <n v="17"/>
    <s v="Feb 2015"/>
    <n v="3134"/>
    <x v="33"/>
  </r>
  <r>
    <n v="823"/>
    <n v="473"/>
    <s v="Goldmines Premiere"/>
    <n v="13700000"/>
    <n v="1973638757"/>
    <n v="544903.02512424078"/>
    <n v="2024244.878974359"/>
    <x v="3"/>
    <s v="Goldmines Premiere"/>
    <n v="975"/>
    <n v="98.25372722252898"/>
    <x v="3"/>
    <s v="IN"/>
    <s v="Film"/>
    <n v="5047"/>
    <n v="113"/>
    <n v="41"/>
    <n v="37648000"/>
    <n v="9400"/>
    <n v="150600"/>
    <n v="80000"/>
    <n v="112900"/>
    <n v="1800000"/>
    <n v="956450"/>
    <n v="100000"/>
    <n v="7.2992700729927005E-3"/>
    <x v="1"/>
    <s v="Oct"/>
    <n v="12"/>
    <s v="Oct 2013"/>
    <n v="3622"/>
    <x v="51"/>
  </r>
  <r>
    <n v="205"/>
    <n v="138"/>
    <s v="Renato Garcia YT"/>
    <n v="26900000"/>
    <n v="7938616641"/>
    <n v="1811228.9849418206"/>
    <n v="2006728.1701213347"/>
    <x v="3"/>
    <s v="Renato Garcia YT"/>
    <n v="3956"/>
    <n v="329.44102213096056"/>
    <x v="1"/>
    <s v="BR"/>
    <s v="Entertainment"/>
    <n v="664"/>
    <n v="11"/>
    <n v="54"/>
    <n v="82912000"/>
    <n v="20700"/>
    <n v="331600"/>
    <n v="176150"/>
    <n v="248700"/>
    <n v="4000000"/>
    <n v="2124350"/>
    <n v="200000"/>
    <n v="7.4349442379182153E-3"/>
    <x v="11"/>
    <s v="Sep"/>
    <n v="29"/>
    <s v="Sep 2011"/>
    <n v="4383"/>
    <x v="108"/>
  </r>
  <r>
    <n v="48"/>
    <n v="37"/>
    <s v="Shemaroo"/>
    <n v="47400000"/>
    <n v="22519705183"/>
    <n v="3853474.5350787132"/>
    <n v="1966614.7221203388"/>
    <x v="3"/>
    <s v="Shemaroo"/>
    <n v="11451"/>
    <n v="715.19763860369608"/>
    <x v="3"/>
    <s v="IN"/>
    <s v="Entertainment"/>
    <n v="97"/>
    <n v="17"/>
    <n v="10"/>
    <n v="232744000"/>
    <n v="58200"/>
    <n v="931000"/>
    <n v="494600"/>
    <n v="698200"/>
    <n v="11200000"/>
    <n v="5949100"/>
    <n v="500000"/>
    <n v="1.0548523206751054E-2"/>
    <x v="0"/>
    <s v="Sep"/>
    <n v="1"/>
    <s v="Sep 2007"/>
    <n v="5844"/>
    <x v="0"/>
  </r>
  <r>
    <n v="382"/>
    <n v="242"/>
    <s v="Got Talent Global"/>
    <n v="20300000"/>
    <n v="2441288701"/>
    <n v="626775.01951219514"/>
    <n v="1960874.4586345381"/>
    <x v="3"/>
    <s v="Got Talent Global"/>
    <n v="1245"/>
    <n v="116.66880616174582"/>
    <x v="5"/>
    <s v="GB"/>
    <s v="Entertainment"/>
    <n v="3750"/>
    <n v="15"/>
    <n v="101"/>
    <n v="86457000"/>
    <n v="21600"/>
    <n v="345800"/>
    <n v="183700"/>
    <n v="259400"/>
    <n v="4100000"/>
    <n v="2179700"/>
    <n v="100000"/>
    <n v="4.9261083743842365E-3"/>
    <x v="1"/>
    <s v="Jan"/>
    <n v="31"/>
    <s v="Jan 2013"/>
    <n v="3895"/>
    <x v="107"/>
  </r>
  <r>
    <n v="245"/>
    <n v="160"/>
    <s v="America's Got Talent"/>
    <n v="24800000"/>
    <n v="3699352704"/>
    <n v="587105.6505316617"/>
    <n v="1953195.7254487856"/>
    <x v="3"/>
    <s v="America's Got Talent"/>
    <n v="1894"/>
    <n v="109.71433105856214"/>
    <x v="4"/>
    <s v="US"/>
    <s v="Entertainment"/>
    <n v="2122"/>
    <n v="72"/>
    <n v="65"/>
    <n v="134412000"/>
    <n v="33600"/>
    <n v="537600"/>
    <n v="285600"/>
    <n v="403200"/>
    <n v="6500000"/>
    <n v="3451600"/>
    <n v="400000"/>
    <n v="1.6129032258064516E-2"/>
    <x v="12"/>
    <s v="Jun"/>
    <n v="29"/>
    <s v="Jun 2006"/>
    <n v="6301"/>
    <x v="109"/>
  </r>
  <r>
    <n v="627"/>
    <n v="368"/>
    <s v="Juliana Baltar"/>
    <n v="15600000"/>
    <n v="3869457097"/>
    <n v="794386.59351262578"/>
    <n v="1916521.5933630511"/>
    <x v="3"/>
    <s v="Juliana Baltar"/>
    <n v="2019"/>
    <n v="151.29028946828166"/>
    <x v="1"/>
    <s v="BR"/>
    <s v="Entertainment"/>
    <n v="2002"/>
    <n v="34"/>
    <n v="140"/>
    <n v="56218000"/>
    <n v="14100"/>
    <n v="224900"/>
    <n v="119500"/>
    <n v="168700"/>
    <n v="2700000"/>
    <n v="1434350"/>
    <n v="100000"/>
    <n v="6.41025641025641E-3"/>
    <x v="16"/>
    <s v="May"/>
    <n v="9"/>
    <s v="May 2010"/>
    <n v="4871"/>
    <x v="110"/>
  </r>
  <r>
    <n v="298"/>
    <n v="189"/>
    <s v="White Hill Music"/>
    <n v="23000000"/>
    <n v="10939966484"/>
    <n v="3151819.787957361"/>
    <n v="1913250.5218607904"/>
    <x v="3"/>
    <s v="White Hill Music"/>
    <n v="5718"/>
    <n v="601.28781331028517"/>
    <x v="3"/>
    <s v="IN"/>
    <s v="Music"/>
    <n v="382"/>
    <n v="60"/>
    <n v="82"/>
    <n v="93183000"/>
    <n v="23300"/>
    <n v="372700"/>
    <n v="198000"/>
    <n v="279500"/>
    <n v="4500000"/>
    <n v="2389750"/>
    <n v="100000"/>
    <n v="4.3478260869565218E-3"/>
    <x v="9"/>
    <s v="Mar"/>
    <n v="23"/>
    <s v="Mar 2014"/>
    <n v="3471"/>
    <x v="44"/>
  </r>
  <r>
    <n v="118"/>
    <n v="86"/>
    <s v="Jess No Limit"/>
    <n v="34000000"/>
    <n v="3963007415"/>
    <n v="1808766.5061615701"/>
    <n v="1735117.0818739054"/>
    <x v="3"/>
    <s v="Jess No Limit"/>
    <n v="2284"/>
    <n v="380.49292560474669"/>
    <x v="11"/>
    <s v="ID"/>
    <s v="Entertainment"/>
    <n v="1882"/>
    <n v="1"/>
    <n v="33"/>
    <n v="547141000"/>
    <n v="136800"/>
    <n v="2200000"/>
    <n v="1168400"/>
    <n v="1600000"/>
    <n v="26300000"/>
    <n v="13950000"/>
    <n v="5500000"/>
    <n v="0.16176470588235295"/>
    <x v="2"/>
    <s v="Sep"/>
    <n v="7"/>
    <s v="Sep 2017"/>
    <n v="2191"/>
    <x v="69"/>
  </r>
  <r>
    <n v="753"/>
    <n v="435"/>
    <s v="ýýýýýýýýýýýýýýýýýýýýý"/>
    <n v="14400000"/>
    <n v="600154268"/>
    <n v="252696.53389473684"/>
    <n v="1648775.4615384615"/>
    <x v="3"/>
    <s v="ýýýýýýýýýýýýýýýýýýýýý"/>
    <n v="364"/>
    <n v="55.941052631578948"/>
    <x v="23"/>
    <s v="KR"/>
    <s v="Entertainment"/>
    <n v="21132"/>
    <n v="14"/>
    <n v="151"/>
    <n v="1370000"/>
    <n v="342"/>
    <n v="5500"/>
    <n v="2921"/>
    <n v="4100"/>
    <n v="65700"/>
    <n v="34900"/>
    <n v="300000"/>
    <n v="2.0833333333333332E-2"/>
    <x v="2"/>
    <s v="Mar"/>
    <n v="8"/>
    <s v="Mar 2017"/>
    <n v="2375"/>
    <x v="3"/>
  </r>
  <r>
    <n v="765"/>
    <n v="439"/>
    <s v="RS 1313 SHORTS"/>
    <n v="14400000"/>
    <n v="8011977288"/>
    <n v="7522983.3690140843"/>
    <n v="1423592.2686567164"/>
    <x v="3"/>
    <s v="RS 1313 SHORTS"/>
    <n v="5628"/>
    <n v="1928.8450704225352"/>
    <x v="3"/>
    <s v="IN"/>
    <s v="Entertainment"/>
    <n v="647"/>
    <n v="108"/>
    <n v="152"/>
    <n v="212639000"/>
    <n v="53200"/>
    <n v="850600"/>
    <n v="451900"/>
    <n v="637900"/>
    <n v="10200000"/>
    <n v="5418950"/>
    <n v="200000"/>
    <n v="1.3888888888888888E-2"/>
    <x v="5"/>
    <s v="Oct"/>
    <n v="24"/>
    <s v="Oct 2020"/>
    <n v="1065"/>
    <x v="111"/>
  </r>
  <r>
    <n v="452"/>
    <n v="280"/>
    <s v="Shemaroo Comedy"/>
    <n v="18600000"/>
    <n v="6047584292"/>
    <n v="993524.60850993916"/>
    <n v="1347801.2685535992"/>
    <x v="3"/>
    <s v="Shemaroo Comedy"/>
    <n v="4487"/>
    <n v="269.05782815837028"/>
    <x v="3"/>
    <s v="IN"/>
    <s v="Comedy"/>
    <n v="1033"/>
    <n v="81"/>
    <n v="24"/>
    <n v="102431000"/>
    <n v="25600"/>
    <n v="409700"/>
    <n v="217650"/>
    <n v="307300"/>
    <n v="4900000"/>
    <n v="2603650"/>
    <n v="200000"/>
    <n v="1.0752688172043012E-2"/>
    <x v="0"/>
    <s v="Jan"/>
    <n v="31"/>
    <s v="Jan 2007"/>
    <n v="6087"/>
    <x v="37"/>
  </r>
  <r>
    <n v="866"/>
    <n v="494"/>
    <s v="Vogue"/>
    <n v="13300000"/>
    <n v="4177184071"/>
    <n v="749943.28025134653"/>
    <n v="1319388.5252684776"/>
    <x v="3"/>
    <s v="Vogue"/>
    <n v="3166"/>
    <n v="207.46678635547576"/>
    <x v="4"/>
    <s v="US"/>
    <s v="People"/>
    <n v="1789"/>
    <n v="167"/>
    <n v="54"/>
    <n v="45095000"/>
    <n v="11300"/>
    <n v="180400"/>
    <n v="95850"/>
    <n v="135300"/>
    <n v="2200000"/>
    <n v="1167650"/>
    <n v="100000"/>
    <n v="7.5187969924812026E-3"/>
    <x v="15"/>
    <s v="Jun"/>
    <n v="29"/>
    <s v="Jun 2008"/>
    <n v="5570"/>
    <x v="112"/>
  </r>
  <r>
    <n v="623"/>
    <n v="366"/>
    <s v="Prime Video India"/>
    <n v="15700000"/>
    <n v="8696631898"/>
    <n v="3442847.1488519399"/>
    <n v="1226605.3452750354"/>
    <x v="3"/>
    <s v="Prime Video India"/>
    <n v="7090"/>
    <n v="1024.4853523357087"/>
    <x v="4"/>
    <s v="US"/>
    <s v="Entertainment"/>
    <n v="569"/>
    <n v="144"/>
    <n v="139"/>
    <n v="335111000"/>
    <n v="83800"/>
    <n v="1300000"/>
    <n v="691900"/>
    <n v="1000000"/>
    <n v="16100000"/>
    <n v="8550000"/>
    <n v="1200000"/>
    <n v="7.6433121019108277E-2"/>
    <x v="3"/>
    <s v="Oct"/>
    <n v="3"/>
    <s v="Oct 2016"/>
    <n v="2526"/>
    <x v="5"/>
  </r>
  <r>
    <n v="540"/>
    <n v="325"/>
    <s v="VICE"/>
    <n v="16900000"/>
    <n v="4609753237"/>
    <n v="711052.48141292611"/>
    <n v="1181988.0094871796"/>
    <x v="3"/>
    <s v="VICE"/>
    <n v="3900"/>
    <n v="219.57427117075426"/>
    <x v="4"/>
    <s v="US"/>
    <s v="Entertainment"/>
    <n v="1543"/>
    <n v="134"/>
    <n v="129"/>
    <n v="36357000"/>
    <n v="9100"/>
    <n v="145400"/>
    <n v="77250"/>
    <n v="109100"/>
    <n v="1700000"/>
    <n v="904550"/>
    <n v="100000"/>
    <n v="5.9171597633136093E-3"/>
    <x v="14"/>
    <s v="Dec"/>
    <n v="16"/>
    <s v="Dec 2005"/>
    <n v="6483"/>
    <x v="113"/>
  </r>
  <r>
    <n v="208"/>
    <n v="140"/>
    <s v="Netflix"/>
    <n v="26700000"/>
    <n v="7173668905"/>
    <n v="1758683.2324099045"/>
    <n v="1108587.3752124864"/>
    <x v="3"/>
    <s v="Netflix"/>
    <n v="6471"/>
    <n v="579.04265751409662"/>
    <x v="4"/>
    <s v="US"/>
    <s v="Entertainment"/>
    <n v="797"/>
    <n v="62"/>
    <n v="55"/>
    <n v="118226000"/>
    <n v="29600"/>
    <n v="472900"/>
    <n v="251250"/>
    <n v="354700"/>
    <n v="5700000"/>
    <n v="3027350"/>
    <n v="200000"/>
    <n v="7.4906367041198503E-3"/>
    <x v="13"/>
    <s v="Jul"/>
    <n v="17"/>
    <s v="Jul 2012"/>
    <n v="4079"/>
    <x v="88"/>
  </r>
  <r>
    <n v="965"/>
    <n v="542"/>
    <s v="Flowers Comedy"/>
    <n v="12500000"/>
    <n v="11691081301"/>
    <n v="3959052.2522858111"/>
    <n v="981866.23843117489"/>
    <x v="3"/>
    <s v="Flowers Comedy"/>
    <n v="11907"/>
    <n v="1471.7422959701996"/>
    <x v="3"/>
    <s v="IN"/>
    <s v="Entertainment"/>
    <n v="337"/>
    <n v="122"/>
    <n v="170"/>
    <n v="180021000"/>
    <n v="45000"/>
    <n v="720100"/>
    <n v="382550"/>
    <n v="540100"/>
    <n v="8600000"/>
    <n v="4570050"/>
    <n v="100000"/>
    <n v="8.0000000000000002E-3"/>
    <x v="4"/>
    <s v="Aug"/>
    <n v="19"/>
    <s v="Aug 2015"/>
    <n v="2953"/>
    <x v="100"/>
  </r>
  <r>
    <n v="429"/>
    <n v="268"/>
    <s v="Sonotek"/>
    <n v="19200000"/>
    <n v="7590582024"/>
    <n v="1640852.1452658884"/>
    <n v="916183.70838865417"/>
    <x v="3"/>
    <s v="Sonotek"/>
    <n v="8285"/>
    <n v="653.70190229139644"/>
    <x v="3"/>
    <s v="IN"/>
    <s v="Music"/>
    <n v="724"/>
    <n v="77"/>
    <n v="98"/>
    <n v="28678000"/>
    <n v="7200"/>
    <n v="114700"/>
    <n v="60950"/>
    <n v="86000"/>
    <n v="1400000"/>
    <n v="743000"/>
    <n v="100000"/>
    <n v="5.208333333333333E-3"/>
    <x v="11"/>
    <s v="Jan"/>
    <n v="11"/>
    <s v="Jan 2011"/>
    <n v="4626"/>
    <x v="24"/>
  </r>
  <r>
    <n v="657"/>
    <n v="388"/>
    <s v="T-Series Hamaar Bhojpuri"/>
    <n v="15200000"/>
    <n v="7564652648"/>
    <n v="1750266.6931975938"/>
    <n v="767050.56256337452"/>
    <x v="3"/>
    <s v="T-Series Hamaar Bhojpuri"/>
    <n v="9862"/>
    <n v="832.86210087922257"/>
    <x v="3"/>
    <s v="IN"/>
    <s v="Music"/>
    <n v="728"/>
    <n v="101"/>
    <n v="125"/>
    <n v="105978000"/>
    <n v="26500"/>
    <n v="423900"/>
    <n v="225200"/>
    <n v="317900"/>
    <n v="5100000"/>
    <n v="2708950"/>
    <n v="200000"/>
    <n v="1.3157894736842105E-2"/>
    <x v="11"/>
    <s v="Nov"/>
    <n v="1"/>
    <s v="Nov 2011"/>
    <n v="4322"/>
    <x v="114"/>
  </r>
  <r>
    <n v="656"/>
    <n v="387"/>
    <s v="Sony LIV"/>
    <n v="15200000"/>
    <n v="7151683497"/>
    <n v="2097267.8876832845"/>
    <n v="644353.86043787724"/>
    <x v="3"/>
    <s v="Sony LIV"/>
    <n v="11099"/>
    <n v="1188.0161290322583"/>
    <x v="3"/>
    <s v="IN"/>
    <s v="Entertainment"/>
    <n v="794"/>
    <n v="102"/>
    <n v="144"/>
    <n v="210909000"/>
    <n v="52700"/>
    <n v="843600"/>
    <n v="448150"/>
    <n v="632700"/>
    <n v="10100000"/>
    <n v="5366350"/>
    <n v="300000"/>
    <n v="1.9736842105263157E-2"/>
    <x v="9"/>
    <s v="May"/>
    <n v="2"/>
    <s v="May 2014"/>
    <n v="3410"/>
    <x v="115"/>
  </r>
  <r>
    <n v="588"/>
    <n v="350"/>
    <s v="LEGO"/>
    <n v="16200000"/>
    <n v="20522339099"/>
    <n v="3136054.2632946209"/>
    <n v="643555.42974066292"/>
    <x v="3"/>
    <s v="LEGO"/>
    <n v="31889"/>
    <n v="1778.6499083129586"/>
    <x v="24"/>
    <s v="SG"/>
    <s v="Entertainment"/>
    <n v="116"/>
    <n v="1"/>
    <n v="136"/>
    <n v="117209000"/>
    <n v="29300"/>
    <n v="468800"/>
    <n v="249050"/>
    <n v="351600"/>
    <n v="5600000"/>
    <n v="2975800"/>
    <n v="200000"/>
    <n v="1.2345679012345678E-2"/>
    <x v="14"/>
    <s v="Oct"/>
    <n v="22"/>
    <s v="Oct 2005"/>
    <n v="6544"/>
    <x v="116"/>
  </r>
  <r>
    <n v="348"/>
    <n v="222"/>
    <s v="Dangal TV Channel"/>
    <n v="21300000"/>
    <n v="12895427184"/>
    <n v="5803522.5850585056"/>
    <n v="637598.37745364651"/>
    <x v="3"/>
    <s v="Dangal TV Channel"/>
    <n v="20225"/>
    <n v="3322.288478847885"/>
    <x v="3"/>
    <s v="IN"/>
    <s v="Entertainment"/>
    <n v="291"/>
    <n v="67"/>
    <n v="92"/>
    <n v="561020000"/>
    <n v="140300"/>
    <n v="2200000"/>
    <n v="1170150"/>
    <n v="1700000"/>
    <n v="26900000"/>
    <n v="14300000"/>
    <n v="700000"/>
    <n v="3.2863849765258218E-2"/>
    <x v="2"/>
    <s v="Aug"/>
    <n v="2"/>
    <s v="Aug 2017"/>
    <n v="2222"/>
    <x v="7"/>
  </r>
  <r>
    <n v="358"/>
    <n v="228"/>
    <s v="Fatos Desconhecidos"/>
    <n v="20900000"/>
    <n v="3828000587"/>
    <n v="1048192.9318181818"/>
    <n v="611306.38565953367"/>
    <x v="3"/>
    <s v="Fatos Desconhecidos"/>
    <n v="6262"/>
    <n v="625.85706462212488"/>
    <x v="1"/>
    <s v="BR"/>
    <s v="Entertainment"/>
    <n v="2033"/>
    <n v="17"/>
    <n v="96"/>
    <n v="52330000"/>
    <n v="13100"/>
    <n v="209300"/>
    <n v="111200"/>
    <n v="157000"/>
    <n v="2500000"/>
    <n v="1328500"/>
    <n v="100000"/>
    <n v="4.7846889952153108E-3"/>
    <x v="1"/>
    <s v="Sep"/>
    <n v="26"/>
    <s v="Sep 2013"/>
    <n v="3652"/>
    <x v="97"/>
  </r>
  <r>
    <n v="140"/>
    <n v="102"/>
    <s v="StarPlus"/>
    <n v="32000000"/>
    <n v="26800674545"/>
    <n v="4232576.523215414"/>
    <n v="597003.35349282727"/>
    <x v="3"/>
    <s v="StarPlus"/>
    <n v="44892"/>
    <n v="2587.7416298168037"/>
    <x v="3"/>
    <s v="IN"/>
    <s v="Entertainment"/>
    <n v="60"/>
    <n v="38"/>
    <n v="40"/>
    <n v="1667000000"/>
    <n v="416800"/>
    <n v="6700000"/>
    <n v="3558400"/>
    <n v="5000000"/>
    <n v="80000000"/>
    <n v="42500000"/>
    <n v="1200000"/>
    <n v="3.7499999999999999E-2"/>
    <x v="12"/>
    <s v="May"/>
    <n v="19"/>
    <s v="May 2006"/>
    <n v="6332"/>
    <x v="102"/>
  </r>
  <r>
    <n v="698"/>
    <n v="413"/>
    <s v="iTownGamePlay *Terror&amp;Diversiï¿½ï"/>
    <n v="14900000"/>
    <n v="4977284539"/>
    <n v="1176663.0115839243"/>
    <n v="591126.42980997625"/>
    <x v="3"/>
    <s v="iTownGamePlay *Terror&amp;Diversiï¿½ï"/>
    <n v="8420"/>
    <n v="726.54846335697403"/>
    <x v="13"/>
    <s v="ES"/>
    <s v="Games"/>
    <n v="1377"/>
    <n v="13"/>
    <n v="49"/>
    <n v="13857000"/>
    <n v="3500"/>
    <n v="55400"/>
    <n v="29450"/>
    <n v="41600"/>
    <n v="665200"/>
    <n v="353400"/>
    <n v="100000"/>
    <n v="6.7114093959731542E-3"/>
    <x v="13"/>
    <s v="Feb"/>
    <n v="15"/>
    <s v="Feb 2012"/>
    <n v="4230"/>
    <x v="71"/>
  </r>
  <r>
    <n v="379"/>
    <n v="240"/>
    <s v="Vijay Television"/>
    <n v="20400000"/>
    <n v="29406206620"/>
    <n v="4855714.4352708058"/>
    <n v="570828.04270600795"/>
    <x v="3"/>
    <s v="Vijay Television"/>
    <n v="51515"/>
    <n v="3104.8505614266842"/>
    <x v="3"/>
    <s v="IN"/>
    <s v="Entertainment"/>
    <n v="43"/>
    <n v="70"/>
    <n v="100"/>
    <n v="907534000"/>
    <n v="226900"/>
    <n v="3600000"/>
    <n v="1913450"/>
    <n v="2700000"/>
    <n v="43600000"/>
    <n v="23150000"/>
    <n v="400000"/>
    <n v="1.9607843137254902E-2"/>
    <x v="0"/>
    <s v="Feb"/>
    <n v="1"/>
    <s v="Feb 2007"/>
    <n v="6056"/>
    <x v="117"/>
  </r>
  <r>
    <n v="22"/>
    <n v="14"/>
    <s v="Zee TV"/>
    <n v="70500000"/>
    <n v="73139054467"/>
    <n v="11281668.126947401"/>
    <n v="566074.22732268355"/>
    <x v="3"/>
    <s v="Zee TV"/>
    <n v="129204"/>
    <n v="7274.3267006015731"/>
    <x v="3"/>
    <s v="IN"/>
    <s v="Entertainment"/>
    <n v="9"/>
    <n v="6"/>
    <n v="8"/>
    <n v="1707000000"/>
    <n v="426800"/>
    <n v="6800000"/>
    <n v="3613400"/>
    <n v="5100000"/>
    <n v="81900000"/>
    <n v="43500000"/>
    <n v="900000"/>
    <n v="1.276595744680851E-2"/>
    <x v="14"/>
    <s v="Dec"/>
    <n v="11"/>
    <s v="Dec 2005"/>
    <n v="6483"/>
    <x v="113"/>
  </r>
  <r>
    <n v="572"/>
    <n v="342"/>
    <s v="GMMTV OFFICIALï¿½ï¿½"/>
    <n v="16400000"/>
    <n v="12844432341"/>
    <n v="2705230.0633951137"/>
    <n v="536257.19526553107"/>
    <x v="3"/>
    <s v="GMMTV OFFICIALï¿½ï¿½"/>
    <n v="23952"/>
    <n v="1841.2973883740524"/>
    <x v="22"/>
    <s v="TH"/>
    <s v="Entertainment"/>
    <n v="294"/>
    <n v="9"/>
    <n v="134"/>
    <n v="181382000"/>
    <n v="45300"/>
    <n v="725500"/>
    <n v="385400"/>
    <n v="544100"/>
    <n v="8700000"/>
    <n v="4622050"/>
    <n v="200000"/>
    <n v="1.2195121951219513E-2"/>
    <x v="16"/>
    <s v="Sep"/>
    <n v="13"/>
    <s v="Sep 2010"/>
    <n v="4748"/>
    <x v="118"/>
  </r>
  <r>
    <n v="723"/>
    <n v="422"/>
    <s v="Colors Rishtey"/>
    <n v="14700000"/>
    <n v="12362331529"/>
    <n v="3442587.4489000277"/>
    <n v="526280.61000425718"/>
    <x v="3"/>
    <s v="Colors Rishtey"/>
    <n v="23490"/>
    <n v="2387.593984962406"/>
    <x v="3"/>
    <s v="IN"/>
    <s v="Entertainment"/>
    <n v="310"/>
    <n v="105"/>
    <n v="148"/>
    <n v="347603000"/>
    <n v="86900"/>
    <n v="1400000"/>
    <n v="743450"/>
    <n v="1000000"/>
    <n v="16700000"/>
    <n v="8850000"/>
    <n v="400000"/>
    <n v="2.7210884353741496E-2"/>
    <x v="1"/>
    <s v="Nov"/>
    <n v="28"/>
    <s v="Nov 2013"/>
    <n v="3591"/>
    <x v="4"/>
  </r>
  <r>
    <n v="83"/>
    <n v="61"/>
    <s v="WorkpointOfficial"/>
    <n v="39000000"/>
    <n v="36131228583"/>
    <n v="9133273.1504044496"/>
    <n v="497812.46325434005"/>
    <x v="3"/>
    <s v="WorkpointOfficial"/>
    <n v="72580"/>
    <n v="6696.5874620829118"/>
    <x v="22"/>
    <s v="TH"/>
    <s v="Entertainment"/>
    <n v="27"/>
    <n v="1"/>
    <n v="24"/>
    <n v="130461000"/>
    <n v="32600"/>
    <n v="521800"/>
    <n v="277200"/>
    <n v="391400"/>
    <n v="6300000"/>
    <n v="3345700"/>
    <n v="200000"/>
    <n v="5.1282051282051282E-3"/>
    <x v="13"/>
    <s v="Nov"/>
    <n v="5"/>
    <s v="Nov 2012"/>
    <n v="3956"/>
    <x v="32"/>
  </r>
  <r>
    <n v="558"/>
    <n v="333"/>
    <s v="SriBalajiMovies"/>
    <n v="16600000"/>
    <n v="9439857193"/>
    <n v="2153743.370522473"/>
    <n v="469597.91030743212"/>
    <x v="3"/>
    <s v="SriBalajiMovies"/>
    <n v="20102"/>
    <n v="1674.020077572439"/>
    <x v="3"/>
    <s v="IN"/>
    <s v="Entertainment"/>
    <n v="497"/>
    <n v="91"/>
    <n v="132"/>
    <n v="154049000"/>
    <n v="38500"/>
    <n v="616200"/>
    <n v="327350"/>
    <n v="462100"/>
    <n v="7400000"/>
    <n v="3931050"/>
    <n v="200000"/>
    <n v="1.2048192771084338E-2"/>
    <x v="11"/>
    <s v="Sep"/>
    <n v="29"/>
    <s v="Sep 2011"/>
    <n v="4383"/>
    <x v="108"/>
  </r>
  <r>
    <n v="373"/>
    <n v="236"/>
    <s v="Mnet K-POP"/>
    <n v="20500000"/>
    <n v="15038593883"/>
    <n v="2352353.1805099328"/>
    <n v="452574.37428150111"/>
    <x v="3"/>
    <s v="Mnet K-POP"/>
    <n v="33229"/>
    <n v="1897.1664320350383"/>
    <x v="23"/>
    <s v="KR"/>
    <s v="Entertainment"/>
    <n v="220"/>
    <n v="7"/>
    <n v="99"/>
    <n v="158540000"/>
    <n v="39600"/>
    <n v="634200"/>
    <n v="336900"/>
    <n v="475600"/>
    <n v="7600000"/>
    <n v="4037800"/>
    <n v="100000"/>
    <n v="4.8780487804878049E-3"/>
    <x v="12"/>
    <s v="Mar"/>
    <n v="9"/>
    <s v="Mar 2006"/>
    <n v="6393"/>
    <x v="25"/>
  </r>
  <r>
    <n v="57"/>
    <n v="44"/>
    <s v="HAR PAL GEO"/>
    <n v="44600000"/>
    <n v="41139050371"/>
    <n v="7189627.8173715482"/>
    <n v="408307.77997121733"/>
    <x v="3"/>
    <s v="HAR PAL GEO"/>
    <n v="100755"/>
    <n v="6427.0491087032506"/>
    <x v="25"/>
    <s v="PK"/>
    <s v="Entertainment"/>
    <n v="20"/>
    <n v="1"/>
    <n v="15"/>
    <n v="1337000000"/>
    <n v="334300"/>
    <n v="5300000"/>
    <n v="2817150"/>
    <n v="4000000"/>
    <n v="64200000"/>
    <n v="34100000"/>
    <n v="1300000"/>
    <n v="2.914798206278027E-2"/>
    <x v="15"/>
    <s v="Jan"/>
    <n v="2"/>
    <s v="Jan 2008"/>
    <n v="5722"/>
    <x v="119"/>
  </r>
  <r>
    <n v="903"/>
    <n v="515"/>
    <s v="Calon Sarjana"/>
    <n v="13000000"/>
    <n v="10664585"/>
    <n v="3808.7803571428572"/>
    <n v="367744.31034482759"/>
    <x v="3"/>
    <s v="Calon Sarjana"/>
    <n v="29"/>
    <n v="3.780357142857143"/>
    <x v="11"/>
    <s v="ID"/>
    <s v="Entertainment"/>
    <n v="772571"/>
    <n v="31"/>
    <n v="166"/>
    <n v="2292000000"/>
    <n v="0"/>
    <n v="0"/>
    <n v="0"/>
    <n v="0"/>
    <n v="0"/>
    <n v="0"/>
    <n v="300000"/>
    <n v="2.3076923076923078E-2"/>
    <x v="3"/>
    <s v="Jan"/>
    <n v="20"/>
    <s v="Jan 2016"/>
    <n v="2800"/>
    <x v="43"/>
  </r>
  <r>
    <n v="350"/>
    <n v="223"/>
    <s v="GMA Public  Affairs"/>
    <n v="21200000"/>
    <n v="11364908616"/>
    <n v="2209352.374805599"/>
    <n v="355275.52021007222"/>
    <x v="3"/>
    <s v="GMA Public  Affairs"/>
    <n v="31989"/>
    <n v="2269.8260108864697"/>
    <x v="26"/>
    <s v="PH"/>
    <s v="News"/>
    <n v="359"/>
    <n v="4"/>
    <n v="7"/>
    <n v="142317000"/>
    <n v="35600"/>
    <n v="569300"/>
    <n v="302450"/>
    <n v="427000"/>
    <n v="6800000"/>
    <n v="3613500"/>
    <n v="200000"/>
    <n v="9.433962264150943E-3"/>
    <x v="6"/>
    <s v="Aug"/>
    <n v="8"/>
    <s v="Aug 2009"/>
    <n v="5144"/>
    <x v="18"/>
  </r>
  <r>
    <n v="807"/>
    <n v="462"/>
    <s v="T-Series Regional"/>
    <n v="13900000"/>
    <n v="5217553897"/>
    <n v="1135485.0700761697"/>
    <n v="346106.3944941957"/>
    <x v="3"/>
    <s v="T-Series Regional"/>
    <n v="15075"/>
    <n v="1197.4700761697497"/>
    <x v="3"/>
    <s v="IN"/>
    <s v="Music"/>
    <n v="1275"/>
    <n v="111"/>
    <n v="136"/>
    <n v="33484000"/>
    <n v="8400"/>
    <n v="133900"/>
    <n v="71150"/>
    <n v="100500"/>
    <n v="1600000"/>
    <n v="850250"/>
    <n v="100000"/>
    <n v="7.1942446043165471E-3"/>
    <x v="11"/>
    <s v="Feb"/>
    <n v="14"/>
    <s v="Feb 2011"/>
    <n v="4595"/>
    <x v="60"/>
  </r>
  <r>
    <n v="66"/>
    <n v="49"/>
    <s v="ARY Digital HD"/>
    <n v="43200000"/>
    <n v="37939780685"/>
    <n v="14491894.837662337"/>
    <n v="345312.05399969057"/>
    <x v="3"/>
    <s v="ARY Digital HD"/>
    <n v="109871"/>
    <n v="15318.14935064935"/>
    <x v="25"/>
    <s v="PK"/>
    <s v="Entertainment"/>
    <n v="24"/>
    <n v="2"/>
    <n v="18"/>
    <n v="1149000000"/>
    <n v="287300"/>
    <n v="4600000"/>
    <n v="2443650"/>
    <n v="3400000"/>
    <n v="55200000"/>
    <n v="29300000"/>
    <n v="900000"/>
    <n v="2.0833333333333332E-2"/>
    <x v="3"/>
    <s v="Jul"/>
    <n v="11"/>
    <s v="Jul 2016"/>
    <n v="2618"/>
    <x v="31"/>
  </r>
  <r>
    <n v="126"/>
    <n v="92"/>
    <s v="Ch3Thailand"/>
    <n v="33500000"/>
    <n v="29611914495"/>
    <n v="8683845.8929618765"/>
    <n v="307771.36897956638"/>
    <x v="3"/>
    <s v="Ch3Thailand"/>
    <n v="96214"/>
    <n v="10298.565982404692"/>
    <x v="22"/>
    <s v="TH"/>
    <s v="Entertainment"/>
    <n v="41"/>
    <n v="3"/>
    <n v="37"/>
    <n v="61307000"/>
    <n v="0"/>
    <n v="0"/>
    <n v="0"/>
    <n v="0"/>
    <n v="0"/>
    <n v="0"/>
    <n v="100000"/>
    <n v="2.9850746268656717E-3"/>
    <x v="9"/>
    <s v="May"/>
    <n v="29"/>
    <s v="May 2014"/>
    <n v="3410"/>
    <x v="115"/>
  </r>
  <r>
    <n v="94"/>
    <n v="70"/>
    <s v="ýýýýýýýýýýýý one31"/>
    <n v="37500000"/>
    <n v="27262462114"/>
    <n v="6999348.4246469829"/>
    <n v="232710.17237435127"/>
    <x v="3"/>
    <s v="ýýýýýýýýýýýý one31"/>
    <n v="117152"/>
    <n v="10978.300385109114"/>
    <x v="22"/>
    <s v="TH"/>
    <s v="Entertainment"/>
    <n v="56"/>
    <n v="2"/>
    <n v="29"/>
    <n v="140754000"/>
    <n v="35200"/>
    <n v="563000"/>
    <n v="299100"/>
    <n v="422300"/>
    <n v="6800000"/>
    <n v="3611150"/>
    <n v="300000"/>
    <n v="8.0000000000000002E-3"/>
    <x v="1"/>
    <s v="Jan"/>
    <n v="10"/>
    <s v="Jan 2013"/>
    <n v="3895"/>
    <x v="107"/>
  </r>
  <r>
    <n v="186"/>
    <n v="126"/>
    <s v="HUM TV"/>
    <n v="28300000"/>
    <n v="23844936965"/>
    <n v="5291819.1222814023"/>
    <n v="222885.28985913651"/>
    <x v="3"/>
    <s v="HUM TV"/>
    <n v="106983"/>
    <n v="8665.9553928095866"/>
    <x v="25"/>
    <s v="PK"/>
    <s v="Entertainment"/>
    <n v="80"/>
    <n v="3"/>
    <n v="49"/>
    <n v="684860000"/>
    <n v="171200"/>
    <n v="2700000"/>
    <n v="1435600"/>
    <n v="2100000"/>
    <n v="32900000"/>
    <n v="17500000"/>
    <n v="700000"/>
    <n v="2.4734982332155476E-2"/>
    <x v="11"/>
    <s v="May"/>
    <n v="25"/>
    <s v="May 2011"/>
    <n v="4506"/>
    <x v="62"/>
  </r>
  <r>
    <n v="142"/>
    <n v="103"/>
    <s v="GMA  Network"/>
    <n v="31900000"/>
    <n v="19428308461"/>
    <n v="3160102.2220234224"/>
    <n v="208210.26953949695"/>
    <x v="3"/>
    <s v="GMA  Network"/>
    <n v="93311"/>
    <n v="5539.7714703968777"/>
    <x v="26"/>
    <s v="PH"/>
    <s v="Entertainment"/>
    <n v="129"/>
    <n v="2"/>
    <n v="41"/>
    <n v="798510000"/>
    <n v="199600"/>
    <n v="3200000"/>
    <n v="1699800"/>
    <n v="2400000"/>
    <n v="38300000"/>
    <n v="20350000"/>
    <n v="500000"/>
    <n v="1.5673981191222569E-2"/>
    <x v="12"/>
    <s v="Nov"/>
    <n v="20"/>
    <s v="Nov 2006"/>
    <n v="6148"/>
    <x v="120"/>
  </r>
  <r>
    <n v="699"/>
    <n v="414"/>
    <s v="ýýýýýýýýýýýý8 : Thai Ch8"/>
    <n v="14900000"/>
    <n v="5549770244"/>
    <n v="1274929.9894325752"/>
    <n v="198603.28671628973"/>
    <x v="3"/>
    <s v="ýýýýýýýýýýýý8 : Thai Ch8"/>
    <n v="27944"/>
    <n v="2343.1104985067768"/>
    <x v="22"/>
    <s v="TH"/>
    <s v="Entertainment"/>
    <n v="1181"/>
    <n v="12"/>
    <n v="147"/>
    <n v="49556000"/>
    <n v="12400"/>
    <n v="198200"/>
    <n v="105300"/>
    <n v="148700"/>
    <n v="2400000"/>
    <n v="1274350"/>
    <n v="100000"/>
    <n v="6.7114093959731542E-3"/>
    <x v="11"/>
    <s v="Oct"/>
    <n v="17"/>
    <s v="Oct 2011"/>
    <n v="4353"/>
    <x v="53"/>
  </r>
  <r>
    <n v="651"/>
    <n v="383"/>
    <s v="Mazhavil Manorama"/>
    <n v="15300000"/>
    <n v="16545966132"/>
    <n v="3801048.962095107"/>
    <n v="188313.37216607484"/>
    <x v="3"/>
    <s v="Mazhavil Manorama"/>
    <n v="87864"/>
    <n v="7367.4155754651965"/>
    <x v="3"/>
    <s v="IN"/>
    <s v="Entertainment"/>
    <n v="175"/>
    <n v="100"/>
    <n v="142"/>
    <n v="361483000"/>
    <n v="90400"/>
    <n v="1400000"/>
    <n v="745200"/>
    <n v="1100000"/>
    <n v="17400000"/>
    <n v="9250000"/>
    <n v="300000"/>
    <n v="1.9607843137254902E-2"/>
    <x v="11"/>
    <s v="Oct"/>
    <n v="31"/>
    <s v="Oct 2011"/>
    <n v="4353"/>
    <x v="53"/>
  </r>
  <r>
    <n v="423"/>
    <n v="266"/>
    <s v="etvteluguindia"/>
    <n v="19400000"/>
    <n v="23038014291"/>
    <n v="4671130.2293187352"/>
    <n v="182879.12022322067"/>
    <x v="3"/>
    <s v="etvteluguindia"/>
    <n v="125974"/>
    <n v="9322.8933495539331"/>
    <x v="3"/>
    <s v="IN"/>
    <s v="Entertainment"/>
    <n v="88"/>
    <n v="75"/>
    <n v="109"/>
    <n v="272917000"/>
    <n v="68200"/>
    <n v="1100000"/>
    <n v="584100"/>
    <n v="818800"/>
    <n v="13100000"/>
    <n v="6959400"/>
    <n v="200000"/>
    <n v="1.0309278350515464E-2"/>
    <x v="16"/>
    <s v="Mar"/>
    <n v="15"/>
    <s v="Mar 2010"/>
    <n v="4932"/>
    <x v="121"/>
  </r>
  <r>
    <n v="768"/>
    <n v="440"/>
    <s v="ZEE5"/>
    <n v="14400000"/>
    <n v="18515587421"/>
    <n v="9085175.3783120699"/>
    <n v="182597.68070334612"/>
    <x v="3"/>
    <s v="ZEE5"/>
    <n v="101401"/>
    <n v="18160.630520117764"/>
    <x v="3"/>
    <s v="IN"/>
    <s v="Entertainment"/>
    <n v="142"/>
    <n v="108"/>
    <n v="152"/>
    <n v="149799000"/>
    <n v="37400"/>
    <n v="599200"/>
    <n v="318300"/>
    <n v="449400"/>
    <n v="7200000"/>
    <n v="3824700"/>
    <n v="100000"/>
    <n v="6.9444444444444441E-3"/>
    <x v="10"/>
    <s v="Feb"/>
    <n v="13"/>
    <s v="Feb 2018"/>
    <n v="2038"/>
    <x v="39"/>
  </r>
  <r>
    <n v="569"/>
    <n v="341"/>
    <s v="Ch7HD"/>
    <n v="16400000"/>
    <n v="9463244435"/>
    <n v="1942772.4153151303"/>
    <n v="168376.14424496912"/>
    <x v="3"/>
    <s v="Ch7HD"/>
    <n v="56203"/>
    <n v="4211.4750564565793"/>
    <x v="22"/>
    <s v="TH"/>
    <s v="Entertainment"/>
    <n v="496"/>
    <n v="9"/>
    <n v="134"/>
    <n v="87757000"/>
    <n v="21900"/>
    <n v="351000"/>
    <n v="186450"/>
    <n v="263300"/>
    <n v="4200000"/>
    <n v="2231650"/>
    <n v="100000"/>
    <n v="6.0975609756097563E-3"/>
    <x v="16"/>
    <s v="May"/>
    <n v="17"/>
    <s v="May 2010"/>
    <n v="4871"/>
    <x v="110"/>
  </r>
  <r>
    <n v="241"/>
    <n v="157"/>
    <s v="TRANS7 OFFICIAL"/>
    <n v="25000000"/>
    <n v="14169516119"/>
    <n v="4310774.602677213"/>
    <n v="158888.48404893529"/>
    <x v="3"/>
    <s v="TRANS7 OFFICIAL"/>
    <n v="89179"/>
    <n v="9902.7487070276838"/>
    <x v="11"/>
    <s v="ID"/>
    <s v="Entertainment"/>
    <n v="251"/>
    <n v="7"/>
    <n v="64"/>
    <n v="123189000"/>
    <n v="30800"/>
    <n v="492800"/>
    <n v="261800"/>
    <n v="369600"/>
    <n v="5900000"/>
    <n v="3134800"/>
    <n v="100000"/>
    <n v="4.0000000000000001E-3"/>
    <x v="9"/>
    <s v="Sep"/>
    <n v="4"/>
    <s v="Sep 2014"/>
    <n v="3287"/>
    <x v="122"/>
  </r>
  <r>
    <n v="747"/>
    <n v="433"/>
    <s v="GMM25Thailand"/>
    <n v="14500000"/>
    <n v="9383692066"/>
    <n v="2096914.4281564245"/>
    <n v="136776.55111797803"/>
    <x v="3"/>
    <s v="GMM25Thailand"/>
    <n v="68606"/>
    <n v="5595.796648044693"/>
    <x v="22"/>
    <s v="TH"/>
    <s v="Entertainment"/>
    <n v="502"/>
    <n v="13"/>
    <n v="151"/>
    <n v="45622000"/>
    <n v="11400"/>
    <n v="182500"/>
    <n v="96950"/>
    <n v="136900"/>
    <n v="2200000"/>
    <n v="1168450"/>
    <n v="100000"/>
    <n v="6.8965517241379309E-3"/>
    <x v="11"/>
    <s v="Jun"/>
    <n v="8"/>
    <s v="Jun 2011"/>
    <n v="4475"/>
    <x v="47"/>
  </r>
  <r>
    <n v="695"/>
    <n v="411"/>
    <s v="MNCTV OFFICIAL"/>
    <n v="14900000"/>
    <n v="8074260978"/>
    <n v="2041016.4251769464"/>
    <n v="121669.94632470389"/>
    <x v="3"/>
    <s v="MNCTV OFFICIAL"/>
    <n v="66362"/>
    <n v="6122.8842264914056"/>
    <x v="11"/>
    <s v="ID"/>
    <s v="Entertainment"/>
    <n v="639"/>
    <n v="26"/>
    <n v="146"/>
    <n v="43581000"/>
    <n v="10900"/>
    <n v="174300"/>
    <n v="92600"/>
    <n v="130700"/>
    <n v="2100000"/>
    <n v="1115350"/>
    <n v="100000"/>
    <n v="6.7114093959731542E-3"/>
    <x v="13"/>
    <s v="Nov"/>
    <n v="29"/>
    <s v="Nov 2012"/>
    <n v="3956"/>
    <x v="32"/>
  </r>
  <r>
    <n v="964"/>
    <n v="541"/>
    <s v="Zee Tamil"/>
    <n v="12500000"/>
    <n v="11552190002"/>
    <n v="2096966.7819931023"/>
    <n v="112485.90543238007"/>
    <x v="3"/>
    <s v="Zee Tamil"/>
    <n v="102699"/>
    <n v="6804.3447086585584"/>
    <x v="3"/>
    <s v="IN"/>
    <s v="Entertainment"/>
    <n v="342"/>
    <n v="123"/>
    <n v="171"/>
    <n v="349940000"/>
    <n v="87500"/>
    <n v="1400000"/>
    <n v="743750"/>
    <n v="1000000"/>
    <n v="16800000"/>
    <n v="8900000"/>
    <n v="200000"/>
    <n v="1.6E-2"/>
    <x v="15"/>
    <s v="Aug"/>
    <n v="26"/>
    <s v="Aug 2008"/>
    <n v="5509"/>
    <x v="41"/>
  </r>
  <r>
    <n v="517"/>
    <n v="315"/>
    <s v="AMARINTV : ï¿½ï¿½ï¿½ï¿½ï¿½ï¿½ï¿½ï¿½ï¿½ï¿½ï¿½ï¿½"/>
    <n v="17400000"/>
    <n v="13043561912"/>
    <n v="3727797.0597313517"/>
    <n v="110120.57537484803"/>
    <x v="3"/>
    <s v="AMARINTV : ï¿½ï¿½ï¿½ï¿½ï¿½ï¿½ï¿½ï¿½ï¿½ï¿½ï¿½ï¿½"/>
    <n v="118448"/>
    <n v="12355.96456130323"/>
    <x v="22"/>
    <s v="TH"/>
    <s v="News"/>
    <n v="286"/>
    <n v="8"/>
    <n v="11"/>
    <n v="235993000"/>
    <n v="59000"/>
    <n v="944000"/>
    <n v="501500"/>
    <n v="708000"/>
    <n v="11300000"/>
    <n v="6004000"/>
    <n v="200000"/>
    <n v="1.1494252873563218E-2"/>
    <x v="9"/>
    <s v="Feb"/>
    <n v="5"/>
    <s v="Feb 2014"/>
    <n v="3499"/>
    <x v="123"/>
  </r>
  <r>
    <n v="781"/>
    <n v="447"/>
    <s v="Zee Bangla"/>
    <n v="14200000"/>
    <n v="11428794827"/>
    <n v="2008222.6018274468"/>
    <n v="86321.506571096237"/>
    <x v="3"/>
    <s v="Zee Bangla"/>
    <n v="132398"/>
    <n v="8491.5252152521516"/>
    <x v="3"/>
    <s v="IN"/>
    <s v="Entertainment"/>
    <n v="352"/>
    <n v="109"/>
    <n v="153"/>
    <n v="59927000"/>
    <n v="15000"/>
    <n v="239700"/>
    <n v="127350"/>
    <n v="179800"/>
    <n v="2900000"/>
    <n v="1539900"/>
    <n v="200000"/>
    <n v="1.4084507042253521E-2"/>
    <x v="15"/>
    <s v="Feb"/>
    <n v="26"/>
    <s v="Feb 2008"/>
    <n v="5691"/>
    <x v="124"/>
  </r>
  <r>
    <n v="531"/>
    <n v="321"/>
    <s v="TRANS TV Official"/>
    <n v="17100000"/>
    <n v="9710962528"/>
    <n v="2954354.2829327653"/>
    <n v="65515.011151964922"/>
    <x v="3"/>
    <s v="TRANS TV Official"/>
    <n v="148225"/>
    <n v="16459.423486461819"/>
    <x v="11"/>
    <s v="ID"/>
    <s v="Entertainment"/>
    <n v="472"/>
    <n v="18"/>
    <n v="127"/>
    <n v="45811000"/>
    <n v="11500"/>
    <n v="183200"/>
    <n v="97350"/>
    <n v="137400"/>
    <n v="2200000"/>
    <n v="1168700"/>
    <n v="100000"/>
    <n v="5.8479532163742687E-3"/>
    <x v="9"/>
    <s v="Sep"/>
    <n v="2"/>
    <s v="Sep 2014"/>
    <n v="3287"/>
    <x v="122"/>
  </r>
  <r>
    <n v="961"/>
    <n v="538"/>
    <s v="NDTV"/>
    <n v="12500000"/>
    <n v="4935793409"/>
    <n v="779499.90666456101"/>
    <n v="32657.959777948337"/>
    <x v="3"/>
    <s v="NDTV"/>
    <n v="151136"/>
    <n v="8712.0404295641183"/>
    <x v="3"/>
    <s v="IN"/>
    <s v="News"/>
    <n v="1395"/>
    <n v="123"/>
    <n v="24"/>
    <n v="58527000"/>
    <n v="14600"/>
    <n v="234100"/>
    <n v="124350"/>
    <n v="175600"/>
    <n v="2800000"/>
    <n v="1487800"/>
    <n v="100000"/>
    <n v="8.0000000000000002E-3"/>
    <x v="12"/>
    <s v="May"/>
    <n v="8"/>
    <s v="May 2006"/>
    <n v="6332"/>
    <x v="102"/>
  </r>
  <r>
    <n v="121"/>
    <n v="88"/>
    <s v="Galinha Pintadinha"/>
    <n v="33800000"/>
    <n v="27274550757"/>
    <n v="4370921.5956730768"/>
    <n v="413250769.04545456"/>
    <x v="4"/>
    <s v="Galinha Pintadinha"/>
    <n v="66"/>
    <n v="3.8605769230769229"/>
    <x v="1"/>
    <s v="BR"/>
    <s v="Film"/>
    <n v="54"/>
    <n v="8"/>
    <n v="9"/>
    <n v="403508000"/>
    <n v="100900"/>
    <n v="1600000"/>
    <n v="850450"/>
    <n v="1200000"/>
    <n v="19400000"/>
    <n v="10300000"/>
    <n v="200000"/>
    <n v="5.9171597633136093E-3"/>
    <x v="12"/>
    <s v="Aug"/>
    <n v="30"/>
    <s v="Aug 2006"/>
    <n v="6240"/>
    <x v="125"/>
  </r>
  <r>
    <n v="495"/>
    <n v="303"/>
    <s v="MSA previously My Story Animated"/>
    <n v="17800000"/>
    <n v="8588704539"/>
    <n v="12838123.376681615"/>
    <n v="330334789.96153843"/>
    <x v="4"/>
    <s v="MSA Previously My Story Animated"/>
    <n v="26"/>
    <n v="14.185351270553065"/>
    <x v="4"/>
    <s v="US"/>
    <s v="People"/>
    <n v="3976090"/>
    <n v="5208"/>
    <n v="4978"/>
    <n v="20708"/>
    <n v="5"/>
    <n v="83"/>
    <n v="44"/>
    <n v="62"/>
    <n v="994"/>
    <n v="528"/>
    <n v="2960"/>
    <n v="1.6629213483146068E-4"/>
    <x v="7"/>
    <s v="Nov"/>
    <n v="9"/>
    <s v="Nov 2021"/>
    <n v="669"/>
    <x v="126"/>
  </r>
  <r>
    <n v="124"/>
    <n v="90"/>
    <s v="Selena Gomez"/>
    <n v="33600000"/>
    <n v="13013567335"/>
    <n v="2286692.5557898437"/>
    <n v="69221102.845744684"/>
    <x v="4"/>
    <s v="Selena Gomez"/>
    <n v="188"/>
    <n v="12.057634862062907"/>
    <x v="4"/>
    <s v="US"/>
    <s v="Music"/>
    <n v="288"/>
    <n v="38"/>
    <n v="43"/>
    <n v="115792000"/>
    <n v="28900"/>
    <n v="463200"/>
    <n v="246050"/>
    <n v="347400"/>
    <n v="5600000"/>
    <n v="2973700"/>
    <n v="200000"/>
    <n v="5.9523809523809521E-3"/>
    <x v="15"/>
    <s v="Feb"/>
    <n v="8"/>
    <s v="Feb 2008"/>
    <n v="5691"/>
    <x v="124"/>
  </r>
  <r>
    <n v="119"/>
    <n v="87"/>
    <s v="Jingle Toons"/>
    <n v="34000000"/>
    <n v="11351015824"/>
    <n v="2914253.0998716303"/>
    <n v="47295899.266666666"/>
    <x v="4"/>
    <s v="Jingle Toons"/>
    <n v="240"/>
    <n v="22.490372272143773"/>
    <x v="3"/>
    <s v="IN"/>
    <s v="Film"/>
    <n v="360"/>
    <n v="32"/>
    <n v="8"/>
    <n v="179903000"/>
    <n v="45000"/>
    <n v="719600"/>
    <n v="382300"/>
    <n v="539700"/>
    <n v="8600000"/>
    <n v="4569850"/>
    <n v="600000"/>
    <n v="1.7647058823529412E-2"/>
    <x v="1"/>
    <s v="Jan"/>
    <n v="24"/>
    <s v="Jan 2013"/>
    <n v="3895"/>
    <x v="107"/>
  </r>
  <r>
    <n v="418"/>
    <n v="262"/>
    <s v="DaFuq!?Boom!"/>
    <n v="19600000"/>
    <n v="7906181776"/>
    <n v="2985718.1933534741"/>
    <n v="36944774.654205605"/>
    <x v="4"/>
    <s v="DaFuq!?Boom!"/>
    <n v="214"/>
    <n v="29.49773413897281"/>
    <x v="4"/>
    <s v="US"/>
    <s v="Entertainment"/>
    <n v="656"/>
    <n v="112"/>
    <n v="106"/>
    <n v="2304000000"/>
    <n v="576000"/>
    <n v="9200000"/>
    <n v="4888000"/>
    <n v="6900000"/>
    <n v="110600000"/>
    <n v="58750000"/>
    <n v="6700000"/>
    <n v="0.34183673469387754"/>
    <x v="3"/>
    <s v="Jun"/>
    <n v="6"/>
    <s v="Jun 2016"/>
    <n v="2648"/>
    <x v="46"/>
  </r>
  <r>
    <n v="65"/>
    <n v="48"/>
    <s v="ýýýýýýýý ýý ýýýýýýýýýýýýýý"/>
    <n v="43200000"/>
    <n v="36458726976"/>
    <n v="8091151.1264980026"/>
    <n v="24667609.591339648"/>
    <x v="4"/>
    <s v="ýýýýýýýý ýý ýýýýýýýýýýýýýý"/>
    <n v="1478"/>
    <n v="119.722592099423"/>
    <x v="8"/>
    <s v="RU"/>
    <s v="Education"/>
    <n v="26"/>
    <n v="2"/>
    <n v="6"/>
    <n v="303780000"/>
    <n v="75900"/>
    <n v="1200000"/>
    <n v="637950"/>
    <n v="911300"/>
    <n v="14600000"/>
    <n v="7755650"/>
    <n v="300000"/>
    <n v="6.9444444444444441E-3"/>
    <x v="11"/>
    <s v="May"/>
    <n v="31"/>
    <s v="May 2011"/>
    <n v="4506"/>
    <x v="62"/>
  </r>
  <r>
    <n v="606"/>
    <n v="355"/>
    <s v="Totoy kids - Espaï¿½ï"/>
    <n v="16000000"/>
    <n v="5997599089"/>
    <n v="2737379.7759014149"/>
    <n v="17434881.07267442"/>
    <x v="4"/>
    <s v="Totoy kids - Espaï¿½ï"/>
    <n v="344"/>
    <n v="57.307165677772709"/>
    <x v="7"/>
    <s v="MX"/>
    <s v="Film"/>
    <n v="1048"/>
    <n v="23"/>
    <n v="31"/>
    <n v="112393000"/>
    <n v="28100"/>
    <n v="449600"/>
    <n v="238850"/>
    <n v="337200"/>
    <n v="5400000"/>
    <n v="2868600"/>
    <n v="200000"/>
    <n v="1.2500000000000001E-2"/>
    <x v="2"/>
    <s v="Sep"/>
    <n v="7"/>
    <s v="Sep 2017"/>
    <n v="2191"/>
    <x v="69"/>
  </r>
  <r>
    <n v="322"/>
    <n v="206"/>
    <s v="Ben Azelart"/>
    <n v="21900000"/>
    <n v="4454917643"/>
    <n v="1318413.0343296833"/>
    <n v="14800390.840531562"/>
    <x v="4"/>
    <s v="Ben Azelart"/>
    <n v="301"/>
    <n v="32.514057413435928"/>
    <x v="4"/>
    <s v="US"/>
    <s v="Entertainment"/>
    <n v="1620"/>
    <n v="94"/>
    <n v="88"/>
    <n v="184946000"/>
    <n v="46200"/>
    <n v="739800"/>
    <n v="393000"/>
    <n v="554800"/>
    <n v="8900000"/>
    <n v="4727400"/>
    <n v="500000"/>
    <n v="2.2831050228310501E-2"/>
    <x v="9"/>
    <s v="Jun"/>
    <n v="5"/>
    <s v="Jun 2014"/>
    <n v="3379"/>
    <x v="42"/>
  </r>
  <r>
    <n v="505"/>
    <n v="308"/>
    <s v="El Payaso Plim Plim"/>
    <n v="17700000"/>
    <n v="17247584185"/>
    <n v="4761895.1366648264"/>
    <n v="13106067.009878419"/>
    <x v="4"/>
    <s v="El Payaso Plim Plim"/>
    <n v="1316"/>
    <n v="132.61733848702374"/>
    <x v="2"/>
    <s v="AR"/>
    <s v="Music"/>
    <n v="162"/>
    <n v="10"/>
    <n v="107"/>
    <n v="640030000"/>
    <n v="160000"/>
    <n v="2600000"/>
    <n v="1380000"/>
    <n v="1900000"/>
    <n v="30700000"/>
    <n v="16300000"/>
    <n v="600000"/>
    <n v="3.3898305084745763E-2"/>
    <x v="1"/>
    <s v="Oct"/>
    <n v="18"/>
    <s v="Oct 2013"/>
    <n v="3622"/>
    <x v="51"/>
  </r>
  <r>
    <n v="437"/>
    <n v="272"/>
    <s v="Turma da Mï¿½ï¿½"/>
    <n v="19000000"/>
    <n v="13824277846"/>
    <n v="3389134.0637411131"/>
    <n v="11979443.540727902"/>
    <x v="4"/>
    <s v="Turma da Mï¿½ï¿½"/>
    <n v="1154"/>
    <n v="103.26305467026232"/>
    <x v="1"/>
    <s v="BR"/>
    <s v="Film"/>
    <n v="260"/>
    <n v="22"/>
    <n v="27"/>
    <n v="76903000"/>
    <n v="19200"/>
    <n v="307600"/>
    <n v="163400"/>
    <n v="230700"/>
    <n v="3700000"/>
    <n v="1965350"/>
    <n v="100000"/>
    <n v="5.263157894736842E-3"/>
    <x v="13"/>
    <s v="Jul"/>
    <n v="30"/>
    <s v="Jul 2012"/>
    <n v="4079"/>
    <x v="88"/>
  </r>
  <r>
    <n v="38"/>
    <n v="28"/>
    <s v="YRF"/>
    <n v="54600000"/>
    <n v="35302243691"/>
    <n v="5602641.4364386601"/>
    <n v="9523130.2106824927"/>
    <x v="4"/>
    <s v="YRF"/>
    <n v="3707"/>
    <n v="214.73654975400731"/>
    <x v="3"/>
    <s v="IN"/>
    <s v="Music"/>
    <n v="28"/>
    <n v="15"/>
    <n v="16"/>
    <n v="512093000"/>
    <n v="128000"/>
    <n v="2000000"/>
    <n v="1064000"/>
    <n v="1500000"/>
    <n v="24600000"/>
    <n v="13050000"/>
    <n v="500000"/>
    <n v="9.1575091575091579E-3"/>
    <x v="12"/>
    <s v="Jun"/>
    <n v="7"/>
    <s v="Jun 2006"/>
    <n v="6301"/>
    <x v="109"/>
  </r>
  <r>
    <n v="376"/>
    <n v="238"/>
    <s v="Totoy kids - Portuguï¿½"/>
    <n v="20400000"/>
    <n v="1796227417"/>
    <n v="562023.59730913641"/>
    <n v="8719550.5679611657"/>
    <x v="4"/>
    <s v="Totoy kids - Portuguï¿½"/>
    <n v="206"/>
    <n v="23.526282853566961"/>
    <x v="1"/>
    <s v="BR"/>
    <s v="Film"/>
    <n v="5673"/>
    <n v="19"/>
    <n v="24"/>
    <n v="39495000"/>
    <n v="9900"/>
    <n v="158000"/>
    <n v="83950"/>
    <n v="118500"/>
    <n v="1900000"/>
    <n v="1009250"/>
    <n v="100000"/>
    <n v="4.9019607843137254E-3"/>
    <x v="9"/>
    <s v="Dec"/>
    <n v="2"/>
    <s v="Dec 2014"/>
    <n v="3196"/>
    <x v="95"/>
  </r>
  <r>
    <n v="396"/>
    <n v="251"/>
    <s v="Pencilmation"/>
    <n v="20100000"/>
    <n v="11317309935"/>
    <n v="1868776.409346103"/>
    <n v="7641667.7481431467"/>
    <x v="4"/>
    <s v="Pencilmation"/>
    <n v="1481"/>
    <n v="89.261063408190225"/>
    <x v="4"/>
    <s v="US"/>
    <s v="Entertainment"/>
    <n v="366"/>
    <n v="109"/>
    <n v="104"/>
    <n v="14862000"/>
    <n v="3700"/>
    <n v="59400"/>
    <n v="31550"/>
    <n v="44600"/>
    <n v="713400"/>
    <n v="379000"/>
    <n v="100000"/>
    <n v="4.9751243781094526E-3"/>
    <x v="0"/>
    <s v="Feb"/>
    <n v="1"/>
    <s v="Feb 2007"/>
    <n v="6056"/>
    <x v="117"/>
  </r>
  <r>
    <n v="405"/>
    <n v="256"/>
    <s v="Green Gold TV - Official Channel"/>
    <n v="20000000"/>
    <n v="9715291883"/>
    <n v="2185667.4652418448"/>
    <n v="6582176.0724932253"/>
    <x v="4"/>
    <s v="Green Gold TV - Official Channel"/>
    <n v="1476"/>
    <n v="121.20134983127109"/>
    <x v="3"/>
    <s v="IN"/>
    <s v="Entertainment"/>
    <n v="473"/>
    <n v="72"/>
    <n v="104"/>
    <n v="70278000"/>
    <n v="0"/>
    <n v="0"/>
    <n v="0"/>
    <n v="0"/>
    <n v="0"/>
    <n v="0"/>
    <n v="100000"/>
    <n v="5.0000000000000001E-3"/>
    <x v="11"/>
    <s v="Jul"/>
    <n v="1"/>
    <s v="Jul 2011"/>
    <n v="4445"/>
    <x v="28"/>
  </r>
  <r>
    <n v="151"/>
    <n v="109"/>
    <s v="Peppa Pig - Official Channel"/>
    <n v="31400000"/>
    <n v="22919271731"/>
    <n v="6327794.5143567091"/>
    <n v="6385977.0774589023"/>
    <x v="4"/>
    <s v="Peppa Pig - Official Channel"/>
    <n v="3589"/>
    <n v="361.6744892324682"/>
    <x v="5"/>
    <s v="GB"/>
    <s v="Education"/>
    <n v="91"/>
    <n v="5"/>
    <n v="11"/>
    <n v="244925000"/>
    <n v="61200"/>
    <n v="979700"/>
    <n v="520450"/>
    <n v="734800"/>
    <n v="11800000"/>
    <n v="6267400"/>
    <n v="300000"/>
    <n v="9.5541401273885346E-3"/>
    <x v="1"/>
    <s v="Oct"/>
    <n v="9"/>
    <s v="Oct 2013"/>
    <n v="3622"/>
    <x v="51"/>
  </r>
  <r>
    <n v="981"/>
    <n v="547"/>
    <s v="Zee Kids"/>
    <n v="12400000"/>
    <n v="7683670251"/>
    <n v="1883714.2071586172"/>
    <n v="6339661.9232673263"/>
    <x v="4"/>
    <s v="Zee Kids"/>
    <n v="1212"/>
    <n v="108.45305221868105"/>
    <x v="3"/>
    <s v="IN"/>
    <s v="Entertainment"/>
    <n v="709"/>
    <n v="124"/>
    <n v="172"/>
    <n v="95163000"/>
    <n v="23800"/>
    <n v="380700"/>
    <n v="202250"/>
    <n v="285500"/>
    <n v="4600000"/>
    <n v="2442750"/>
    <n v="100000"/>
    <n v="8.0645161290322578E-3"/>
    <x v="13"/>
    <s v="Jul"/>
    <n v="6"/>
    <s v="Jul 2012"/>
    <n v="4079"/>
    <x v="88"/>
  </r>
  <r>
    <n v="281"/>
    <n v="178"/>
    <s v="Peppa Pig Espaï¿½ï¿½ï¿½ï¿½ï¿½ï¿½ï¿½ï¿½ï¿½"/>
    <n v="23600000"/>
    <n v="7920637200"/>
    <n v="2365075.3060615109"/>
    <n v="6331444.6043165466"/>
    <x v="4"/>
    <s v="Peppa Pig Espaï¿½ï¿½ï¿½ï¿½ï¿½ï¿½ï¿½ï¿½ï¿½"/>
    <n v="1251"/>
    <n v="136.34368468199463"/>
    <x v="5"/>
    <s v="GB"/>
    <s v="Film"/>
    <n v="668"/>
    <n v="12"/>
    <n v="19"/>
    <n v="53589000"/>
    <n v="13400"/>
    <n v="214400"/>
    <n v="113900"/>
    <n v="160800"/>
    <n v="2600000"/>
    <n v="1380400"/>
    <n v="100000"/>
    <n v="4.2372881355932203E-3"/>
    <x v="9"/>
    <s v="Jul"/>
    <n v="28"/>
    <s v="Jul 2014"/>
    <n v="3349"/>
    <x v="12"/>
  </r>
  <r>
    <n v="436"/>
    <n v="271"/>
    <s v="Wow Kidz Action"/>
    <n v="19000000"/>
    <n v="8281724393"/>
    <n v="3888133.5178403757"/>
    <n v="5430638.9462295081"/>
    <x v="4"/>
    <s v="Wow Kidz Action"/>
    <n v="1525"/>
    <n v="261.32629107981222"/>
    <x v="3"/>
    <s v="IN"/>
    <s v="Entertainment"/>
    <n v="618"/>
    <n v="78"/>
    <n v="111"/>
    <n v="105706000"/>
    <n v="26400"/>
    <n v="422800"/>
    <n v="224600"/>
    <n v="317100"/>
    <n v="5100000"/>
    <n v="2708550"/>
    <n v="200000"/>
    <n v="1.0526315789473684E-2"/>
    <x v="2"/>
    <s v="Nov"/>
    <n v="8"/>
    <s v="Nov 2017"/>
    <n v="2130"/>
    <x v="127"/>
  </r>
  <r>
    <n v="504"/>
    <n v="307"/>
    <s v="Les' Copaque Production"/>
    <n v="17700000"/>
    <n v="9059696049"/>
    <n v="1793289.0041567695"/>
    <n v="5279543.1520979023"/>
    <x v="4"/>
    <s v="Les' Copaque Production"/>
    <n v="1716"/>
    <n v="123.97862232779097"/>
    <x v="27"/>
    <s v="MY"/>
    <s v="Entertainment"/>
    <n v="531"/>
    <n v="1"/>
    <n v="123"/>
    <n v="117727000"/>
    <n v="29400"/>
    <n v="470900"/>
    <n v="250150"/>
    <n v="353200"/>
    <n v="5700000"/>
    <n v="3026600"/>
    <n v="200000"/>
    <n v="1.1299435028248588E-2"/>
    <x v="6"/>
    <s v="Nov"/>
    <n v="9"/>
    <s v="Nov 2009"/>
    <n v="5052"/>
    <x v="128"/>
  </r>
  <r>
    <n v="199"/>
    <n v="134"/>
    <s v="Nick Jr."/>
    <n v="27300000"/>
    <n v="22440611155"/>
    <n v="5586410.5439382624"/>
    <n v="4126629.4878631849"/>
    <x v="4"/>
    <s v="Nick Jr."/>
    <n v="5438"/>
    <n v="494.11750062235501"/>
    <x v="4"/>
    <s v="US"/>
    <s v="Entertainment"/>
    <n v="100"/>
    <n v="59"/>
    <n v="51"/>
    <n v="42546000"/>
    <n v="10600"/>
    <n v="170200"/>
    <n v="90400"/>
    <n v="127600"/>
    <n v="2000000"/>
    <n v="1063800"/>
    <n v="200000"/>
    <n v="7.326007326007326E-3"/>
    <x v="13"/>
    <s v="Sep"/>
    <n v="27"/>
    <s v="Sep 2012"/>
    <n v="4017"/>
    <x v="129"/>
  </r>
  <r>
    <n v="254"/>
    <n v="165"/>
    <s v="Pen Movies"/>
    <n v="24300000"/>
    <n v="6608773195"/>
    <n v="1903996.8870642467"/>
    <n v="3964471.0227954411"/>
    <x v="4"/>
    <s v="Pen Movies"/>
    <n v="1667"/>
    <n v="175.2967444540478"/>
    <x v="3"/>
    <s v="IN"/>
    <s v="Film"/>
    <n v="903"/>
    <n v="53"/>
    <n v="17"/>
    <n v="94853000"/>
    <n v="23700"/>
    <n v="379400"/>
    <n v="201550"/>
    <n v="284600"/>
    <n v="4600000"/>
    <n v="2442300"/>
    <n v="300000"/>
    <n v="1.2345679012345678E-2"/>
    <x v="9"/>
    <s v="Mar"/>
    <n v="25"/>
    <s v="Mar 2014"/>
    <n v="3471"/>
    <x v="44"/>
  </r>
  <r>
    <n v="894"/>
    <n v="510"/>
    <s v="Peppa Pig em Portuguï¿½ï¿½ï¿½ï¿½ï¿½ï¿½ï¿½ï¿½ï¿"/>
    <n v="13100000"/>
    <n v="4214172991"/>
    <n v="1235827.8565982406"/>
    <n v="3087306.2205128204"/>
    <x v="4"/>
    <s v="Peppa Pig em Portuguï¿½ï¿½ï¿½ï¿½ï¿½ï¿½ï¿½ï¿½ï¿½"/>
    <n v="1365"/>
    <n v="146.10703812316717"/>
    <x v="1"/>
    <s v="BR"/>
    <s v="Film"/>
    <n v="1770"/>
    <n v="49"/>
    <n v="43"/>
    <n v="27340000"/>
    <n v="6800"/>
    <n v="109400"/>
    <n v="58100"/>
    <n v="82000"/>
    <n v="1300000"/>
    <n v="691000"/>
    <n v="100000"/>
    <n v="7.6335877862595417E-3"/>
    <x v="9"/>
    <s v="May"/>
    <n v="6"/>
    <s v="May 2014"/>
    <n v="3410"/>
    <x v="115"/>
  </r>
  <r>
    <n v="548"/>
    <n v="329"/>
    <s v="Gato Galactico | GALï¿½ï¿"/>
    <n v="16800000"/>
    <n v="3693798804"/>
    <n v="970774.98134034162"/>
    <n v="2477396.9175050301"/>
    <x v="4"/>
    <s v="Gato Galactico | GALï¿½ï¿"/>
    <n v="1491"/>
    <n v="143.02628120893561"/>
    <x v="1"/>
    <s v="BR"/>
    <s v="Entertainment"/>
    <n v="2129"/>
    <n v="30"/>
    <n v="130"/>
    <n v="44121000"/>
    <n v="11000"/>
    <n v="176500"/>
    <n v="93750"/>
    <n v="132400"/>
    <n v="2100000"/>
    <n v="1116200"/>
    <n v="100000"/>
    <n v="5.9523809523809521E-3"/>
    <x v="1"/>
    <s v="Apr"/>
    <n v="2"/>
    <s v="Apr 2013"/>
    <n v="3805"/>
    <x v="101"/>
  </r>
  <r>
    <n v="211"/>
    <n v="142"/>
    <s v="Goldmines Bollywood"/>
    <n v="26400000"/>
    <n v="8595760553"/>
    <n v="2880616.8073056298"/>
    <n v="2373208.3249585866"/>
    <x v="4"/>
    <s v="Goldmines Bollywood"/>
    <n v="3622"/>
    <n v="443.03954423592495"/>
    <x v="3"/>
    <s v="IN"/>
    <s v="Film"/>
    <n v="588"/>
    <n v="50"/>
    <n v="15"/>
    <n v="99677000"/>
    <n v="24900"/>
    <n v="398700"/>
    <n v="211800"/>
    <n v="299000"/>
    <n v="4800000"/>
    <n v="2549500"/>
    <n v="400000"/>
    <n v="1.5151515151515152E-2"/>
    <x v="4"/>
    <s v="Jul"/>
    <n v="22"/>
    <s v="Jul 2015"/>
    <n v="2984"/>
    <x v="87"/>
  </r>
  <r>
    <n v="30"/>
    <n v="20"/>
    <s v="Movieclips"/>
    <n v="59500000"/>
    <n v="59316472754"/>
    <n v="9323557.4904118199"/>
    <n v="1516541.1181448624"/>
    <x v="4"/>
    <s v="Movieclips"/>
    <n v="39113"/>
    <n v="2243.9869537881168"/>
    <x v="4"/>
    <s v="US"/>
    <s v="Film"/>
    <n v="11"/>
    <n v="9"/>
    <n v="3"/>
    <n v="114668000"/>
    <n v="28700"/>
    <n v="458700"/>
    <n v="243700"/>
    <n v="344000"/>
    <n v="5500000"/>
    <n v="2922000"/>
    <n v="100000"/>
    <n v="1.6806722689075631E-3"/>
    <x v="12"/>
    <s v="Apr"/>
    <n v="28"/>
    <s v="Apr 2006"/>
    <n v="6362"/>
    <x v="106"/>
  </r>
  <r>
    <n v="284"/>
    <n v="179"/>
    <s v="Tilak"/>
    <n v="23400000"/>
    <n v="9465863821"/>
    <n v="8888135.0431924891"/>
    <n v="1418744.5774880096"/>
    <x v="4"/>
    <s v="Tilak"/>
    <n v="6672"/>
    <n v="2286.6478873239435"/>
    <x v="3"/>
    <s v="IN"/>
    <s v="Film"/>
    <n v="493"/>
    <n v="56"/>
    <n v="20"/>
    <n v="367347000"/>
    <n v="91800"/>
    <n v="1500000"/>
    <n v="795900"/>
    <n v="1100000"/>
    <n v="17600000"/>
    <n v="9350000"/>
    <n v="900000"/>
    <n v="3.8461538461538464E-2"/>
    <x v="5"/>
    <s v="Oct"/>
    <n v="10"/>
    <s v="Oct 2020"/>
    <n v="1065"/>
    <x v="111"/>
  </r>
  <r>
    <n v="617"/>
    <n v="363"/>
    <s v="Rotten Tomatoes Trailers"/>
    <n v="15800000"/>
    <n v="13116313599"/>
    <n v="2891603.5271164021"/>
    <n v="1256231.5486064553"/>
    <x v="4"/>
    <s v="Rotten Tomatoes Trailers"/>
    <n v="10441"/>
    <n v="840.15983245149914"/>
    <x v="4"/>
    <s v="US"/>
    <s v="Film"/>
    <n v="285"/>
    <n v="143"/>
    <n v="32"/>
    <n v="25738000"/>
    <n v="6400"/>
    <n v="103000"/>
    <n v="54700"/>
    <n v="77200"/>
    <n v="1200000"/>
    <n v="638600"/>
    <n v="100000"/>
    <n v="6.3291139240506328E-3"/>
    <x v="11"/>
    <s v="Apr"/>
    <n v="1"/>
    <s v="Apr 2011"/>
    <n v="4536"/>
    <x v="130"/>
  </r>
  <r>
    <n v="312"/>
    <n v="199"/>
    <s v="Goldmines Cineplex"/>
    <n v="22500000"/>
    <n v="2431154438"/>
    <n v="832017.26146475016"/>
    <n v="719915.43914717203"/>
    <x v="4"/>
    <s v="Goldmines Cineplex"/>
    <n v="3377"/>
    <n v="421.83607118412044"/>
    <x v="3"/>
    <s v="IN"/>
    <s v="Film"/>
    <n v="3793"/>
    <n v="64"/>
    <n v="23"/>
    <n v="48740000"/>
    <n v="12200"/>
    <n v="195000"/>
    <n v="103600"/>
    <n v="146200"/>
    <n v="2300000"/>
    <n v="1223100"/>
    <n v="200000"/>
    <n v="8.8888888888888889E-3"/>
    <x v="4"/>
    <s v="Sep"/>
    <n v="12"/>
    <s v="Sep 2015"/>
    <n v="2922"/>
    <x v="77"/>
  </r>
  <r>
    <n v="51"/>
    <n v="39"/>
    <s v="A4"/>
    <n v="46300000"/>
    <n v="22936630813"/>
    <n v="3587772.6909119347"/>
    <n v="22936630813"/>
    <x v="5"/>
    <s v="aefour"/>
    <n v="1"/>
    <n v="5.7093696230251838E-2"/>
    <x v="28"/>
    <s v="CU"/>
    <s v="People"/>
    <n v="4053056"/>
    <n v="99"/>
    <n v="5359"/>
    <n v="94"/>
    <n v="0.02"/>
    <n v="0.38"/>
    <n v="0.2"/>
    <n v="0.28000000000000003"/>
    <n v="5"/>
    <n v="2.64"/>
    <n v="10"/>
    <n v="2.1598272138228942E-7"/>
    <x v="12"/>
    <s v="Mar"/>
    <n v="11"/>
    <s v="Mar 2006"/>
    <n v="6393"/>
    <x v="25"/>
  </r>
  <r>
    <n v="340"/>
    <n v="215"/>
    <s v="invictor"/>
    <n v="21500000"/>
    <n v="8409641722"/>
    <n v="3212239.0076394193"/>
    <n v="494684807.17647058"/>
    <x v="5"/>
    <s v="INVICTOR"/>
    <n v="17"/>
    <n v="2.3701298701298703"/>
    <x v="29"/>
    <s v="CL"/>
    <s v="People"/>
    <n v="4038708"/>
    <n v="2889"/>
    <n v="7518"/>
    <n v="49"/>
    <n v="0.01"/>
    <n v="0.2"/>
    <n v="0.10500000000000001"/>
    <n v="0.15"/>
    <n v="2"/>
    <n v="1.075"/>
    <n v="4"/>
    <n v="1.8604651162790698E-7"/>
    <x v="3"/>
    <s v="Jul"/>
    <n v="26"/>
    <s v="Jul 2016"/>
    <n v="2618"/>
    <x v="31"/>
  </r>
  <r>
    <n v="640"/>
    <n v="376"/>
    <s v="FFUNTV"/>
    <n v="15400000"/>
    <n v="11513738907"/>
    <n v="6098378.6583686443"/>
    <n v="30379258.329815302"/>
    <x v="5"/>
    <s v="FFUNTV"/>
    <n v="379"/>
    <n v="73.27065677966101"/>
    <x v="0"/>
    <s v="AE"/>
    <s v="Entertainment"/>
    <n v="349"/>
    <n v="6"/>
    <n v="141"/>
    <n v="80172000"/>
    <n v="20000"/>
    <n v="320700"/>
    <n v="170350"/>
    <n v="240500"/>
    <n v="3800000"/>
    <n v="2020250"/>
    <n v="200000"/>
    <n v="1.2987012987012988E-2"/>
    <x v="10"/>
    <s v="Jul"/>
    <n v="18"/>
    <s v="Jul 2018"/>
    <n v="1888"/>
    <x v="131"/>
  </r>
  <r>
    <n v="147"/>
    <n v="107"/>
    <s v="Dream"/>
    <n v="31700000"/>
    <n v="2930015381"/>
    <n v="837386.505001429"/>
    <n v="25258753.284482758"/>
    <x v="5"/>
    <s v="Dream"/>
    <n v="116"/>
    <n v="12.100600171477565"/>
    <x v="4"/>
    <s v="US"/>
    <s v="Games"/>
    <n v="2986"/>
    <n v="41"/>
    <n v="12"/>
    <n v="27022000"/>
    <n v="6800"/>
    <n v="108100"/>
    <n v="57450"/>
    <n v="81100"/>
    <n v="1300000"/>
    <n v="690550"/>
    <n v="200000"/>
    <n v="6.3091482649842269E-3"/>
    <x v="9"/>
    <s v="Feb"/>
    <n v="8"/>
    <s v="Feb 2014"/>
    <n v="3499"/>
    <x v="123"/>
  </r>
  <r>
    <n v="53"/>
    <n v="40"/>
    <s v="Fernanfloo"/>
    <n v="46100000"/>
    <n v="10323391593"/>
    <n v="2291032.3109187749"/>
    <n v="19011770.889502764"/>
    <x v="5"/>
    <s v="Fernanfloo"/>
    <n v="543"/>
    <n v="43.984687083888147"/>
    <x v="30"/>
    <s v="SV"/>
    <s v="Games"/>
    <n v="419"/>
    <n v="1"/>
    <n v="3"/>
    <n v="33842000"/>
    <n v="8500"/>
    <n v="135400"/>
    <n v="71950"/>
    <n v="101500"/>
    <n v="1600000"/>
    <n v="850750"/>
    <n v="200000"/>
    <n v="4.3383947939262474E-3"/>
    <x v="11"/>
    <s v="May"/>
    <n v="2"/>
    <s v="May 2011"/>
    <n v="4506"/>
    <x v="62"/>
  </r>
  <r>
    <n v="906"/>
    <n v="517"/>
    <s v="GH'S"/>
    <n v="13000000"/>
    <n v="8739174649"/>
    <n v="7553305.6603284357"/>
    <n v="17135636.566666666"/>
    <x v="5"/>
    <s v="GH'S"/>
    <n v="510"/>
    <n v="160.89023336214348"/>
    <x v="23"/>
    <s v="KR"/>
    <s v="Games"/>
    <n v="553"/>
    <n v="15"/>
    <n v="65"/>
    <n v="1081000000"/>
    <n v="270300"/>
    <n v="4300000"/>
    <n v="2285150"/>
    <n v="3200000"/>
    <n v="51900000"/>
    <n v="27550000"/>
    <n v="1000000"/>
    <n v="7.6923076923076927E-2"/>
    <x v="5"/>
    <s v="Jul"/>
    <n v="7"/>
    <s v="Jul 2020"/>
    <n v="1157"/>
    <x v="132"/>
  </r>
  <r>
    <n v="317"/>
    <n v="202"/>
    <s v="FGTeeV"/>
    <n v="22300000"/>
    <n v="24059336857"/>
    <n v="6373334.2667549672"/>
    <n v="13955531.819605568"/>
    <x v="5"/>
    <s v="FGTeeV"/>
    <n v="1724"/>
    <n v="166.69139072847685"/>
    <x v="4"/>
    <s v="US"/>
    <s v="Games"/>
    <n v="77"/>
    <n v="91"/>
    <n v="22"/>
    <n v="132110000"/>
    <n v="33000"/>
    <n v="528400"/>
    <n v="280700"/>
    <n v="396300"/>
    <n v="6300000"/>
    <n v="3348150"/>
    <n v="100000"/>
    <n v="4.4843049327354259E-3"/>
    <x v="1"/>
    <s v="May"/>
    <n v="24"/>
    <s v="May 2013"/>
    <n v="3775"/>
    <x v="133"/>
  </r>
  <r>
    <n v="612"/>
    <n v="358"/>
    <s v="Unspeakable"/>
    <n v="15900000"/>
    <n v="9052367553"/>
    <n v="3379009.9115341543"/>
    <n v="11372321.046482412"/>
    <x v="5"/>
    <s v="Unspeakable"/>
    <n v="796"/>
    <n v="108.45091452034342"/>
    <x v="4"/>
    <s v="US"/>
    <s v="People"/>
    <n v="530"/>
    <n v="142"/>
    <n v="40"/>
    <n v="164895000"/>
    <n v="41200"/>
    <n v="659600"/>
    <n v="350400"/>
    <n v="494700"/>
    <n v="7900000"/>
    <n v="4197350"/>
    <n v="200000"/>
    <n v="1.2578616352201259E-2"/>
    <x v="3"/>
    <s v="May"/>
    <n v="1"/>
    <s v="May 2016"/>
    <n v="2679"/>
    <x v="134"/>
  </r>
  <r>
    <n v="994"/>
    <n v="553"/>
    <s v="RobTopGames"/>
    <n v="12300000"/>
    <n v="374123483"/>
    <n v="90367.991062801928"/>
    <n v="9592909.82051282"/>
    <x v="5"/>
    <s v="RobTopGames"/>
    <n v="39"/>
    <n v="3.4384057971014497"/>
    <x v="31"/>
    <s v="SE"/>
    <s v="Games"/>
    <n v="35112"/>
    <n v="4"/>
    <n v="69"/>
    <n v="3871000"/>
    <n v="968"/>
    <n v="15500"/>
    <n v="8234"/>
    <n v="11600"/>
    <n v="185800"/>
    <n v="98700"/>
    <n v="100000"/>
    <n v="8.130081300813009E-3"/>
    <x v="13"/>
    <s v="May"/>
    <n v="9"/>
    <s v="May 2012"/>
    <n v="4140"/>
    <x v="135"/>
  </r>
  <r>
    <n v="457"/>
    <n v="284"/>
    <s v="Marmok"/>
    <n v="18500000"/>
    <n v="3457618361"/>
    <n v="614032.740365832"/>
    <n v="9244968.8796791453"/>
    <x v="5"/>
    <s v="Marmok"/>
    <n v="374"/>
    <n v="24.242585686378973"/>
    <x v="8"/>
    <s v="RU"/>
    <s v="Games"/>
    <n v="2356"/>
    <n v="5"/>
    <n v="32"/>
    <n v="38282000"/>
    <n v="9600"/>
    <n v="153100"/>
    <n v="81350"/>
    <n v="114800"/>
    <n v="1800000"/>
    <n v="957400"/>
    <n v="100000"/>
    <n v="5.4054054054054057E-3"/>
    <x v="15"/>
    <s v="Apr"/>
    <n v="27"/>
    <s v="Apr 2008"/>
    <n v="5631"/>
    <x v="99"/>
  </r>
  <r>
    <n v="82"/>
    <n v="60"/>
    <s v="Mikecrack"/>
    <n v="39100000"/>
    <n v="16118181673"/>
    <n v="5401535.4132037535"/>
    <n v="8591781.2755863536"/>
    <x v="5"/>
    <s v="Mikecrack"/>
    <n v="1876"/>
    <n v="229.47050938337804"/>
    <x v="13"/>
    <s v="ES"/>
    <s v="Games"/>
    <n v="188"/>
    <n v="1"/>
    <n v="4"/>
    <n v="264108000"/>
    <n v="66000"/>
    <n v="1100000"/>
    <n v="583000"/>
    <n v="792300"/>
    <n v="12700000"/>
    <n v="6746150"/>
    <n v="800000"/>
    <n v="2.0460358056265986E-2"/>
    <x v="4"/>
    <s v="Jul"/>
    <n v="13"/>
    <s v="Jul 2015"/>
    <n v="2984"/>
    <x v="87"/>
  </r>
  <r>
    <n v="45"/>
    <n v="34"/>
    <s v="JuegaGerman"/>
    <n v="48100000"/>
    <n v="14631710289"/>
    <n v="3875949.7454304635"/>
    <n v="7130463.1038011694"/>
    <x v="5"/>
    <s v="JuegaGerman"/>
    <n v="2052"/>
    <n v="198.40529801324504"/>
    <x v="29"/>
    <s v="CL"/>
    <s v="Games"/>
    <n v="237"/>
    <n v="1"/>
    <n v="2"/>
    <n v="66388000"/>
    <n v="16600"/>
    <n v="265600"/>
    <n v="141100"/>
    <n v="199200"/>
    <n v="3200000"/>
    <n v="1699600"/>
    <n v="200000"/>
    <n v="4.1580041580041582E-3"/>
    <x v="1"/>
    <s v="May"/>
    <n v="19"/>
    <s v="May 2013"/>
    <n v="3775"/>
    <x v="133"/>
  </r>
  <r>
    <n v="159"/>
    <n v="116"/>
    <s v="AboFlah"/>
    <n v="30500000"/>
    <n v="4521573939"/>
    <n v="1727109.9843391902"/>
    <n v="7053937.5023400933"/>
    <x v="5"/>
    <s v="AboFlah"/>
    <n v="641"/>
    <n v="89.367838044308627"/>
    <x v="32"/>
    <s v="KW"/>
    <s v="Entertainment"/>
    <n v="1573"/>
    <n v="1"/>
    <n v="7"/>
    <n v="157908000"/>
    <n v="39500"/>
    <n v="631600"/>
    <n v="335550"/>
    <n v="473700"/>
    <n v="7600000"/>
    <n v="4036850"/>
    <n v="1300000"/>
    <n v="4.2622950819672129E-2"/>
    <x v="3"/>
    <s v="Jul"/>
    <n v="28"/>
    <s v="Jul 2016"/>
    <n v="2618"/>
    <x v="31"/>
  </r>
  <r>
    <n v="122"/>
    <n v="89"/>
    <s v="SSSniperWolf"/>
    <n v="33700000"/>
    <n v="23492684419"/>
    <n v="6031497.9252888318"/>
    <n v="6979407.1357694594"/>
    <x v="5"/>
    <s v="SSSniperWolf"/>
    <n v="3366"/>
    <n v="315.42747111681643"/>
    <x v="4"/>
    <s v="US"/>
    <s v="Entertainment"/>
    <n v="83"/>
    <n v="37"/>
    <n v="35"/>
    <n v="210955000"/>
    <n v="52700"/>
    <n v="843800"/>
    <n v="448250"/>
    <n v="632900"/>
    <n v="10100000"/>
    <n v="5366450"/>
    <n v="200000"/>
    <n v="5.9347181008902079E-3"/>
    <x v="1"/>
    <s v="Jan"/>
    <n v="20"/>
    <s v="Jan 2013"/>
    <n v="3895"/>
    <x v="107"/>
  </r>
  <r>
    <n v="474"/>
    <n v="291"/>
    <s v="SQUEEZIE"/>
    <n v="18100000"/>
    <n v="9983065083"/>
    <n v="2158033.956549935"/>
    <n v="6563487.8915187381"/>
    <x v="5"/>
    <s v="SQUEEZIE"/>
    <n v="1521"/>
    <n v="120.00972762645915"/>
    <x v="33"/>
    <s v="FR"/>
    <s v="Entertainment"/>
    <n v="443"/>
    <n v="1"/>
    <n v="119"/>
    <n v="48099000"/>
    <n v="12000"/>
    <n v="192400"/>
    <n v="102200"/>
    <n v="144300"/>
    <n v="2300000"/>
    <n v="1222150"/>
    <n v="100000"/>
    <n v="5.5248618784530384E-3"/>
    <x v="11"/>
    <s v="Jan"/>
    <n v="9"/>
    <s v="Jan 2011"/>
    <n v="4626"/>
    <x v="24"/>
  </r>
  <r>
    <n v="775"/>
    <n v="443"/>
    <s v="TommyInnit"/>
    <n v="14200000"/>
    <n v="2084791147"/>
    <n v="736415.09961144475"/>
    <n v="6095880.5467836261"/>
    <x v="5"/>
    <s v="TommyInnit"/>
    <n v="342"/>
    <n v="44.093959731543627"/>
    <x v="5"/>
    <s v="GB"/>
    <s v="Games"/>
    <n v="4696"/>
    <n v="27"/>
    <n v="55"/>
    <n v="54291000"/>
    <n v="13600"/>
    <n v="217200"/>
    <n v="115400"/>
    <n v="162900"/>
    <n v="2600000"/>
    <n v="1381450"/>
    <n v="200000"/>
    <n v="1.4084507042253521E-2"/>
    <x v="4"/>
    <s v="Dec"/>
    <n v="24"/>
    <s v="Dec 2015"/>
    <n v="2831"/>
    <x v="90"/>
  </r>
  <r>
    <n v="832"/>
    <n v="477"/>
    <s v="Acenix"/>
    <n v="13600000"/>
    <n v="2122062016"/>
    <n v="601150.71274787537"/>
    <n v="5766472.8695652178"/>
    <x v="5"/>
    <s v="Acenix"/>
    <n v="368"/>
    <n v="38.050991501416426"/>
    <x v="13"/>
    <s v="ES"/>
    <s v="Games"/>
    <n v="4572"/>
    <n v="16"/>
    <n v="60"/>
    <n v="47436000"/>
    <n v="11900"/>
    <n v="189700"/>
    <n v="100800"/>
    <n v="142300"/>
    <n v="2300000"/>
    <n v="1221150"/>
    <n v="200000"/>
    <n v="1.4705882352941176E-2"/>
    <x v="9"/>
    <s v="Jan"/>
    <n v="2"/>
    <s v="Jan 2014"/>
    <n v="3530"/>
    <x v="17"/>
  </r>
  <r>
    <n v="198"/>
    <n v="133"/>
    <s v="DanTDM"/>
    <n v="27400000"/>
    <n v="19417887510"/>
    <n v="4760452.9320911989"/>
    <n v="5299641.787663755"/>
    <x v="5"/>
    <s v="DanTDM"/>
    <n v="3664"/>
    <n v="327.86467271390046"/>
    <x v="5"/>
    <s v="GB"/>
    <s v="Games"/>
    <n v="132"/>
    <n v="7"/>
    <n v="16"/>
    <n v="78668000"/>
    <n v="19700"/>
    <n v="314700"/>
    <n v="167200"/>
    <n v="236000"/>
    <n v="3800000"/>
    <n v="2018000"/>
    <n v="500000"/>
    <n v="1.824817518248175E-2"/>
    <x v="13"/>
    <s v="Jul"/>
    <n v="14"/>
    <s v="Jul 2012"/>
    <n v="4079"/>
    <x v="88"/>
  </r>
  <r>
    <n v="550"/>
    <n v="330"/>
    <s v="CoryxKenshin"/>
    <n v="16700000"/>
    <n v="7102965621"/>
    <n v="1348835.0970375997"/>
    <n v="4195490.6207914948"/>
    <x v="5"/>
    <s v="CoryxKenshin"/>
    <n v="1693"/>
    <n v="117.34618306114699"/>
    <x v="4"/>
    <s v="US"/>
    <s v="Games"/>
    <n v="814"/>
    <n v="135"/>
    <n v="39"/>
    <n v="105114000"/>
    <n v="26300"/>
    <n v="420500"/>
    <n v="223400"/>
    <n v="315300"/>
    <n v="5000000"/>
    <n v="2657650"/>
    <n v="200000"/>
    <n v="1.1976047904191617E-2"/>
    <x v="6"/>
    <s v="Apr"/>
    <n v="27"/>
    <s v="Apr 2009"/>
    <n v="5266"/>
    <x v="136"/>
  </r>
  <r>
    <n v="314"/>
    <n v="200"/>
    <s v="SSundee"/>
    <n v="22500000"/>
    <n v="13835173331"/>
    <n v="2738553.7076405385"/>
    <n v="4173506.2838612366"/>
    <x v="5"/>
    <s v="SSundee"/>
    <n v="3315"/>
    <n v="239.50415676959622"/>
    <x v="4"/>
    <s v="US"/>
    <s v="Games"/>
    <n v="261"/>
    <n v="90"/>
    <n v="21"/>
    <n v="175094000"/>
    <n v="43800"/>
    <n v="700400"/>
    <n v="372100"/>
    <n v="525300"/>
    <n v="8400000"/>
    <n v="4462650"/>
    <n v="200000"/>
    <n v="8.8888888888888889E-3"/>
    <x v="6"/>
    <s v="Nov"/>
    <n v="28"/>
    <s v="Nov 2009"/>
    <n v="5052"/>
    <x v="128"/>
  </r>
  <r>
    <n v="516"/>
    <n v="314"/>
    <s v="Aphmau"/>
    <n v="17400000"/>
    <n v="17763586483"/>
    <n v="4388237.7675395254"/>
    <n v="4027110.9687145771"/>
    <x v="5"/>
    <s v="Aphmau"/>
    <n v="4411"/>
    <n v="397.73097826086956"/>
    <x v="4"/>
    <s v="US"/>
    <s v="Games"/>
    <n v="152"/>
    <n v="129"/>
    <n v="37"/>
    <n v="439870000"/>
    <n v="110000"/>
    <n v="1800000"/>
    <n v="955000"/>
    <n v="1300000"/>
    <n v="21100000"/>
    <n v="11200000"/>
    <n v="400000"/>
    <n v="2.2988505747126436E-2"/>
    <x v="13"/>
    <s v="Aug"/>
    <n v="13"/>
    <s v="Aug 2012"/>
    <n v="4048"/>
    <x v="137"/>
  </r>
  <r>
    <n v="944"/>
    <n v="534"/>
    <s v="Morgz"/>
    <n v="12600000"/>
    <n v="3303595310"/>
    <n v="977684.31784551637"/>
    <n v="4004357.9515151517"/>
    <x v="5"/>
    <s v="Morgz"/>
    <n v="825"/>
    <n v="89.116602545131684"/>
    <x v="5"/>
    <s v="GB"/>
    <s v="Entertainment"/>
    <n v="2491"/>
    <n v="32"/>
    <n v="170"/>
    <n v="58838000"/>
    <n v="14700"/>
    <n v="235400"/>
    <n v="125050"/>
    <n v="176500"/>
    <n v="2800000"/>
    <n v="1488250"/>
    <n v="100000"/>
    <n v="7.9365079365079361E-3"/>
    <x v="9"/>
    <s v="Jun"/>
    <n v="10"/>
    <s v="Jun 2014"/>
    <n v="3379"/>
    <x v="42"/>
  </r>
  <r>
    <n v="111"/>
    <n v="81"/>
    <s v="Markiplier"/>
    <n v="35200000"/>
    <n v="20297931219"/>
    <n v="4902881.9369565221"/>
    <n v="3697255.2311475412"/>
    <x v="5"/>
    <s v="Markiplier"/>
    <n v="5490"/>
    <n v="484.02173913043481"/>
    <x v="4"/>
    <s v="US"/>
    <s v="Games"/>
    <n v="119"/>
    <n v="34"/>
    <n v="8"/>
    <n v="127329000"/>
    <n v="31800"/>
    <n v="509300"/>
    <n v="270550"/>
    <n v="382000"/>
    <n v="6100000"/>
    <n v="3241000"/>
    <n v="100000"/>
    <n v="2.840909090909091E-3"/>
    <x v="13"/>
    <s v="May"/>
    <n v="26"/>
    <s v="May 2012"/>
    <n v="4140"/>
    <x v="135"/>
  </r>
  <r>
    <n v="874"/>
    <n v="500"/>
    <s v="AzzyLand"/>
    <n v="13300000"/>
    <n v="6412313570"/>
    <n v="2105850.1050903122"/>
    <n v="3666274.1966838194"/>
    <x v="5"/>
    <s v="AzzyLand"/>
    <n v="1749"/>
    <n v="209.65024630541873"/>
    <x v="10"/>
    <s v="CA"/>
    <s v="Entertainment"/>
    <n v="949"/>
    <n v="12"/>
    <n v="163"/>
    <n v="5387000"/>
    <n v="1300"/>
    <n v="21500"/>
    <n v="11400"/>
    <n v="16200"/>
    <n v="258600"/>
    <n v="137400"/>
    <n v="100000"/>
    <n v="7.5187969924812026E-3"/>
    <x v="4"/>
    <s v="May"/>
    <n v="8"/>
    <s v="May 2015"/>
    <n v="3045"/>
    <x v="21"/>
  </r>
  <r>
    <n v="796"/>
    <n v="455"/>
    <s v="ýýýýýýýýýýýý"/>
    <n v="14000000"/>
    <n v="7719743112"/>
    <n v="2131348.1811154056"/>
    <n v="3493096.4307692307"/>
    <x v="5"/>
    <s v="ýýýýýýýýýýýý"/>
    <n v="2210"/>
    <n v="222.70844837106569"/>
    <x v="8"/>
    <s v="RU"/>
    <s v="Games"/>
    <n v="703"/>
    <n v="12"/>
    <n v="56"/>
    <n v="150570000"/>
    <n v="37600"/>
    <n v="602300"/>
    <n v="319950"/>
    <n v="451700"/>
    <n v="7200000"/>
    <n v="3825850"/>
    <n v="200000"/>
    <n v="1.4285714285714285E-2"/>
    <x v="1"/>
    <s v="Oct"/>
    <n v="26"/>
    <s v="Oct 2013"/>
    <n v="3622"/>
    <x v="51"/>
  </r>
  <r>
    <n v="585"/>
    <n v="347"/>
    <s v="JJ Olatunji"/>
    <n v="16200000"/>
    <n v="4076692623"/>
    <n v="881256.51167315175"/>
    <n v="3150457.9775888715"/>
    <x v="5"/>
    <s v="JJ Olatunji"/>
    <n v="1294"/>
    <n v="102.0990056204064"/>
    <x v="5"/>
    <s v="GB"/>
    <s v="Entertainment"/>
    <n v="1856"/>
    <n v="23"/>
    <n v="136"/>
    <n v="27808000"/>
    <n v="7000"/>
    <n v="111200"/>
    <n v="59100"/>
    <n v="83400"/>
    <n v="1300000"/>
    <n v="691700"/>
    <n v="100000"/>
    <n v="6.1728395061728392E-3"/>
    <x v="11"/>
    <s v="Jan"/>
    <n v="26"/>
    <s v="Jan 2011"/>
    <n v="4626"/>
    <x v="24"/>
  </r>
  <r>
    <n v="776"/>
    <n v="444"/>
    <s v="E-MasterSensei"/>
    <n v="14200000"/>
    <n v="3920559552"/>
    <n v="1400199.84"/>
    <n v="3015815.04"/>
    <x v="5"/>
    <s v="E-MasterSensei"/>
    <n v="1300"/>
    <n v="169.46428571428572"/>
    <x v="7"/>
    <s v="MX"/>
    <s v="Games"/>
    <n v="1971"/>
    <n v="28"/>
    <n v="54"/>
    <n v="44575000"/>
    <n v="11100"/>
    <n v="178300"/>
    <n v="94700"/>
    <n v="133700"/>
    <n v="2100000"/>
    <n v="1116850"/>
    <n v="200000"/>
    <n v="1.4084507042253521E-2"/>
    <x v="3"/>
    <s v="Jan"/>
    <n v="13"/>
    <s v="Jan 2016"/>
    <n v="2800"/>
    <x v="43"/>
  </r>
  <r>
    <n v="728"/>
    <n v="426"/>
    <s v="Jesser"/>
    <n v="14600000"/>
    <n v="3603556207"/>
    <n v="883441.09021819069"/>
    <n v="2896749.3625401929"/>
    <x v="5"/>
    <s v="Jesser"/>
    <n v="1244"/>
    <n v="111.31649914194657"/>
    <x v="4"/>
    <s v="US"/>
    <s v="Entertainment"/>
    <n v="2223"/>
    <n v="155"/>
    <n v="150"/>
    <n v="92594000"/>
    <n v="23100"/>
    <n v="370400"/>
    <n v="196750"/>
    <n v="277800"/>
    <n v="4400000"/>
    <n v="2338900"/>
    <n v="400000"/>
    <n v="2.7397260273972601E-2"/>
    <x v="13"/>
    <s v="Jul"/>
    <n v="9"/>
    <s v="Jul 2012"/>
    <n v="4079"/>
    <x v="88"/>
  </r>
  <r>
    <n v="978"/>
    <n v="545"/>
    <s v="Timba Vk"/>
    <n v="12400000"/>
    <n v="2840137980"/>
    <n v="691199.31370163057"/>
    <n v="2773572.24609375"/>
    <x v="5"/>
    <s v="Timba Vk"/>
    <n v="1024"/>
    <n v="90.961304453638348"/>
    <x v="13"/>
    <s v="ES"/>
    <s v="Games"/>
    <n v="3116"/>
    <n v="19"/>
    <n v="68"/>
    <n v="24022000"/>
    <n v="6000"/>
    <n v="96100"/>
    <n v="51050"/>
    <n v="72100"/>
    <n v="1200000"/>
    <n v="636050"/>
    <n v="100000"/>
    <n v="8.0645161290322578E-3"/>
    <x v="13"/>
    <s v="Jun"/>
    <n v="16"/>
    <s v="Jun 2012"/>
    <n v="4109"/>
    <x v="27"/>
  </r>
  <r>
    <n v="873"/>
    <n v="499"/>
    <s v="BanderitaX"/>
    <n v="13300000"/>
    <n v="4129249415"/>
    <n v="1121164.6524572358"/>
    <n v="2517835.0091463416"/>
    <x v="5"/>
    <s v="BanderitaX"/>
    <n v="1640"/>
    <n v="162.53054575074665"/>
    <x v="34"/>
    <s v="SA"/>
    <s v="Games"/>
    <n v="1818"/>
    <n v="7"/>
    <n v="63"/>
    <n v="70712000"/>
    <n v="17700"/>
    <n v="282800"/>
    <n v="150250"/>
    <n v="212100"/>
    <n v="3400000"/>
    <n v="1806050"/>
    <n v="200000"/>
    <n v="1.5037593984962405E-2"/>
    <x v="1"/>
    <s v="Aug"/>
    <n v="20"/>
    <s v="Aug 2013"/>
    <n v="3683"/>
    <x v="84"/>
  </r>
  <r>
    <n v="266"/>
    <n v="170"/>
    <s v="Preston"/>
    <n v="24000000"/>
    <n v="8279004442"/>
    <n v="2029665.2223584212"/>
    <n v="2065104.6250935395"/>
    <x v="5"/>
    <s v="Preston"/>
    <n v="4009"/>
    <n v="358.73620985535672"/>
    <x v="4"/>
    <s v="US"/>
    <s v="Entertainment"/>
    <n v="621"/>
    <n v="78"/>
    <n v="72"/>
    <n v="151697000"/>
    <n v="37900"/>
    <n v="606800"/>
    <n v="322350"/>
    <n v="455100"/>
    <n v="7300000"/>
    <n v="3877550"/>
    <n v="200000"/>
    <n v="8.3333333333333332E-3"/>
    <x v="13"/>
    <s v="Jul"/>
    <n v="4"/>
    <s v="Jul 2012"/>
    <n v="4079"/>
    <x v="88"/>
  </r>
  <r>
    <n v="677"/>
    <n v="399"/>
    <s v="MoreAliA"/>
    <n v="15000000"/>
    <n v="4352427049"/>
    <n v="1152960.8076821193"/>
    <n v="1872817.1467297762"/>
    <x v="5"/>
    <s v="MoreAliA"/>
    <n v="2324"/>
    <n v="224.70463576158943"/>
    <x v="5"/>
    <s v="GB"/>
    <s v="Games"/>
    <n v="1663"/>
    <n v="25"/>
    <n v="47"/>
    <n v="250995000"/>
    <n v="62700"/>
    <n v="1000000"/>
    <n v="531350"/>
    <n v="753000"/>
    <n v="12000000"/>
    <n v="6376500"/>
    <n v="600000"/>
    <n v="0.04"/>
    <x v="1"/>
    <s v="May"/>
    <n v="6"/>
    <s v="May 2013"/>
    <n v="3775"/>
    <x v="133"/>
  </r>
  <r>
    <n v="671"/>
    <n v="394"/>
    <s v="EdisonPts"/>
    <n v="15100000"/>
    <n v="6668507856"/>
    <n v="1781118.5512820513"/>
    <n v="1786366.9584784356"/>
    <x v="5"/>
    <s v="EdisonPts"/>
    <n v="3733"/>
    <n v="363.92761752136749"/>
    <x v="8"/>
    <s v="RU"/>
    <s v="Games"/>
    <n v="894"/>
    <n v="10"/>
    <n v="47"/>
    <n v="95603000"/>
    <n v="23900"/>
    <n v="382400"/>
    <n v="203150"/>
    <n v="286800"/>
    <n v="4600000"/>
    <n v="2443400"/>
    <n v="100000"/>
    <n v="6.6225165562913907E-3"/>
    <x v="1"/>
    <s v="Jun"/>
    <n v="24"/>
    <s v="Jun 2013"/>
    <n v="3744"/>
    <x v="138"/>
  </r>
  <r>
    <n v="870"/>
    <n v="497"/>
    <s v="penguinz0"/>
    <n v="13300000"/>
    <n v="7773543609"/>
    <n v="1302755.7581699346"/>
    <n v="1685138.436809018"/>
    <x v="5"/>
    <s v="penguinz0"/>
    <n v="4613"/>
    <n v="282.17613541142953"/>
    <x v="4"/>
    <s v="US"/>
    <s v="Entertainment"/>
    <n v="689"/>
    <n v="166"/>
    <n v="162"/>
    <n v="188948000"/>
    <n v="47200"/>
    <n v="755800"/>
    <n v="401500"/>
    <n v="566800"/>
    <n v="9100000"/>
    <n v="4833400"/>
    <n v="200000"/>
    <n v="1.5037593984962405E-2"/>
    <x v="0"/>
    <s v="May"/>
    <n v="7"/>
    <s v="May 2007"/>
    <n v="5967"/>
    <x v="139"/>
  </r>
  <r>
    <n v="580"/>
    <n v="345"/>
    <s v="Technoblade"/>
    <n v="16300000"/>
    <n v="1656452554"/>
    <n v="457330.90944229707"/>
    <n v="1674876.1921132456"/>
    <x v="5"/>
    <s v="Technoblade"/>
    <n v="989"/>
    <n v="99.66454997239093"/>
    <x v="4"/>
    <s v="US"/>
    <s v="Games"/>
    <n v="6274"/>
    <n v="138"/>
    <n v="40"/>
    <n v="17944000"/>
    <n v="4500"/>
    <n v="71800"/>
    <n v="38150"/>
    <n v="53800"/>
    <n v="861300"/>
    <n v="457550"/>
    <n v="200000"/>
    <n v="1.2269938650306749E-2"/>
    <x v="1"/>
    <s v="Oct"/>
    <n v="28"/>
    <s v="Oct 2013"/>
    <n v="3622"/>
    <x v="51"/>
  </r>
  <r>
    <n v="391"/>
    <n v="249"/>
    <s v="MiawAug"/>
    <n v="20200000"/>
    <n v="6098644584"/>
    <n v="1757028.1140881591"/>
    <n v="1642511.33423108"/>
    <x v="5"/>
    <s v="MiawAug"/>
    <n v="3713"/>
    <n v="390.44799769518869"/>
    <x v="11"/>
    <s v="ID"/>
    <s v="Games"/>
    <n v="1023"/>
    <n v="11"/>
    <n v="27"/>
    <n v="64489000"/>
    <n v="16100"/>
    <n v="258000"/>
    <n v="137050"/>
    <n v="193500"/>
    <n v="3100000"/>
    <n v="1646750"/>
    <n v="200000"/>
    <n v="9.9009900990099011E-3"/>
    <x v="9"/>
    <s v="Mar"/>
    <n v="15"/>
    <s v="Mar 2014"/>
    <n v="3471"/>
    <x v="44"/>
  </r>
  <r>
    <n v="730"/>
    <n v="427"/>
    <s v="PrestonPlayz"/>
    <n v="14600000"/>
    <n v="5766647017"/>
    <n v="1413740.3817112038"/>
    <n v="1438425.2973310053"/>
    <x v="5"/>
    <s v="Preston"/>
    <n v="4009"/>
    <n v="358.73620985535672"/>
    <x v="4"/>
    <s v="US"/>
    <s v="Entertainment"/>
    <n v="621"/>
    <n v="78"/>
    <n v="72"/>
    <n v="151697000"/>
    <n v="37900"/>
    <n v="606800"/>
    <n v="322350"/>
    <n v="455100"/>
    <n v="7300000"/>
    <n v="3877550"/>
    <n v="200000"/>
    <n v="1.3698630136986301E-2"/>
    <x v="13"/>
    <s v="Jul"/>
    <n v="4"/>
    <s v="Jul 2012"/>
    <n v="4079"/>
    <x v="88"/>
  </r>
  <r>
    <n v="702"/>
    <n v="415"/>
    <s v="TazerCraft"/>
    <n v="14900000"/>
    <n v="5956193599"/>
    <n v="1339976.0627671541"/>
    <n v="1426633.1973652695"/>
    <x v="5"/>
    <s v="TazerCraft"/>
    <n v="4175"/>
    <n v="342.82902137232844"/>
    <x v="1"/>
    <s v="BR"/>
    <s v="Games"/>
    <n v="1066"/>
    <n v="37"/>
    <n v="49"/>
    <n v="39775000"/>
    <n v="9900"/>
    <n v="159100"/>
    <n v="84500"/>
    <n v="119300"/>
    <n v="1900000"/>
    <n v="1009650"/>
    <n v="100000"/>
    <n v="6.7114093959731542E-3"/>
    <x v="11"/>
    <s v="Jul"/>
    <n v="13"/>
    <s v="Jul 2011"/>
    <n v="4445"/>
    <x v="28"/>
  </r>
  <r>
    <n v="455"/>
    <n v="282"/>
    <s v="ýýýýýýýý ýýýýýýýýýý ýýýýýýýýýý | Arab Games Network"/>
    <n v="18600000"/>
    <n v="8761255550"/>
    <n v="2439781.5510999723"/>
    <n v="1393107.894736842"/>
    <x v="5"/>
    <s v="ýýýýýýýý ýýýýýýýýýý ýýýýýýýýýý | Arab Games ýýý"/>
    <n v="6289"/>
    <n v="639.23280423280426"/>
    <x v="34"/>
    <s v="SA"/>
    <s v="Games"/>
    <n v="566"/>
    <n v="3"/>
    <n v="31"/>
    <n v="43007000"/>
    <n v="10800"/>
    <n v="172000"/>
    <n v="91400"/>
    <n v="129000"/>
    <n v="2100000"/>
    <n v="1114500"/>
    <n v="500000"/>
    <n v="2.6881720430107527E-2"/>
    <x v="1"/>
    <s v="Nov"/>
    <n v="29"/>
    <s v="Nov 2013"/>
    <n v="3591"/>
    <x v="4"/>
  </r>
  <r>
    <n v="510"/>
    <n v="311"/>
    <s v="DeGoBooM"/>
    <n v="17600000"/>
    <n v="6306204566"/>
    <n v="1802287.6724778509"/>
    <n v="1341174.9396001701"/>
    <x v="5"/>
    <s v="DeGoBooM"/>
    <n v="4702"/>
    <n v="490.49156901971992"/>
    <x v="29"/>
    <s v="CL"/>
    <s v="Games"/>
    <n v="973"/>
    <n v="3"/>
    <n v="36"/>
    <n v="100215000"/>
    <n v="25100"/>
    <n v="400900"/>
    <n v="213000"/>
    <n v="300600"/>
    <n v="4800000"/>
    <n v="2550300"/>
    <n v="500000"/>
    <n v="2.8409090909090908E-2"/>
    <x v="9"/>
    <s v="Feb"/>
    <n v="1"/>
    <s v="Feb 2014"/>
    <n v="3499"/>
    <x v="123"/>
  </r>
  <r>
    <n v="610"/>
    <n v="356"/>
    <s v="Lyna"/>
    <n v="15900000"/>
    <n v="6534326412"/>
    <n v="1987930.1527228476"/>
    <n v="1331905.0982470445"/>
    <x v="5"/>
    <s v="Lyna"/>
    <n v="4906"/>
    <n v="544.77943413446906"/>
    <x v="2"/>
    <s v="AR"/>
    <s v="Games"/>
    <n v="919"/>
    <n v="12"/>
    <n v="43"/>
    <n v="64085000"/>
    <n v="16000"/>
    <n v="256300"/>
    <n v="136150"/>
    <n v="192300"/>
    <n v="3100000"/>
    <n v="1646150"/>
    <n v="200000"/>
    <n v="1.2578616352201259E-2"/>
    <x v="9"/>
    <s v="Sep"/>
    <n v="8"/>
    <s v="Sep 2014"/>
    <n v="3287"/>
    <x v="122"/>
  </r>
  <r>
    <n v="684"/>
    <n v="403"/>
    <s v="Kwebbelkop"/>
    <n v="15000000"/>
    <n v="6889304306"/>
    <n v="1223460.1857574142"/>
    <n v="1325375.9726818006"/>
    <x v="5"/>
    <s v="Kwebbelkop"/>
    <n v="5198"/>
    <n v="336.933049191973"/>
    <x v="4"/>
    <s v="US"/>
    <s v="Film"/>
    <n v="857"/>
    <n v="151"/>
    <n v="37"/>
    <n v="29724000"/>
    <n v="7400"/>
    <n v="118900"/>
    <n v="63150"/>
    <n v="89200"/>
    <n v="1400000"/>
    <n v="744600"/>
    <n v="100000"/>
    <n v="6.6666666666666671E-3"/>
    <x v="15"/>
    <s v="Apr"/>
    <n v="2"/>
    <s v="Apr 2008"/>
    <n v="5631"/>
    <x v="99"/>
  </r>
  <r>
    <n v="817"/>
    <n v="467"/>
    <s v="ýýýýýýýý/Atro"/>
    <n v="13800000"/>
    <n v="2480957682"/>
    <n v="1101179.6191744341"/>
    <n v="1270982.4190573771"/>
    <x v="5"/>
    <s v="ýýýýýýýý/Atro"/>
    <n v="1952"/>
    <n v="316.23612960497115"/>
    <x v="35"/>
    <s v="NL"/>
    <s v="Games"/>
    <n v="3690"/>
    <n v="4"/>
    <n v="58"/>
    <n v="55122000"/>
    <n v="13800"/>
    <n v="220500"/>
    <n v="117150"/>
    <n v="165400"/>
    <n v="2600000"/>
    <n v="1382700"/>
    <n v="200000"/>
    <n v="1.4492753623188406E-2"/>
    <x v="2"/>
    <s v="Jul"/>
    <n v="2"/>
    <s v="Jul 2017"/>
    <n v="2253"/>
    <x v="140"/>
  </r>
  <r>
    <n v="468"/>
    <n v="289"/>
    <s v="IShowSpeed"/>
    <n v="18300000"/>
    <n v="1556003039"/>
    <n v="567884.32080291968"/>
    <n v="1175228.8814199397"/>
    <x v="5"/>
    <s v="IShowSpeed"/>
    <n v="1324"/>
    <n v="176.37226277372264"/>
    <x v="4"/>
    <s v="US"/>
    <s v="Games"/>
    <n v="6734"/>
    <n v="120"/>
    <n v="33"/>
    <n v="140261000"/>
    <n v="35100"/>
    <n v="561000"/>
    <n v="298050"/>
    <n v="420800"/>
    <n v="6700000"/>
    <n v="3560400"/>
    <n v="800000"/>
    <n v="4.3715846994535519E-2"/>
    <x v="3"/>
    <s v="Mar"/>
    <n v="21"/>
    <s v="Mar 2016"/>
    <n v="2740"/>
    <x v="92"/>
  </r>
  <r>
    <n v="803"/>
    <n v="460"/>
    <s v="Jazzghost"/>
    <n v="13900000"/>
    <n v="5673347763"/>
    <n v="1401518.7161561265"/>
    <n v="1032644.2961412449"/>
    <x v="5"/>
    <s v="Jazzghost"/>
    <n v="5494"/>
    <n v="495.38290513833988"/>
    <x v="1"/>
    <s v="BR"/>
    <s v="Games"/>
    <n v="1140"/>
    <n v="46"/>
    <n v="57"/>
    <n v="106718000"/>
    <n v="26700"/>
    <n v="426900"/>
    <n v="226800"/>
    <n v="320200"/>
    <n v="5100000"/>
    <n v="2710100"/>
    <n v="100000"/>
    <n v="7.1942446043165471E-3"/>
    <x v="13"/>
    <s v="Aug"/>
    <n v="30"/>
    <s v="Aug 2012"/>
    <n v="4048"/>
    <x v="137"/>
  </r>
  <r>
    <n v="641"/>
    <n v="377"/>
    <s v="Mobile Legends: Bang Bang"/>
    <n v="15400000"/>
    <n v="1543608082"/>
    <n v="589613.47669977078"/>
    <n v="937224.09350333945"/>
    <x v="5"/>
    <s v="Mobile Legends: Bang Bang"/>
    <n v="1647"/>
    <n v="229.62375859434684"/>
    <x v="4"/>
    <s v="US"/>
    <s v="Games"/>
    <n v="6793"/>
    <n v="147"/>
    <n v="45"/>
    <n v="55369000"/>
    <n v="13800"/>
    <n v="221500"/>
    <n v="117650"/>
    <n v="166100"/>
    <n v="2700000"/>
    <n v="1433050"/>
    <n v="100000"/>
    <n v="6.4935064935064939E-3"/>
    <x v="3"/>
    <s v="Jul"/>
    <n v="14"/>
    <s v="Jul 2016"/>
    <n v="2618"/>
    <x v="31"/>
  </r>
  <r>
    <n v="754"/>
    <n v="436"/>
    <s v="Gyan Gamingï¿½"/>
    <n v="14400000"/>
    <n v="2224121890"/>
    <n v="1015117.2478320402"/>
    <n v="720713.50939727807"/>
    <x v="5"/>
    <s v="Gyan Gamingï¿½"/>
    <n v="3086"/>
    <n v="514.09858512094934"/>
    <x v="3"/>
    <s v="IN"/>
    <s v="Games"/>
    <n v="4292"/>
    <n v="107"/>
    <n v="52"/>
    <n v="13891000"/>
    <n v="3500"/>
    <n v="55600"/>
    <n v="29550"/>
    <n v="41700"/>
    <n v="666800"/>
    <n v="354250"/>
    <n v="100000"/>
    <n v="6.9444444444444441E-3"/>
    <x v="2"/>
    <s v="Sep"/>
    <n v="1"/>
    <s v="Sep 2017"/>
    <n v="2191"/>
    <x v="69"/>
  </r>
  <r>
    <n v="980"/>
    <n v="546"/>
    <s v="DaniRep | +6 Vï¿½ï¿½ï¿½ï¿½ï¿½ï¿½ï¿½ï¿½ï¿½ï¿½ï"/>
    <n v="12400000"/>
    <n v="6933660906"/>
    <n v="1739067.194883371"/>
    <n v="558310.72598437872"/>
    <x v="5"/>
    <s v="DaniRep | +6 Vï¿½ï¿½ï¿½ï¿½ï¿½ï¿½ï¿½ï¿½ï¿½ï¿½ï"/>
    <n v="12419"/>
    <n v="1136.9287684976173"/>
    <x v="13"/>
    <s v="ES"/>
    <s v="Games"/>
    <n v="847"/>
    <n v="19"/>
    <n v="68"/>
    <n v="82648000"/>
    <n v="20700"/>
    <n v="330600"/>
    <n v="175650"/>
    <n v="247900"/>
    <n v="4000000"/>
    <n v="2123950"/>
    <n v="100000"/>
    <n v="8.0645161290322578E-3"/>
    <x v="13"/>
    <s v="Oct"/>
    <n v="29"/>
    <s v="Oct 2012"/>
    <n v="3987"/>
    <x v="74"/>
  </r>
  <r>
    <n v="683"/>
    <n v="402"/>
    <s v="PlayStation"/>
    <n v="15000000"/>
    <n v="4741434420"/>
    <n v="731364.24803331785"/>
    <n v="233660.2808988764"/>
    <x v="5"/>
    <s v="PlayStation"/>
    <n v="20292"/>
    <n v="1142.4618232299861"/>
    <x v="4"/>
    <s v="US"/>
    <s v="Games"/>
    <n v="1469"/>
    <n v="151"/>
    <n v="48"/>
    <n v="41789000"/>
    <n v="10400"/>
    <n v="167200"/>
    <n v="88800"/>
    <n v="125400"/>
    <n v="2000000"/>
    <n v="1062700"/>
    <n v="100000"/>
    <n v="6.6666666666666671E-3"/>
    <x v="14"/>
    <s v="Dec"/>
    <n v="16"/>
    <s v="Dec 2005"/>
    <n v="6483"/>
    <x v="113"/>
  </r>
  <r>
    <n v="335"/>
    <n v="213"/>
    <s v="Village Cooking Channel"/>
    <n v="21600000"/>
    <n v="5863377051"/>
    <n v="2962797.9034866095"/>
    <n v="26773411.19178082"/>
    <x v="6"/>
    <s v="Village Cooking Channel"/>
    <n v="219"/>
    <n v="40.391611925214754"/>
    <x v="3"/>
    <s v="IN"/>
    <s v="Howto"/>
    <n v="1082"/>
    <n v="66"/>
    <n v="9"/>
    <n v="194604000"/>
    <n v="48700"/>
    <n v="778400"/>
    <n v="413550"/>
    <n v="583800"/>
    <n v="9300000"/>
    <n v="4941900"/>
    <n v="400000"/>
    <n v="1.8518518518518517E-2"/>
    <x v="10"/>
    <s v="Apr"/>
    <n v="25"/>
    <s v="Apr 2018"/>
    <n v="1979"/>
    <x v="65"/>
  </r>
  <r>
    <n v="508"/>
    <n v="310"/>
    <s v="ýýýýýýýýý Liziqi"/>
    <n v="17600000"/>
    <n v="2977741577"/>
    <n v="1340117.7214221421"/>
    <n v="23263606.0703125"/>
    <x v="6"/>
    <s v="ýýýýýýýýý Liziqi"/>
    <n v="128"/>
    <n v="21.026102610261027"/>
    <x v="36"/>
    <s v="CN"/>
    <s v="Howto"/>
    <n v="2917"/>
    <n v="1"/>
    <n v="16"/>
    <n v="22354000"/>
    <n v="5600"/>
    <n v="89400"/>
    <n v="47500"/>
    <n v="67100"/>
    <n v="1100000"/>
    <n v="583550"/>
    <n v="100000"/>
    <n v="5.681818181818182E-3"/>
    <x v="2"/>
    <s v="Aug"/>
    <n v="22"/>
    <s v="Aug 2017"/>
    <n v="2222"/>
    <x v="7"/>
  </r>
  <r>
    <n v="435"/>
    <n v="270"/>
    <s v="SUPER SLICK SLIME SAM"/>
    <n v="19000000"/>
    <n v="7229175322"/>
    <n v="3494043.1715804734"/>
    <n v="8005731.2535991138"/>
    <x v="6"/>
    <s v="SUPER SLICK SLIME SAM"/>
    <n v="903"/>
    <n v="159.30159497341711"/>
    <x v="7"/>
    <s v="MX"/>
    <s v="Howto"/>
    <n v="786"/>
    <n v="15"/>
    <n v="111"/>
    <n v="123338000"/>
    <n v="30800"/>
    <n v="493400"/>
    <n v="262100"/>
    <n v="370000"/>
    <n v="5900000"/>
    <n v="3135000"/>
    <n v="200000"/>
    <n v="1.0526315789473684E-2"/>
    <x v="10"/>
    <s v="Jan"/>
    <n v="23"/>
    <s v="Jan 2018"/>
    <n v="2069"/>
    <x v="83"/>
  </r>
  <r>
    <n v="939"/>
    <n v="532"/>
    <s v="Blossom"/>
    <n v="12700000"/>
    <n v="4733873025"/>
    <n v="2073531.7674113009"/>
    <n v="5829892.8879310349"/>
    <x v="6"/>
    <s v="Blossom"/>
    <n v="812"/>
    <n v="129.82041173893998"/>
    <x v="4"/>
    <s v="US"/>
    <s v="Howto"/>
    <n v="1472"/>
    <n v="173"/>
    <n v="36"/>
    <n v="43868000"/>
    <n v="11000"/>
    <n v="175500"/>
    <n v="93250"/>
    <n v="131600"/>
    <n v="2100000"/>
    <n v="1115800"/>
    <n v="100000"/>
    <n v="7.874015748031496E-3"/>
    <x v="2"/>
    <s v="Jun"/>
    <n v="1"/>
    <s v="Jun 2017"/>
    <n v="2283"/>
    <x v="141"/>
  </r>
  <r>
    <n v="734"/>
    <n v="429"/>
    <s v="Mis Pastelitos"/>
    <n v="14600000"/>
    <n v="2750902766"/>
    <n v="814117.42113051203"/>
    <n v="4562027.8043117747"/>
    <x v="6"/>
    <s v="Mis Pastelitos"/>
    <n v="603"/>
    <n v="65.136134951168984"/>
    <x v="7"/>
    <s v="MX"/>
    <s v="Music"/>
    <n v="3248"/>
    <n v="27"/>
    <n v="131"/>
    <n v="50677000"/>
    <n v="12700"/>
    <n v="202700"/>
    <n v="107700"/>
    <n v="152000"/>
    <n v="2400000"/>
    <n v="1276000"/>
    <n v="100000"/>
    <n v="6.8493150684931503E-3"/>
    <x v="9"/>
    <s v="Jun"/>
    <n v="24"/>
    <s v="Jun 2014"/>
    <n v="3379"/>
    <x v="42"/>
  </r>
  <r>
    <n v="271"/>
    <n v="173"/>
    <s v="Troom Troom"/>
    <n v="23800000"/>
    <n v="10414479943"/>
    <n v="3564161.5136892539"/>
    <n v="4294630.9043298969"/>
    <x v="6"/>
    <s v="Troom Troom"/>
    <n v="2425"/>
    <n v="302.91752224503762"/>
    <x v="4"/>
    <s v="US"/>
    <s v="Howto"/>
    <n v="412"/>
    <n v="80"/>
    <n v="8"/>
    <n v="98052000"/>
    <n v="24500"/>
    <n v="392200"/>
    <n v="208350"/>
    <n v="294200"/>
    <n v="4700000"/>
    <n v="2497100"/>
    <n v="100000"/>
    <n v="4.2016806722689074E-3"/>
    <x v="4"/>
    <s v="Sep"/>
    <n v="12"/>
    <s v="Sep 2015"/>
    <n v="2922"/>
    <x v="77"/>
  </r>
  <r>
    <n v="849"/>
    <n v="488"/>
    <s v="Wengie"/>
    <n v="13500000"/>
    <n v="1900272833"/>
    <n v="400225.95471777592"/>
    <n v="4113144.66017316"/>
    <x v="6"/>
    <s v="Wengie"/>
    <n v="462"/>
    <n v="35.516006739679867"/>
    <x v="4"/>
    <s v="US"/>
    <s v="Howto"/>
    <n v="5297"/>
    <n v="165"/>
    <n v="30"/>
    <n v="1335000"/>
    <n v="334"/>
    <n v="5300"/>
    <n v="2817"/>
    <n v="4000"/>
    <n v="64100"/>
    <n v="34050"/>
    <n v="100000"/>
    <n v="7.4074074074074077E-3"/>
    <x v="16"/>
    <s v="Sep"/>
    <n v="9"/>
    <s v="Sep 2010"/>
    <n v="4748"/>
    <x v="118"/>
  </r>
  <r>
    <n v="985"/>
    <n v="548"/>
    <s v="bharatzkitchen HINDI"/>
    <n v="12400000"/>
    <n v="2315226648"/>
    <n v="894946.52029377653"/>
    <n v="3175893.8930041152"/>
    <x v="6"/>
    <s v="bharatzkitchen HINDI"/>
    <n v="729"/>
    <n v="102.85465790490916"/>
    <x v="3"/>
    <s v="IN"/>
    <s v="Howto"/>
    <n v="4042"/>
    <n v="124"/>
    <n v="38"/>
    <n v="30968000"/>
    <n v="7700"/>
    <n v="123900"/>
    <n v="65800"/>
    <n v="92900"/>
    <n v="1500000"/>
    <n v="796450"/>
    <n v="100000"/>
    <n v="8.0645161290322578E-3"/>
    <x v="3"/>
    <s v="Aug"/>
    <n v="10"/>
    <s v="Aug 2016"/>
    <n v="2587"/>
    <x v="22"/>
  </r>
  <r>
    <n v="956"/>
    <n v="537"/>
    <s v="First We Feast"/>
    <n v="12500000"/>
    <n v="2983799729"/>
    <n v="852757.85338668188"/>
    <n v="2773048.0752788102"/>
    <x v="6"/>
    <s v="First We Feast"/>
    <n v="1076"/>
    <n v="112.24349814232637"/>
    <x v="4"/>
    <s v="US"/>
    <s v="Entertainment"/>
    <n v="2892"/>
    <n v="175"/>
    <n v="171"/>
    <n v="111252000"/>
    <n v="27800"/>
    <n v="445000"/>
    <n v="236400"/>
    <n v="333800"/>
    <n v="5300000"/>
    <n v="2816900"/>
    <n v="200000"/>
    <n v="1.6E-2"/>
    <x v="9"/>
    <s v="Feb"/>
    <n v="28"/>
    <s v="Feb 2014"/>
    <n v="3499"/>
    <x v="123"/>
  </r>
  <r>
    <n v="478"/>
    <n v="293"/>
    <s v="Manual do Mundo"/>
    <n v="18000000"/>
    <n v="3980991248"/>
    <n v="634825.5857120076"/>
    <n v="1611737.347368421"/>
    <x v="6"/>
    <s v="Manual do Mundo"/>
    <n v="2470"/>
    <n v="143.76494976877689"/>
    <x v="1"/>
    <s v="BR"/>
    <s v="Tech"/>
    <n v="1922"/>
    <n v="26"/>
    <n v="8"/>
    <n v="54766000"/>
    <n v="13700"/>
    <n v="219100"/>
    <n v="116400"/>
    <n v="164300"/>
    <n v="2600000"/>
    <n v="1382150"/>
    <n v="100000"/>
    <n v="5.5555555555555558E-3"/>
    <x v="12"/>
    <s v="Jul"/>
    <n v="24"/>
    <s v="Jul 2006"/>
    <n v="6271"/>
    <x v="142"/>
  </r>
  <r>
    <n v="826"/>
    <n v="475"/>
    <s v="NishaMadhulika"/>
    <n v="13700000"/>
    <n v="2939201386"/>
    <n v="571384.40629860025"/>
    <n v="1362002.4958294716"/>
    <x v="6"/>
    <s v="NishaMadhulika"/>
    <n v="2158"/>
    <n v="153.12402799377915"/>
    <x v="3"/>
    <s v="IN"/>
    <s v="Howto"/>
    <n v="2972"/>
    <n v="113"/>
    <n v="29"/>
    <n v="22235000"/>
    <n v="5600"/>
    <n v="88900"/>
    <n v="47250"/>
    <n v="66700"/>
    <n v="1100000"/>
    <n v="583350"/>
    <n v="100000"/>
    <n v="7.2992700729927005E-3"/>
    <x v="6"/>
    <s v="Aug"/>
    <n v="2"/>
    <s v="Aug 2009"/>
    <n v="5144"/>
    <x v="18"/>
  </r>
  <r>
    <n v="398"/>
    <n v="253"/>
    <s v="5-Minute Crafts PLAY"/>
    <n v="20100000"/>
    <n v="6119294270"/>
    <n v="2831695.6362795001"/>
    <n v="1114422.5587324714"/>
    <x v="6"/>
    <s v="5-Minute Crafts PLAY"/>
    <n v="5491"/>
    <n v="927.44794076816288"/>
    <x v="4"/>
    <s v="US"/>
    <s v="Howto"/>
    <n v="1014"/>
    <n v="108"/>
    <n v="12"/>
    <n v="105784000"/>
    <n v="26400"/>
    <n v="423100"/>
    <n v="224750"/>
    <n v="317400"/>
    <n v="5100000"/>
    <n v="2708700"/>
    <n v="100000"/>
    <n v="4.9751243781094526E-3"/>
    <x v="2"/>
    <s v="Oct"/>
    <n v="30"/>
    <s v="Oct 2017"/>
    <n v="2161"/>
    <x v="143"/>
  </r>
  <r>
    <n v="638"/>
    <n v="374"/>
    <s v="ýýýýýýýý ýýýýýýýýýýýýýý ýýýý 5 ýýýýýýýýýý"/>
    <n v="15500000"/>
    <n v="4499826716"/>
    <n v="2142774.6266666665"/>
    <n v="868189.60370441829"/>
    <x v="6"/>
    <s v="ýýýýýýýý ýýýýýýýýýýýýýý ýýýý 5 ýýýýýýýýýý"/>
    <n v="5183"/>
    <n v="900.85476190476197"/>
    <x v="37"/>
    <s v="EG"/>
    <s v="Howto"/>
    <n v="1597"/>
    <n v="1"/>
    <n v="22"/>
    <n v="32916000"/>
    <n v="8200"/>
    <n v="131700"/>
    <n v="69950"/>
    <n v="98700"/>
    <n v="1600000"/>
    <n v="849350"/>
    <n v="100000"/>
    <n v="6.4516129032258064E-3"/>
    <x v="2"/>
    <s v="Dec"/>
    <n v="8"/>
    <s v="Dec 2017"/>
    <n v="2100"/>
    <x v="144"/>
  </r>
  <r>
    <n v="299"/>
    <n v="190"/>
    <s v="Ultra Movie Parlour"/>
    <n v="22900000"/>
    <n v="5320485069"/>
    <n v="1180755.6744340879"/>
    <n v="3185919.2029940118"/>
    <x v="7"/>
    <s v="Ultra Movie Parlour"/>
    <n v="1670"/>
    <n v="135.27518863737239"/>
    <x v="3"/>
    <s v="IN"/>
    <s v="Film"/>
    <n v="1248"/>
    <n v="61"/>
    <n v="22"/>
    <n v="118846000"/>
    <n v="0"/>
    <n v="0"/>
    <n v="0"/>
    <n v="0"/>
    <n v="0"/>
    <n v="0"/>
    <n v="300000"/>
    <n v="1.3100436681222707E-2"/>
    <x v="11"/>
    <s v="May"/>
    <n v="17"/>
    <s v="May 2011"/>
    <n v="4506"/>
    <x v="62"/>
  </r>
  <r>
    <n v="183"/>
    <n v="124"/>
    <s v="Aditya Movies"/>
    <n v="28400000"/>
    <n v="10062770060"/>
    <n v="2378905.4515366429"/>
    <n v="1851135.0367917586"/>
    <x v="7"/>
    <s v="Aditya Movies"/>
    <n v="5436"/>
    <n v="469.06382978723406"/>
    <x v="3"/>
    <s v="IN"/>
    <s v="Film"/>
    <n v="432"/>
    <n v="45"/>
    <n v="11"/>
    <n v="227355000"/>
    <n v="56800"/>
    <n v="909400"/>
    <n v="483100"/>
    <n v="682100"/>
    <n v="10900000"/>
    <n v="5791050"/>
    <n v="500000"/>
    <n v="1.7605633802816902E-2"/>
    <x v="13"/>
    <s v="Feb"/>
    <n v="23"/>
    <s v="Feb 2012"/>
    <n v="4230"/>
    <x v="71"/>
  </r>
  <r>
    <n v="786"/>
    <n v="449"/>
    <s v="Trap City"/>
    <n v="14100000"/>
    <n v="5129529846"/>
    <n v="1792915.0108353721"/>
    <n v="1709843282"/>
    <x v="8"/>
    <s v="TrapCity"/>
    <n v="3"/>
    <n v="0.3827333100314575"/>
    <x v="38"/>
    <s v="AU"/>
    <s v="People"/>
    <n v="4032620"/>
    <n v="3671"/>
    <n v="7629"/>
    <n v="147"/>
    <n v="0.04"/>
    <n v="0.59"/>
    <n v="0.315"/>
    <n v="0.44"/>
    <n v="7"/>
    <n v="3.72"/>
    <n v="1"/>
    <n v="7.092198581560284E-8"/>
    <x v="4"/>
    <s v="Nov"/>
    <n v="4"/>
    <s v="Nov 2015"/>
    <n v="2861"/>
    <x v="145"/>
  </r>
  <r>
    <n v="88"/>
    <n v="66"/>
    <s v="One Direction"/>
    <n v="38200000"/>
    <n v="13598903820"/>
    <n v="5135537.6963746222"/>
    <n v="1236263983.6363637"/>
    <x v="8"/>
    <s v="21 Savage"/>
    <n v="11"/>
    <n v="1.5162386706948641"/>
    <x v="4"/>
    <s v="US"/>
    <s v="Music"/>
    <n v="539848"/>
    <n v="2904"/>
    <n v="2594"/>
    <n v="6348"/>
    <n v="2"/>
    <n v="25"/>
    <n v="13.5"/>
    <n v="19"/>
    <n v="305"/>
    <n v="162"/>
    <n v="100"/>
    <n v="2.6178010471204187E-6"/>
    <x v="3"/>
    <s v="Jun"/>
    <n v="26"/>
    <s v="Jun 2016"/>
    <n v="2648"/>
    <x v="46"/>
  </r>
  <r>
    <n v="188"/>
    <n v="128"/>
    <s v="Michael Jackson"/>
    <n v="28200000"/>
    <n v="14412474625"/>
    <n v="2162087.4024902489"/>
    <n v="960831641.66666663"/>
    <x v="8"/>
    <s v="Michael Jackson"/>
    <n v="15"/>
    <n v="0.82133213321332144"/>
    <x v="4"/>
    <s v="US"/>
    <s v="Music"/>
    <n v="242"/>
    <n v="54"/>
    <n v="59"/>
    <n v="158591000"/>
    <n v="39600"/>
    <n v="634400"/>
    <n v="337000"/>
    <n v="475800"/>
    <n v="7600000"/>
    <n v="4037900"/>
    <n v="200000"/>
    <n v="7.0921985815602835E-3"/>
    <x v="14"/>
    <s v="Jun"/>
    <n v="22"/>
    <s v="Jun 2005"/>
    <n v="6666"/>
    <x v="146"/>
  </r>
  <r>
    <n v="164"/>
    <n v="117"/>
    <s v="Adele"/>
    <n v="30200000"/>
    <n v="14199108016"/>
    <n v="2521596.166933049"/>
    <n v="946607201.06666672"/>
    <x v="8"/>
    <s v="Adele"/>
    <n v="15"/>
    <n v="0.97229621736814065"/>
    <x v="5"/>
    <s v="GB"/>
    <s v="Music"/>
    <n v="248"/>
    <n v="6"/>
    <n v="53"/>
    <n v="137099000"/>
    <n v="34300"/>
    <n v="548400"/>
    <n v="291350"/>
    <n v="411300"/>
    <n v="6600000"/>
    <n v="3505650"/>
    <n v="100000"/>
    <n v="3.3112582781456954E-3"/>
    <x v="15"/>
    <s v="Apr"/>
    <n v="4"/>
    <s v="Apr 2008"/>
    <n v="5631"/>
    <x v="99"/>
  </r>
  <r>
    <n v="900"/>
    <n v="513"/>
    <s v="DJ Khaled"/>
    <n v="13100000"/>
    <n v="6637820731"/>
    <n v="1048297.6517687935"/>
    <n v="553151727.58333337"/>
    <x v="8"/>
    <s v="DjKhaled"/>
    <n v="12"/>
    <n v="0.69172457359444095"/>
    <x v="39"/>
    <s v="WS"/>
    <s v="Music"/>
    <n v="3967392"/>
    <n v="81"/>
    <n v="5659"/>
    <n v="379"/>
    <n v="0.09"/>
    <n v="2"/>
    <n v="1.0449999999999999"/>
    <n v="1"/>
    <n v="18"/>
    <n v="9.5"/>
    <n v="3"/>
    <n v="2.2900763358778626E-7"/>
    <x v="12"/>
    <s v="May"/>
    <n v="27"/>
    <s v="May 2006"/>
    <n v="6332"/>
    <x v="102"/>
  </r>
  <r>
    <n v="226"/>
    <n v="149"/>
    <s v="Nicki Minaj"/>
    <n v="25700000"/>
    <n v="10242981063"/>
    <n v="2781151.5240293238"/>
    <n v="243880501.5"/>
    <x v="8"/>
    <s v="Nicki Minaj"/>
    <n v="42"/>
    <n v="4.1623676350800975"/>
    <x v="4"/>
    <s v="US"/>
    <s v="Music"/>
    <n v="425"/>
    <n v="67"/>
    <n v="67"/>
    <n v="103631000"/>
    <n v="25900"/>
    <n v="414500"/>
    <n v="220200"/>
    <n v="310900"/>
    <n v="5000000"/>
    <n v="2655450"/>
    <n v="100000"/>
    <n v="3.8910505836575876E-3"/>
    <x v="1"/>
    <s v="Aug"/>
    <n v="28"/>
    <s v="Aug 2013"/>
    <n v="3683"/>
    <x v="84"/>
  </r>
  <r>
    <n v="676"/>
    <n v="398"/>
    <s v="AdeleVEVO"/>
    <n v="15100000"/>
    <n v="12413869881"/>
    <n v="2442232.9098957307"/>
    <n v="238728266.94230768"/>
    <x v="8"/>
    <s v="AdeleVEVO"/>
    <n v="52"/>
    <n v="3.7340153452685421"/>
    <x v="5"/>
    <s v="GB"/>
    <s v="Music"/>
    <n v="309"/>
    <n v="25"/>
    <n v="127"/>
    <n v="84750000"/>
    <n v="21200"/>
    <n v="339000"/>
    <n v="180100"/>
    <n v="254300"/>
    <n v="4100000"/>
    <n v="2177150"/>
    <n v="100000"/>
    <n v="6.6225165562913907E-3"/>
    <x v="6"/>
    <s v="Oct"/>
    <n v="15"/>
    <s v="Oct 2009"/>
    <n v="5083"/>
    <x v="147"/>
  </r>
  <r>
    <n v="645"/>
    <n v="380"/>
    <s v="zayn"/>
    <n v="15400000"/>
    <n v="4909687948"/>
    <n v="1753459.9814285715"/>
    <n v="233794664.19047618"/>
    <x v="8"/>
    <s v="zayn"/>
    <n v="21"/>
    <n v="2.7375000000000003"/>
    <x v="4"/>
    <s v="US"/>
    <s v="Music"/>
    <n v="1401"/>
    <n v="147"/>
    <n v="124"/>
    <n v="36790000"/>
    <n v="9200"/>
    <n v="147200"/>
    <n v="78200"/>
    <n v="110400"/>
    <n v="1800000"/>
    <n v="955200"/>
    <n v="100000"/>
    <n v="6.4935064935064939E-3"/>
    <x v="3"/>
    <s v="Jan"/>
    <n v="26"/>
    <s v="Jan 2016"/>
    <n v="2800"/>
    <x v="43"/>
  </r>
  <r>
    <n v="46"/>
    <n v="35"/>
    <s v="Billie Eilish"/>
    <n v="47900000"/>
    <n v="13626331061"/>
    <n v="3526483.1938405796"/>
    <n v="209635862.47692308"/>
    <x v="8"/>
    <s v="Billie Eilish"/>
    <n v="65"/>
    <n v="6.1400103519668736"/>
    <x v="4"/>
    <s v="US"/>
    <s v="Music"/>
    <n v="263"/>
    <n v="16"/>
    <n v="21"/>
    <n v="146862000"/>
    <n v="36700"/>
    <n v="587400"/>
    <n v="312050"/>
    <n v="440600"/>
    <n v="7000000"/>
    <n v="3720300"/>
    <n v="200000"/>
    <n v="4.1753653444676405E-3"/>
    <x v="1"/>
    <s v="Feb"/>
    <n v="6"/>
    <s v="Feb 2013"/>
    <n v="3864"/>
    <x v="40"/>
  </r>
  <r>
    <n v="438"/>
    <n v="273"/>
    <s v="Calvin Harris"/>
    <n v="19000000"/>
    <n v="16014044618"/>
    <n v="2644327.0505284015"/>
    <n v="202709425.5443038"/>
    <x v="8"/>
    <s v="Calvin Harris"/>
    <n v="79"/>
    <n v="4.7613936591809773"/>
    <x v="5"/>
    <s v="GB"/>
    <s v="Music"/>
    <n v="191"/>
    <n v="18"/>
    <n v="99"/>
    <n v="102410000"/>
    <n v="25600"/>
    <n v="409600"/>
    <n v="217600"/>
    <n v="307200"/>
    <n v="4900000"/>
    <n v="2603600"/>
    <n v="100000"/>
    <n v="5.263157894736842E-3"/>
    <x v="0"/>
    <s v="Feb"/>
    <n v="11"/>
    <s v="Feb 2007"/>
    <n v="6056"/>
    <x v="117"/>
  </r>
  <r>
    <n v="59"/>
    <n v="45"/>
    <s v="Katy Perry"/>
    <n v="44200000"/>
    <n v="25458952022"/>
    <n v="4570727.4725314183"/>
    <n v="198898062.671875"/>
    <x v="8"/>
    <s v="Katy Perry"/>
    <n v="128"/>
    <n v="8.3877917414721725"/>
    <x v="4"/>
    <s v="US"/>
    <s v="Music"/>
    <n v="70"/>
    <n v="19"/>
    <n v="24"/>
    <n v="134242000"/>
    <n v="33600"/>
    <n v="537000"/>
    <n v="285300"/>
    <n v="402700"/>
    <n v="6400000"/>
    <n v="3401350"/>
    <n v="100000"/>
    <n v="2.2624434389140274E-3"/>
    <x v="15"/>
    <s v="Jun"/>
    <n v="1"/>
    <s v="Jun 2008"/>
    <n v="5570"/>
    <x v="112"/>
  </r>
  <r>
    <n v="247"/>
    <n v="161"/>
    <s v="EminemVEVO"/>
    <n v="24700000"/>
    <n v="20531704527"/>
    <n v="3921257.5490832697"/>
    <n v="197420235.83653846"/>
    <x v="8"/>
    <s v="EminemVEVO"/>
    <n v="104"/>
    <n v="7.2498090145148968"/>
    <x v="4"/>
    <s v="US"/>
    <s v="Music"/>
    <n v="115"/>
    <n v="73"/>
    <n v="74"/>
    <n v="139443000"/>
    <n v="34900"/>
    <n v="557800"/>
    <n v="296350"/>
    <n v="418300"/>
    <n v="6700000"/>
    <n v="3559150"/>
    <n v="100000"/>
    <n v="4.048582995951417E-3"/>
    <x v="6"/>
    <s v="May"/>
    <n v="12"/>
    <s v="May 2009"/>
    <n v="5236"/>
    <x v="148"/>
  </r>
  <r>
    <n v="98"/>
    <n v="74"/>
    <s v="Bruno Mars"/>
    <n v="36700000"/>
    <n v="19378155425"/>
    <n v="3120978.4868738926"/>
    <n v="195738943.6868687"/>
    <x v="8"/>
    <s v="Bruno Mars"/>
    <n v="99"/>
    <n v="5.819777741987437"/>
    <x v="4"/>
    <s v="US"/>
    <s v="Music"/>
    <n v="134"/>
    <n v="30"/>
    <n v="34"/>
    <n v="175243000"/>
    <n v="43800"/>
    <n v="701000"/>
    <n v="372400"/>
    <n v="525700"/>
    <n v="8400000"/>
    <n v="4462850"/>
    <n v="200000"/>
    <n v="5.4495912806539508E-3"/>
    <x v="12"/>
    <s v="Sep"/>
    <n v="19"/>
    <s v="Sep 2006"/>
    <n v="6209"/>
    <x v="38"/>
  </r>
  <r>
    <n v="230"/>
    <n v="151"/>
    <s v="Post Malone"/>
    <n v="25500000"/>
    <n v="14401218086"/>
    <n v="3355363.0209692451"/>
    <n v="184631001.1025641"/>
    <x v="8"/>
    <s v="Post Malone"/>
    <n v="78"/>
    <n v="6.6332712022367195"/>
    <x v="4"/>
    <s v="US"/>
    <s v="Music"/>
    <n v="243"/>
    <n v="69"/>
    <n v="69"/>
    <n v="195499000"/>
    <n v="48900"/>
    <n v="782000"/>
    <n v="415450"/>
    <n v="586500"/>
    <n v="9400000"/>
    <n v="4993250"/>
    <n v="100000"/>
    <n v="3.9215686274509803E-3"/>
    <x v="11"/>
    <s v="Dec"/>
    <n v="15"/>
    <s v="Dec 2011"/>
    <n v="4292"/>
    <x v="48"/>
  </r>
  <r>
    <n v="155"/>
    <n v="113"/>
    <s v="ImagineDragons"/>
    <n v="30700000"/>
    <n v="16793072362"/>
    <n v="3264594.1605754276"/>
    <n v="182533395.23913044"/>
    <x v="8"/>
    <s v="ImagineDragons"/>
    <n v="92"/>
    <n v="6.5279937791601865"/>
    <x v="4"/>
    <s v="US"/>
    <s v="Music"/>
    <n v="169"/>
    <n v="45"/>
    <n v="50"/>
    <n v="188837000"/>
    <n v="47200"/>
    <n v="755300"/>
    <n v="401250"/>
    <n v="566500"/>
    <n v="9100000"/>
    <n v="4833250"/>
    <n v="100000"/>
    <n v="3.2573289902280132E-3"/>
    <x v="6"/>
    <s v="Aug"/>
    <n v="3"/>
    <s v="Aug 2009"/>
    <n v="5144"/>
    <x v="18"/>
  </r>
  <r>
    <n v="598"/>
    <n v="353"/>
    <s v="FitDance"/>
    <n v="16100000"/>
    <n v="7126210721"/>
    <n v="1159110.3970396877"/>
    <n v="173810017.58536586"/>
    <x v="8"/>
    <s v="Fitdance Academy"/>
    <n v="41"/>
    <n v="2.4341249186727394"/>
    <x v="33"/>
    <s v="FR"/>
    <s v="Entertainment"/>
    <n v="4006012"/>
    <n v="3726"/>
    <n v="6335"/>
    <n v="780"/>
    <n v="0.2"/>
    <n v="3"/>
    <n v="1.6"/>
    <n v="2"/>
    <n v="37"/>
    <n v="19.5"/>
    <n v="4"/>
    <n v="2.4844720496894412E-7"/>
    <x v="12"/>
    <s v="Nov"/>
    <n v="20"/>
    <s v="Nov 2006"/>
    <n v="6148"/>
    <x v="120"/>
  </r>
  <r>
    <n v="36"/>
    <n v="26"/>
    <s v="EminemMusic"/>
    <n v="56900000"/>
    <n v="27073872856"/>
    <n v="4470586.6671070009"/>
    <n v="173550467.02564102"/>
    <x v="8"/>
    <s v="EminemMusic"/>
    <n v="156"/>
    <n v="9.4022457067371192"/>
    <x v="4"/>
    <s v="US"/>
    <s v="Music"/>
    <n v="59"/>
    <n v="10"/>
    <n v="14"/>
    <n v="260193000"/>
    <n v="65000"/>
    <n v="1000000"/>
    <n v="532500"/>
    <n v="780600"/>
    <n v="12500000"/>
    <n v="6640300"/>
    <n v="300000"/>
    <n v="5.272407732864675E-3"/>
    <x v="0"/>
    <s v="Feb"/>
    <n v="9"/>
    <s v="Feb 2007"/>
    <n v="6056"/>
    <x v="117"/>
  </r>
  <r>
    <n v="43"/>
    <n v="32"/>
    <s v="Ariana Grande"/>
    <n v="52700000"/>
    <n v="24004842608"/>
    <n v="3943624.5454246756"/>
    <n v="163298249.0340136"/>
    <x v="8"/>
    <s v="Ariana Grande"/>
    <n v="147"/>
    <n v="8.814687037949728"/>
    <x v="4"/>
    <s v="US"/>
    <s v="Music"/>
    <n v="78"/>
    <n v="14"/>
    <n v="20"/>
    <n v="160216000"/>
    <n v="40100"/>
    <n v="640900"/>
    <n v="340500"/>
    <n v="480600"/>
    <n v="7700000"/>
    <n v="4090300"/>
    <n v="100000"/>
    <n v="1.8975332068311196E-3"/>
    <x v="0"/>
    <s v="Jan"/>
    <n v="22"/>
    <s v="Jan 2007"/>
    <n v="6087"/>
    <x v="37"/>
  </r>
  <r>
    <n v="117"/>
    <n v="85"/>
    <s v="J Balvin"/>
    <n v="34100000"/>
    <n v="23005313609"/>
    <n v="5006597.0857453756"/>
    <n v="163158252.54609931"/>
    <x v="8"/>
    <s v="J Balvin"/>
    <n v="141"/>
    <n v="11.200217627856366"/>
    <x v="20"/>
    <s v="CO"/>
    <s v="Music"/>
    <n v="89"/>
    <n v="2"/>
    <n v="42"/>
    <n v="128696000"/>
    <n v="32200"/>
    <n v="514800"/>
    <n v="273500"/>
    <n v="386100"/>
    <n v="6200000"/>
    <n v="3293050"/>
    <n v="100000"/>
    <n v="2.9325513196480938E-3"/>
    <x v="11"/>
    <s v="Feb"/>
    <n v="18"/>
    <s v="Feb 2011"/>
    <n v="4595"/>
    <x v="60"/>
  </r>
  <r>
    <n v="917"/>
    <n v="522"/>
    <s v="Akon"/>
    <n v="12900000"/>
    <n v="6300933122"/>
    <n v="967439.44756640564"/>
    <n v="161562387.74358973"/>
    <x v="8"/>
    <s v="Akon"/>
    <n v="39"/>
    <n v="2.1856287425149703"/>
    <x v="4"/>
    <s v="US"/>
    <s v="Music"/>
    <n v="976"/>
    <n v="171"/>
    <n v="145"/>
    <n v="91240000"/>
    <n v="22800"/>
    <n v="365000"/>
    <n v="193900"/>
    <n v="273700"/>
    <n v="4400000"/>
    <n v="2336850"/>
    <n v="100000"/>
    <n v="7.7519379844961239E-3"/>
    <x v="14"/>
    <s v="Nov"/>
    <n v="5"/>
    <s v="Nov 2005"/>
    <n v="6513"/>
    <x v="29"/>
  </r>
  <r>
    <n v="789"/>
    <n v="452"/>
    <s v="Lana Del Rey"/>
    <n v="14100000"/>
    <n v="6884215292"/>
    <n v="1527788.5690190857"/>
    <n v="160098030.04651162"/>
    <x v="8"/>
    <s v="Lana Del Rey"/>
    <n v="43"/>
    <n v="3.4831335996449178"/>
    <x v="4"/>
    <s v="US"/>
    <s v="Music"/>
    <n v="856"/>
    <n v="160"/>
    <n v="135"/>
    <n v="135563000"/>
    <n v="33900"/>
    <n v="542300"/>
    <n v="288100"/>
    <n v="406700"/>
    <n v="6500000"/>
    <n v="3453350"/>
    <n v="200000"/>
    <n v="1.4184397163120567E-2"/>
    <x v="11"/>
    <s v="May"/>
    <n v="5"/>
    <s v="May 2011"/>
    <n v="4506"/>
    <x v="62"/>
  </r>
  <r>
    <n v="137"/>
    <n v="100"/>
    <s v="KAROL G"/>
    <n v="32100000"/>
    <n v="18699145555"/>
    <n v="4874646.9121480705"/>
    <n v="139545862.35074627"/>
    <x v="8"/>
    <s v="KAROL G"/>
    <n v="134"/>
    <n v="12.750260688216892"/>
    <x v="20"/>
    <s v="CO"/>
    <s v="Music"/>
    <n v="140"/>
    <n v="3"/>
    <n v="46"/>
    <n v="465647000"/>
    <n v="116400"/>
    <n v="1900000"/>
    <n v="1008200"/>
    <n v="1400000"/>
    <n v="22400000"/>
    <n v="11900000"/>
    <n v="300000"/>
    <n v="9.3457943925233638E-3"/>
    <x v="1"/>
    <s v="Mar"/>
    <n v="14"/>
    <s v="Mar 2013"/>
    <n v="3836"/>
    <x v="1"/>
  </r>
  <r>
    <n v="42"/>
    <n v="31"/>
    <s v="Taylor Swift"/>
    <n v="52900000"/>
    <n v="29884657286"/>
    <n v="4813119.2278949907"/>
    <n v="138354894.8425926"/>
    <x v="8"/>
    <s v="Taylor Swift"/>
    <n v="216"/>
    <n v="12.697696891608954"/>
    <x v="4"/>
    <s v="US"/>
    <s v="Music"/>
    <n v="40"/>
    <n v="13"/>
    <n v="19"/>
    <n v="528392000"/>
    <n v="132100"/>
    <n v="2100000"/>
    <n v="1116050"/>
    <n v="1600000"/>
    <n v="25400000"/>
    <n v="13500000"/>
    <n v="800000"/>
    <n v="1.5122873345935728E-2"/>
    <x v="12"/>
    <s v="Sep"/>
    <n v="20"/>
    <s v="Sep 2006"/>
    <n v="6209"/>
    <x v="38"/>
  </r>
  <r>
    <n v="135"/>
    <n v="99"/>
    <s v="The Weeknd"/>
    <n v="32600000"/>
    <n v="23379969006"/>
    <n v="5088132.5366702937"/>
    <n v="138343011.86982247"/>
    <x v="8"/>
    <s v="The Weeknd"/>
    <n v="169"/>
    <n v="13.42437431991295"/>
    <x v="10"/>
    <s v="CA"/>
    <s v="Music"/>
    <n v="85"/>
    <n v="3"/>
    <n v="45"/>
    <n v="373828000"/>
    <n v="93500"/>
    <n v="1500000"/>
    <n v="796750"/>
    <n v="1100000"/>
    <n v="17900000"/>
    <n v="9500000"/>
    <n v="200000"/>
    <n v="6.1349693251533744E-3"/>
    <x v="11"/>
    <s v="Feb"/>
    <n v="25"/>
    <s v="Feb 2011"/>
    <n v="4595"/>
    <x v="60"/>
  </r>
  <r>
    <n v="344"/>
    <n v="218"/>
    <s v="Becky G"/>
    <n v="21300000"/>
    <n v="10644857969"/>
    <n v="2428669.3974446724"/>
    <n v="136472538.06410256"/>
    <x v="8"/>
    <s v="Becky G"/>
    <n v="78"/>
    <n v="6.4955509924709105"/>
    <x v="4"/>
    <s v="US"/>
    <s v="Music"/>
    <n v="396"/>
    <n v="98"/>
    <n v="90"/>
    <n v="103171000"/>
    <n v="25800"/>
    <n v="412700"/>
    <n v="219250"/>
    <n v="309500"/>
    <n v="5000000"/>
    <n v="2654750"/>
    <n v="100000"/>
    <n v="4.6948356807511738E-3"/>
    <x v="11"/>
    <s v="Sep"/>
    <n v="6"/>
    <s v="Sep 2011"/>
    <n v="4383"/>
    <x v="108"/>
  </r>
  <r>
    <n v="249"/>
    <n v="162"/>
    <s v="KatyPerryVEVO"/>
    <n v="24600000"/>
    <n v="23755792542"/>
    <n v="4730344.9904420553"/>
    <n v="135747385.95428571"/>
    <x v="8"/>
    <s v="KatyPerryVEVO"/>
    <n v="175"/>
    <n v="12.719036240541616"/>
    <x v="4"/>
    <s v="US"/>
    <s v="Music"/>
    <n v="82"/>
    <n v="74"/>
    <n v="75"/>
    <n v="88940000"/>
    <n v="22200"/>
    <n v="355800"/>
    <n v="189000"/>
    <n v="266800"/>
    <n v="4300000"/>
    <n v="2283400"/>
    <n v="100000"/>
    <n v="4.0650406504065045E-3"/>
    <x v="6"/>
    <s v="Dec"/>
    <n v="13"/>
    <s v="Dec 2009"/>
    <n v="5022"/>
    <x v="149"/>
  </r>
  <r>
    <n v="20"/>
    <n v="12"/>
    <s v="Justin Bieber"/>
    <n v="71600000"/>
    <n v="30608119724"/>
    <n v="5028440.8943650406"/>
    <n v="122924175.59839357"/>
    <x v="8"/>
    <s v="Justin Bieber"/>
    <n v="249"/>
    <n v="14.931000492853622"/>
    <x v="10"/>
    <s v="CA"/>
    <s v="Music"/>
    <n v="38"/>
    <n v="1"/>
    <n v="6"/>
    <n v="176326000"/>
    <n v="44100"/>
    <n v="705300"/>
    <n v="374700"/>
    <n v="529000"/>
    <n v="8500000"/>
    <n v="4514500"/>
    <n v="100000"/>
    <n v="1.3966480446927375E-3"/>
    <x v="0"/>
    <s v="Jan"/>
    <n v="15"/>
    <s v="Jan 2007"/>
    <n v="6087"/>
    <x v="37"/>
  </r>
  <r>
    <n v="920"/>
    <n v="524"/>
    <s v="EnriqueIglesiasVEVO"/>
    <n v="12900000"/>
    <n v="15446707595"/>
    <n v="2950096.943277311"/>
    <n v="112749690.47445256"/>
    <x v="8"/>
    <s v="EnriqueIglesiasVEVO"/>
    <n v="137"/>
    <n v="9.5502291825821235"/>
    <x v="4"/>
    <s v="US"/>
    <s v="Music"/>
    <n v="210"/>
    <n v="171"/>
    <n v="145"/>
    <n v="75773000"/>
    <n v="18900"/>
    <n v="303100"/>
    <n v="161000"/>
    <n v="227300"/>
    <n v="3600000"/>
    <n v="1913650"/>
    <n v="100000"/>
    <n v="7.7519379844961239E-3"/>
    <x v="6"/>
    <s v="May"/>
    <n v="12"/>
    <s v="May 2009"/>
    <n v="5236"/>
    <x v="148"/>
  </r>
  <r>
    <n v="242"/>
    <n v="158"/>
    <s v="Anuel AA"/>
    <n v="25000000"/>
    <n v="14827085149"/>
    <n v="5800894.0332550863"/>
    <n v="100864524.82312925"/>
    <x v="8"/>
    <s v="Anuel AA"/>
    <n v="147"/>
    <n v="20.991784037558684"/>
    <x v="20"/>
    <s v="CO"/>
    <s v="Music"/>
    <n v="225"/>
    <n v="6"/>
    <n v="73"/>
    <n v="284144000"/>
    <n v="71000"/>
    <n v="1100000"/>
    <n v="585500"/>
    <n v="852400"/>
    <n v="13600000"/>
    <n v="7226200"/>
    <n v="300000"/>
    <n v="1.2E-2"/>
    <x v="3"/>
    <s v="Sep"/>
    <n v="8"/>
    <s v="Sep 2016"/>
    <n v="2556"/>
    <x v="150"/>
  </r>
  <r>
    <n v="228"/>
    <n v="150"/>
    <s v="TaylorSwiftVEVO"/>
    <n v="25600000"/>
    <n v="25592378292"/>
    <n v="4887772.7830404891"/>
    <n v="89172049.797909409"/>
    <x v="8"/>
    <s v="TaylorSwiftVEVO"/>
    <n v="287"/>
    <n v="20.006684491978611"/>
    <x v="4"/>
    <s v="US"/>
    <s v="Music"/>
    <n v="67"/>
    <n v="68"/>
    <n v="68"/>
    <n v="318593000"/>
    <n v="79600"/>
    <n v="1300000"/>
    <n v="689800"/>
    <n v="955800"/>
    <n v="15300000"/>
    <n v="8127900"/>
    <n v="100000"/>
    <n v="3.90625E-3"/>
    <x v="6"/>
    <s v="May"/>
    <n v="12"/>
    <s v="May 2009"/>
    <n v="5236"/>
    <x v="148"/>
  </r>
  <r>
    <n v="937"/>
    <n v="530"/>
    <s v="Future"/>
    <n v="12700000"/>
    <n v="9927699419"/>
    <n v="9601256.6914893612"/>
    <n v="83426045.537815124"/>
    <x v="8"/>
    <s v="Future AMV's"/>
    <n v="119"/>
    <n v="42.006769825918759"/>
    <x v="4"/>
    <s v="US"/>
    <s v="Film"/>
    <n v="270216"/>
    <n v="1944"/>
    <n v="1473"/>
    <n v="472367"/>
    <n v="118"/>
    <n v="1900"/>
    <n v="1009"/>
    <n v="1400"/>
    <n v="22700"/>
    <n v="12050"/>
    <n v="1000"/>
    <n v="7.8740157480314957E-5"/>
    <x v="5"/>
    <s v="Nov"/>
    <n v="7"/>
    <s v="Nov 2020"/>
    <n v="1034"/>
    <x v="151"/>
  </r>
  <r>
    <n v="575"/>
    <n v="343"/>
    <s v="Camila Cabello"/>
    <n v="16300000"/>
    <n v="6613422635"/>
    <n v="2239560.6620386047"/>
    <n v="82667782.9375"/>
    <x v="8"/>
    <s v="Camila Cabello"/>
    <n v="80"/>
    <n v="9.8882492380629863"/>
    <x v="4"/>
    <s v="US"/>
    <s v="Music"/>
    <n v="906"/>
    <n v="139"/>
    <n v="117"/>
    <n v="42704000"/>
    <n v="10700"/>
    <n v="170800"/>
    <n v="90750"/>
    <n v="128100"/>
    <n v="2000000"/>
    <n v="1064050"/>
    <n v="100000"/>
    <n v="6.1349693251533744E-3"/>
    <x v="4"/>
    <s v="Aug"/>
    <n v="11"/>
    <s v="Aug 2015"/>
    <n v="2953"/>
    <x v="100"/>
  </r>
  <r>
    <n v="40"/>
    <n v="29"/>
    <s v="Ed Sheeran"/>
    <n v="53500000"/>
    <n v="30367676736"/>
    <n v="4866614.8615384614"/>
    <n v="79288973.201044381"/>
    <x v="8"/>
    <s v="Ed Sheeran"/>
    <n v="383"/>
    <n v="22.403044871794872"/>
    <x v="5"/>
    <s v="GB"/>
    <s v="Music"/>
    <n v="39"/>
    <n v="1"/>
    <n v="18"/>
    <n v="202720000"/>
    <n v="50700"/>
    <n v="810900"/>
    <n v="430800"/>
    <n v="608200"/>
    <n v="9700000"/>
    <n v="5154100"/>
    <n v="100000"/>
    <n v="1.869158878504673E-3"/>
    <x v="12"/>
    <s v="Aug"/>
    <n v="8"/>
    <s v="Aug 2006"/>
    <n v="6240"/>
    <x v="125"/>
  </r>
  <r>
    <n v="308"/>
    <n v="196"/>
    <s v="The Chainsmokers"/>
    <n v="22600000"/>
    <n v="14231943358"/>
    <n v="3542928.3938262383"/>
    <n v="79066351.98888889"/>
    <x v="8"/>
    <s v="The Chainsmokers"/>
    <n v="180"/>
    <n v="16.355489171023152"/>
    <x v="4"/>
    <s v="US"/>
    <s v="Music"/>
    <n v="246"/>
    <n v="88"/>
    <n v="84"/>
    <n v="81660000"/>
    <n v="20400"/>
    <n v="326600"/>
    <n v="173500"/>
    <n v="245000"/>
    <n v="3900000"/>
    <n v="2072500"/>
    <n v="100000"/>
    <n v="4.4247787610619468E-3"/>
    <x v="13"/>
    <s v="Sep"/>
    <n v="22"/>
    <s v="Sep 2012"/>
    <n v="4017"/>
    <x v="129"/>
  </r>
  <r>
    <n v="80"/>
    <n v="58"/>
    <s v="XXXTENTACION"/>
    <n v="39200000"/>
    <n v="10507474316"/>
    <n v="3486222.400796284"/>
    <n v="79003566.285714284"/>
    <x v="8"/>
    <s v="XXXTENTACION"/>
    <n v="133"/>
    <n v="16.106502986065028"/>
    <x v="4"/>
    <s v="US"/>
    <s v="Music"/>
    <n v="403"/>
    <n v="24"/>
    <n v="29"/>
    <n v="58362000"/>
    <n v="14600"/>
    <n v="233400"/>
    <n v="124000"/>
    <n v="175100"/>
    <n v="2800000"/>
    <n v="1487550"/>
    <n v="100000"/>
    <n v="2.5510204081632651E-3"/>
    <x v="4"/>
    <s v="Jun"/>
    <n v="23"/>
    <s v="Jun 2015"/>
    <n v="3014"/>
    <x v="61"/>
  </r>
  <r>
    <n v="619"/>
    <n v="364"/>
    <s v="DM - Desi Melodies"/>
    <n v="15700000"/>
    <n v="5914071870"/>
    <n v="2624976.4181091879"/>
    <n v="74861669.240506336"/>
    <x v="8"/>
    <s v="DM - Desi Melodies"/>
    <n v="79"/>
    <n v="12.798490901020861"/>
    <x v="3"/>
    <s v="IN"/>
    <s v="Music"/>
    <n v="1071"/>
    <n v="97"/>
    <n v="121"/>
    <n v="141842000"/>
    <n v="35500"/>
    <n v="567400"/>
    <n v="301450"/>
    <n v="425500"/>
    <n v="6800000"/>
    <n v="3612750"/>
    <n v="300000"/>
    <n v="1.9108280254777069E-2"/>
    <x v="2"/>
    <s v="Jul"/>
    <n v="8"/>
    <s v="Jul 2017"/>
    <n v="2253"/>
    <x v="140"/>
  </r>
  <r>
    <n v="990"/>
    <n v="550"/>
    <s v="Migos ATL"/>
    <n v="12400000"/>
    <n v="6993406259"/>
    <n v="1641259.3895799108"/>
    <n v="70640467.262626261"/>
    <x v="8"/>
    <s v="Migos ATL"/>
    <n v="99"/>
    <n v="8.4804036611124154"/>
    <x v="4"/>
    <s v="US"/>
    <s v="Entertainment"/>
    <n v="833"/>
    <n v="175"/>
    <n v="171"/>
    <n v="49412000"/>
    <n v="12400"/>
    <n v="197600"/>
    <n v="105000"/>
    <n v="148200"/>
    <n v="2400000"/>
    <n v="1274100"/>
    <n v="100000"/>
    <n v="8.0645161290322578E-3"/>
    <x v="13"/>
    <s v="Jan"/>
    <n v="17"/>
    <s v="Jan 2012"/>
    <n v="4261"/>
    <x v="36"/>
  </r>
  <r>
    <n v="328"/>
    <n v="211"/>
    <s v="Dua Lipa"/>
    <n v="21800000"/>
    <n v="11288359365"/>
    <n v="2456661.4504896626"/>
    <n v="68831459.542682931"/>
    <x v="8"/>
    <s v="Dua Lipa"/>
    <n v="164"/>
    <n v="13.027203482045703"/>
    <x v="5"/>
    <s v="GB"/>
    <s v="Music"/>
    <n v="368"/>
    <n v="14"/>
    <n v="87"/>
    <n v="128047000"/>
    <n v="32000"/>
    <n v="512200"/>
    <n v="272100"/>
    <n v="384100"/>
    <n v="6100000"/>
    <n v="3242050"/>
    <n v="100000"/>
    <n v="4.5871559633027525E-3"/>
    <x v="11"/>
    <s v="Feb"/>
    <n v="5"/>
    <s v="Feb 2011"/>
    <n v="4595"/>
    <x v="60"/>
  </r>
  <r>
    <n v="966"/>
    <n v="543"/>
    <s v="Mundo Bita"/>
    <n v="12500000"/>
    <n v="16690788752"/>
    <n v="3808074.0935432352"/>
    <n v="65971497.043478258"/>
    <x v="8"/>
    <s v="Mundo Bita"/>
    <n v="253"/>
    <n v="21.068902578142826"/>
    <x v="1"/>
    <s v="BR"/>
    <s v="Music"/>
    <n v="171"/>
    <n v="54"/>
    <n v="149"/>
    <n v="213700000"/>
    <n v="53400"/>
    <n v="854800"/>
    <n v="454100"/>
    <n v="641100"/>
    <n v="10300000"/>
    <n v="5470550"/>
    <n v="100000"/>
    <n v="8.0000000000000002E-3"/>
    <x v="11"/>
    <s v="Sep"/>
    <n v="29"/>
    <s v="Sep 2011"/>
    <n v="4383"/>
    <x v="108"/>
  </r>
  <r>
    <n v="319"/>
    <n v="204"/>
    <s v="Charlie Puth"/>
    <n v="22000000"/>
    <n v="9924807127"/>
    <n v="1941092.7297085859"/>
    <n v="63215332.019108281"/>
    <x v="8"/>
    <s v="Charlie Puth"/>
    <n v="157"/>
    <n v="11.207705847838843"/>
    <x v="4"/>
    <s v="US"/>
    <s v="Music"/>
    <n v="449"/>
    <n v="94"/>
    <n v="86"/>
    <n v="111500000"/>
    <n v="27900"/>
    <n v="446000"/>
    <n v="236950"/>
    <n v="334500"/>
    <n v="5400000"/>
    <n v="2867250"/>
    <n v="100000"/>
    <n v="4.5454545454545452E-3"/>
    <x v="6"/>
    <s v="Sep"/>
    <n v="9"/>
    <s v="Sep 2009"/>
    <n v="5113"/>
    <x v="68"/>
  </r>
  <r>
    <n v="342"/>
    <n v="216"/>
    <s v="Sidhu Moose Wala"/>
    <n v="21400000"/>
    <n v="6264261757"/>
    <n v="2898779.1564090699"/>
    <n v="54949664.53508772"/>
    <x v="8"/>
    <s v="Sidhu Moose Wala"/>
    <n v="114"/>
    <n v="19.254974548819991"/>
    <x v="3"/>
    <s v="IN"/>
    <s v="Music"/>
    <n v="987"/>
    <n v="67"/>
    <n v="89"/>
    <n v="160690000"/>
    <n v="40200"/>
    <n v="642800"/>
    <n v="341500"/>
    <n v="482100"/>
    <n v="7700000"/>
    <n v="4091050"/>
    <n v="500000"/>
    <n v="2.336448598130841E-2"/>
    <x v="2"/>
    <s v="Oct"/>
    <n v="30"/>
    <s v="Oct 2017"/>
    <n v="2161"/>
    <x v="143"/>
  </r>
  <r>
    <n v="613"/>
    <n v="359"/>
    <s v="Camilo"/>
    <n v="15900000"/>
    <n v="6802382479"/>
    <n v="1414216.7316008315"/>
    <n v="51533200.598484851"/>
    <x v="8"/>
    <s v="Camilo"/>
    <n v="132"/>
    <n v="10.016632016632016"/>
    <x v="20"/>
    <s v="CO"/>
    <s v="Music"/>
    <n v="871"/>
    <n v="8"/>
    <n v="120"/>
    <n v="59890000"/>
    <n v="15000"/>
    <n v="239600"/>
    <n v="127300"/>
    <n v="179700"/>
    <n v="2900000"/>
    <n v="1539850"/>
    <n v="100000"/>
    <n v="6.2893081761006293E-3"/>
    <x v="16"/>
    <s v="Jul"/>
    <n v="29"/>
    <s v="Jul 2010"/>
    <n v="4810"/>
    <x v="54"/>
  </r>
  <r>
    <n v="91"/>
    <n v="68"/>
    <s v="Daddy Yankee"/>
    <n v="38000000"/>
    <n v="22731415608"/>
    <n v="5044699.4247669773"/>
    <n v="45012704.174257427"/>
    <x v="8"/>
    <s v="Daddy Yankee"/>
    <n v="505"/>
    <n v="40.906569019085666"/>
    <x v="4"/>
    <s v="US"/>
    <s v="Music"/>
    <n v="92"/>
    <n v="27"/>
    <n v="33"/>
    <n v="205594000"/>
    <n v="51400"/>
    <n v="822400"/>
    <n v="436900"/>
    <n v="616800"/>
    <n v="9900000"/>
    <n v="5258400"/>
    <n v="100000"/>
    <n v="2.631578947368421E-3"/>
    <x v="11"/>
    <s v="May"/>
    <n v="16"/>
    <s v="May 2011"/>
    <n v="4506"/>
    <x v="62"/>
  </r>
  <r>
    <n v="447"/>
    <n v="276"/>
    <s v="Farruko"/>
    <n v="18800000"/>
    <n v="9573641299"/>
    <n v="1883462.7776903403"/>
    <n v="44118162.668202765"/>
    <x v="8"/>
    <s v="Farruko"/>
    <n v="217"/>
    <n v="15.582333267755264"/>
    <x v="4"/>
    <s v="US"/>
    <s v="Music"/>
    <n v="485"/>
    <n v="117"/>
    <n v="100"/>
    <n v="97758000"/>
    <n v="24400"/>
    <n v="391000"/>
    <n v="207700"/>
    <n v="293300"/>
    <n v="4700000"/>
    <n v="2496650"/>
    <n v="100000"/>
    <n v="5.3191489361702126E-3"/>
    <x v="6"/>
    <s v="Oct"/>
    <n v="30"/>
    <s v="Oct 2009"/>
    <n v="5083"/>
    <x v="147"/>
  </r>
  <r>
    <n v="233"/>
    <n v="154"/>
    <s v="Coldplay"/>
    <n v="25300000"/>
    <n v="17331663193"/>
    <n v="3472583.288519335"/>
    <n v="43546892.444723621"/>
    <x v="8"/>
    <s v="Coldplay"/>
    <n v="398"/>
    <n v="29.106391504708476"/>
    <x v="5"/>
    <s v="GB"/>
    <s v="Music"/>
    <n v="160"/>
    <n v="8"/>
    <n v="70"/>
    <n v="198875000"/>
    <n v="49700"/>
    <n v="795500"/>
    <n v="422600"/>
    <n v="596600"/>
    <n v="9500000"/>
    <n v="5048300"/>
    <n v="100000"/>
    <n v="3.952569169960474E-3"/>
    <x v="16"/>
    <s v="Jan"/>
    <n v="3"/>
    <s v="Jan 2010"/>
    <n v="4991"/>
    <x v="152"/>
  </r>
  <r>
    <n v="106"/>
    <n v="77"/>
    <s v="La Granja de Zenï¿½"/>
    <n v="35700000"/>
    <n v="27118354077"/>
    <n v="7243150.127403846"/>
    <n v="41465373.206422016"/>
    <x v="8"/>
    <s v="La Granja de Zenï¿½"/>
    <n v="654"/>
    <n v="63.758012820512818"/>
    <x v="2"/>
    <s v="AR"/>
    <s v="Music"/>
    <n v="58"/>
    <n v="2"/>
    <n v="37"/>
    <n v="302071000"/>
    <n v="75500"/>
    <n v="1200000"/>
    <n v="637750"/>
    <n v="906200"/>
    <n v="14500000"/>
    <n v="7703100"/>
    <n v="400000"/>
    <n v="1.1204481792717087E-2"/>
    <x v="1"/>
    <s v="Jun"/>
    <n v="6"/>
    <s v="Jun 2013"/>
    <n v="3744"/>
    <x v="138"/>
  </r>
  <r>
    <n v="272"/>
    <n v="174"/>
    <s v="Enrique Iglesias"/>
    <n v="23800000"/>
    <n v="17688774915"/>
    <n v="2949603.9544772385"/>
    <n v="39929514.480812639"/>
    <x v="8"/>
    <s v="Enrique Iglesias"/>
    <n v="443"/>
    <n v="26.962647990661996"/>
    <x v="4"/>
    <s v="US"/>
    <s v="Music"/>
    <n v="154"/>
    <n v="80"/>
    <n v="77"/>
    <n v="122914000"/>
    <n v="30700"/>
    <n v="491700"/>
    <n v="261200"/>
    <n v="368700"/>
    <n v="5900000"/>
    <n v="3134350"/>
    <n v="100000"/>
    <n v="4.2016806722689074E-3"/>
    <x v="0"/>
    <s v="Apr"/>
    <n v="12"/>
    <s v="Apr 2007"/>
    <n v="5997"/>
    <x v="153"/>
  </r>
  <r>
    <n v="32"/>
    <n v="22"/>
    <s v="El Reino Infantil"/>
    <n v="58400000"/>
    <n v="57271630846"/>
    <n v="12798129.797988826"/>
    <n v="37928232.348344371"/>
    <x v="8"/>
    <s v="El Reino Infantil"/>
    <n v="1510"/>
    <n v="123.16201117318435"/>
    <x v="2"/>
    <s v="AR"/>
    <s v="Music"/>
    <n v="13"/>
    <n v="1"/>
    <n v="11"/>
    <n v="611828000"/>
    <n v="153000"/>
    <n v="2400000"/>
    <n v="1276500"/>
    <n v="1800000"/>
    <n v="29400000"/>
    <n v="15600000"/>
    <n v="600000"/>
    <n v="1.0273972602739725E-2"/>
    <x v="11"/>
    <s v="Jun"/>
    <n v="2"/>
    <s v="Jun 2011"/>
    <n v="4475"/>
    <x v="47"/>
  </r>
  <r>
    <n v="697"/>
    <n v="412"/>
    <s v="melanie martinez"/>
    <n v="14900000"/>
    <n v="4395184343"/>
    <n v="760018.0430572367"/>
    <n v="34607750.732283466"/>
    <x v="8"/>
    <s v="melanie martinez"/>
    <n v="127"/>
    <n v="8.0157357772782287"/>
    <x v="4"/>
    <s v="US"/>
    <s v="Music"/>
    <n v="1656"/>
    <n v="152"/>
    <n v="129"/>
    <n v="56358000"/>
    <n v="14100"/>
    <n v="225400"/>
    <n v="119750"/>
    <n v="169100"/>
    <n v="2700000"/>
    <n v="1434550"/>
    <n v="100000"/>
    <n v="6.7114093959731542E-3"/>
    <x v="0"/>
    <s v="Nov"/>
    <n v="3"/>
    <s v="Nov 2007"/>
    <n v="5783"/>
    <x v="154"/>
  </r>
  <r>
    <n v="406"/>
    <n v="257"/>
    <s v="Gusttavo Lima Oficial"/>
    <n v="19900000"/>
    <n v="13917423958"/>
    <n v="2969367.1768721999"/>
    <n v="33455346.052884616"/>
    <x v="8"/>
    <s v="Gusttavo Lima Oficial"/>
    <n v="416"/>
    <n v="32.39598890548325"/>
    <x v="1"/>
    <s v="BR"/>
    <s v="Music"/>
    <n v="258"/>
    <n v="21"/>
    <n v="97"/>
    <n v="214803000"/>
    <n v="53700"/>
    <n v="859200"/>
    <n v="456450"/>
    <n v="644400"/>
    <n v="10300000"/>
    <n v="5472200"/>
    <n v="100000"/>
    <n v="5.0251256281407036E-3"/>
    <x v="16"/>
    <s v="Nov"/>
    <n v="9"/>
    <s v="Nov 2010"/>
    <n v="4687"/>
    <x v="155"/>
  </r>
  <r>
    <n v="797"/>
    <n v="456"/>
    <s v="Luli Pampï¿½"/>
    <n v="14000000"/>
    <n v="8623705301"/>
    <n v="2196562.7358634742"/>
    <n v="29332330.955782313"/>
    <x v="8"/>
    <s v="Luli Pampï¿½"/>
    <n v="294"/>
    <n v="27.333163525216509"/>
    <x v="13"/>
    <s v="ES"/>
    <s v="Music"/>
    <n v="579"/>
    <n v="15"/>
    <n v="136"/>
    <n v="201659000"/>
    <n v="50400"/>
    <n v="806600"/>
    <n v="428500"/>
    <n v="605000"/>
    <n v="9700000"/>
    <n v="5152500"/>
    <n v="100000"/>
    <n v="7.1428571428571426E-3"/>
    <x v="13"/>
    <s v="Dec"/>
    <n v="22"/>
    <s v="Dec 2012"/>
    <n v="3926"/>
    <x v="156"/>
  </r>
  <r>
    <n v="631"/>
    <n v="370"/>
    <s v="Katakit Baby TV"/>
    <n v="15500000"/>
    <n v="6386271870"/>
    <n v="1327707.2494802496"/>
    <n v="29028508.5"/>
    <x v="8"/>
    <s v="Katakit Baby TV"/>
    <n v="220"/>
    <n v="16.694386694386694"/>
    <x v="34"/>
    <s v="SA"/>
    <s v="Music"/>
    <n v="954"/>
    <n v="4"/>
    <n v="122"/>
    <n v="90914000"/>
    <n v="22700"/>
    <n v="363700"/>
    <n v="193200"/>
    <n v="272700"/>
    <n v="4400000"/>
    <n v="2336350"/>
    <n v="200000"/>
    <n v="1.2903225806451613E-2"/>
    <x v="16"/>
    <s v="Jul"/>
    <n v="26"/>
    <s v="Jul 2010"/>
    <n v="4810"/>
    <x v="54"/>
  </r>
  <r>
    <n v="193"/>
    <n v="129"/>
    <s v="toycantando"/>
    <n v="27700000"/>
    <n v="15777682516"/>
    <n v="3048827.5393236717"/>
    <n v="25488986.294022616"/>
    <x v="8"/>
    <s v="toycantando"/>
    <n v="619"/>
    <n v="43.658937198067633"/>
    <x v="20"/>
    <s v="CO"/>
    <s v="Music"/>
    <n v="197"/>
    <n v="4"/>
    <n v="62"/>
    <n v="173836000"/>
    <n v="43500"/>
    <n v="695300"/>
    <n v="369400"/>
    <n v="521500"/>
    <n v="8300000"/>
    <n v="4410750"/>
    <n v="200000"/>
    <n v="7.2202166064981952E-3"/>
    <x v="6"/>
    <s v="Jul"/>
    <n v="7"/>
    <s v="Jul 2009"/>
    <n v="5175"/>
    <x v="9"/>
  </r>
  <r>
    <n v="694"/>
    <n v="410"/>
    <s v="50 Cent"/>
    <n v="14900000"/>
    <n v="10069000444"/>
    <n v="1662648.6862615587"/>
    <n v="24031027.312649164"/>
    <x v="8"/>
    <s v="50 Cent"/>
    <n v="419"/>
    <n v="25.253467635402906"/>
    <x v="4"/>
    <s v="US"/>
    <s v="Music"/>
    <n v="435"/>
    <n v="152"/>
    <n v="129"/>
    <n v="119812000"/>
    <n v="30000"/>
    <n v="479200"/>
    <n v="254600"/>
    <n v="359400"/>
    <n v="5800000"/>
    <n v="3079700"/>
    <n v="100000"/>
    <n v="6.7114093959731542E-3"/>
    <x v="0"/>
    <s v="Feb"/>
    <n v="8"/>
    <s v="Feb 2007"/>
    <n v="6056"/>
    <x v="117"/>
  </r>
  <r>
    <n v="224"/>
    <n v="148"/>
    <s v="David Guetta"/>
    <n v="25700000"/>
    <n v="17793809548"/>
    <n v="3543171.95300677"/>
    <n v="23756755.070761014"/>
    <x v="8"/>
    <s v="David Guetta"/>
    <n v="749"/>
    <n v="54.437475109518118"/>
    <x v="4"/>
    <s v="US"/>
    <s v="Music"/>
    <n v="153"/>
    <n v="67"/>
    <n v="67"/>
    <n v="164215000"/>
    <n v="41100"/>
    <n v="656900"/>
    <n v="349000"/>
    <n v="492600"/>
    <n v="7900000"/>
    <n v="4196300"/>
    <n v="100000"/>
    <n v="3.8910505836575876E-3"/>
    <x v="6"/>
    <s v="Dec"/>
    <n v="11"/>
    <s v="Dec 2009"/>
    <n v="5022"/>
    <x v="149"/>
  </r>
  <r>
    <n v="21"/>
    <n v="13"/>
    <s v="HYBE LABELS"/>
    <n v="71300000"/>
    <n v="28634566938"/>
    <n v="5140855.8236983838"/>
    <n v="21417028.375467464"/>
    <x v="8"/>
    <s v="HYBE LABELS"/>
    <n v="1337"/>
    <n v="87.613105924596056"/>
    <x v="23"/>
    <s v="KR"/>
    <s v="Music"/>
    <n v="46"/>
    <n v="3"/>
    <n v="5"/>
    <n v="598173000"/>
    <n v="149500"/>
    <n v="2400000"/>
    <n v="1274750"/>
    <n v="1800000"/>
    <n v="28700000"/>
    <n v="15250000"/>
    <n v="900000"/>
    <n v="1.2622720897615708E-2"/>
    <x v="15"/>
    <s v="Jun"/>
    <n v="4"/>
    <s v="Jun 2008"/>
    <n v="5570"/>
    <x v="112"/>
  </r>
  <r>
    <n v="925"/>
    <n v="526"/>
    <s v="Duo Tiempo De Sol"/>
    <n v="12800000"/>
    <n v="6662288136"/>
    <n v="1736780.01459854"/>
    <n v="20626279.05882353"/>
    <x v="8"/>
    <s v="Duo Tiempo De Sol"/>
    <n v="323"/>
    <n v="30.733837330552657"/>
    <x v="13"/>
    <s v="ES"/>
    <s v="Education"/>
    <n v="896"/>
    <n v="17"/>
    <n v="44"/>
    <n v="53988000"/>
    <n v="13500"/>
    <n v="216000"/>
    <n v="114750"/>
    <n v="162000"/>
    <n v="2600000"/>
    <n v="1381000"/>
    <n v="100000"/>
    <n v="7.8125E-3"/>
    <x v="1"/>
    <s v="Mar"/>
    <n v="26"/>
    <s v="Mar 2013"/>
    <n v="3836"/>
    <x v="1"/>
  </r>
  <r>
    <n v="293"/>
    <n v="185"/>
    <s v="unknown boy varun"/>
    <n v="23100000"/>
    <n v="9299371231"/>
    <n v="3638251.6553208139"/>
    <n v="20393357.962719299"/>
    <x v="8"/>
    <s v="unknown boy varun"/>
    <n v="456"/>
    <n v="65.117370892018783"/>
    <x v="3"/>
    <s v="IN"/>
    <s v="Music"/>
    <n v="506"/>
    <n v="58"/>
    <n v="80"/>
    <n v="304021000"/>
    <n v="76000"/>
    <n v="1200000"/>
    <n v="638000"/>
    <n v="912100"/>
    <n v="14600000"/>
    <n v="7756050"/>
    <n v="700000"/>
    <n v="3.0303030303030304E-2"/>
    <x v="3"/>
    <s v="Sep"/>
    <n v="27"/>
    <s v="Sep 2016"/>
    <n v="2556"/>
    <x v="150"/>
  </r>
  <r>
    <n v="962"/>
    <n v="539"/>
    <s v="elcarteldesantatv"/>
    <n v="12500000"/>
    <n v="7489455451"/>
    <n v="1382583.6165774413"/>
    <n v="19865929.578249335"/>
    <x v="8"/>
    <s v="elcarteldesantatv"/>
    <n v="377"/>
    <n v="25.402436773121654"/>
    <x v="7"/>
    <s v="MX"/>
    <s v="Entertainment"/>
    <n v="743"/>
    <n v="33"/>
    <n v="171"/>
    <n v="115881000"/>
    <n v="29000"/>
    <n v="463500"/>
    <n v="246250"/>
    <n v="347600"/>
    <n v="5600000"/>
    <n v="2973800"/>
    <n v="100000"/>
    <n v="8.0000000000000002E-3"/>
    <x v="15"/>
    <s v="Nov"/>
    <n v="27"/>
    <s v="Nov 2008"/>
    <n v="5417"/>
    <x v="89"/>
  </r>
  <r>
    <n v="195"/>
    <n v="130"/>
    <s v="Wiz Khalifa"/>
    <n v="27500000"/>
    <n v="13379395501"/>
    <n v="2388751.2053204784"/>
    <n v="19617881.966275658"/>
    <x v="8"/>
    <s v="Wiz Khalifa"/>
    <n v="682"/>
    <n v="44.443849312622746"/>
    <x v="4"/>
    <s v="US"/>
    <s v="Music"/>
    <n v="275"/>
    <n v="57"/>
    <n v="63"/>
    <n v="90450000"/>
    <n v="22600"/>
    <n v="361800"/>
    <n v="192200"/>
    <n v="271300"/>
    <n v="4300000"/>
    <n v="2285650"/>
    <n v="100000"/>
    <n v="3.6363636363636364E-3"/>
    <x v="15"/>
    <s v="May"/>
    <n v="9"/>
    <s v="May 2008"/>
    <n v="5601"/>
    <x v="93"/>
  </r>
  <r>
    <n v="835"/>
    <n v="479"/>
    <s v="Lindsey Stirling"/>
    <n v="13600000"/>
    <n v="3764608356"/>
    <n v="630904.70186023123"/>
    <n v="18917629.929648243"/>
    <x v="8"/>
    <s v="Lindsey Stirling"/>
    <n v="199"/>
    <n v="12.172783643371879"/>
    <x v="4"/>
    <s v="US"/>
    <s v="Music"/>
    <n v="2084"/>
    <n v="163"/>
    <n v="139"/>
    <n v="15277000"/>
    <n v="3800"/>
    <n v="61100"/>
    <n v="32450"/>
    <n v="45800"/>
    <n v="733300"/>
    <n v="389550"/>
    <n v="100000"/>
    <n v="7.3529411764705881E-3"/>
    <x v="0"/>
    <s v="May"/>
    <n v="20"/>
    <s v="May 2007"/>
    <n v="5967"/>
    <x v="139"/>
  </r>
  <r>
    <n v="116"/>
    <n v="84"/>
    <s v="Geet MP3"/>
    <n v="34300000"/>
    <n v="12746535822"/>
    <n v="5046134.5296912109"/>
    <n v="18772512.256259203"/>
    <x v="8"/>
    <s v="Geet MP3"/>
    <n v="679"/>
    <n v="98.11361836896279"/>
    <x v="3"/>
    <s v="IN"/>
    <s v="Music"/>
    <n v="299"/>
    <n v="31"/>
    <n v="41"/>
    <n v="101357000"/>
    <n v="25300"/>
    <n v="405400"/>
    <n v="215350"/>
    <n v="304100"/>
    <n v="4900000"/>
    <n v="2602050"/>
    <n v="100000"/>
    <n v="2.9154518950437317E-3"/>
    <x v="3"/>
    <s v="Oct"/>
    <n v="22"/>
    <s v="Oct 2016"/>
    <n v="2526"/>
    <x v="5"/>
  </r>
  <r>
    <n v="381"/>
    <n v="241"/>
    <s v="Emiway Bantai"/>
    <n v="20400000"/>
    <n v="3579555124"/>
    <n v="948226.52291390731"/>
    <n v="14977218.09205021"/>
    <x v="8"/>
    <s v="Emiway Bantai"/>
    <n v="239"/>
    <n v="23.108609271523182"/>
    <x v="3"/>
    <s v="IN"/>
    <s v="Music"/>
    <n v="2236"/>
    <n v="70"/>
    <n v="94"/>
    <n v="41289000"/>
    <n v="10300"/>
    <n v="165200"/>
    <n v="87750"/>
    <n v="123900"/>
    <n v="2000000"/>
    <n v="1061950"/>
    <n v="100000"/>
    <n v="4.9019607843137254E-3"/>
    <x v="1"/>
    <s v="May"/>
    <n v="3"/>
    <s v="May 2013"/>
    <n v="3775"/>
    <x v="133"/>
  </r>
  <r>
    <n v="783"/>
    <n v="448"/>
    <s v="Neha Kakkar"/>
    <n v="14100000"/>
    <n v="2131548711"/>
    <n v="534624.70805116626"/>
    <n v="14305696.046979865"/>
    <x v="8"/>
    <s v="Neha Kakkar"/>
    <n v="149"/>
    <n v="13.640581891146224"/>
    <x v="3"/>
    <s v="IN"/>
    <s v="Music"/>
    <n v="4624"/>
    <n v="110"/>
    <n v="134"/>
    <n v="25605000"/>
    <n v="6400"/>
    <n v="102400"/>
    <n v="54400"/>
    <n v="76800"/>
    <n v="1200000"/>
    <n v="638400"/>
    <n v="100000"/>
    <n v="7.0921985815602835E-3"/>
    <x v="13"/>
    <s v="Oct"/>
    <n v="22"/>
    <s v="Oct 2012"/>
    <n v="3987"/>
    <x v="74"/>
  </r>
  <r>
    <n v="301"/>
    <n v="191"/>
    <s v="toyorbabytv"/>
    <n v="22900000"/>
    <n v="16298342829"/>
    <n v="4119904.6584934276"/>
    <n v="14062418.316652287"/>
    <x v="8"/>
    <s v="toyorbabytv"/>
    <n v="1159"/>
    <n v="106.93503538928211"/>
    <x v="18"/>
    <s v="JO"/>
    <s v="Music"/>
    <n v="181"/>
    <n v="2"/>
    <n v="83"/>
    <n v="169056000"/>
    <n v="42300"/>
    <n v="676200"/>
    <n v="359250"/>
    <n v="507200"/>
    <n v="8100000"/>
    <n v="4303600"/>
    <n v="300000"/>
    <n v="1.3100436681222707E-2"/>
    <x v="13"/>
    <s v="Nov"/>
    <n v="1"/>
    <s v="Nov 2012"/>
    <n v="3956"/>
    <x v="32"/>
  </r>
  <r>
    <n v="134"/>
    <n v="98"/>
    <s v="DisneyMusicVEVO"/>
    <n v="32700000"/>
    <n v="28516250629"/>
    <n v="5854290.8291931842"/>
    <n v="13789289.472437138"/>
    <x v="8"/>
    <s v="DisneyMusicVEVO"/>
    <n v="2068"/>
    <n v="154.96202011907206"/>
    <x v="4"/>
    <s v="US"/>
    <s v="Music"/>
    <n v="50"/>
    <n v="40"/>
    <n v="45"/>
    <n v="329861000"/>
    <n v="82500"/>
    <n v="1300000"/>
    <n v="691250"/>
    <n v="989600"/>
    <n v="15800000"/>
    <n v="8394800"/>
    <n v="300000"/>
    <n v="9.1743119266055051E-3"/>
    <x v="16"/>
    <s v="May"/>
    <n v="20"/>
    <s v="May 2010"/>
    <n v="4871"/>
    <x v="110"/>
  </r>
  <r>
    <n v="491"/>
    <n v="300"/>
    <s v="Jason Derulo"/>
    <n v="17900000"/>
    <n v="9887116267"/>
    <n v="1784678.0265342961"/>
    <n v="11912188.273493975"/>
    <x v="8"/>
    <s v="Jason Derulo"/>
    <n v="830"/>
    <n v="54.684115523465699"/>
    <x v="4"/>
    <s v="US"/>
    <s v="Music"/>
    <n v="446"/>
    <n v="124"/>
    <n v="105"/>
    <n v="447891000"/>
    <n v="112000"/>
    <n v="1800000"/>
    <n v="956000"/>
    <n v="1300000"/>
    <n v="21500000"/>
    <n v="11400000"/>
    <n v="400000"/>
    <n v="2.23463687150838E-2"/>
    <x v="15"/>
    <s v="Jul"/>
    <n v="21"/>
    <s v="Jul 2008"/>
    <n v="5540"/>
    <x v="157"/>
  </r>
  <r>
    <n v="1"/>
    <n v="1"/>
    <s v="T-Series"/>
    <n v="245000000"/>
    <n v="228000000000"/>
    <n v="35664007.508212104"/>
    <n v="11353450.851508813"/>
    <x v="8"/>
    <s v="T-Series"/>
    <n v="20082"/>
    <n v="1146.5556076959174"/>
    <x v="3"/>
    <s v="IN"/>
    <s v="Music"/>
    <n v="1"/>
    <n v="1"/>
    <n v="1"/>
    <n v="2258000000"/>
    <n v="564600"/>
    <n v="9000000"/>
    <n v="4782300"/>
    <n v="6800000"/>
    <n v="108400000"/>
    <n v="57600000"/>
    <n v="2000000"/>
    <n v="8.1632653061224497E-3"/>
    <x v="12"/>
    <s v="Mar"/>
    <n v="13"/>
    <s v="Mar 2006"/>
    <n v="6393"/>
    <x v="25"/>
  </r>
  <r>
    <n v="196"/>
    <n v="131"/>
    <s v="JYP Entertainment"/>
    <n v="27400000"/>
    <n v="19883150017"/>
    <n v="3474860.191716183"/>
    <n v="11342355.970907016"/>
    <x v="8"/>
    <s v="JYP Entertainment"/>
    <n v="1753"/>
    <n v="111.82191541419084"/>
    <x v="23"/>
    <s v="KR"/>
    <s v="Music"/>
    <n v="124"/>
    <n v="4"/>
    <n v="64"/>
    <n v="307631000"/>
    <n v="76900"/>
    <n v="1200000"/>
    <n v="638450"/>
    <n v="922900"/>
    <n v="14800000"/>
    <n v="7861450"/>
    <n v="200000"/>
    <n v="7.2992700729927005E-3"/>
    <x v="15"/>
    <s v="Jan"/>
    <n v="25"/>
    <s v="Jan 2008"/>
    <n v="5722"/>
    <x v="119"/>
  </r>
  <r>
    <n v="109"/>
    <n v="80"/>
    <s v="T-Series Bollywood Classics"/>
    <n v="35400000"/>
    <n v="22637783517"/>
    <n v="5428725.0640287772"/>
    <n v="11262578.864179105"/>
    <x v="8"/>
    <s v="T-Series Bollywood Classics"/>
    <n v="2010"/>
    <n v="175.93525179856115"/>
    <x v="3"/>
    <s v="IN"/>
    <s v="Music"/>
    <n v="94"/>
    <n v="28"/>
    <n v="39"/>
    <n v="331474000"/>
    <n v="82900"/>
    <n v="1300000"/>
    <n v="691450"/>
    <n v="994400"/>
    <n v="15900000"/>
    <n v="8447200"/>
    <n v="500000"/>
    <n v="1.4124293785310734E-2"/>
    <x v="13"/>
    <s v="Apr"/>
    <n v="2"/>
    <s v="Apr 2012"/>
    <n v="4170"/>
    <x v="158"/>
  </r>
  <r>
    <n v="533"/>
    <n v="322"/>
    <s v="Queen Official"/>
    <n v="17000000"/>
    <n v="10847948832"/>
    <n v="1958113.5075812275"/>
    <n v="10687634.31724138"/>
    <x v="8"/>
    <s v="Queen Official"/>
    <n v="1015"/>
    <n v="66.872743682310471"/>
    <x v="5"/>
    <s v="GB"/>
    <s v="Music"/>
    <n v="385"/>
    <n v="21"/>
    <n v="112"/>
    <n v="93768000"/>
    <n v="23400"/>
    <n v="375100"/>
    <n v="199250"/>
    <n v="281300"/>
    <n v="4500000"/>
    <n v="2390650"/>
    <n v="100000"/>
    <n v="5.8823529411764705E-3"/>
    <x v="15"/>
    <s v="Jul"/>
    <n v="7"/>
    <s v="Jul 2008"/>
    <n v="5540"/>
    <x v="157"/>
  </r>
  <r>
    <n v="732"/>
    <n v="428"/>
    <s v="O Reino Infantil"/>
    <n v="14600000"/>
    <n v="11182302317"/>
    <n v="3370193.5855937311"/>
    <n v="9272224.1434494201"/>
    <x v="8"/>
    <s v="O Reino Infantil"/>
    <n v="1206"/>
    <n v="132.66726943942132"/>
    <x v="1"/>
    <s v="BR"/>
    <s v="Music"/>
    <n v="369"/>
    <n v="40"/>
    <n v="131"/>
    <n v="109865000"/>
    <n v="27500"/>
    <n v="439500"/>
    <n v="233500"/>
    <n v="329600"/>
    <n v="5300000"/>
    <n v="2814800"/>
    <n v="100000"/>
    <n v="6.8493150684931503E-3"/>
    <x v="9"/>
    <s v="Aug"/>
    <n v="19"/>
    <s v="Aug 2014"/>
    <n v="3318"/>
    <x v="103"/>
  </r>
  <r>
    <n v="18"/>
    <n v="11"/>
    <s v="BANGTANTV"/>
    <n v="75600000"/>
    <n v="20826993957"/>
    <n v="5304888.9345389707"/>
    <n v="9130641.8049101271"/>
    <x v="8"/>
    <s v="BANGTANTV"/>
    <n v="2281"/>
    <n v="212.06444218033624"/>
    <x v="23"/>
    <s v="KR"/>
    <s v="Music"/>
    <n v="112"/>
    <n v="2"/>
    <n v="4"/>
    <n v="168290000"/>
    <n v="42100"/>
    <n v="673200"/>
    <n v="357650"/>
    <n v="504900"/>
    <n v="8100000"/>
    <n v="4302450"/>
    <n v="400000"/>
    <n v="5.2910052910052907E-3"/>
    <x v="13"/>
    <s v="Dec"/>
    <n v="17"/>
    <s v="Dec 2012"/>
    <n v="3926"/>
    <x v="156"/>
  </r>
  <r>
    <n v="760"/>
    <n v="437"/>
    <s v="Coke Studio"/>
    <n v="14400000"/>
    <n v="4035738731"/>
    <n v="724549.14380610408"/>
    <n v="8968308.2911111116"/>
    <x v="8"/>
    <s v="Rohail Hyatt"/>
    <n v="450"/>
    <n v="29.488330341113105"/>
    <x v="4"/>
    <s v="US"/>
    <s v="Music"/>
    <n v="23796"/>
    <n v="962"/>
    <n v="836"/>
    <n v="3557000"/>
    <n v="889"/>
    <n v="14200"/>
    <n v="7544.5"/>
    <n v="10700"/>
    <n v="170700"/>
    <n v="90700"/>
    <n v="10000"/>
    <n v="6.9444444444444447E-4"/>
    <x v="15"/>
    <s v="Jun"/>
    <n v="4"/>
    <s v="Jun 2008"/>
    <n v="5570"/>
    <x v="112"/>
  </r>
  <r>
    <n v="644"/>
    <n v="379"/>
    <s v="Genierock"/>
    <n v="15400000"/>
    <n v="14564170905"/>
    <n v="2572266.1435888377"/>
    <n v="8442997.6260869559"/>
    <x v="8"/>
    <s v="Genierock"/>
    <n v="1725"/>
    <n v="111.2018721299894"/>
    <x v="22"/>
    <s v="TH"/>
    <s v="Music"/>
    <n v="239"/>
    <n v="11"/>
    <n v="124"/>
    <n v="82798000"/>
    <n v="20700"/>
    <n v="331200"/>
    <n v="175950"/>
    <n v="248400"/>
    <n v="4000000"/>
    <n v="2124200"/>
    <n v="100000"/>
    <n v="6.4935064935064939E-3"/>
    <x v="15"/>
    <s v="Mar"/>
    <n v="9"/>
    <s v="Mar 2008"/>
    <n v="5662"/>
    <x v="159"/>
  </r>
  <r>
    <n v="84"/>
    <n v="62"/>
    <s v="GR6 EXPLODE"/>
    <n v="38900000"/>
    <n v="25154232306"/>
    <n v="7581142.9493670883"/>
    <n v="8266261.027275715"/>
    <x v="8"/>
    <s v="GR6 EXPLODE"/>
    <n v="3043"/>
    <n v="334.74834237492462"/>
    <x v="1"/>
    <s v="BR"/>
    <s v="Music"/>
    <n v="73"/>
    <n v="6"/>
    <n v="30"/>
    <n v="1635000000"/>
    <n v="408700"/>
    <n v="6500000"/>
    <n v="3454350"/>
    <n v="4900000"/>
    <n v="78500000"/>
    <n v="41700000"/>
    <n v="100000"/>
    <n v="2.5706940874035988E-3"/>
    <x v="9"/>
    <s v="Aug"/>
    <n v="5"/>
    <s v="Aug 2014"/>
    <n v="3318"/>
    <x v="103"/>
  </r>
  <r>
    <n v="50"/>
    <n v="38"/>
    <s v="SonyMusicIndiaVEVO"/>
    <n v="46600000"/>
    <n v="27286058807"/>
    <n v="5336604.4997066306"/>
    <n v="7922781.3028455283"/>
    <x v="8"/>
    <s v="SonyMusicIndiaVEVO"/>
    <n v="3444"/>
    <n v="245.85566203794252"/>
    <x v="4"/>
    <s v="US"/>
    <s v="Music"/>
    <n v="55"/>
    <n v="17"/>
    <n v="22"/>
    <n v="314505000"/>
    <n v="78600"/>
    <n v="1300000"/>
    <n v="689300"/>
    <n v="943500"/>
    <n v="15100000"/>
    <n v="8021750"/>
    <n v="400000"/>
    <n v="8.5836909871244635E-3"/>
    <x v="6"/>
    <s v="Sep"/>
    <n v="2"/>
    <s v="Sep 2009"/>
    <n v="5113"/>
    <x v="68"/>
  </r>
  <r>
    <n v="810"/>
    <n v="463"/>
    <s v="Atlantic Records"/>
    <n v="13900000"/>
    <n v="12513842343"/>
    <n v="2045413.9168028769"/>
    <n v="7538459.2427710844"/>
    <x v="8"/>
    <s v="Atlantic Records"/>
    <n v="1660"/>
    <n v="99.035632559660016"/>
    <x v="4"/>
    <s v="US"/>
    <s v="Music"/>
    <n v="307"/>
    <n v="161"/>
    <n v="137"/>
    <n v="97284000"/>
    <n v="24300"/>
    <n v="389100"/>
    <n v="206700"/>
    <n v="291900"/>
    <n v="4700000"/>
    <n v="2495950"/>
    <n v="100000"/>
    <n v="7.1942446043165471E-3"/>
    <x v="12"/>
    <s v="Dec"/>
    <n v="15"/>
    <s v="Dec 2006"/>
    <n v="6118"/>
    <x v="82"/>
  </r>
  <r>
    <n v="35"/>
    <n v="25"/>
    <s v="Sony Music India"/>
    <n v="57200000"/>
    <n v="28837144516"/>
    <n v="5639965.6788578136"/>
    <n v="7428424.6563626993"/>
    <x v="8"/>
    <s v="Sony Music India"/>
    <n v="3882"/>
    <n v="277.12301975356934"/>
    <x v="3"/>
    <s v="IN"/>
    <s v="Music"/>
    <n v="45"/>
    <n v="14"/>
    <n v="13"/>
    <n v="259310000"/>
    <n v="64800"/>
    <n v="1000000"/>
    <n v="532400"/>
    <n v="777900"/>
    <n v="12400000"/>
    <n v="6588950"/>
    <n v="300000"/>
    <n v="5.244755244755245E-3"/>
    <x v="6"/>
    <s v="Sep"/>
    <n v="2"/>
    <s v="Sep 2009"/>
    <n v="5113"/>
    <x v="68"/>
  </r>
  <r>
    <n v="31"/>
    <n v="21"/>
    <s v="Tips Official"/>
    <n v="59300000"/>
    <n v="33431802698"/>
    <n v="5602782.4196413606"/>
    <n v="7051635.245306897"/>
    <x v="8"/>
    <s v="Tips Official"/>
    <n v="4741"/>
    <n v="290.0058655941009"/>
    <x v="3"/>
    <s v="IN"/>
    <s v="Music"/>
    <n v="30"/>
    <n v="11"/>
    <n v="10"/>
    <n v="422634000"/>
    <n v="105700"/>
    <n v="1700000"/>
    <n v="902850"/>
    <n v="1300000"/>
    <n v="20300000"/>
    <n v="10800000"/>
    <n v="600000"/>
    <n v="1.0118043844856661E-2"/>
    <x v="0"/>
    <s v="May"/>
    <n v="22"/>
    <s v="May 2007"/>
    <n v="5967"/>
    <x v="139"/>
  </r>
  <r>
    <n v="843"/>
    <n v="483"/>
    <s v="Awakening Music"/>
    <n v="13500000"/>
    <n v="5545936485"/>
    <n v="906495.01225890813"/>
    <n v="6813189.7850122852"/>
    <x v="8"/>
    <s v="Awakening Music"/>
    <n v="814"/>
    <n v="48.563255966001961"/>
    <x v="5"/>
    <s v="GB"/>
    <s v="Music"/>
    <n v="1183"/>
    <n v="30"/>
    <n v="140"/>
    <n v="35309000"/>
    <n v="8800"/>
    <n v="141200"/>
    <n v="75000"/>
    <n v="105900"/>
    <n v="1700000"/>
    <n v="902950"/>
    <n v="100000"/>
    <n v="7.4074074074074077E-3"/>
    <x v="12"/>
    <s v="Dec"/>
    <n v="25"/>
    <s v="Dec 2006"/>
    <n v="6118"/>
    <x v="82"/>
  </r>
  <r>
    <n v="11"/>
    <n v="7"/>
    <s v="Zee Music Company"/>
    <n v="96700000"/>
    <n v="57856289381"/>
    <n v="16668478.646211466"/>
    <n v="6768400.7230931213"/>
    <x v="8"/>
    <s v="Zee Music Company"/>
    <n v="8548"/>
    <n v="898.88216652261588"/>
    <x v="3"/>
    <s v="IN"/>
    <s v="Music"/>
    <n v="12"/>
    <n v="3"/>
    <n v="2"/>
    <n v="803613000"/>
    <n v="200900"/>
    <n v="3200000"/>
    <n v="1700450"/>
    <n v="2400000"/>
    <n v="38600000"/>
    <n v="20500000"/>
    <n v="1100000"/>
    <n v="1.1375387797311272E-2"/>
    <x v="9"/>
    <s v="Mar"/>
    <n v="12"/>
    <s v="Mar 2014"/>
    <n v="3471"/>
    <x v="44"/>
  </r>
  <r>
    <n v="397"/>
    <n v="252"/>
    <s v="7clouds"/>
    <n v="20100000"/>
    <n v="14816075927"/>
    <n v="3924788.3250331124"/>
    <n v="6214796.9492449667"/>
    <x v="8"/>
    <s v="7clouds"/>
    <n v="2384"/>
    <n v="230.50596026490069"/>
    <x v="4"/>
    <s v="US"/>
    <s v="Music"/>
    <n v="227"/>
    <n v="108"/>
    <n v="95"/>
    <n v="276751000"/>
    <n v="69200"/>
    <n v="1100000"/>
    <n v="584600"/>
    <n v="830300"/>
    <n v="13300000"/>
    <n v="7065150"/>
    <n v="300000"/>
    <n v="1.4925373134328358E-2"/>
    <x v="1"/>
    <s v="May"/>
    <n v="25"/>
    <s v="May 2013"/>
    <n v="3775"/>
    <x v="133"/>
  </r>
  <r>
    <n v="87"/>
    <n v="65"/>
    <s v="Goldmines Gaane Sune Ansune"/>
    <n v="38300000"/>
    <n v="16718192386"/>
    <n v="5661426.4768032506"/>
    <n v="4733350.0526613817"/>
    <x v="8"/>
    <s v="Goldmines Gaane Sune Ansune"/>
    <n v="3532"/>
    <n v="436.56620386048081"/>
    <x v="3"/>
    <s v="IN"/>
    <s v="Music"/>
    <n v="170"/>
    <n v="22"/>
    <n v="31"/>
    <n v="814756000"/>
    <n v="203700"/>
    <n v="3300000"/>
    <n v="1751850"/>
    <n v="2400000"/>
    <n v="39100000"/>
    <n v="20750000"/>
    <n v="400000"/>
    <n v="1.0443864229765013E-2"/>
    <x v="4"/>
    <s v="Aug"/>
    <n v="24"/>
    <s v="Aug 2015"/>
    <n v="2953"/>
    <x v="100"/>
  </r>
  <r>
    <n v="904"/>
    <n v="516"/>
    <s v="Lofi Girl"/>
    <n v="13000000"/>
    <n v="1698279553"/>
    <n v="546773.84191886673"/>
    <n v="4152272.7457212713"/>
    <x v="8"/>
    <s v="Lofi Girl"/>
    <n v="409"/>
    <n v="48.063425627817125"/>
    <x v="33"/>
    <s v="FR"/>
    <s v="Music"/>
    <n v="6059"/>
    <n v="3"/>
    <n v="143"/>
    <n v="30471000"/>
    <n v="7600"/>
    <n v="121900"/>
    <n v="64750"/>
    <n v="91400"/>
    <n v="1500000"/>
    <n v="795700"/>
    <n v="100000"/>
    <n v="7.6923076923076927E-3"/>
    <x v="4"/>
    <s v="Mar"/>
    <n v="18"/>
    <s v="Mar 2015"/>
    <n v="3106"/>
    <x v="6"/>
  </r>
  <r>
    <n v="125"/>
    <n v="91"/>
    <s v="Rajshri"/>
    <n v="33500000"/>
    <n v="14864294792"/>
    <n v="2325089.1274831849"/>
    <n v="3973347.9796845764"/>
    <x v="8"/>
    <s v="Rajshri"/>
    <n v="3741"/>
    <n v="213.58751759737211"/>
    <x v="3"/>
    <s v="IN"/>
    <s v="Entertainment"/>
    <n v="222"/>
    <n v="34"/>
    <n v="36"/>
    <n v="272255000"/>
    <n v="68100"/>
    <n v="1100000"/>
    <n v="584050"/>
    <n v="816800"/>
    <n v="13100000"/>
    <n v="6958400"/>
    <n v="500000"/>
    <n v="1.4925373134328358E-2"/>
    <x v="12"/>
    <s v="Mar"/>
    <n v="24"/>
    <s v="Mar 2006"/>
    <n v="6393"/>
    <x v="25"/>
  </r>
  <r>
    <n v="537"/>
    <n v="324"/>
    <s v="Pop Chartbusters"/>
    <n v="16900000"/>
    <n v="8684010451"/>
    <n v="1967378.8969188945"/>
    <n v="3885463.2890380314"/>
    <x v="8"/>
    <s v="Pop Chartbusters"/>
    <n v="2235"/>
    <n v="184.8153602174898"/>
    <x v="3"/>
    <s v="IN"/>
    <s v="Music"/>
    <n v="574"/>
    <n v="90"/>
    <n v="113"/>
    <n v="72911000"/>
    <n v="18200"/>
    <n v="291600"/>
    <n v="154900"/>
    <n v="218700"/>
    <n v="3500000"/>
    <n v="1859350"/>
    <n v="200000"/>
    <n v="1.1834319526627219E-2"/>
    <x v="11"/>
    <s v="Aug"/>
    <n v="26"/>
    <s v="Aug 2011"/>
    <n v="4414"/>
    <x v="160"/>
  </r>
  <r>
    <n v="891"/>
    <n v="508"/>
    <s v="Lokdhun Punjabi"/>
    <n v="13100000"/>
    <n v="4712624489"/>
    <n v="1011944.2750697874"/>
    <n v="3734250.7836767035"/>
    <x v="8"/>
    <s v="Lokdhun Punjabi"/>
    <n v="1262"/>
    <n v="98.911316298045946"/>
    <x v="3"/>
    <s v="IN"/>
    <s v="Music"/>
    <n v="1484"/>
    <n v="119"/>
    <n v="143"/>
    <n v="34438000"/>
    <n v="8600"/>
    <n v="137800"/>
    <n v="73200"/>
    <n v="103300"/>
    <n v="1700000"/>
    <n v="901650"/>
    <n v="100000"/>
    <n v="7.6335877862595417E-3"/>
    <x v="16"/>
    <s v="Dec"/>
    <n v="27"/>
    <s v="Dec 2010"/>
    <n v="4657"/>
    <x v="161"/>
  </r>
  <r>
    <n v="687"/>
    <n v="405"/>
    <s v="Sony Music South"/>
    <n v="15000000"/>
    <n v="9978734160"/>
    <n v="3007454.5388788427"/>
    <n v="3660577.4614820248"/>
    <x v="8"/>
    <s v="Sony Music South"/>
    <n v="2726"/>
    <n v="299.87643158529232"/>
    <x v="3"/>
    <s v="IN"/>
    <s v="Music"/>
    <n v="439"/>
    <n v="103"/>
    <n v="127"/>
    <n v="242185000"/>
    <n v="60500"/>
    <n v="968700"/>
    <n v="514600"/>
    <n v="726600"/>
    <n v="11600000"/>
    <n v="6163300"/>
    <n v="300000"/>
    <n v="0.02"/>
    <x v="9"/>
    <s v="Aug"/>
    <n v="6"/>
    <s v="Aug 2014"/>
    <n v="3318"/>
    <x v="103"/>
  </r>
  <r>
    <n v="463"/>
    <n v="287"/>
    <s v="RsiamMusic : ï¿½ï¿½ï¿½ï¿½ï¿½ï¿½ï¿½ï¿½"/>
    <n v="18400000"/>
    <n v="11544297793"/>
    <n v="2527763.9135099626"/>
    <n v="3654415.2557771448"/>
    <x v="8"/>
    <s v="RsiamMusic : ï¿½ï¿½ï¿½ï¿½ï¿½ï¿½ï¿½ï¿½"/>
    <n v="3159"/>
    <n v="252.47098751915919"/>
    <x v="22"/>
    <s v="TH"/>
    <s v="Music"/>
    <n v="346"/>
    <n v="6"/>
    <n v="103"/>
    <n v="54133000"/>
    <n v="13500"/>
    <n v="216500"/>
    <n v="115000"/>
    <n v="162400"/>
    <n v="2600000"/>
    <n v="1381200"/>
    <n v="100000"/>
    <n v="5.434782608695652E-3"/>
    <x v="11"/>
    <s v="Mar"/>
    <n v="8"/>
    <s v="Mar 2011"/>
    <n v="4567"/>
    <x v="59"/>
  </r>
  <r>
    <n v="622"/>
    <n v="365"/>
    <s v="Zee Music Classic"/>
    <n v="15700000"/>
    <n v="5558051295"/>
    <n v="1629927.0659824046"/>
    <n v="3389055.6676829266"/>
    <x v="8"/>
    <s v="Zee Music Classic"/>
    <n v="1640"/>
    <n v="175.54252199413492"/>
    <x v="3"/>
    <s v="IN"/>
    <s v="Music"/>
    <n v="1174"/>
    <n v="97"/>
    <n v="121"/>
    <n v="86450000"/>
    <n v="21600"/>
    <n v="345800"/>
    <n v="183700"/>
    <n v="259300"/>
    <n v="4100000"/>
    <n v="2179650"/>
    <n v="100000"/>
    <n v="6.369426751592357E-3"/>
    <x v="9"/>
    <s v="May"/>
    <n v="20"/>
    <s v="May 2014"/>
    <n v="3410"/>
    <x v="115"/>
  </r>
  <r>
    <n v="26"/>
    <n v="17"/>
    <s v="Shemaroo Filmi Gaane"/>
    <n v="65600000"/>
    <n v="28648024439"/>
    <n v="5919013.3138429755"/>
    <n v="3369562.9780051755"/>
    <x v="8"/>
    <s v="Shemaroo Filmi Gaane"/>
    <n v="8502"/>
    <n v="641.16322314049592"/>
    <x v="3"/>
    <s v="IN"/>
    <s v="Music"/>
    <n v="47"/>
    <n v="8"/>
    <n v="8"/>
    <n v="254961000"/>
    <n v="63700"/>
    <n v="1000000"/>
    <n v="531850"/>
    <n v="764900"/>
    <n v="12200000"/>
    <n v="6482450"/>
    <n v="400000"/>
    <n v="6.0975609756097563E-3"/>
    <x v="16"/>
    <s v="Jun"/>
    <n v="11"/>
    <s v="Jun 2010"/>
    <n v="4840"/>
    <x v="162"/>
  </r>
  <r>
    <n v="454"/>
    <n v="281"/>
    <s v="GRAMMY GOLD OFFICIAL"/>
    <n v="18600000"/>
    <n v="20196704276"/>
    <n v="5721445.9705382437"/>
    <n v="3212454.9508509622"/>
    <x v="8"/>
    <s v="GRAMMY GOLD OFFICIAL"/>
    <n v="6287"/>
    <n v="650.07223796033986"/>
    <x v="22"/>
    <s v="TH"/>
    <s v="Music"/>
    <n v="121"/>
    <n v="5"/>
    <n v="101"/>
    <n v="168597000"/>
    <n v="42100"/>
    <n v="674400"/>
    <n v="358250"/>
    <n v="505800"/>
    <n v="8100000"/>
    <n v="4302900"/>
    <n v="100000"/>
    <n v="5.3763440860215058E-3"/>
    <x v="9"/>
    <s v="Jan"/>
    <n v="15"/>
    <s v="Jan 2014"/>
    <n v="3530"/>
    <x v="17"/>
  </r>
  <r>
    <n v="482"/>
    <n v="295"/>
    <s v="SonyMusicSouthVEVO"/>
    <n v="18000000"/>
    <n v="17921124985"/>
    <n v="5351186.916990146"/>
    <n v="3148475.9284961349"/>
    <x v="8"/>
    <s v="SonyMusicSouthVEVO"/>
    <n v="5692"/>
    <n v="620.35831591519866"/>
    <x v="4"/>
    <s v="US"/>
    <s v="Music"/>
    <n v="148"/>
    <n v="123"/>
    <n v="104"/>
    <n v="257597000"/>
    <n v="64400"/>
    <n v="1000000"/>
    <n v="532200"/>
    <n v="772800"/>
    <n v="12400000"/>
    <n v="6586400"/>
    <n v="100000"/>
    <n v="5.5555555555555558E-3"/>
    <x v="9"/>
    <s v="Jul"/>
    <n v="14"/>
    <s v="Jul 2014"/>
    <n v="3349"/>
    <x v="12"/>
  </r>
  <r>
    <n v="145"/>
    <n v="105"/>
    <s v="Worldwide Records Bhojpuri"/>
    <n v="31700000"/>
    <n v="16476978876"/>
    <n v="3922156.3618186144"/>
    <n v="2527919.4347959496"/>
    <x v="8"/>
    <s v="Worldwide Records Bhojpuri"/>
    <n v="6518"/>
    <n v="566.3104022851702"/>
    <x v="3"/>
    <s v="IN"/>
    <s v="Music"/>
    <n v="177"/>
    <n v="39"/>
    <n v="48"/>
    <n v="112648000"/>
    <n v="28200"/>
    <n v="450600"/>
    <n v="239400"/>
    <n v="337900"/>
    <n v="5400000"/>
    <n v="2868950"/>
    <n v="200000"/>
    <n v="6.3091482649842269E-3"/>
    <x v="13"/>
    <s v="Mar"/>
    <n v="15"/>
    <s v="Mar 2012"/>
    <n v="4201"/>
    <x v="85"/>
  </r>
  <r>
    <n v="586"/>
    <n v="348"/>
    <s v="POPS Kids"/>
    <n v="16200000"/>
    <n v="9763592867"/>
    <n v="2765890.330594901"/>
    <n v="2476183.8364189705"/>
    <x v="8"/>
    <s v="POPS Kids"/>
    <n v="3943"/>
    <n v="407.70396600566568"/>
    <x v="17"/>
    <s v="VN"/>
    <s v="Film"/>
    <n v="462"/>
    <n v="2"/>
    <n v="30"/>
    <n v="256733000"/>
    <n v="64200"/>
    <n v="1000000"/>
    <n v="532100"/>
    <n v="770200"/>
    <n v="12300000"/>
    <n v="6535100"/>
    <n v="200000"/>
    <n v="1.2345679012345678E-2"/>
    <x v="9"/>
    <s v="Jan"/>
    <n v="14"/>
    <s v="Jan 2014"/>
    <n v="3530"/>
    <x v="17"/>
  </r>
  <r>
    <n v="67"/>
    <n v="50"/>
    <s v="Speed Records"/>
    <n v="42500000"/>
    <n v="26820902622"/>
    <n v="6779803.493933266"/>
    <n v="2452084.7158529893"/>
    <x v="8"/>
    <s v="Speed Records"/>
    <n v="10938"/>
    <n v="1009.1936299292214"/>
    <x v="3"/>
    <s v="IN"/>
    <s v="Music"/>
    <n v="62"/>
    <n v="19"/>
    <n v="26"/>
    <n v="159757000"/>
    <n v="39900"/>
    <n v="639000"/>
    <n v="339450"/>
    <n v="479300"/>
    <n v="7700000"/>
    <n v="4089650"/>
    <n v="100000"/>
    <n v="2.352941176470588E-3"/>
    <x v="13"/>
    <s v="Nov"/>
    <n v="22"/>
    <s v="Nov 2012"/>
    <n v="3956"/>
    <x v="32"/>
  </r>
  <r>
    <n v="260"/>
    <n v="168"/>
    <s v="netd mï¿½ï¿"/>
    <n v="24100000"/>
    <n v="56106087508"/>
    <n v="15894075.781303117"/>
    <n v="2388407.7948150355"/>
    <x v="8"/>
    <s v="netd mï¿½ï¿"/>
    <n v="23491"/>
    <n v="2428.956090651558"/>
    <x v="19"/>
    <s v="TR"/>
    <s v="Music"/>
    <n v="14"/>
    <n v="2"/>
    <n v="76"/>
    <n v="424815000"/>
    <n v="106200"/>
    <n v="1700000"/>
    <n v="903100"/>
    <n v="1300000"/>
    <n v="20400000"/>
    <n v="10850000"/>
    <n v="200000"/>
    <n v="8.2987551867219917E-3"/>
    <x v="9"/>
    <s v="Jan"/>
    <n v="23"/>
    <s v="Jan 2014"/>
    <n v="3530"/>
    <x v="17"/>
  </r>
  <r>
    <n v="821"/>
    <n v="471"/>
    <s v="Think Music India"/>
    <n v="13800000"/>
    <n v="11039343563"/>
    <n v="2146062.12344479"/>
    <n v="2217626.2681799917"/>
    <x v="8"/>
    <s v="Think Music India"/>
    <n v="4978"/>
    <n v="353.22122861586314"/>
    <x v="3"/>
    <s v="IN"/>
    <s v="Music"/>
    <n v="374"/>
    <n v="112"/>
    <n v="137"/>
    <n v="217106000"/>
    <n v="54300"/>
    <n v="868400"/>
    <n v="461350"/>
    <n v="651300"/>
    <n v="10400000"/>
    <n v="5525650"/>
    <n v="200000"/>
    <n v="1.4492753623188406E-2"/>
    <x v="6"/>
    <s v="Aug"/>
    <n v="15"/>
    <s v="Aug 2009"/>
    <n v="5144"/>
    <x v="18"/>
  </r>
  <r>
    <n v="456"/>
    <n v="283"/>
    <s v="Dan-Sa / Daniel Saboya"/>
    <n v="18500000"/>
    <n v="2908120896"/>
    <n v="497625.067761807"/>
    <n v="2188202.329571106"/>
    <x v="8"/>
    <s v="Dan-Sa / Daniel Saboya"/>
    <n v="1329"/>
    <n v="83.005646817248461"/>
    <x v="1"/>
    <s v="BR"/>
    <s v="Music"/>
    <n v="45213"/>
    <n v="24"/>
    <n v="102"/>
    <n v="6148000000"/>
    <n v="0"/>
    <n v="0"/>
    <n v="0"/>
    <n v="0"/>
    <n v="0"/>
    <n v="0"/>
    <n v="100000"/>
    <n v="5.4054054054054057E-3"/>
    <x v="0"/>
    <s v="Sep"/>
    <n v="22"/>
    <s v="Sep 2007"/>
    <n v="5844"/>
    <x v="0"/>
  </r>
  <r>
    <n v="33"/>
    <n v="23"/>
    <s v="Wave Music"/>
    <n v="58000000"/>
    <n v="40602020243"/>
    <n v="12466079.288609149"/>
    <n v="2083543.9135320983"/>
    <x v="8"/>
    <s v="Wave Music"/>
    <n v="19487"/>
    <n v="2183.8363524715996"/>
    <x v="3"/>
    <s v="IN"/>
    <s v="Music"/>
    <n v="21"/>
    <n v="12"/>
    <n v="12"/>
    <n v="232025000"/>
    <n v="58000"/>
    <n v="928100"/>
    <n v="493050"/>
    <n v="696100"/>
    <n v="11100000"/>
    <n v="5898050"/>
    <n v="500000"/>
    <n v="8.6206896551724137E-3"/>
    <x v="9"/>
    <s v="Oct"/>
    <n v="29"/>
    <s v="Oct 2014"/>
    <n v="3257"/>
    <x v="14"/>
  </r>
  <r>
    <n v="611"/>
    <n v="357"/>
    <s v="MK MUSIC"/>
    <n v="15900000"/>
    <n v="9198986881"/>
    <n v="1843114.9831697054"/>
    <n v="1801956.2940254651"/>
    <x v="8"/>
    <s v="MK MUSIC"/>
    <n v="5105"/>
    <n v="373.33700661190142"/>
    <x v="1"/>
    <s v="BR"/>
    <s v="Music"/>
    <n v="516"/>
    <n v="33"/>
    <n v="120"/>
    <n v="136388000"/>
    <n v="34100"/>
    <n v="545600"/>
    <n v="289850"/>
    <n v="409200"/>
    <n v="6500000"/>
    <n v="3454600"/>
    <n v="100000"/>
    <n v="6.2893081761006293E-3"/>
    <x v="16"/>
    <s v="Jan"/>
    <n v="18"/>
    <s v="Jan 2010"/>
    <n v="4991"/>
    <x v="152"/>
  </r>
  <r>
    <n v="168"/>
    <n v="119"/>
    <s v="Spinnin' Records"/>
    <n v="30100000"/>
    <n v="19607009165"/>
    <n v="3319845.7780223503"/>
    <n v="1704809.0744283106"/>
    <x v="8"/>
    <s v="Spinnin' Records"/>
    <n v="11501"/>
    <n v="710.77971554351507"/>
    <x v="35"/>
    <s v="NL"/>
    <s v="Music"/>
    <n v="127"/>
    <n v="1"/>
    <n v="54"/>
    <n v="100040000"/>
    <n v="25000"/>
    <n v="400200"/>
    <n v="212600"/>
    <n v="300100"/>
    <n v="4800000"/>
    <n v="2550050"/>
    <n v="100000"/>
    <n v="3.3222591362126247E-3"/>
    <x v="0"/>
    <s v="Jul"/>
    <n v="12"/>
    <s v="Jul 2007"/>
    <n v="5906"/>
    <x v="64"/>
  </r>
  <r>
    <n v="851"/>
    <n v="489"/>
    <s v="Codiscos"/>
    <n v="13400000"/>
    <n v="11789678655"/>
    <n v="1946776.5282364597"/>
    <n v="1602729.5615823818"/>
    <x v="8"/>
    <s v="Codiscos"/>
    <n v="7356"/>
    <n v="443.35204755614268"/>
    <x v="20"/>
    <s v="CO"/>
    <s v="Music"/>
    <n v="330"/>
    <n v="9"/>
    <n v="140"/>
    <n v="228902000"/>
    <n v="57200"/>
    <n v="915600"/>
    <n v="486400"/>
    <n v="686700"/>
    <n v="11000000"/>
    <n v="5843350"/>
    <n v="100000"/>
    <n v="7.462686567164179E-3"/>
    <x v="0"/>
    <s v="Feb"/>
    <n v="8"/>
    <s v="Feb 2007"/>
    <n v="6056"/>
    <x v="117"/>
  </r>
  <r>
    <n v="559"/>
    <n v="334"/>
    <s v="Lahari Music - TSeries"/>
    <n v="16600000"/>
    <n v="11946217860"/>
    <n v="2764048.5562239704"/>
    <n v="1330906.6243315509"/>
    <x v="8"/>
    <s v="Lahari Music - TSeries"/>
    <n v="8976"/>
    <n v="758.03794539565024"/>
    <x v="3"/>
    <s v="IN"/>
    <s v="Music"/>
    <n v="326"/>
    <n v="91"/>
    <n v="115"/>
    <n v="89012000"/>
    <n v="22300"/>
    <n v="356000"/>
    <n v="189150"/>
    <n v="267000"/>
    <n v="4300000"/>
    <n v="2283500"/>
    <n v="100000"/>
    <n v="6.024096385542169E-3"/>
    <x v="11"/>
    <s v="Nov"/>
    <n v="21"/>
    <s v="Nov 2011"/>
    <n v="4322"/>
    <x v="114"/>
  </r>
  <r>
    <n v="745"/>
    <n v="432"/>
    <s v="Aadishakti Films"/>
    <n v="14500000"/>
    <n v="6290721701"/>
    <n v="2490388.6385589866"/>
    <n v="1313303.0691022964"/>
    <x v="8"/>
    <s v="Aadishakti Films"/>
    <n v="4790"/>
    <n v="692.14172604908947"/>
    <x v="3"/>
    <s v="IN"/>
    <s v="Music"/>
    <n v="981"/>
    <n v="107"/>
    <n v="132"/>
    <n v="48447000"/>
    <n v="12100"/>
    <n v="193800"/>
    <n v="102950"/>
    <n v="145300"/>
    <n v="2300000"/>
    <n v="1222650"/>
    <n v="200000"/>
    <n v="1.3793103448275862E-2"/>
    <x v="3"/>
    <s v="Oct"/>
    <n v="28"/>
    <s v="Oct 2016"/>
    <n v="2526"/>
    <x v="5"/>
  </r>
  <r>
    <n v="655"/>
    <n v="386"/>
    <s v="SRK MUSIC"/>
    <n v="15200000"/>
    <n v="6391679636"/>
    <n v="1521466.2308974054"/>
    <n v="1264177.1431962026"/>
    <x v="8"/>
    <s v="SRK MUSIC"/>
    <n v="5056"/>
    <n v="439.28588431325869"/>
    <x v="3"/>
    <s v="IN"/>
    <s v="Music"/>
    <n v="955"/>
    <n v="102"/>
    <n v="126"/>
    <n v="57809000"/>
    <n v="14500"/>
    <n v="231200"/>
    <n v="122850"/>
    <n v="173400"/>
    <n v="2800000"/>
    <n v="1486700"/>
    <n v="200000"/>
    <n v="1.3157894736842105E-2"/>
    <x v="13"/>
    <s v="Mar"/>
    <n v="16"/>
    <s v="Mar 2012"/>
    <n v="4201"/>
    <x v="85"/>
  </r>
  <r>
    <n v="725"/>
    <n v="424"/>
    <s v="Camila Loures"/>
    <n v="14700000"/>
    <n v="4684983333"/>
    <n v="1373895.4055718475"/>
    <n v="1177723.3114630468"/>
    <x v="8"/>
    <s v="Camila Loures"/>
    <n v="3978"/>
    <n v="425.7976539589443"/>
    <x v="1"/>
    <s v="BR"/>
    <s v="Entertainment"/>
    <n v="1501"/>
    <n v="39"/>
    <n v="149"/>
    <n v="40975000"/>
    <n v="10200"/>
    <n v="163900"/>
    <n v="87050"/>
    <n v="122900"/>
    <n v="2000000"/>
    <n v="1061450"/>
    <n v="100000"/>
    <n v="6.8027210884353739E-3"/>
    <x v="9"/>
    <s v="May"/>
    <n v="27"/>
    <s v="May 2014"/>
    <n v="3410"/>
    <x v="115"/>
  </r>
  <r>
    <n v="290"/>
    <n v="183"/>
    <s v="Wave Music Bhojpuri"/>
    <n v="23100000"/>
    <n v="12889240875"/>
    <n v="3884641.6139240507"/>
    <n v="570876.11280892906"/>
    <x v="8"/>
    <s v="Wave Music Bhojpuri"/>
    <n v="22578"/>
    <n v="2483.7160940325493"/>
    <x v="3"/>
    <s v="IN"/>
    <s v="Music"/>
    <n v="293"/>
    <n v="59"/>
    <n v="81"/>
    <n v="52678000"/>
    <n v="13200"/>
    <n v="210700"/>
    <n v="111950"/>
    <n v="158000"/>
    <n v="2500000"/>
    <n v="1329000"/>
    <n v="100000"/>
    <n v="4.329004329004329E-3"/>
    <x v="9"/>
    <s v="Aug"/>
    <n v="10"/>
    <s v="Aug 2014"/>
    <n v="3318"/>
    <x v="103"/>
  </r>
  <r>
    <n v="222"/>
    <n v="147"/>
    <s v="Indosiar"/>
    <n v="25900000"/>
    <n v="11372071889"/>
    <n v="3113929.871029573"/>
    <n v="174188.52263885058"/>
    <x v="8"/>
    <s v="Indosiar"/>
    <n v="65286"/>
    <n v="6525.0246440306682"/>
    <x v="11"/>
    <s v="ID"/>
    <s v="Entertainment"/>
    <n v="358"/>
    <n v="5"/>
    <n v="60"/>
    <n v="230183000"/>
    <n v="57500"/>
    <n v="920700"/>
    <n v="489100"/>
    <n v="690500"/>
    <n v="11000000"/>
    <n v="5845250"/>
    <n v="600000"/>
    <n v="2.3166023166023165E-2"/>
    <x v="1"/>
    <s v="Sep"/>
    <n v="23"/>
    <s v="Sep 2013"/>
    <n v="3652"/>
    <x v="97"/>
  </r>
  <r>
    <n v="102"/>
    <n v="76"/>
    <s v="YouTube"/>
    <n v="36300000"/>
    <n v="3010784935"/>
    <n v="153603.63935513495"/>
    <n v="4046753.9448924731"/>
    <x v="9"/>
    <s v="YouTube"/>
    <n v="744"/>
    <n v="13.854395183919188"/>
    <x v="4"/>
    <s v="US"/>
    <s v="Entertainment"/>
    <n v="2860"/>
    <n v="32"/>
    <n v="5"/>
    <n v="21103000"/>
    <n v="5300"/>
    <n v="84400"/>
    <n v="44850"/>
    <n v="63300"/>
    <n v="1000000"/>
    <n v="531650"/>
    <n v="300000"/>
    <n v="8.2644628099173556E-3"/>
    <x v="18"/>
    <s v="Jan"/>
    <n v="1"/>
    <s v="Jan 1970"/>
    <n v="19601"/>
    <x v="163"/>
  </r>
  <r>
    <n v="209"/>
    <n v="141"/>
    <s v="Raffy Tulfo in Action"/>
    <n v="26500000"/>
    <n v="15065753455"/>
    <n v="5561370.7844222961"/>
    <n v="1503268.1555577728"/>
    <x v="9"/>
    <s v="Raffy Tulfo in Action"/>
    <n v="10022"/>
    <n v="1350.3248431155407"/>
    <x v="26"/>
    <s v="PH"/>
    <s v="News"/>
    <n v="219"/>
    <n v="3"/>
    <n v="5"/>
    <n v="163130000"/>
    <n v="40800"/>
    <n v="652500"/>
    <n v="346650"/>
    <n v="489400"/>
    <n v="7800000"/>
    <n v="4144700"/>
    <n v="300000"/>
    <n v="1.1320754716981131E-2"/>
    <x v="3"/>
    <s v="Apr"/>
    <n v="20"/>
    <s v="Apr 2016"/>
    <n v="2709"/>
    <x v="57"/>
  </r>
  <r>
    <n v="421"/>
    <n v="264"/>
    <s v="DLS News"/>
    <n v="19400000"/>
    <n v="2255542592"/>
    <n v="1001128.5361739902"/>
    <n v="474851.07199999999"/>
    <x v="9"/>
    <s v="DLS News"/>
    <n v="4750"/>
    <n v="769.5295162006214"/>
    <x v="3"/>
    <s v="IN"/>
    <s v="News"/>
    <n v="4178"/>
    <n v="74"/>
    <n v="8"/>
    <n v="32111000"/>
    <n v="8000"/>
    <n v="128400"/>
    <n v="68200"/>
    <n v="96300"/>
    <n v="1500000"/>
    <n v="798150"/>
    <n v="100000"/>
    <n v="5.1546391752577319E-3"/>
    <x v="2"/>
    <s v="Jul"/>
    <n v="5"/>
    <s v="Jul 2017"/>
    <n v="2253"/>
    <x v="140"/>
  </r>
  <r>
    <n v="564"/>
    <n v="339"/>
    <s v="BBC News Hindi"/>
    <n v="16500000"/>
    <n v="7043235131"/>
    <n v="1377515.1830627811"/>
    <n v="331555.57741373626"/>
    <x v="9"/>
    <s v="BBC News Hindi"/>
    <n v="21243"/>
    <n v="1516.4668492079015"/>
    <x v="3"/>
    <s v="IN"/>
    <s v="News"/>
    <n v="821"/>
    <n v="92"/>
    <n v="13"/>
    <n v="131202000"/>
    <n v="32800"/>
    <n v="524800"/>
    <n v="278800"/>
    <n v="393600"/>
    <n v="6300000"/>
    <n v="3346800"/>
    <n v="300000"/>
    <n v="1.8181818181818181E-2"/>
    <x v="6"/>
    <s v="Sep"/>
    <n v="22"/>
    <s v="Sep 2009"/>
    <n v="5113"/>
    <x v="68"/>
  </r>
  <r>
    <n v="742"/>
    <n v="431"/>
    <s v="BBC News"/>
    <n v="14500000"/>
    <n v="4598387043"/>
    <n v="722789.53835271928"/>
    <n v="242377.55866540165"/>
    <x v="9"/>
    <s v="BBC News"/>
    <n v="18972"/>
    <n v="1088.4596038981451"/>
    <x v="5"/>
    <s v="GB"/>
    <s v="News"/>
    <n v="1548"/>
    <n v="26"/>
    <n v="19"/>
    <n v="66273000"/>
    <n v="16600"/>
    <n v="265100"/>
    <n v="140850"/>
    <n v="198800"/>
    <n v="3200000"/>
    <n v="1699400"/>
    <n v="100000"/>
    <n v="6.8965517241379309E-3"/>
    <x v="12"/>
    <s v="Apr"/>
    <n v="8"/>
    <s v="Apr 2006"/>
    <n v="6362"/>
    <x v="106"/>
  </r>
  <r>
    <n v="238"/>
    <n v="156"/>
    <s v="The Lallantop"/>
    <n v="25200000"/>
    <n v="10409352249"/>
    <n v="3351369.0434642625"/>
    <n v="203589.98316024174"/>
    <x v="9"/>
    <s v="The Lallantop"/>
    <n v="51129"/>
    <n v="6008.398261429491"/>
    <x v="3"/>
    <s v="IN"/>
    <s v="News"/>
    <n v="408"/>
    <n v="52"/>
    <n v="6"/>
    <n v="273920000"/>
    <n v="68500"/>
    <n v="1100000"/>
    <n v="584250"/>
    <n v="821800"/>
    <n v="13100000"/>
    <n v="6960900"/>
    <n v="300000"/>
    <n v="1.1904761904761904E-2"/>
    <x v="4"/>
    <s v="Mar"/>
    <n v="23"/>
    <s v="Mar 2015"/>
    <n v="3106"/>
    <x v="6"/>
  </r>
  <r>
    <n v="615"/>
    <n v="361"/>
    <s v="Narendra Modi"/>
    <n v="15800000"/>
    <n v="3392918989"/>
    <n v="583577.39748882013"/>
    <n v="164075.58339378113"/>
    <x v="9"/>
    <s v="Narendra Modi"/>
    <n v="20679"/>
    <n v="1298.2172342621259"/>
    <x v="3"/>
    <s v="IN"/>
    <s v="News"/>
    <n v="2406"/>
    <n v="96"/>
    <n v="15"/>
    <n v="185969000"/>
    <n v="46500"/>
    <n v="743900"/>
    <n v="395200"/>
    <n v="557900"/>
    <n v="8900000"/>
    <n v="4728950"/>
    <n v="700000"/>
    <n v="4.4303797468354431E-2"/>
    <x v="0"/>
    <s v="Oct"/>
    <n v="26"/>
    <s v="Oct 2007"/>
    <n v="5814"/>
    <x v="35"/>
  </r>
  <r>
    <n v="724"/>
    <n v="423"/>
    <s v="ABC News"/>
    <n v="14700000"/>
    <n v="12961669452"/>
    <n v="2077190.6173076923"/>
    <n v="160357.16258814797"/>
    <x v="9"/>
    <s v="ABC News"/>
    <n v="80830"/>
    <n v="4728.0368589743584"/>
    <x v="4"/>
    <s v="US"/>
    <s v="News"/>
    <n v="289"/>
    <n v="154"/>
    <n v="18"/>
    <n v="185709000"/>
    <n v="46400"/>
    <n v="742800"/>
    <n v="394600"/>
    <n v="557100"/>
    <n v="8900000"/>
    <n v="4728550"/>
    <n v="100000"/>
    <n v="6.8027210884353739E-3"/>
    <x v="12"/>
    <s v="Aug"/>
    <n v="7"/>
    <s v="Aug 2006"/>
    <n v="6240"/>
    <x v="125"/>
  </r>
  <r>
    <n v="158"/>
    <n v="115"/>
    <s v="Zee News"/>
    <n v="30500000"/>
    <n v="16709857823"/>
    <n v="2815003.0025269543"/>
    <n v="92785.119955356146"/>
    <x v="9"/>
    <s v="Zee News"/>
    <n v="180092"/>
    <n v="11073.716307277629"/>
    <x v="3"/>
    <s v="IN"/>
    <s v="News"/>
    <n v="168"/>
    <n v="41"/>
    <n v="4"/>
    <n v="461472000"/>
    <n v="115400"/>
    <n v="1800000"/>
    <n v="957700"/>
    <n v="1400000"/>
    <n v="22200000"/>
    <n v="11800000"/>
    <n v="600000"/>
    <n v="1.9672131147540985E-2"/>
    <x v="0"/>
    <s v="Jun"/>
    <n v="19"/>
    <s v="Jun 2007"/>
    <n v="5936"/>
    <x v="164"/>
  </r>
  <r>
    <n v="34"/>
    <n v="24"/>
    <s v="Aaj Tak"/>
    <n v="57600000"/>
    <n v="25307753534"/>
    <n v="4919858.7741057547"/>
    <n v="89182.463338912872"/>
    <x v="9"/>
    <s v="Aaj Tak"/>
    <n v="283775"/>
    <n v="20135.667768273717"/>
    <x v="3"/>
    <s v="IN"/>
    <s v="News"/>
    <n v="71"/>
    <n v="13"/>
    <n v="1"/>
    <n v="461148000"/>
    <n v="115300"/>
    <n v="1800000"/>
    <n v="957650"/>
    <n v="1400000"/>
    <n v="22100000"/>
    <n v="11750000"/>
    <n v="500000"/>
    <n v="8.6805555555555559E-3"/>
    <x v="6"/>
    <s v="Aug"/>
    <n v="27"/>
    <s v="Aug 2009"/>
    <n v="5144"/>
    <x v="18"/>
  </r>
  <r>
    <n v="659"/>
    <n v="389"/>
    <s v="CNN"/>
    <n v="15200000"/>
    <n v="14198154095"/>
    <n v="2169644.5744193154"/>
    <n v="88514.410990929216"/>
    <x v="9"/>
    <s v="CNN"/>
    <n v="160405"/>
    <n v="8946.794773838632"/>
    <x v="4"/>
    <s v="US"/>
    <s v="News"/>
    <n v="247"/>
    <n v="148"/>
    <n v="16"/>
    <n v="187006000"/>
    <n v="46800"/>
    <n v="748000"/>
    <n v="397400"/>
    <n v="561000"/>
    <n v="9000000"/>
    <n v="4780500"/>
    <n v="100000"/>
    <n v="6.5789473684210523E-3"/>
    <x v="14"/>
    <s v="Oct"/>
    <n v="2"/>
    <s v="Oct 2005"/>
    <n v="6544"/>
    <x v="116"/>
  </r>
  <r>
    <n v="660"/>
    <n v="390"/>
    <s v="NDTV India"/>
    <n v="15200000"/>
    <n v="6624168155"/>
    <n v="1157666.5772457183"/>
    <n v="72234.233566692841"/>
    <x v="9"/>
    <s v="NDTV India"/>
    <n v="91704"/>
    <n v="5849.695910520797"/>
    <x v="3"/>
    <s v="IN"/>
    <s v="News"/>
    <n v="900"/>
    <n v="101"/>
    <n v="16"/>
    <n v="49662000"/>
    <n v="12400"/>
    <n v="198600"/>
    <n v="105500"/>
    <n v="149000"/>
    <n v="2400000"/>
    <n v="1274500"/>
    <n v="100000"/>
    <n v="6.5789473684210523E-3"/>
    <x v="15"/>
    <s v="Jan"/>
    <n v="19"/>
    <s v="Jan 2008"/>
    <n v="5722"/>
    <x v="119"/>
  </r>
  <r>
    <n v="557"/>
    <n v="332"/>
    <s v="NMF News"/>
    <n v="16600000"/>
    <n v="7435180827"/>
    <n v="2052783.2211485368"/>
    <n v="66231.200746474729"/>
    <x v="9"/>
    <s v="NMF News"/>
    <n v="112261"/>
    <n v="11312.883765875205"/>
    <x v="3"/>
    <s v="IN"/>
    <s v="News"/>
    <n v="749"/>
    <n v="91"/>
    <n v="12"/>
    <n v="59201000"/>
    <n v="14800"/>
    <n v="236800"/>
    <n v="125800"/>
    <n v="177600"/>
    <n v="2800000"/>
    <n v="1488800"/>
    <n v="100000"/>
    <n v="6.024096385542169E-3"/>
    <x v="1"/>
    <s v="Oct"/>
    <n v="22"/>
    <s v="Oct 2013"/>
    <n v="3622"/>
    <x v="51"/>
  </r>
  <r>
    <n v="587"/>
    <n v="349"/>
    <s v="Thairath Online"/>
    <n v="16200000"/>
    <n v="14563841315"/>
    <n v="3067363.3772114576"/>
    <n v="59468.765960661331"/>
    <x v="9"/>
    <s v="Thairath Online"/>
    <n v="244899"/>
    <n v="18826.481676495368"/>
    <x v="22"/>
    <s v="TH"/>
    <s v="News"/>
    <n v="238"/>
    <n v="10"/>
    <n v="14"/>
    <n v="224756000"/>
    <n v="56200"/>
    <n v="899000"/>
    <n v="477600"/>
    <n v="674300"/>
    <n v="10800000"/>
    <n v="5737150"/>
    <n v="100000"/>
    <n v="6.1728395061728392E-3"/>
    <x v="16"/>
    <s v="Sep"/>
    <n v="27"/>
    <s v="Sep 2010"/>
    <n v="4748"/>
    <x v="118"/>
  </r>
  <r>
    <n v="108"/>
    <n v="79"/>
    <s v="IndiaTV"/>
    <n v="35500000"/>
    <n v="16105023749"/>
    <n v="2580933.2931089746"/>
    <n v="58937.709278878705"/>
    <x v="9"/>
    <s v="IndiaTV"/>
    <n v="273255"/>
    <n v="15983.665865384615"/>
    <x v="3"/>
    <s v="IN"/>
    <s v="News"/>
    <n v="185"/>
    <n v="27"/>
    <n v="3"/>
    <n v="290847000"/>
    <n v="72700"/>
    <n v="1200000"/>
    <n v="636350"/>
    <n v="872500"/>
    <n v="14000000"/>
    <n v="7436250"/>
    <n v="600000"/>
    <n v="1.6901408450704224E-2"/>
    <x v="12"/>
    <s v="Aug"/>
    <n v="26"/>
    <s v="Aug 2006"/>
    <n v="6240"/>
    <x v="125"/>
  </r>
  <r>
    <n v="674"/>
    <n v="396"/>
    <s v="ABS-CBN News"/>
    <n v="15100000"/>
    <n v="10489367372"/>
    <n v="2063617.4251426323"/>
    <n v="50063.799980908741"/>
    <x v="9"/>
    <s v="ABS-CBN News"/>
    <n v="209520"/>
    <n v="15045.209521935865"/>
    <x v="26"/>
    <s v="PH"/>
    <s v="News"/>
    <n v="404"/>
    <n v="7"/>
    <n v="17"/>
    <n v="181644000"/>
    <n v="45400"/>
    <n v="726600"/>
    <n v="386000"/>
    <n v="544900"/>
    <n v="8700000"/>
    <n v="4622450"/>
    <n v="100000"/>
    <n v="6.6225165562913907E-3"/>
    <x v="6"/>
    <s v="Oct"/>
    <n v="22"/>
    <s v="Oct 2009"/>
    <n v="5083"/>
    <x v="147"/>
  </r>
  <r>
    <n v="690"/>
    <n v="407"/>
    <s v="KOMPASTV"/>
    <n v="15000000"/>
    <n v="11827310821"/>
    <n v="3211325.2297040457"/>
    <n v="43959.527303475188"/>
    <x v="9"/>
    <s v="KOMPASTV"/>
    <n v="269050"/>
    <n v="26663.928862340483"/>
    <x v="11"/>
    <s v="ID"/>
    <s v="News"/>
    <n v="331"/>
    <n v="25"/>
    <n v="17"/>
    <n v="113064000"/>
    <n v="28300"/>
    <n v="452300"/>
    <n v="240300"/>
    <n v="339200"/>
    <n v="5400000"/>
    <n v="2869600"/>
    <n v="100000"/>
    <n v="6.6666666666666671E-3"/>
    <x v="1"/>
    <s v="Aug"/>
    <n v="23"/>
    <s v="Aug 2013"/>
    <n v="3683"/>
    <x v="84"/>
  </r>
  <r>
    <n v="513"/>
    <n v="312"/>
    <s v="News18 India"/>
    <n v="17500000"/>
    <n v="7263619576"/>
    <n v="1249332.5724114208"/>
    <n v="39747.9483424719"/>
    <x v="9"/>
    <s v="News18 India"/>
    <n v="182742"/>
    <n v="11472.450980392157"/>
    <x v="3"/>
    <s v="IN"/>
    <s v="News"/>
    <n v="770"/>
    <n v="85"/>
    <n v="10"/>
    <n v="394106000"/>
    <n v="98500"/>
    <n v="1600000"/>
    <n v="849250"/>
    <n v="1200000"/>
    <n v="18900000"/>
    <n v="10050000"/>
    <n v="700000"/>
    <n v="0.04"/>
    <x v="0"/>
    <s v="Oct"/>
    <n v="25"/>
    <s v="Oct 2007"/>
    <n v="5814"/>
    <x v="35"/>
  </r>
  <r>
    <n v="503"/>
    <n v="306"/>
    <s v="News 24"/>
    <n v="17700000"/>
    <n v="8396875537"/>
    <n v="1307720.8436380627"/>
    <n v="39679.026259332764"/>
    <x v="9"/>
    <s v="24 ï¿½ï¿½ï¿½ï"/>
    <n v="211620"/>
    <n v="12029.481389191715"/>
    <x v="15"/>
    <s v="UA"/>
    <s v="News"/>
    <n v="880"/>
    <n v="24"/>
    <n v="112"/>
    <n v="370779000"/>
    <n v="92700"/>
    <n v="1500000"/>
    <n v="796350"/>
    <n v="1100000"/>
    <n v="17800000"/>
    <n v="9450000"/>
    <n v="230000"/>
    <n v="1.2994350282485875E-2"/>
    <x v="12"/>
    <s v="Feb"/>
    <n v="5"/>
    <s v="Feb 2006"/>
    <n v="6421"/>
    <x v="165"/>
  </r>
  <r>
    <n v="858"/>
    <n v="490"/>
    <s v="GMA Integrated News"/>
    <n v="13400000"/>
    <n v="9569814790"/>
    <n v="1645994.9759201927"/>
    <n v="32300.773579683533"/>
    <x v="9"/>
    <s v="GMA Integrated News"/>
    <n v="296272"/>
    <n v="18599.807361541109"/>
    <x v="26"/>
    <s v="PH"/>
    <s v="News"/>
    <n v="486"/>
    <n v="10"/>
    <n v="22"/>
    <n v="115459000"/>
    <n v="28900"/>
    <n v="461800"/>
    <n v="245350"/>
    <n v="346400"/>
    <n v="5500000"/>
    <n v="2923200"/>
    <n v="100000"/>
    <n v="7.462686567164179E-3"/>
    <x v="0"/>
    <s v="Oct"/>
    <n v="29"/>
    <s v="Oct 2007"/>
    <n v="5814"/>
    <x v="35"/>
  </r>
  <r>
    <n v="819"/>
    <n v="469"/>
    <s v="Geo News"/>
    <n v="13800000"/>
    <n v="5727888539"/>
    <n v="941003.53852472478"/>
    <n v="30132.032947031192"/>
    <x v="9"/>
    <s v="Geo News"/>
    <n v="190093"/>
    <n v="11398.709544931822"/>
    <x v="25"/>
    <s v="PK"/>
    <s v="News"/>
    <n v="1127"/>
    <n v="6"/>
    <n v="21"/>
    <n v="100053000"/>
    <n v="25000"/>
    <n v="400200"/>
    <n v="212600"/>
    <n v="300200"/>
    <n v="4800000"/>
    <n v="2550100"/>
    <n v="100000"/>
    <n v="7.246376811594203E-3"/>
    <x v="0"/>
    <s v="Jan"/>
    <n v="10"/>
    <s v="Jan 2007"/>
    <n v="6087"/>
    <x v="37"/>
  </r>
  <r>
    <n v="543"/>
    <n v="327"/>
    <s v="Bispo Bruno Leonardo"/>
    <n v="16900000"/>
    <n v="3523578665"/>
    <n v="1300693.4902177926"/>
    <n v="720420.90881210391"/>
    <x v="10"/>
    <s v="Bispo Bruno Leonardo"/>
    <n v="4891"/>
    <n v="658.99409376153562"/>
    <x v="1"/>
    <s v="BR"/>
    <s v="Nonprofit"/>
    <n v="2307"/>
    <n v="29"/>
    <n v="2"/>
    <n v="149543000"/>
    <n v="37400"/>
    <n v="598200"/>
    <n v="317800"/>
    <n v="448600"/>
    <n v="7200000"/>
    <n v="3824300"/>
    <n v="400000"/>
    <n v="2.3668639053254437E-2"/>
    <x v="3"/>
    <s v="Apr"/>
    <n v="10"/>
    <s v="Apr 2016"/>
    <n v="2709"/>
    <x v="57"/>
  </r>
  <r>
    <n v="85"/>
    <n v="63"/>
    <s v="TEDx Talks"/>
    <n v="38600000"/>
    <n v="7339333120"/>
    <n v="1410054.3938520653"/>
    <n v="36526.270547894077"/>
    <x v="10"/>
    <s v="TEDx Talks"/>
    <n v="200933"/>
    <n v="14090.402497598463"/>
    <x v="4"/>
    <s v="US"/>
    <s v="Nonprofit"/>
    <n v="768"/>
    <n v="25"/>
    <n v="1"/>
    <n v="45638000"/>
    <n v="11400"/>
    <n v="182600"/>
    <n v="97000"/>
    <n v="136900"/>
    <n v="2200000"/>
    <n v="1168450"/>
    <n v="100000"/>
    <n v="2.5906735751295338E-3"/>
    <x v="6"/>
    <s v="Jun"/>
    <n v="23"/>
    <s v="Jun 2009"/>
    <n v="5205"/>
    <x v="166"/>
  </r>
  <r>
    <n v="316"/>
    <n v="201"/>
    <s v="Smile Family"/>
    <n v="22300000"/>
    <n v="8663830163"/>
    <n v="6188450.1164285718"/>
    <n v="254818534.20588234"/>
    <x v="11"/>
    <s v="SMILE Family"/>
    <n v="34"/>
    <n v="8.8642857142857157"/>
    <x v="33"/>
    <s v="FR"/>
    <s v="Music"/>
    <n v="3805801"/>
    <n v="3046"/>
    <n v="4509"/>
    <n v="735"/>
    <n v="0.18"/>
    <n v="3"/>
    <n v="1.59"/>
    <n v="2"/>
    <n v="35"/>
    <n v="18.5"/>
    <n v="10"/>
    <n v="4.4843049327354261E-7"/>
    <x v="8"/>
    <s v="Nov"/>
    <n v="3"/>
    <s v="Nov 2019"/>
    <n v="1400"/>
    <x v="81"/>
  </r>
  <r>
    <n v="9"/>
    <n v="5"/>
    <s v="Like Nastya"/>
    <n v="106000000"/>
    <n v="90479060027"/>
    <n v="32313950.009642858"/>
    <n v="183527505.12576064"/>
    <x v="11"/>
    <s v="Like Nastya Vlog"/>
    <n v="493"/>
    <n v="64.266071428571436"/>
    <x v="8"/>
    <s v="RU"/>
    <s v="People"/>
    <n v="630"/>
    <n v="5"/>
    <n v="25"/>
    <n v="48947000"/>
    <n v="12200"/>
    <n v="195800"/>
    <n v="104000"/>
    <n v="146800"/>
    <n v="2300000"/>
    <n v="1223400"/>
    <n v="100000"/>
    <n v="9.4339622641509435E-4"/>
    <x v="3"/>
    <s v="Jan"/>
    <n v="14"/>
    <s v="Jan 2016"/>
    <n v="2800"/>
    <x v="43"/>
  </r>
  <r>
    <n v="152"/>
    <n v="110"/>
    <s v="YOLO AVENTURAS"/>
    <n v="31200000"/>
    <n v="9673649438"/>
    <n v="5575590.4541786741"/>
    <n v="148825375.96923077"/>
    <x v="11"/>
    <s v="YOLO AVENTURAS"/>
    <n v="65"/>
    <n v="13.67435158501441"/>
    <x v="40"/>
    <s v="VE"/>
    <s v="Comedy"/>
    <n v="3361188"/>
    <n v="522"/>
    <n v="2270"/>
    <n v="3589"/>
    <n v="0.9"/>
    <n v="14"/>
    <n v="7.45"/>
    <n v="11"/>
    <n v="172"/>
    <n v="91.5"/>
    <n v="100"/>
    <n v="3.205128205128205E-6"/>
    <x v="10"/>
    <s v="Dec"/>
    <n v="16"/>
    <s v="Dec 2018"/>
    <n v="1735"/>
    <x v="78"/>
  </r>
  <r>
    <n v="337"/>
    <n v="214"/>
    <s v="Tekashi 6ix9ine"/>
    <n v="21500000"/>
    <n v="5890180734"/>
    <n v="2976341.9575543203"/>
    <n v="115493739.88235295"/>
    <x v="11"/>
    <s v="Tekashi 6ix9ine"/>
    <n v="51"/>
    <n v="9.4062657908034364"/>
    <x v="4"/>
    <s v="US"/>
    <s v="Music"/>
    <n v="1081"/>
    <n v="96"/>
    <n v="88"/>
    <n v="113542000"/>
    <n v="28400"/>
    <n v="454200"/>
    <n v="241300"/>
    <n v="340600"/>
    <n v="5400000"/>
    <n v="2870300"/>
    <n v="200000"/>
    <n v="9.3023255813953487E-3"/>
    <x v="10"/>
    <s v="Apr"/>
    <n v="6"/>
    <s v="Apr 2018"/>
    <n v="1979"/>
    <x v="65"/>
  </r>
  <r>
    <n v="288"/>
    <n v="182"/>
    <s v="Lady Gaga"/>
    <n v="23200000"/>
    <n v="15751661213"/>
    <n v="2812294.4497411177"/>
    <n v="91579425.656976745"/>
    <x v="11"/>
    <s v="Lady Gaga"/>
    <n v="172"/>
    <n v="11.208712729869665"/>
    <x v="4"/>
    <s v="US"/>
    <s v="Music"/>
    <n v="198"/>
    <n v="83"/>
    <n v="79"/>
    <n v="143169000"/>
    <n v="35800"/>
    <n v="572700"/>
    <n v="304250"/>
    <n v="429500"/>
    <n v="6900000"/>
    <n v="3664750"/>
    <n v="100000"/>
    <n v="4.3103448275862068E-3"/>
    <x v="15"/>
    <s v="May"/>
    <n v="15"/>
    <s v="May 2008"/>
    <n v="5601"/>
    <x v="93"/>
  </r>
  <r>
    <n v="64"/>
    <n v="47"/>
    <s v="Shakira"/>
    <n v="43500000"/>
    <n v="27568757295"/>
    <n v="4212829.6599938879"/>
    <n v="84566740.168711662"/>
    <x v="11"/>
    <s v="Shakira"/>
    <n v="326"/>
    <n v="18.183068459657701"/>
    <x v="20"/>
    <s v="CO"/>
    <s v="Howto"/>
    <n v="52"/>
    <n v="1"/>
    <n v="3"/>
    <n v="353412000"/>
    <n v="88400"/>
    <n v="1400000"/>
    <n v="744200"/>
    <n v="1100000"/>
    <n v="17000000"/>
    <n v="9050000"/>
    <n v="500000"/>
    <n v="1.1494252873563218E-2"/>
    <x v="14"/>
    <s v="Oct"/>
    <n v="16"/>
    <s v="Oct 2005"/>
    <n v="6544"/>
    <x v="116"/>
  </r>
  <r>
    <n v="589"/>
    <n v="351"/>
    <s v="XO TEAM"/>
    <n v="16200000"/>
    <n v="14784781923"/>
    <n v="13502083.947945205"/>
    <n v="78226359.380952388"/>
    <x v="11"/>
    <s v="XO TEAM Family"/>
    <n v="189"/>
    <n v="63"/>
    <x v="4"/>
    <s v="US"/>
    <s v="People"/>
    <n v="153622"/>
    <n v="1776"/>
    <n v="1495"/>
    <n v="37911"/>
    <n v="9"/>
    <n v="152"/>
    <n v="80.5"/>
    <n v="114"/>
    <n v="1800"/>
    <n v="957"/>
    <n v="1000"/>
    <n v="6.1728395061728397E-5"/>
    <x v="5"/>
    <s v="Sep"/>
    <n v="12"/>
    <s v="Sep 2020"/>
    <n v="1095"/>
    <x v="75"/>
  </r>
  <r>
    <n v="14"/>
    <n v="9"/>
    <s v="BLACKPINK"/>
    <n v="89800000"/>
    <n v="32144597566"/>
    <n v="12139198.476586103"/>
    <n v="59198153.896869242"/>
    <x v="11"/>
    <s v="BLACKPINK"/>
    <n v="543"/>
    <n v="74.847054380664645"/>
    <x v="23"/>
    <s v="KR"/>
    <s v="Music"/>
    <n v="32"/>
    <n v="1"/>
    <n v="3"/>
    <n v="498930000"/>
    <n v="124700"/>
    <n v="2000000"/>
    <n v="1062350"/>
    <n v="1500000"/>
    <n v="23900000"/>
    <n v="12700000"/>
    <n v="700000"/>
    <n v="7.7951002227171495E-3"/>
    <x v="3"/>
    <s v="Jun"/>
    <n v="29"/>
    <s v="Jun 2016"/>
    <n v="2648"/>
    <x v="46"/>
  </r>
  <r>
    <n v="860"/>
    <n v="492"/>
    <s v="The Q"/>
    <n v="13400000"/>
    <n v="4306212515"/>
    <n v="667422.89445133298"/>
    <n v="44856380.364583336"/>
    <x v="11"/>
    <s v="Tom Duggan"/>
    <n v="96"/>
    <n v="5.4308741475511466"/>
    <x v="4"/>
    <s v="US"/>
    <s v="Sports"/>
    <n v="3846885"/>
    <n v="7615"/>
    <n v="4466"/>
    <n v="3"/>
    <n v="0"/>
    <n v="0.01"/>
    <n v="5.0000000000000001E-3"/>
    <n v="0.01"/>
    <n v="0.14000000000000001"/>
    <n v="7.5000000000000011E-2"/>
    <n v="1"/>
    <n v="7.4626865671641789E-8"/>
    <x v="12"/>
    <s v="Jan"/>
    <n v="17"/>
    <s v="Jan 2006"/>
    <n v="6452"/>
    <x v="34"/>
  </r>
  <r>
    <n v="97"/>
    <n v="73"/>
    <s v="Maria Clara &amp; JP"/>
    <n v="37000000"/>
    <n v="24188861917"/>
    <n v="8278186.8299110197"/>
    <n v="32511911.178763442"/>
    <x v="11"/>
    <s v="Maria Clara &amp; JP"/>
    <n v="744"/>
    <n v="92.936344969199183"/>
    <x v="1"/>
    <s v="BR"/>
    <s v="Entertainment"/>
    <n v="75"/>
    <n v="7"/>
    <n v="30"/>
    <n v="251449000"/>
    <n v="62900"/>
    <n v="1000000"/>
    <n v="531450"/>
    <n v="754300"/>
    <n v="12100000"/>
    <n v="6427150"/>
    <n v="300000"/>
    <n v="8.1081081081081086E-3"/>
    <x v="4"/>
    <s v="Sep"/>
    <n v="6"/>
    <s v="Sep 2015"/>
    <n v="2922"/>
    <x v="77"/>
  </r>
  <r>
    <n v="859"/>
    <n v="491"/>
    <s v="Peet Montzingo"/>
    <n v="13400000"/>
    <n v="10022557589"/>
    <n v="2966131.2781888135"/>
    <n v="31418675.827586208"/>
    <x v="11"/>
    <s v="Peet Montzingo"/>
    <n v="319"/>
    <n v="34.458419650784251"/>
    <x v="4"/>
    <s v="US"/>
    <s v="People"/>
    <n v="433"/>
    <n v="165"/>
    <n v="52"/>
    <n v="397715000"/>
    <n v="99400"/>
    <n v="1600000"/>
    <n v="849700"/>
    <n v="1200000"/>
    <n v="19100000"/>
    <n v="10150000"/>
    <n v="500000"/>
    <n v="3.7313432835820892E-2"/>
    <x v="9"/>
    <s v="Jun"/>
    <n v="1"/>
    <s v="Jun 2014"/>
    <n v="3379"/>
    <x v="42"/>
  </r>
  <r>
    <n v="86"/>
    <n v="64"/>
    <s v="shfa"/>
    <n v="38400000"/>
    <n v="21528116909"/>
    <n v="11045724.427398667"/>
    <n v="21922725.976578411"/>
    <x v="11"/>
    <s v="ýýýýýýýýýý ýýýýýý"/>
    <n v="982"/>
    <n v="183.90456644433044"/>
    <x v="34"/>
    <s v="SA"/>
    <s v="Games"/>
    <n v="150882"/>
    <n v="774"/>
    <n v="1454"/>
    <n v="1589000"/>
    <n v="397"/>
    <n v="6400"/>
    <n v="3398.5"/>
    <n v="4800"/>
    <n v="76300"/>
    <n v="40550"/>
    <n v="2000"/>
    <n v="5.2083333333333337E-5"/>
    <x v="10"/>
    <s v="May"/>
    <n v="24"/>
    <s v="May 2018"/>
    <n v="1949"/>
    <x v="167"/>
  </r>
  <r>
    <n v="72"/>
    <n v="54"/>
    <s v="Kimberly Loaiza"/>
    <n v="41300000"/>
    <n v="5603111948"/>
    <n v="2245736.2517034067"/>
    <n v="19254680.233676977"/>
    <x v="11"/>
    <s v="Kimberly Loaiza"/>
    <n v="291"/>
    <n v="42.571142284569135"/>
    <x v="7"/>
    <s v="MX"/>
    <s v="People"/>
    <n v="1157"/>
    <n v="2"/>
    <n v="1"/>
    <n v="136745000"/>
    <n v="34200"/>
    <n v="547000"/>
    <n v="290600"/>
    <n v="410200"/>
    <n v="6600000"/>
    <n v="3505100"/>
    <n v="400000"/>
    <n v="9.6852300242130755E-3"/>
    <x v="3"/>
    <s v="Nov"/>
    <n v="16"/>
    <s v="Nov 2016"/>
    <n v="2495"/>
    <x v="98"/>
  </r>
  <r>
    <n v="422"/>
    <n v="265"/>
    <s v="JukiLop"/>
    <n v="19400000"/>
    <n v="1577859332"/>
    <n v="720154.87539936102"/>
    <n v="18563050.964705881"/>
    <x v="11"/>
    <s v="JukiLop"/>
    <n v="85"/>
    <n v="14.160200821542674"/>
    <x v="7"/>
    <s v="MX"/>
    <s v="People"/>
    <n v="6674"/>
    <n v="14"/>
    <n v="22"/>
    <n v="2382000"/>
    <n v="595"/>
    <n v="9500"/>
    <n v="5047.5"/>
    <n v="7100"/>
    <n v="114300"/>
    <n v="60700"/>
    <n v="100000"/>
    <n v="5.1546391752577319E-3"/>
    <x v="2"/>
    <s v="Sep"/>
    <n v="15"/>
    <s v="Sep 2017"/>
    <n v="2191"/>
    <x v="69"/>
  </r>
  <r>
    <n v="206"/>
    <n v="139"/>
    <s v="Beast Reacts"/>
    <n v="26700000"/>
    <n v="4388047013"/>
    <n v="1619803.2532299741"/>
    <n v="18207663.954356845"/>
    <x v="11"/>
    <s v="Beast Reacts"/>
    <n v="241"/>
    <n v="32.471391657438168"/>
    <x v="4"/>
    <s v="US"/>
    <s v="Entertainment"/>
    <n v="1632"/>
    <n v="61"/>
    <n v="54"/>
    <n v="276187000"/>
    <n v="69000"/>
    <n v="1100000"/>
    <n v="584500"/>
    <n v="828600"/>
    <n v="13300000"/>
    <n v="7064300"/>
    <n v="1200000"/>
    <n v="4.49438202247191E-2"/>
    <x v="3"/>
    <s v="Apr"/>
    <n v="24"/>
    <s v="Apr 2016"/>
    <n v="2709"/>
    <x v="57"/>
  </r>
  <r>
    <n v="326"/>
    <n v="209"/>
    <s v="Stokes Twins"/>
    <n v="21800000"/>
    <n v="4469711607"/>
    <n v="793768.71017581248"/>
    <n v="17391873.957198445"/>
    <x v="11"/>
    <s v="Stokes Twins"/>
    <n v="257"/>
    <n v="16.658675190907477"/>
    <x v="4"/>
    <s v="US"/>
    <s v="People"/>
    <n v="1610"/>
    <n v="95"/>
    <n v="13"/>
    <n v="197953000"/>
    <n v="49500"/>
    <n v="791800"/>
    <n v="420650"/>
    <n v="593900"/>
    <n v="9500000"/>
    <n v="5046950"/>
    <n v="600000"/>
    <n v="2.7522935779816515E-2"/>
    <x v="15"/>
    <s v="Apr"/>
    <n v="11"/>
    <s v="Apr 2008"/>
    <n v="5631"/>
    <x v="99"/>
  </r>
  <r>
    <n v="459"/>
    <n v="285"/>
    <s v="Like Nastya Vlog"/>
    <n v="18500000"/>
    <n v="8147575884"/>
    <n v="2909848.53"/>
    <n v="16526523.09127789"/>
    <x v="11"/>
    <s v="Like Nastya Vlog"/>
    <n v="493"/>
    <n v="64.266071428571436"/>
    <x v="8"/>
    <s v="RU"/>
    <s v="People"/>
    <n v="630"/>
    <n v="5"/>
    <n v="25"/>
    <n v="48947000"/>
    <n v="12200"/>
    <n v="195800"/>
    <n v="104000"/>
    <n v="146800"/>
    <n v="2300000"/>
    <n v="1223400"/>
    <n v="100000"/>
    <n v="5.4054054054054057E-3"/>
    <x v="3"/>
    <s v="Jan"/>
    <n v="14"/>
    <s v="Jan 2016"/>
    <n v="2800"/>
    <x v="43"/>
  </r>
  <r>
    <n v="197"/>
    <n v="132"/>
    <s v="ýýý Kids Roma Show"/>
    <n v="27400000"/>
    <n v="10336420490"/>
    <n v="3394555.1691297209"/>
    <n v="16100343.442367602"/>
    <x v="11"/>
    <s v="ýýý Kids Roma Show"/>
    <n v="642"/>
    <n v="76.955665024630548"/>
    <x v="4"/>
    <s v="US"/>
    <s v="Entertainment"/>
    <n v="418"/>
    <n v="58"/>
    <n v="50"/>
    <n v="175844000"/>
    <n v="44000"/>
    <n v="703400"/>
    <n v="373700"/>
    <n v="527500"/>
    <n v="8400000"/>
    <n v="4463750"/>
    <n v="400000"/>
    <n v="1.4598540145985401E-2"/>
    <x v="4"/>
    <s v="May"/>
    <n v="12"/>
    <s v="May 2015"/>
    <n v="3045"/>
    <x v="21"/>
  </r>
  <r>
    <n v="499"/>
    <n v="304"/>
    <s v="jaanvi patel"/>
    <n v="17700000"/>
    <n v="7912733203"/>
    <n v="4191066.3151483051"/>
    <n v="15454557.037109375"/>
    <x v="11"/>
    <s v="jaanvi patel"/>
    <n v="512"/>
    <n v="98.983050847457619"/>
    <x v="3"/>
    <s v="IN"/>
    <s v="People"/>
    <n v="671"/>
    <n v="84"/>
    <n v="30"/>
    <n v="346753000"/>
    <n v="86700"/>
    <n v="1400000"/>
    <n v="743350"/>
    <n v="1000000"/>
    <n v="16600000"/>
    <n v="8800000"/>
    <n v="900000"/>
    <n v="5.0847457627118647E-2"/>
    <x v="10"/>
    <s v="Jul"/>
    <n v="18"/>
    <s v="Jul 2018"/>
    <n v="1888"/>
    <x v="131"/>
  </r>
  <r>
    <n v="629"/>
    <n v="369"/>
    <s v="Blippi Espaï¿½ï"/>
    <n v="15500000"/>
    <n v="8984089026"/>
    <n v="3691080.125718981"/>
    <n v="15023560.244147157"/>
    <x v="11"/>
    <s v="Blippi Espaï¿½ï"/>
    <n v="598"/>
    <n v="89.675431388660641"/>
    <x v="7"/>
    <s v="MX"/>
    <s v="Education"/>
    <n v="538"/>
    <n v="24"/>
    <n v="32"/>
    <n v="90012000"/>
    <n v="22500"/>
    <n v="360000"/>
    <n v="191250"/>
    <n v="270000"/>
    <n v="4300000"/>
    <n v="2285000"/>
    <n v="100000"/>
    <n v="6.4516129032258064E-3"/>
    <x v="2"/>
    <s v="Jan"/>
    <n v="13"/>
    <s v="Jan 2017"/>
    <n v="2434"/>
    <x v="2"/>
  </r>
  <r>
    <n v="77"/>
    <n v="56"/>
    <s v="shfa2 - ï¿½ï¿½"/>
    <n v="39700000"/>
    <n v="23884824160"/>
    <n v="11213532.469483567"/>
    <n v="14965428.671679199"/>
    <x v="11"/>
    <s v="shfa2 - ï¿½ï¿½"/>
    <n v="1596"/>
    <n v="273.49295774647885"/>
    <x v="0"/>
    <s v="AE"/>
    <s v="People"/>
    <n v="81"/>
    <n v="1"/>
    <n v="2"/>
    <n v="247731000"/>
    <n v="61900"/>
    <n v="990900"/>
    <n v="526400"/>
    <n v="743200"/>
    <n v="11900000"/>
    <n v="6321600"/>
    <n v="300000"/>
    <n v="7.556675062972292E-3"/>
    <x v="2"/>
    <s v="Nov"/>
    <n v="6"/>
    <s v="Nov 2017"/>
    <n v="2130"/>
    <x v="127"/>
  </r>
  <r>
    <n v="309"/>
    <n v="197"/>
    <s v="mmoshaya"/>
    <n v="22600000"/>
    <n v="17507060680"/>
    <n v="3759300.1245436976"/>
    <n v="14724188.965517242"/>
    <x v="11"/>
    <s v="mmoshaya"/>
    <n v="1189"/>
    <n v="93.189821773674041"/>
    <x v="34"/>
    <s v="SA"/>
    <s v="Entertainment"/>
    <n v="156"/>
    <n v="1"/>
    <n v="83"/>
    <n v="73829000"/>
    <n v="18500"/>
    <n v="295300"/>
    <n v="156900"/>
    <n v="221500"/>
    <n v="3500000"/>
    <n v="1860750"/>
    <n v="100000"/>
    <n v="4.4247787610619468E-3"/>
    <x v="16"/>
    <s v="Dec"/>
    <n v="11"/>
    <s v="Dec 2010"/>
    <n v="4657"/>
    <x v="161"/>
  </r>
  <r>
    <n v="494"/>
    <n v="302"/>
    <s v="Priyal Kukreja"/>
    <n v="17800000"/>
    <n v="11057945183"/>
    <n v="12523154.227633068"/>
    <n v="14323763.190414507"/>
    <x v="11"/>
    <s v="Priyal Kukreja"/>
    <n v="772"/>
    <n v="319.11664779161947"/>
    <x v="3"/>
    <s v="IN"/>
    <s v="People"/>
    <n v="378"/>
    <n v="83"/>
    <n v="29"/>
    <n v="431390000"/>
    <n v="107800"/>
    <n v="1700000"/>
    <n v="903900"/>
    <n v="1300000"/>
    <n v="20700000"/>
    <n v="11000000"/>
    <n v="900000"/>
    <n v="5.0561797752808987E-2"/>
    <x v="7"/>
    <s v="Apr"/>
    <n v="23"/>
    <s v="Apr 2021"/>
    <n v="883"/>
    <x v="168"/>
  </r>
  <r>
    <n v="269"/>
    <n v="172"/>
    <s v="Diana and Roma EN"/>
    <n v="23900000"/>
    <n v="7213499085"/>
    <n v="1680684.7821528425"/>
    <n v="14116436.565557729"/>
    <x v="11"/>
    <s v="Diana and Roma EN"/>
    <n v="511"/>
    <n v="43.456430568499535"/>
    <x v="4"/>
    <s v="US"/>
    <s v="Entertainment"/>
    <n v="787"/>
    <n v="79"/>
    <n v="73"/>
    <n v="177769000"/>
    <n v="44400"/>
    <n v="711100"/>
    <n v="377750"/>
    <n v="533300"/>
    <n v="8500000"/>
    <n v="4516650"/>
    <n v="300000"/>
    <n v="1.2552301255230125E-2"/>
    <x v="11"/>
    <s v="Dec"/>
    <n v="22"/>
    <s v="Dec 2011"/>
    <n v="4292"/>
    <x v="48"/>
  </r>
  <r>
    <n v="345"/>
    <n v="219"/>
    <s v="Ishaan Ali 11"/>
    <n v="21300000"/>
    <n v="12761253839"/>
    <n v="4874428.5099312449"/>
    <n v="13418773.752891693"/>
    <x v="11"/>
    <s v="Ishaan Ali 11"/>
    <n v="951"/>
    <n v="132.58785332314744"/>
    <x v="3"/>
    <s v="IN"/>
    <s v="People"/>
    <n v="301"/>
    <n v="68"/>
    <n v="16"/>
    <n v="729409000"/>
    <n v="182400"/>
    <n v="2900000"/>
    <n v="1541200"/>
    <n v="2200000"/>
    <n v="35000000"/>
    <n v="18600000"/>
    <n v="1600000"/>
    <n v="7.5117370892018781E-2"/>
    <x v="3"/>
    <s v="Jul"/>
    <n v="27"/>
    <s v="Jul 2016"/>
    <n v="2618"/>
    <x v="31"/>
  </r>
  <r>
    <n v="485"/>
    <n v="296"/>
    <s v="David Dobrik"/>
    <n v="17900000"/>
    <n v="7176572299"/>
    <n v="2245485.700563204"/>
    <n v="13389127.423507463"/>
    <x v="11"/>
    <s v="David Dobrik"/>
    <n v="536"/>
    <n v="61.214017521902385"/>
    <x v="4"/>
    <s v="US"/>
    <s v="People"/>
    <n v="801"/>
    <n v="125"/>
    <n v="28"/>
    <n v="8650000"/>
    <n v="2200"/>
    <n v="34600"/>
    <n v="18400"/>
    <n v="26000"/>
    <n v="415200"/>
    <n v="220600"/>
    <n v="100000"/>
    <n v="5.5865921787709499E-3"/>
    <x v="9"/>
    <s v="Dec"/>
    <n v="19"/>
    <s v="Dec 2014"/>
    <n v="3196"/>
    <x v="95"/>
  </r>
  <r>
    <n v="311"/>
    <n v="198"/>
    <s v="LeoNata Family"/>
    <n v="22600000"/>
    <n v="27084848152"/>
    <n v="37102531.715068497"/>
    <n v="11669473.56828953"/>
    <x v="11"/>
    <s v="LeoNata Family"/>
    <n v="2321"/>
    <n v="1160.5"/>
    <x v="4"/>
    <s v="US"/>
    <s v="People"/>
    <n v="57"/>
    <n v="87"/>
    <n v="11"/>
    <n v="1174000000"/>
    <n v="293500"/>
    <n v="4700000"/>
    <n v="2496750"/>
    <n v="3500000"/>
    <n v="56300000"/>
    <n v="29900000"/>
    <n v="1300000"/>
    <n v="5.7522123893805309E-2"/>
    <x v="7"/>
    <s v="Sep"/>
    <n v="28"/>
    <s v="Sep 2021"/>
    <n v="730"/>
    <x v="169"/>
  </r>
  <r>
    <n v="678"/>
    <n v="400"/>
    <s v="Chetan Monga Vlogs"/>
    <n v="15000000"/>
    <n v="9924103188"/>
    <n v="2990989.5081374324"/>
    <n v="11039046.927697442"/>
    <x v="11"/>
    <s v="Chetan Monga Vlogs"/>
    <n v="899"/>
    <n v="98.895418927064483"/>
    <x v="3"/>
    <s v="IN"/>
    <s v="People"/>
    <n v="457"/>
    <n v="104"/>
    <n v="45"/>
    <n v="113572000"/>
    <n v="28400"/>
    <n v="454300"/>
    <n v="241350"/>
    <n v="340700"/>
    <n v="5500000"/>
    <n v="2920350"/>
    <n v="400000"/>
    <n v="2.6666666666666668E-2"/>
    <x v="9"/>
    <s v="Aug"/>
    <n v="17"/>
    <s v="Aug 2014"/>
    <n v="3318"/>
    <x v="103"/>
  </r>
  <r>
    <n v="867"/>
    <n v="495"/>
    <s v="ýýýýýýýýýýýýýýýýýý"/>
    <n v="13300000"/>
    <n v="6482687220"/>
    <n v="2241593.0912863072"/>
    <n v="10662314.506578946"/>
    <x v="11"/>
    <s v="ýýýýýýýýýýýýýýýýýý"/>
    <n v="608"/>
    <n v="76.735822959889347"/>
    <x v="8"/>
    <s v="RU"/>
    <s v="Entertainment"/>
    <n v="927"/>
    <n v="13"/>
    <n v="163"/>
    <n v="90241000"/>
    <n v="22600"/>
    <n v="361000"/>
    <n v="191800"/>
    <n v="270700"/>
    <n v="4300000"/>
    <n v="2285350"/>
    <n v="100000"/>
    <n v="7.5187969924812026E-3"/>
    <x v="4"/>
    <s v="Oct"/>
    <n v="4"/>
    <s v="Oct 2015"/>
    <n v="2892"/>
    <x v="16"/>
  </r>
  <r>
    <n v="304"/>
    <n v="193"/>
    <s v="Vania Mania Kids"/>
    <n v="22700000"/>
    <n v="10115316784"/>
    <n v="3461778.5023956196"/>
    <n v="10269357.141116751"/>
    <x v="11"/>
    <s v="Vania Mania Kids"/>
    <n v="985"/>
    <n v="123.04072553045859"/>
    <x v="4"/>
    <s v="US"/>
    <s v="Education"/>
    <n v="438"/>
    <n v="87"/>
    <n v="18"/>
    <n v="155215000"/>
    <n v="38800"/>
    <n v="620900"/>
    <n v="329850"/>
    <n v="465600"/>
    <n v="7500000"/>
    <n v="3982800"/>
    <n v="300000"/>
    <n v="1.3215859030837005E-2"/>
    <x v="4"/>
    <s v="Sep"/>
    <n v="9"/>
    <s v="Sep 2015"/>
    <n v="2922"/>
    <x v="77"/>
  </r>
  <r>
    <n v="895"/>
    <n v="511"/>
    <s v="ýýýýýýýýýýýýýýý Ms Yeah"/>
    <n v="13100000"/>
    <n v="4399833602"/>
    <n v="1830975.2817311694"/>
    <n v="10114560.004597701"/>
    <x v="11"/>
    <s v="ýýýýýýýýýýýýýýý Ms Yeah"/>
    <n v="435"/>
    <n v="66.073657927590517"/>
    <x v="4"/>
    <s v="US"/>
    <s v="Howto"/>
    <n v="1650"/>
    <n v="169"/>
    <n v="34"/>
    <n v="60661000"/>
    <n v="15200"/>
    <n v="242600"/>
    <n v="128900"/>
    <n v="182000"/>
    <n v="2900000"/>
    <n v="1541000"/>
    <n v="100000"/>
    <n v="7.6335877862595417E-3"/>
    <x v="2"/>
    <s v="Feb"/>
    <n v="15"/>
    <s v="Feb 2017"/>
    <n v="2403"/>
    <x v="72"/>
  </r>
  <r>
    <n v="368"/>
    <n v="233"/>
    <s v="tuzelity SHUFFLE"/>
    <n v="20700000"/>
    <n v="8658941531"/>
    <n v="2994101.4975795299"/>
    <n v="9740091.7109111361"/>
    <x v="11"/>
    <s v="tuzelity SHUFFLE"/>
    <n v="889"/>
    <n v="112.2008990318119"/>
    <x v="8"/>
    <s v="RU"/>
    <s v="People"/>
    <n v="570"/>
    <n v="3"/>
    <n v="18"/>
    <n v="552266000"/>
    <n v="138100"/>
    <n v="2200000"/>
    <n v="1169050"/>
    <n v="1700000"/>
    <n v="26500000"/>
    <n v="14100000"/>
    <n v="1600000"/>
    <n v="7.7294685990338161E-2"/>
    <x v="4"/>
    <s v="Oct"/>
    <n v="26"/>
    <s v="Oct 2015"/>
    <n v="2892"/>
    <x v="16"/>
  </r>
  <r>
    <n v="818"/>
    <n v="468"/>
    <s v="123 GO! Spanish"/>
    <n v="13800000"/>
    <n v="5019136690"/>
    <n v="3051146.9240121581"/>
    <n v="9652185.942307692"/>
    <x v="11"/>
    <s v="123 GO! Spanish"/>
    <n v="520"/>
    <n v="115.37993920972644"/>
    <x v="7"/>
    <s v="MX"/>
    <s v="Howto"/>
    <n v="1361"/>
    <n v="30"/>
    <n v="28"/>
    <n v="26519000"/>
    <n v="6600"/>
    <n v="106100"/>
    <n v="56350"/>
    <n v="79600"/>
    <n v="1300000"/>
    <n v="689800"/>
    <n v="100000"/>
    <n v="7.246376811594203E-3"/>
    <x v="8"/>
    <s v="Mar"/>
    <n v="13"/>
    <s v="Mar 2019"/>
    <n v="1645"/>
    <x v="11"/>
  </r>
  <r>
    <n v="343"/>
    <n v="217"/>
    <s v="The Royalty Family"/>
    <n v="21300000"/>
    <n v="6269945014"/>
    <n v="2674891.217576792"/>
    <n v="8553813.1159618013"/>
    <x v="11"/>
    <s v="The Royalty Family"/>
    <n v="733"/>
    <n v="114.14035836177474"/>
    <x v="4"/>
    <s v="US"/>
    <s v="People"/>
    <n v="982"/>
    <n v="98"/>
    <n v="15"/>
    <n v="160227000"/>
    <n v="40100"/>
    <n v="640900"/>
    <n v="340500"/>
    <n v="480700"/>
    <n v="7700000"/>
    <n v="4090350"/>
    <n v="200000"/>
    <n v="9.3896713615023476E-3"/>
    <x v="2"/>
    <s v="Apr"/>
    <n v="13"/>
    <s v="Apr 2017"/>
    <n v="2344"/>
    <x v="76"/>
  </r>
  <r>
    <n v="769"/>
    <n v="441"/>
    <s v="Super Polina"/>
    <n v="14300000"/>
    <n v="4776507159"/>
    <n v="1426248.7784413258"/>
    <n v="8292547.151041667"/>
    <x v="11"/>
    <s v="Super Polina"/>
    <n v="576"/>
    <n v="62.776948342788899"/>
    <x v="4"/>
    <s v="US"/>
    <s v="Entertainment"/>
    <n v="1452"/>
    <n v="158"/>
    <n v="153"/>
    <n v="413774"/>
    <n v="103"/>
    <n v="1700"/>
    <n v="901.5"/>
    <n v="1200"/>
    <n v="19900"/>
    <n v="10550"/>
    <n v="100000"/>
    <n v="6.993006993006993E-3"/>
    <x v="9"/>
    <s v="Jul"/>
    <n v="8"/>
    <s v="Jul 2014"/>
    <n v="3349"/>
    <x v="12"/>
  </r>
  <r>
    <n v="712"/>
    <n v="417"/>
    <s v="Beast Philanthropy"/>
    <n v="14800000"/>
    <n v="272678287"/>
    <n v="86154.277093206954"/>
    <n v="8019949.6176470593"/>
    <x v="11"/>
    <s v="Beast Philanthropy"/>
    <n v="34"/>
    <n v="3.9210110584518167"/>
    <x v="12"/>
    <s v="DE"/>
    <s v="Games"/>
    <n v="3968552"/>
    <n v="2600"/>
    <n v="4443"/>
    <n v="37883"/>
    <n v="9"/>
    <n v="152"/>
    <n v="80.5"/>
    <n v="114"/>
    <n v="1800"/>
    <n v="957"/>
    <n v="3580"/>
    <n v="2.418918918918919E-4"/>
    <x v="4"/>
    <s v="Jan"/>
    <n v="31"/>
    <s v="Jan 2015"/>
    <n v="3165"/>
    <x v="66"/>
  </r>
  <r>
    <n v="616"/>
    <n v="362"/>
    <s v="Arif muhammad"/>
    <n v="15800000"/>
    <n v="4122634467"/>
    <n v="1693769.2962202136"/>
    <n v="7606336.6549815498"/>
    <x v="11"/>
    <s v="Arif muhammad"/>
    <n v="542"/>
    <n v="81.277732128184056"/>
    <x v="11"/>
    <s v="ID"/>
    <s v="Comedy"/>
    <n v="1816"/>
    <n v="22"/>
    <n v="26"/>
    <n v="71870000"/>
    <n v="18000"/>
    <n v="287500"/>
    <n v="152750"/>
    <n v="215600"/>
    <n v="3400000"/>
    <n v="1807800"/>
    <n v="100000"/>
    <n v="6.3291139240506328E-3"/>
    <x v="2"/>
    <s v="Jan"/>
    <n v="18"/>
    <s v="Jan 2017"/>
    <n v="2434"/>
    <x v="2"/>
  </r>
  <r>
    <n v="408"/>
    <n v="258"/>
    <s v="Crafty Panda"/>
    <n v="19800000"/>
    <n v="5759442450"/>
    <n v="2742591.6428571427"/>
    <n v="7578213.75"/>
    <x v="11"/>
    <s v="Crafty Panda"/>
    <n v="760"/>
    <n v="132.0952380952381"/>
    <x v="4"/>
    <s v="US"/>
    <s v="Entertainment"/>
    <n v="1120"/>
    <n v="111"/>
    <n v="105"/>
    <n v="6137000"/>
    <n v="1500"/>
    <n v="24500"/>
    <n v="13000"/>
    <n v="18400"/>
    <n v="294600"/>
    <n v="156500"/>
    <n v="100000"/>
    <n v="5.0505050505050509E-3"/>
    <x v="2"/>
    <s v="Dec"/>
    <n v="3"/>
    <s v="Dec 2017"/>
    <n v="2100"/>
    <x v="144"/>
  </r>
  <r>
    <n v="377"/>
    <n v="239"/>
    <s v="Jake Paul"/>
    <n v="20400000"/>
    <n v="7311322368"/>
    <n v="2002005.0295728368"/>
    <n v="7267716.0715705762"/>
    <x v="11"/>
    <s v="Jake Paul"/>
    <n v="1006"/>
    <n v="100.54490690032858"/>
    <x v="4"/>
    <s v="US"/>
    <s v="People"/>
    <n v="778"/>
    <n v="105"/>
    <n v="19"/>
    <n v="14646000"/>
    <n v="3700"/>
    <n v="58600"/>
    <n v="31150"/>
    <n v="43900"/>
    <n v="703000"/>
    <n v="373450"/>
    <n v="100000"/>
    <n v="4.9019607843137254E-3"/>
    <x v="1"/>
    <s v="Sep"/>
    <n v="19"/>
    <s v="Sep 2013"/>
    <n v="3652"/>
    <x v="97"/>
  </r>
  <r>
    <n v="795"/>
    <n v="454"/>
    <s v="TV Ana Emilia"/>
    <n v="14000000"/>
    <n v="4674164601"/>
    <n v="1462504.5685231539"/>
    <n v="7179976.3456221195"/>
    <x v="11"/>
    <s v="TV Ana Emilia"/>
    <n v="651"/>
    <n v="74.347622027534428"/>
    <x v="7"/>
    <s v="MX"/>
    <s v="Entertainment"/>
    <n v="1504"/>
    <n v="29"/>
    <n v="156"/>
    <n v="26783000"/>
    <n v="6700"/>
    <n v="107100"/>
    <n v="56900"/>
    <n v="80300"/>
    <n v="1300000"/>
    <n v="690150"/>
    <n v="100000"/>
    <n v="7.1428571428571426E-3"/>
    <x v="9"/>
    <s v="Dec"/>
    <n v="30"/>
    <s v="Dec 2014"/>
    <n v="3196"/>
    <x v="95"/>
  </r>
  <r>
    <n v="670"/>
    <n v="393"/>
    <s v="Mohamed Ramadan I ï¿½ï¿½ï¿½ï¿½ï¿½ï¿½ï"/>
    <n v="15100000"/>
    <n v="5324913850"/>
    <n v="1634913.6782315015"/>
    <n v="7071598.7383798137"/>
    <x v="11"/>
    <s v="Mohamed Ramadan I ï¿½ï¿½ï¿½ï¿½ï¿½ï¿½ï"/>
    <n v="753"/>
    <n v="84.385937979735942"/>
    <x v="37"/>
    <s v="EG"/>
    <s v="Entertainment"/>
    <n v="1242"/>
    <n v="2"/>
    <n v="145"/>
    <n v="46060000"/>
    <n v="11500"/>
    <n v="184200"/>
    <n v="97850"/>
    <n v="138200"/>
    <n v="2200000"/>
    <n v="1169100"/>
    <n v="100000"/>
    <n v="6.6225165562913907E-3"/>
    <x v="9"/>
    <s v="Oct"/>
    <n v="31"/>
    <s v="Oct 2014"/>
    <n v="3257"/>
    <x v="14"/>
  </r>
  <r>
    <n v="943"/>
    <n v="533"/>
    <s v="Go Ami Go!"/>
    <n v="12700000"/>
    <n v="1714955279"/>
    <n v="605777.20911338751"/>
    <n v="6805378.0912698414"/>
    <x v="11"/>
    <s v="Go Ami Go!"/>
    <n v="252"/>
    <n v="32.490286117979515"/>
    <x v="20"/>
    <s v="CO"/>
    <s v="People"/>
    <n v="5821"/>
    <n v="11"/>
    <n v="57"/>
    <n v="327600000"/>
    <n v="81900"/>
    <n v="1300000"/>
    <n v="690950"/>
    <n v="982800"/>
    <n v="15700000"/>
    <n v="8341400"/>
    <n v="1500000"/>
    <n v="0.11811023622047244"/>
    <x v="4"/>
    <s v="Dec"/>
    <n v="3"/>
    <s v="Dec 2015"/>
    <n v="2831"/>
    <x v="90"/>
  </r>
  <r>
    <n v="323"/>
    <n v="207"/>
    <s v="Zach Choi ASMR"/>
    <n v="21900000"/>
    <n v="5918314128"/>
    <n v="1767188.4526724396"/>
    <n v="6256146.0126849897"/>
    <x v="11"/>
    <s v="Zach Choi ASMR"/>
    <n v="946"/>
    <n v="103.1024186324276"/>
    <x v="4"/>
    <s v="US"/>
    <s v="People"/>
    <n v="1069"/>
    <n v="94"/>
    <n v="12"/>
    <n v="234222000"/>
    <n v="58600"/>
    <n v="936900"/>
    <n v="497750"/>
    <n v="702700"/>
    <n v="11200000"/>
    <n v="5951350"/>
    <n v="400000"/>
    <n v="1.8264840182648401E-2"/>
    <x v="9"/>
    <s v="Jul"/>
    <n v="5"/>
    <s v="Jul 2014"/>
    <n v="3349"/>
    <x v="12"/>
  </r>
  <r>
    <n v="460"/>
    <n v="286"/>
    <s v="Willie Salim"/>
    <n v="18500000"/>
    <n v="4051072188"/>
    <n v="1147612.5178470255"/>
    <n v="5966232.9720176728"/>
    <x v="11"/>
    <s v="Willie Salim"/>
    <n v="679"/>
    <n v="70.208215297450423"/>
    <x v="11"/>
    <s v="ID"/>
    <s v="People"/>
    <n v="1868"/>
    <n v="13"/>
    <n v="25"/>
    <n v="197369000"/>
    <n v="49300"/>
    <n v="789500"/>
    <n v="419400"/>
    <n v="592100"/>
    <n v="9500000"/>
    <n v="5046050"/>
    <n v="1600000"/>
    <n v="8.6486486486486491E-2"/>
    <x v="9"/>
    <s v="Jan"/>
    <n v="6"/>
    <s v="Jan 2014"/>
    <n v="3530"/>
    <x v="17"/>
  </r>
  <r>
    <n v="235"/>
    <n v="155"/>
    <s v="WB Kids"/>
    <n v="25200000"/>
    <n v="11081602368"/>
    <n v="3567805.0122343851"/>
    <n v="5472396.2311111111"/>
    <x v="11"/>
    <s v="WB Kids"/>
    <n v="2025"/>
    <n v="237.96683837733417"/>
    <x v="4"/>
    <s v="US"/>
    <s v="Film"/>
    <n v="375"/>
    <n v="70"/>
    <n v="16"/>
    <n v="140319000"/>
    <n v="35100"/>
    <n v="561300"/>
    <n v="298200"/>
    <n v="421000"/>
    <n v="6700000"/>
    <n v="3560500"/>
    <n v="300000"/>
    <n v="1.1904761904761904E-2"/>
    <x v="4"/>
    <s v="Mar"/>
    <n v="31"/>
    <s v="Mar 2015"/>
    <n v="3106"/>
    <x v="6"/>
  </r>
  <r>
    <n v="946"/>
    <n v="536"/>
    <s v="ýýýýýýýýýSULGI"/>
    <n v="12600000"/>
    <n v="3485373675"/>
    <n v="881034.80156723969"/>
    <n v="5103036.1273792097"/>
    <x v="11"/>
    <s v="ýýýýýýýýýSULGI"/>
    <n v="683"/>
    <n v="63.016936299292212"/>
    <x v="23"/>
    <s v="KR"/>
    <s v="People"/>
    <n v="2313"/>
    <n v="17"/>
    <n v="61"/>
    <n v="113132000"/>
    <n v="28300"/>
    <n v="452500"/>
    <n v="240400"/>
    <n v="339400"/>
    <n v="5400000"/>
    <n v="2869700"/>
    <n v="300000"/>
    <n v="2.3809523809523808E-2"/>
    <x v="13"/>
    <s v="Nov"/>
    <n v="5"/>
    <s v="Nov 2012"/>
    <n v="3956"/>
    <x v="32"/>
  </r>
  <r>
    <n v="500"/>
    <n v="305"/>
    <s v="tanboy kun"/>
    <n v="17700000"/>
    <n v="3647267655"/>
    <n v="1443890.5997624702"/>
    <n v="4935409.5466847094"/>
    <x v="11"/>
    <s v="tanboy kun"/>
    <n v="739"/>
    <n v="106.78345209817894"/>
    <x v="11"/>
    <s v="ID"/>
    <s v="Entertainment"/>
    <n v="2169"/>
    <n v="17"/>
    <n v="122"/>
    <n v="48174000"/>
    <n v="12000"/>
    <n v="192700"/>
    <n v="102350"/>
    <n v="144500"/>
    <n v="2300000"/>
    <n v="1222250"/>
    <n v="100000"/>
    <n v="5.6497175141242938E-3"/>
    <x v="3"/>
    <s v="Oct"/>
    <n v="27"/>
    <s v="Oct 2016"/>
    <n v="2526"/>
    <x v="5"/>
  </r>
  <r>
    <n v="650"/>
    <n v="382"/>
    <s v="ILYA BORZOV"/>
    <n v="15300000"/>
    <n v="9938811455"/>
    <n v="11255732.11211778"/>
    <n v="4569568.4850574713"/>
    <x v="11"/>
    <s v="ILYA BORZOV"/>
    <n v="2175"/>
    <n v="899.06568516421282"/>
    <x v="8"/>
    <s v="RU"/>
    <s v="People"/>
    <n v="441"/>
    <n v="8"/>
    <n v="42"/>
    <n v="475565000"/>
    <n v="118900"/>
    <n v="1900000"/>
    <n v="1009450"/>
    <n v="1400000"/>
    <n v="22800000"/>
    <n v="12100000"/>
    <n v="800000"/>
    <n v="5.2287581699346407E-2"/>
    <x v="7"/>
    <s v="Apr"/>
    <n v="1"/>
    <s v="Apr 2021"/>
    <n v="883"/>
    <x v="168"/>
  </r>
  <r>
    <n v="652"/>
    <n v="384"/>
    <s v="Pokï¿½ï¿½ï¿½ï¿½ï¿½ï¿½ï¿½ï¿½ï¿½"/>
    <n v="15200000"/>
    <n v="857725714"/>
    <n v="396911.4826469227"/>
    <n v="4421266.5670103095"/>
    <x v="11"/>
    <s v="Pokï¿½ï¿½ï¿½ï¿½ï¿½ï¿½ï¿½ï¿½ï¿½"/>
    <n v="194"/>
    <n v="32.767237390097179"/>
    <x v="3"/>
    <s v="IN"/>
    <s v="Film"/>
    <n v="13929"/>
    <n v="100"/>
    <n v="35"/>
    <n v="65380000"/>
    <n v="16300"/>
    <n v="261500"/>
    <n v="138900"/>
    <n v="196100"/>
    <n v="3100000"/>
    <n v="1648050"/>
    <n v="1300000"/>
    <n v="8.5526315789473686E-2"/>
    <x v="2"/>
    <s v="Oct"/>
    <n v="15"/>
    <s v="Oct 2017"/>
    <n v="2161"/>
    <x v="143"/>
  </r>
  <r>
    <n v="542"/>
    <n v="326"/>
    <s v="Danny Fitt"/>
    <n v="16900000"/>
    <n v="9544277833"/>
    <n v="3871917.9849898582"/>
    <n v="4083987.0915703895"/>
    <x v="11"/>
    <s v="Danny Fitt"/>
    <n v="2337"/>
    <n v="346.0466531440162"/>
    <x v="4"/>
    <s v="US"/>
    <s v="Entertainment"/>
    <n v="488"/>
    <n v="134"/>
    <n v="129"/>
    <n v="275264000"/>
    <n v="68800"/>
    <n v="1100000"/>
    <n v="584400"/>
    <n v="825800"/>
    <n v="13200000"/>
    <n v="7012900"/>
    <n v="700000"/>
    <n v="4.142011834319527E-2"/>
    <x v="3"/>
    <s v="Dec"/>
    <n v="31"/>
    <s v="Dec 2016"/>
    <n v="2465"/>
    <x v="55"/>
  </r>
  <r>
    <n v="486"/>
    <n v="297"/>
    <s v="KatieAngel"/>
    <n v="17900000"/>
    <n v="3841205465"/>
    <n v="1261479.6272577997"/>
    <n v="3911614.5264765783"/>
    <x v="11"/>
    <s v="KatieAngel"/>
    <n v="982"/>
    <n v="117.71100164203614"/>
    <x v="4"/>
    <s v="US"/>
    <s v="Music"/>
    <n v="2014"/>
    <n v="125"/>
    <n v="106"/>
    <n v="51687000"/>
    <n v="12900"/>
    <n v="206700"/>
    <n v="109800"/>
    <n v="155100"/>
    <n v="2500000"/>
    <n v="1327550"/>
    <n v="100000"/>
    <n v="5.5865921787709499E-3"/>
    <x v="4"/>
    <s v="May"/>
    <n v="19"/>
    <s v="May 2015"/>
    <n v="3045"/>
    <x v="21"/>
  </r>
  <r>
    <n v="868"/>
    <n v="496"/>
    <s v="Kids Lineï¿½ï¿½ï¿½ï¿½ï¿½ï¿½ï¿½"/>
    <n v="13300000"/>
    <n v="9088562002"/>
    <n v="2102860.2503470615"/>
    <n v="3314574.0342815462"/>
    <x v="11"/>
    <s v="Kids Lineï¿½ï¿½ï¿½ï¿½ï¿½ï¿½ï¿½"/>
    <n v="2742"/>
    <n v="231.56640444238778"/>
    <x v="4"/>
    <s v="US"/>
    <s v="Education"/>
    <n v="524"/>
    <n v="166"/>
    <n v="41"/>
    <n v="161889000"/>
    <n v="40500"/>
    <n v="647600"/>
    <n v="344050"/>
    <n v="485700"/>
    <n v="7800000"/>
    <n v="4142850"/>
    <n v="100000"/>
    <n v="7.5187969924812026E-3"/>
    <x v="11"/>
    <s v="Nov"/>
    <n v="26"/>
    <s v="Nov 2011"/>
    <n v="4322"/>
    <x v="114"/>
  </r>
  <r>
    <n v="666"/>
    <n v="392"/>
    <s v="PowerfulJRE"/>
    <n v="15100000"/>
    <n v="3060202847"/>
    <n v="785674.67188703467"/>
    <n v="2951015.2815814852"/>
    <x v="11"/>
    <s v="PowerfulJRE"/>
    <n v="1037"/>
    <n v="97.177150192554549"/>
    <x v="4"/>
    <s v="US"/>
    <s v="People"/>
    <n v="2796"/>
    <n v="149"/>
    <n v="43"/>
    <n v="43409000"/>
    <n v="10900"/>
    <n v="173600"/>
    <n v="92250"/>
    <n v="130200"/>
    <n v="2100000"/>
    <n v="1115100"/>
    <n v="200000"/>
    <n v="1.3245033112582781E-2"/>
    <x v="1"/>
    <s v="Jan"/>
    <n v="12"/>
    <s v="Jan 2013"/>
    <n v="3895"/>
    <x v="107"/>
  </r>
  <r>
    <n v="945"/>
    <n v="535"/>
    <s v="CaseyNeistat"/>
    <n v="12600000"/>
    <n v="3152402405"/>
    <n v="635565.00100806449"/>
    <n v="2863217.4432334243"/>
    <x v="11"/>
    <s v="CaseyNeistat"/>
    <n v="1101"/>
    <n v="81.021169354838719"/>
    <x v="4"/>
    <s v="US"/>
    <s v="People"/>
    <n v="2681"/>
    <n v="174"/>
    <n v="61"/>
    <n v="5952000"/>
    <n v="1500"/>
    <n v="23800"/>
    <n v="12650"/>
    <n v="17900"/>
    <n v="285700"/>
    <n v="151800"/>
    <n v="100000"/>
    <n v="7.9365079365079361E-3"/>
    <x v="16"/>
    <s v="Feb"/>
    <n v="15"/>
    <s v="Feb 2010"/>
    <n v="4960"/>
    <x v="105"/>
  </r>
  <r>
    <n v="893"/>
    <n v="509"/>
    <s v="Painzeiro"/>
    <n v="13100000"/>
    <n v="2555801802"/>
    <n v="893324.64243271586"/>
    <n v="2373075.0250696377"/>
    <x v="11"/>
    <s v="Painzeiro"/>
    <n v="1077"/>
    <n v="137.40125830129324"/>
    <x v="1"/>
    <s v="BR"/>
    <s v="People"/>
    <n v="3545"/>
    <n v="50"/>
    <n v="56"/>
    <n v="43990000"/>
    <n v="11000"/>
    <n v="176000"/>
    <n v="93500"/>
    <n v="132000"/>
    <n v="2100000"/>
    <n v="1116000"/>
    <n v="100000"/>
    <n v="7.6335877862595417E-3"/>
    <x v="4"/>
    <s v="Nov"/>
    <n v="6"/>
    <s v="Nov 2015"/>
    <n v="2861"/>
    <x v="145"/>
  </r>
  <r>
    <n v="761"/>
    <n v="438"/>
    <s v="Indore Physical Academy"/>
    <n v="14400000"/>
    <n v="4156427797"/>
    <n v="1208263.8944767441"/>
    <n v="2261386.1789989118"/>
    <x v="11"/>
    <s v="Indore Physical Academy"/>
    <n v="1838"/>
    <n v="195.0203488372093"/>
    <x v="3"/>
    <s v="IN"/>
    <s v="People"/>
    <n v="1793"/>
    <n v="107"/>
    <n v="47"/>
    <n v="70409000"/>
    <n v="17600"/>
    <n v="281600"/>
    <n v="149600"/>
    <n v="211200"/>
    <n v="3400000"/>
    <n v="1805600"/>
    <n v="200000"/>
    <n v="1.3888888888888888E-2"/>
    <x v="9"/>
    <s v="Apr"/>
    <n v="19"/>
    <s v="Apr 2014"/>
    <n v="3440"/>
    <x v="30"/>
  </r>
  <r>
    <n v="130"/>
    <n v="95"/>
    <s v="Ricis Official"/>
    <n v="33300000"/>
    <n v="5994136760"/>
    <n v="2140763.1285714284"/>
    <n v="2190839.4590643276"/>
    <x v="11"/>
    <s v="Ricis Official"/>
    <n v="2736"/>
    <n v="356.6571428571429"/>
    <x v="11"/>
    <s v="ID"/>
    <s v="Entertainment"/>
    <n v="1043"/>
    <n v="2"/>
    <n v="34"/>
    <n v="157101000"/>
    <n v="39300"/>
    <n v="628400"/>
    <n v="333850"/>
    <n v="471300"/>
    <n v="7500000"/>
    <n v="3985650"/>
    <n v="1900000"/>
    <n v="5.7057057057057055E-2"/>
    <x v="3"/>
    <s v="Jan"/>
    <n v="15"/>
    <s v="Jan 2016"/>
    <n v="2800"/>
    <x v="43"/>
  </r>
  <r>
    <n v="897"/>
    <n v="512"/>
    <s v="RaptorGamer"/>
    <n v="13100000"/>
    <n v="2879263916"/>
    <n v="1099795.2314744079"/>
    <n v="1993950.0803324101"/>
    <x v="11"/>
    <s v="RaptorGamer"/>
    <n v="1444"/>
    <n v="201.32161955691367"/>
    <x v="21"/>
    <s v="EC"/>
    <s v="Games"/>
    <n v="3044"/>
    <n v="2"/>
    <n v="65"/>
    <n v="62909000"/>
    <n v="15700"/>
    <n v="251600"/>
    <n v="133650"/>
    <n v="188700"/>
    <n v="3000000"/>
    <n v="1594350"/>
    <n v="300000"/>
    <n v="2.2900763358778626E-2"/>
    <x v="3"/>
    <s v="Jul"/>
    <n v="16"/>
    <s v="Jul 2016"/>
    <n v="2618"/>
    <x v="31"/>
  </r>
  <r>
    <n v="352"/>
    <n v="224"/>
    <s v="Baim Paula"/>
    <n v="21100000"/>
    <n v="4526271677"/>
    <n v="1709317.0985649547"/>
    <n v="1946783.5169892474"/>
    <x v="11"/>
    <s v="Baim Paula"/>
    <n v="2325"/>
    <n v="320.47771903323263"/>
    <x v="11"/>
    <s v="ID"/>
    <s v="Entertainment"/>
    <n v="1583"/>
    <n v="8"/>
    <n v="94"/>
    <n v="26974000"/>
    <n v="6700"/>
    <n v="107900"/>
    <n v="57300"/>
    <n v="80900"/>
    <n v="1300000"/>
    <n v="690450"/>
    <n v="100000"/>
    <n v="4.7393364928909956E-3"/>
    <x v="3"/>
    <s v="Jun"/>
    <n v="4"/>
    <s v="Jun 2016"/>
    <n v="2648"/>
    <x v="46"/>
  </r>
  <r>
    <n v="231"/>
    <n v="152"/>
    <s v="Rans Entertainment"/>
    <n v="25400000"/>
    <n v="6430853035"/>
    <n v="2271583.5517484988"/>
    <n v="1730584.777987083"/>
    <x v="11"/>
    <s v="Rans Entertainment"/>
    <n v="3716"/>
    <n v="479.10279053338041"/>
    <x v="11"/>
    <s v="ID"/>
    <s v="Entertainment"/>
    <n v="942"/>
    <n v="6"/>
    <n v="62"/>
    <n v="58487000"/>
    <n v="14600"/>
    <n v="233900"/>
    <n v="124250"/>
    <n v="175500"/>
    <n v="2800000"/>
    <n v="1487750"/>
    <n v="100000"/>
    <n v="3.937007874015748E-3"/>
    <x v="4"/>
    <s v="Dec"/>
    <n v="27"/>
    <s v="Dec 2015"/>
    <n v="2831"/>
    <x v="90"/>
  </r>
  <r>
    <n v="800"/>
    <n v="458"/>
    <s v="ETV Jabardasth"/>
    <n v="14000000"/>
    <n v="13542939513"/>
    <n v="4538518.6035522791"/>
    <n v="1403122.6184210526"/>
    <x v="11"/>
    <s v="ETV Jabardasth"/>
    <n v="9652"/>
    <n v="1180.6233243967829"/>
    <x v="3"/>
    <s v="IN"/>
    <s v="Comedy"/>
    <n v="268"/>
    <n v="111"/>
    <n v="34"/>
    <n v="133584000"/>
    <n v="33400"/>
    <n v="534300"/>
    <n v="283850"/>
    <n v="400800"/>
    <n v="6400000"/>
    <n v="3400400"/>
    <n v="100000"/>
    <n v="7.1428571428571426E-3"/>
    <x v="4"/>
    <s v="Jul"/>
    <n v="14"/>
    <s v="Jul 2015"/>
    <n v="2984"/>
    <x v="87"/>
  </r>
  <r>
    <n v="884"/>
    <n v="505"/>
    <s v="ýýýýýýTwinsFromRussia"/>
    <n v="13200000"/>
    <n v="9378175604"/>
    <n v="2081264.0044385265"/>
    <n v="1361523.7520325202"/>
    <x v="11"/>
    <s v="ýýýýýýTwinsFromRussia"/>
    <n v="6888"/>
    <n v="557.94940079893479"/>
    <x v="4"/>
    <s v="US"/>
    <s v="People"/>
    <n v="503"/>
    <n v="168"/>
    <n v="55"/>
    <n v="119389000"/>
    <n v="29800"/>
    <n v="477600"/>
    <n v="253700"/>
    <n v="358200"/>
    <n v="5700000"/>
    <n v="3029100"/>
    <n v="300000"/>
    <n v="2.2727272727272728E-2"/>
    <x v="11"/>
    <s v="May"/>
    <n v="16"/>
    <s v="May 2011"/>
    <n v="4506"/>
    <x v="62"/>
  </r>
  <r>
    <n v="360"/>
    <n v="230"/>
    <s v="LIV Crime"/>
    <n v="20900000"/>
    <n v="11058049885"/>
    <n v="9820648.2104795743"/>
    <n v="1122644.6583756346"/>
    <x v="11"/>
    <s v="LIV Crime"/>
    <n v="9850"/>
    <n v="3192.9396092362344"/>
    <x v="4"/>
    <s v="US"/>
    <s v="People"/>
    <n v="372"/>
    <n v="100"/>
    <n v="17"/>
    <n v="383700000"/>
    <n v="95900"/>
    <n v="1500000"/>
    <n v="797950"/>
    <n v="1200000"/>
    <n v="18400000"/>
    <n v="9800000"/>
    <n v="600000"/>
    <n v="2.8708133971291867E-2"/>
    <x v="5"/>
    <s v="Aug"/>
    <n v="18"/>
    <s v="Aug 2020"/>
    <n v="1126"/>
    <x v="170"/>
  </r>
  <r>
    <n v="992"/>
    <n v="552"/>
    <s v="Free Fire India Official"/>
    <n v="12300000"/>
    <n v="1674409945"/>
    <n v="916982.44523548742"/>
    <n v="1116273.2966666666"/>
    <x v="11"/>
    <s v="Free Fire India Official"/>
    <n v="1500"/>
    <n v="299.8357064622125"/>
    <x v="3"/>
    <s v="IN"/>
    <s v="Games"/>
    <n v="6141"/>
    <n v="125"/>
    <n v="69"/>
    <n v="64735000"/>
    <n v="16200"/>
    <n v="258900"/>
    <n v="137550"/>
    <n v="194200"/>
    <n v="3100000"/>
    <n v="1647100"/>
    <n v="300000"/>
    <n v="2.4390243902439025E-2"/>
    <x v="10"/>
    <s v="Sep"/>
    <n v="14"/>
    <s v="Sep 2018"/>
    <n v="1826"/>
    <x v="171"/>
  </r>
  <r>
    <n v="292"/>
    <n v="184"/>
    <s v="TED"/>
    <n v="23100000"/>
    <n v="2551113422"/>
    <n v="416984.86793069629"/>
    <n v="573928.77885264345"/>
    <x v="11"/>
    <s v="TED"/>
    <n v="4445"/>
    <n v="265.18878718535467"/>
    <x v="4"/>
    <s v="US"/>
    <s v="Tech"/>
    <n v="3568"/>
    <n v="85"/>
    <n v="4"/>
    <n v="13246000"/>
    <n v="3300"/>
    <n v="53000"/>
    <n v="28150"/>
    <n v="39700"/>
    <n v="635800"/>
    <n v="337750"/>
    <n v="100000"/>
    <n v="4.329004329004329E-3"/>
    <x v="12"/>
    <s v="Dec"/>
    <n v="6"/>
    <s v="Dec 2006"/>
    <n v="6118"/>
    <x v="82"/>
  </r>
  <r>
    <n v="799"/>
    <n v="457"/>
    <s v="ViralHog"/>
    <n v="14000000"/>
    <n v="18917687143"/>
    <n v="5701533.195599759"/>
    <n v="460094.05216820294"/>
    <x v="11"/>
    <s v="ViralHog"/>
    <n v="41117"/>
    <n v="4523.1178420735378"/>
    <x v="4"/>
    <s v="US"/>
    <s v="Animals"/>
    <n v="136"/>
    <n v="159"/>
    <n v="3"/>
    <n v="1364000000"/>
    <n v="340900"/>
    <n v="5500000"/>
    <n v="2920450"/>
    <n v="4100000"/>
    <n v="65500000"/>
    <n v="34800000"/>
    <n v="1100000"/>
    <n v="7.857142857142857E-2"/>
    <x v="9"/>
    <s v="Aug"/>
    <n v="22"/>
    <s v="Aug 2014"/>
    <n v="3318"/>
    <x v="103"/>
  </r>
  <r>
    <n v="912"/>
    <n v="519"/>
    <s v="Pastor Antï¿½ï¿½ï¿½ï¿½ï"/>
    <n v="12900000"/>
    <n v="2112274210"/>
    <n v="542304.03337612329"/>
    <n v="448275.51146010187"/>
    <x v="11"/>
    <s v="Pastor Antï¿½ï¿½ï¿½ï¿½ï"/>
    <n v="4712"/>
    <n v="441.5609756097561"/>
    <x v="1"/>
    <s v="BR"/>
    <s v="People"/>
    <n v="4602"/>
    <n v="52"/>
    <n v="58"/>
    <n v="31796000"/>
    <n v="7900"/>
    <n v="127200"/>
    <n v="67550"/>
    <n v="95400"/>
    <n v="1500000"/>
    <n v="797700"/>
    <n v="100000"/>
    <n v="7.7519379844961239E-3"/>
    <x v="1"/>
    <s v="Jan"/>
    <n v="19"/>
    <s v="Jan 2013"/>
    <n v="3895"/>
    <x v="107"/>
  </r>
  <r>
    <n v="306"/>
    <n v="194"/>
    <s v="Sun TV"/>
    <n v="22600000"/>
    <n v="20847038152"/>
    <n v="7528724.5041531241"/>
    <n v="341956.53421691491"/>
    <x v="11"/>
    <s v="Sun TV"/>
    <n v="60964"/>
    <n v="8036.0635608522934"/>
    <x v="3"/>
    <s v="IN"/>
    <s v="Entertainment"/>
    <n v="109"/>
    <n v="63"/>
    <n v="82"/>
    <n v="982238000"/>
    <n v="245600"/>
    <n v="3900000"/>
    <n v="2072800"/>
    <n v="2900000"/>
    <n v="47100000"/>
    <n v="25000000"/>
    <n v="600000"/>
    <n v="2.6548672566371681E-2"/>
    <x v="3"/>
    <s v="Feb"/>
    <n v="26"/>
    <s v="Feb 2016"/>
    <n v="2769"/>
    <x v="172"/>
  </r>
  <r>
    <n v="61"/>
    <n v="46"/>
    <s v="ABS-CBN Entertainment"/>
    <n v="44200000"/>
    <n v="50292540392"/>
    <n v="9078075.8830324914"/>
    <n v="259386.97401619476"/>
    <x v="11"/>
    <s v="ABS-CBN Entertainment"/>
    <n v="193890"/>
    <n v="12774.341155234657"/>
    <x v="26"/>
    <s v="PH"/>
    <s v="Entertainment"/>
    <n v="16"/>
    <n v="1"/>
    <n v="16"/>
    <n v="176629000"/>
    <n v="44200"/>
    <n v="706500"/>
    <n v="375350"/>
    <n v="529900"/>
    <n v="8500000"/>
    <n v="4514950"/>
    <n v="300000"/>
    <n v="6.7873303167420816E-3"/>
    <x v="15"/>
    <s v="Jul"/>
    <n v="16"/>
    <s v="Jul 2008"/>
    <n v="5540"/>
    <x v="157"/>
  </r>
  <r>
    <n v="918"/>
    <n v="523"/>
    <s v="AlArabiya ï¿½ï¿½ï¿½ï¿½ï¿"/>
    <n v="12900000"/>
    <n v="7520379951"/>
    <n v="1211206.3055242391"/>
    <n v="44419.387321031987"/>
    <x v="11"/>
    <s v="AlArabiya ï¿½ï¿½ï¿½ï¿½ï¿"/>
    <n v="169304"/>
    <n v="9952.6429376711221"/>
    <x v="0"/>
    <s v="AE"/>
    <s v="News"/>
    <n v="737"/>
    <n v="8"/>
    <n v="23"/>
    <n v="80219000"/>
    <n v="20100"/>
    <n v="320900"/>
    <n v="170500"/>
    <n v="240700"/>
    <n v="3900000"/>
    <n v="2070350"/>
    <n v="100000"/>
    <n v="7.7519379844961239E-3"/>
    <x v="12"/>
    <s v="Sep"/>
    <n v="19"/>
    <s v="Sep 2006"/>
    <n v="6209"/>
    <x v="38"/>
  </r>
  <r>
    <n v="96"/>
    <n v="72"/>
    <s v="ABP NEWS"/>
    <n v="37000000"/>
    <n v="13102611515"/>
    <n v="3188759.1908006812"/>
    <n v="43485.77374314655"/>
    <x v="11"/>
    <s v="ABP NEWS"/>
    <n v="301308"/>
    <n v="26765.008517887563"/>
    <x v="3"/>
    <s v="IN"/>
    <s v="News"/>
    <n v="280"/>
    <n v="25"/>
    <n v="2"/>
    <n v="267060000"/>
    <n v="66800"/>
    <n v="1100000"/>
    <n v="583400"/>
    <n v="801200"/>
    <n v="12800000"/>
    <n v="6800600"/>
    <n v="400000"/>
    <n v="1.0810810810810811E-2"/>
    <x v="13"/>
    <s v="Jun"/>
    <n v="1"/>
    <s v="Jun 2012"/>
    <n v="4109"/>
    <x v="27"/>
  </r>
  <r>
    <n v="748"/>
    <n v="434"/>
    <s v="TV9 Bharatvarsh"/>
    <n v="14500000"/>
    <n v="10303519926"/>
    <n v="5837688.3433427764"/>
    <n v="35103.776032652393"/>
    <x v="11"/>
    <s v="TV9 Bharatvarsh"/>
    <n v="293516"/>
    <n v="60698.776203966001"/>
    <x v="3"/>
    <s v="IN"/>
    <s v="News"/>
    <n v="414"/>
    <n v="106"/>
    <n v="18"/>
    <n v="418474000"/>
    <n v="104600"/>
    <n v="1700000"/>
    <n v="902300"/>
    <n v="1300000"/>
    <n v="20100000"/>
    <n v="10700000"/>
    <n v="700000"/>
    <n v="4.8275862068965517E-2"/>
    <x v="10"/>
    <s v="Nov"/>
    <n v="19"/>
    <s v="Nov 2018"/>
    <n v="1765"/>
    <x v="173"/>
  </r>
  <r>
    <n v="276"/>
    <n v="175"/>
    <s v="That Little Puff"/>
    <n v="23700000"/>
    <n v="20289689389"/>
    <n v="18019262.334813498"/>
    <n v="26384511.55916775"/>
    <x v="12"/>
    <s v="That Little Puff"/>
    <n v="769"/>
    <n v="249.27619893428064"/>
    <x v="4"/>
    <s v="US"/>
    <s v="Animals"/>
    <n v="118"/>
    <n v="81"/>
    <n v="1"/>
    <n v="755054000"/>
    <n v="188800"/>
    <n v="3000000"/>
    <n v="1594400"/>
    <n v="2300000"/>
    <n v="36200000"/>
    <n v="19250000"/>
    <n v="1100000"/>
    <n v="4.6413502109704644E-2"/>
    <x v="5"/>
    <s v="Aug"/>
    <n v="29"/>
    <s v="Aug 2020"/>
    <n v="1126"/>
    <x v="170"/>
  </r>
  <r>
    <n v="359"/>
    <n v="229"/>
    <s v="Brave Wilderness"/>
    <n v="20900000"/>
    <n v="4927879069"/>
    <n v="1499202.6373592941"/>
    <n v="5018206.7912423629"/>
    <x v="12"/>
    <s v="Brave Wilderness"/>
    <n v="982"/>
    <n v="109.04472163066626"/>
    <x v="4"/>
    <s v="US"/>
    <s v="Animals"/>
    <n v="1396"/>
    <n v="100"/>
    <n v="2"/>
    <n v="2989000"/>
    <n v="0"/>
    <n v="0"/>
    <n v="0"/>
    <n v="0"/>
    <n v="0"/>
    <n v="0"/>
    <n v="100000"/>
    <n v="4.7846889952153108E-3"/>
    <x v="9"/>
    <s v="Sep"/>
    <n v="8"/>
    <s v="Sep 2014"/>
    <n v="3287"/>
    <x v="122"/>
  </r>
  <r>
    <n v="837"/>
    <n v="481"/>
    <s v="BBC"/>
    <n v="13600000"/>
    <n v="9685060624"/>
    <n v="1487035.2562567173"/>
    <n v="603543.38032030908"/>
    <x v="12"/>
    <s v="BBC"/>
    <n v="16047"/>
    <n v="899.30216490096734"/>
    <x v="5"/>
    <s v="GB"/>
    <s v="Entertainment"/>
    <n v="474"/>
    <n v="29"/>
    <n v="160"/>
    <n v="44414000"/>
    <n v="11100"/>
    <n v="177700"/>
    <n v="94400"/>
    <n v="133200"/>
    <n v="2100000"/>
    <n v="1116600"/>
    <n v="100000"/>
    <n v="7.3529411764705881E-3"/>
    <x v="14"/>
    <s v="Nov"/>
    <n v="12"/>
    <s v="Nov 2005"/>
    <n v="6513"/>
    <x v="29"/>
  </r>
  <r>
    <n v="250"/>
    <n v="163"/>
    <s v="Mark Rober"/>
    <n v="24600000"/>
    <n v="3647987299"/>
    <n v="838039.81139444059"/>
    <n v="30399894.158333335"/>
    <x v="13"/>
    <s v="Mark Rober"/>
    <n v="120"/>
    <n v="10.062026188835286"/>
    <x v="4"/>
    <s v="US"/>
    <s v="Tech"/>
    <n v="2178"/>
    <n v="74"/>
    <n v="3"/>
    <n v="88625000"/>
    <n v="22200"/>
    <n v="354500"/>
    <n v="188350"/>
    <n v="265900"/>
    <n v="4300000"/>
    <n v="2282950"/>
    <n v="200000"/>
    <n v="8.130081300813009E-3"/>
    <x v="11"/>
    <s v="Oct"/>
    <n v="20"/>
    <s v="Oct 2011"/>
    <n v="4353"/>
    <x v="53"/>
  </r>
  <r>
    <n v="144"/>
    <n v="104"/>
    <s v="MR. INDIAN HACKER"/>
    <n v="31700000"/>
    <n v="5711208484"/>
    <n v="1389926.620588951"/>
    <n v="6147694.8159311088"/>
    <x v="13"/>
    <s v="MR. INDIAN HACKER"/>
    <n v="929"/>
    <n v="82.522511559990264"/>
    <x v="3"/>
    <s v="IN"/>
    <s v="Tech"/>
    <n v="1132"/>
    <n v="40"/>
    <n v="1"/>
    <n v="109125000"/>
    <n v="27300"/>
    <n v="436500"/>
    <n v="231900"/>
    <n v="327400"/>
    <n v="5200000"/>
    <n v="2763700"/>
    <n v="500000"/>
    <n v="1.5772870662460567E-2"/>
    <x v="13"/>
    <s v="Jun"/>
    <n v="21"/>
    <s v="Jun 2012"/>
    <n v="4109"/>
    <x v="27"/>
  </r>
  <r>
    <n v="520"/>
    <n v="316"/>
    <s v="Apple"/>
    <n v="17300000"/>
    <n v="1026425106"/>
    <n v="153979.16381638162"/>
    <n v="5702361.7000000002"/>
    <x v="13"/>
    <s v="Apple"/>
    <n v="180"/>
    <n v="9.8559855985598563"/>
    <x v="4"/>
    <s v="US"/>
    <s v="Tech"/>
    <n v="11274"/>
    <n v="130"/>
    <n v="9"/>
    <n v="46484000"/>
    <n v="11600"/>
    <n v="185900"/>
    <n v="98750"/>
    <n v="139500"/>
    <n v="2200000"/>
    <n v="1169750"/>
    <n v="100000"/>
    <n v="5.7803468208092483E-3"/>
    <x v="14"/>
    <s v="Jun"/>
    <n v="22"/>
    <s v="Jun 2005"/>
    <n v="6666"/>
    <x v="146"/>
  </r>
  <r>
    <n v="643"/>
    <n v="378"/>
    <s v="Mrwhosetheboss"/>
    <n v="15400000"/>
    <n v="3736069980"/>
    <n v="823648.58465608465"/>
    <n v="2369099.5434369054"/>
    <x v="13"/>
    <s v="Mrwhosetheboss"/>
    <n v="1577"/>
    <n v="126.89704585537919"/>
    <x v="5"/>
    <s v="GB"/>
    <s v="Tech"/>
    <n v="2083"/>
    <n v="24"/>
    <n v="12"/>
    <n v="167697000"/>
    <n v="41900"/>
    <n v="670800"/>
    <n v="356350"/>
    <n v="503100"/>
    <n v="8000000"/>
    <n v="4251550"/>
    <n v="400000"/>
    <n v="2.5974025974025976E-2"/>
    <x v="11"/>
    <s v="Apr"/>
    <n v="20"/>
    <s v="Apr 2011"/>
    <n v="4536"/>
    <x v="130"/>
  </r>
  <r>
    <n v="525"/>
    <n v="318"/>
    <s v="Marques Brownlee"/>
    <n v="17200000"/>
    <n v="3606912471"/>
    <n v="637038.58548216172"/>
    <n v="2301794.8123803446"/>
    <x v="13"/>
    <s v="Marques Brownlee"/>
    <n v="1567"/>
    <n v="101.01642529141645"/>
    <x v="4"/>
    <s v="US"/>
    <s v="Tech"/>
    <n v="2196"/>
    <n v="131"/>
    <n v="10"/>
    <n v="52325000"/>
    <n v="13100"/>
    <n v="209300"/>
    <n v="111200"/>
    <n v="157000"/>
    <n v="2500000"/>
    <n v="1328500"/>
    <n v="100000"/>
    <n v="5.8139534883720929E-3"/>
    <x v="15"/>
    <s v="Mar"/>
    <n v="21"/>
    <s v="Mar 2008"/>
    <n v="5662"/>
    <x v="159"/>
  </r>
  <r>
    <n v="815"/>
    <n v="466"/>
    <s v="Hacksmith Industries"/>
    <n v="13800000"/>
    <n v="1820559912"/>
    <n v="286161.57057529077"/>
    <n v="2052491.4453213078"/>
    <x v="13"/>
    <s v="Hacksmith Industries"/>
    <n v="887"/>
    <n v="50.888871424080477"/>
    <x v="10"/>
    <s v="CA"/>
    <s v="Tech"/>
    <n v="5524"/>
    <n v="10"/>
    <n v="14"/>
    <n v="83943000"/>
    <n v="21000"/>
    <n v="335800"/>
    <n v="178400"/>
    <n v="251800"/>
    <n v="4000000"/>
    <n v="2125900"/>
    <n v="100000"/>
    <n v="7.246376811594203E-3"/>
    <x v="12"/>
    <s v="Apr"/>
    <n v="20"/>
    <s v="Apr 2006"/>
    <n v="6362"/>
    <x v="106"/>
  </r>
  <r>
    <n v="885"/>
    <n v="506"/>
    <s v="Technology Gyan"/>
    <n v="13200000"/>
    <n v="1138262456"/>
    <n v="397854.75567983225"/>
    <n v="1113759.7416829746"/>
    <x v="13"/>
    <s v="Technology Gyan"/>
    <n v="1022"/>
    <n v="130.38448095071652"/>
    <x v="3"/>
    <s v="IN"/>
    <s v="Tech"/>
    <n v="9955"/>
    <n v="118"/>
    <n v="17"/>
    <n v="18518000"/>
    <n v="4600"/>
    <n v="74100"/>
    <n v="39350"/>
    <n v="55600"/>
    <n v="888900"/>
    <n v="472250"/>
    <n v="100000"/>
    <n v="7.575757575757576E-3"/>
    <x v="4"/>
    <s v="Nov"/>
    <n v="17"/>
    <s v="Nov 2015"/>
    <n v="2861"/>
    <x v="145"/>
  </r>
  <r>
    <n v="626"/>
    <n v="367"/>
    <s v="Linus Tech Tips"/>
    <n v="15600000"/>
    <n v="7172386509"/>
    <n v="1324051.4138822227"/>
    <n v="1096359.9066034851"/>
    <x v="13"/>
    <s v="Linus Tech Tips"/>
    <n v="6542"/>
    <n v="440.80302750599964"/>
    <x v="10"/>
    <s v="CA"/>
    <s v="Tech"/>
    <n v="802"/>
    <n v="7"/>
    <n v="11"/>
    <n v="88224000"/>
    <n v="22100"/>
    <n v="352900"/>
    <n v="187500"/>
    <n v="264700"/>
    <n v="4200000"/>
    <n v="2232350"/>
    <n v="100000"/>
    <n v="6.41025641025641E-3"/>
    <x v="15"/>
    <s v="Nov"/>
    <n v="25"/>
    <s v="Nov 2008"/>
    <n v="5417"/>
    <x v="89"/>
  </r>
  <r>
    <n v="861"/>
    <n v="493"/>
    <s v="Trakin Tech"/>
    <n v="13300000"/>
    <n v="2262690743"/>
    <n v="523528.63095788989"/>
    <n v="621618.33598901099"/>
    <x v="13"/>
    <s v="Trakin Tech"/>
    <n v="3640"/>
    <n v="307.40397963905599"/>
    <x v="3"/>
    <s v="IN"/>
    <s v="Tech"/>
    <n v="4152"/>
    <n v="116"/>
    <n v="16"/>
    <n v="43669000"/>
    <n v="10900"/>
    <n v="174700"/>
    <n v="92800"/>
    <n v="131000"/>
    <n v="2100000"/>
    <n v="1115500"/>
    <n v="100000"/>
    <n v="7.5187969924812026E-3"/>
    <x v="11"/>
    <s v="Nov"/>
    <n v="2"/>
    <s v="Nov 2011"/>
    <n v="4322"/>
    <x v="114"/>
  </r>
  <r>
    <n v="327"/>
    <n v="210"/>
    <s v="National Geographic"/>
    <n v="21800000"/>
    <n v="5614621131"/>
    <n v="886705.80085281108"/>
    <n v="552511.42796693568"/>
    <x v="13"/>
    <s v="National Geographic"/>
    <n v="10162"/>
    <n v="585.77542640555907"/>
    <x v="4"/>
    <s v="US"/>
    <s v="Entertainment"/>
    <n v="1158"/>
    <n v="95"/>
    <n v="89"/>
    <n v="45812000"/>
    <n v="11500"/>
    <n v="183200"/>
    <n v="97350"/>
    <n v="137400"/>
    <n v="2200000"/>
    <n v="1168700"/>
    <n v="100000"/>
    <n v="4.5871559633027525E-3"/>
    <x v="12"/>
    <s v="May"/>
    <n v="7"/>
    <s v="May 2006"/>
    <n v="6332"/>
    <x v="102"/>
  </r>
  <r>
    <n v="287"/>
    <n v="181"/>
    <s v="Happy Lives"/>
    <n v="23200000"/>
    <n v="2634"/>
    <n v="0.96131386861313872"/>
    <n v="2634"/>
    <x v="13"/>
    <s v="Happy Lives"/>
    <n v="1"/>
    <n v="0.13321167883211679"/>
    <x v="4"/>
    <s v="US"/>
    <s v="Entertainment"/>
    <n v="4053372"/>
    <n v="84"/>
    <n v="79"/>
    <n v="6589000000"/>
    <n v="0"/>
    <n v="0"/>
    <n v="0"/>
    <n v="0"/>
    <n v="0"/>
    <n v="0"/>
    <n v="100000"/>
    <n v="4.3103448275862068E-3"/>
    <x v="3"/>
    <s v="Mar"/>
    <n v="15"/>
    <s v="Mar 2016"/>
    <n v="2740"/>
    <x v="92"/>
  </r>
  <r>
    <n v="68"/>
    <n v="51"/>
    <s v="Masha and The Bear"/>
    <n v="42400000"/>
    <n v="24519022988"/>
    <n v="7459392.4514755094"/>
    <n v="20130560.745484401"/>
    <x v="14"/>
    <s v="Masha and The Bear"/>
    <n v="1218"/>
    <n v="135.25098874353515"/>
    <x v="4"/>
    <s v="US"/>
    <s v="Film"/>
    <n v="74"/>
    <n v="20"/>
    <n v="5"/>
    <n v="670459000"/>
    <n v="167600"/>
    <n v="2700000"/>
    <n v="1433800"/>
    <n v="2000000"/>
    <n v="32200000"/>
    <n v="17100000"/>
    <n v="1000000"/>
    <n v="2.358490566037736E-2"/>
    <x v="9"/>
    <s v="Sep"/>
    <n v="17"/>
    <s v="Sep 2014"/>
    <n v="3287"/>
    <x v="122"/>
  </r>
  <r>
    <n v="492"/>
    <n v="301"/>
    <s v="MGC Playhouse"/>
    <n v="17900000"/>
    <n v="16174530046"/>
    <n v="3037470.4311737088"/>
    <n v="11342587.690042077"/>
    <x v="14"/>
    <s v="MGC Playhouse"/>
    <n v="1426"/>
    <n v="97.744600938967139"/>
    <x v="4"/>
    <s v="US"/>
    <s v="Education"/>
    <n v="187"/>
    <n v="125"/>
    <n v="27"/>
    <n v="102621000"/>
    <n v="25700"/>
    <n v="410500"/>
    <n v="218100"/>
    <n v="307900"/>
    <n v="4900000"/>
    <n v="2603950"/>
    <n v="100000"/>
    <n v="5.5865921787709499E-3"/>
    <x v="6"/>
    <s v="Feb"/>
    <n v="3"/>
    <s v="Feb 2009"/>
    <n v="5325"/>
    <x v="174"/>
  </r>
  <r>
    <n v="633"/>
    <n v="372"/>
    <s v="ýýýýýýýý ýý ýýýýýýýý"/>
    <n v="15500000"/>
    <n v="8265129639"/>
    <n v="3571793.2752808989"/>
    <n v="8095131.8697355529"/>
    <x v="14"/>
    <s v="ýýýýýýýý ýý ýýýýýýýý"/>
    <n v="1021"/>
    <n v="161.04796888504754"/>
    <x v="34"/>
    <s v="SA"/>
    <s v="Film"/>
    <n v="619"/>
    <n v="4"/>
    <n v="33"/>
    <n v="135036000"/>
    <n v="33800"/>
    <n v="540100"/>
    <n v="286950"/>
    <n v="405100"/>
    <n v="6500000"/>
    <n v="3452550"/>
    <n v="300000"/>
    <n v="1.935483870967742E-2"/>
    <x v="2"/>
    <s v="May"/>
    <n v="16"/>
    <s v="May 2017"/>
    <n v="2314"/>
    <x v="45"/>
  </r>
  <r>
    <n v="921"/>
    <n v="525"/>
    <s v="ýýýýýýýý ýýýý ýýýýýýýýýýýýýý"/>
    <n v="12900000"/>
    <n v="5585085130"/>
    <n v="1667687.4081815467"/>
    <n v="4450267.0358565738"/>
    <x v="14"/>
    <s v="ýýýýýýýý ýýýý ýýýýýýýýýýýýýý"/>
    <n v="1255"/>
    <n v="136.7796357121529"/>
    <x v="15"/>
    <s v="UA"/>
    <s v="Entertainment"/>
    <n v="1164"/>
    <n v="6"/>
    <n v="166"/>
    <n v="71118000"/>
    <n v="17800"/>
    <n v="284500"/>
    <n v="151150"/>
    <n v="213400"/>
    <n v="3400000"/>
    <n v="1806700"/>
    <n v="200000"/>
    <n v="1.5503875968992248E-2"/>
    <x v="9"/>
    <s v="Jul"/>
    <n v="17"/>
    <s v="Jul 2014"/>
    <n v="3349"/>
    <x v="12"/>
  </r>
  <r>
    <n v="820"/>
    <n v="470"/>
    <s v="Kids TV India Hindi Nursery Rhymes"/>
    <n v="13800000"/>
    <n v="6646953396"/>
    <n v="2060431.9268443894"/>
    <n v="4416580.3295681067"/>
    <x v="14"/>
    <s v="Kids TV India Hindi Nursery Rhymes"/>
    <n v="1505"/>
    <n v="170.28053316800992"/>
    <x v="3"/>
    <s v="IN"/>
    <s v="Education"/>
    <n v="898"/>
    <n v="112"/>
    <n v="38"/>
    <n v="78651000"/>
    <n v="19700"/>
    <n v="314600"/>
    <n v="167150"/>
    <n v="236000"/>
    <n v="3800000"/>
    <n v="2018000"/>
    <n v="100000"/>
    <n v="7.246376811594203E-3"/>
    <x v="9"/>
    <s v="Nov"/>
    <n v="17"/>
    <s v="Nov 2014"/>
    <n v="3226"/>
    <x v="94"/>
  </r>
  <r>
    <n v="294"/>
    <n v="186"/>
    <s v="Kids TV - Nursery Rhymes And Baby Songs"/>
    <n v="23100000"/>
    <n v="13151870846"/>
    <n v="3570966.8330165627"/>
    <n v="3478410.6971700611"/>
    <x v="14"/>
    <s v="Kids TV - Nursery Rhymes And Baby Songs"/>
    <n v="3781"/>
    <n v="374.71219114852022"/>
    <x v="4"/>
    <s v="US"/>
    <s v="Music"/>
    <n v="282"/>
    <n v="85"/>
    <n v="81"/>
    <n v="128448000"/>
    <n v="32100"/>
    <n v="513800"/>
    <n v="272950"/>
    <n v="385300"/>
    <n v="6200000"/>
    <n v="3292650"/>
    <n v="700000"/>
    <n v="3.0303030303030304E-2"/>
    <x v="1"/>
    <s v="Aug"/>
    <n v="30"/>
    <s v="Aug 2013"/>
    <n v="3683"/>
    <x v="84"/>
  </r>
  <r>
    <n v="138"/>
    <n v="101"/>
    <s v="Mr Bean"/>
    <n v="32100000"/>
    <n v="10602236110"/>
    <n v="1643248.0021698698"/>
    <n v="3430034.3286962146"/>
    <x v="14"/>
    <s v="Mr Bean"/>
    <n v="3091"/>
    <n v="174.8628332300062"/>
    <x v="5"/>
    <s v="GB"/>
    <s v="Comedy"/>
    <n v="400"/>
    <n v="4"/>
    <n v="5"/>
    <n v="56534000"/>
    <n v="14100"/>
    <n v="226100"/>
    <n v="120100"/>
    <n v="169600"/>
    <n v="2700000"/>
    <n v="1434800"/>
    <n v="100000"/>
    <n v="3.1152647975077881E-3"/>
    <x v="12"/>
    <s v="Jan"/>
    <n v="4"/>
    <s v="Jan 2006"/>
    <n v="6452"/>
    <x v="34"/>
  </r>
  <r>
    <n v="16"/>
    <n v="10"/>
    <s v="Sony SAB"/>
    <n v="83000000"/>
    <n v="101000000000"/>
    <n v="17191489.361702129"/>
    <n v="1417146.064262663"/>
    <x v="14"/>
    <s v="Sony SAB"/>
    <n v="71270"/>
    <n v="4427.8382978723403"/>
    <x v="3"/>
    <s v="IN"/>
    <s v="Entertainment"/>
    <n v="4"/>
    <n v="5"/>
    <n v="7"/>
    <n v="1657000000"/>
    <n v="414300"/>
    <n v="6600000"/>
    <n v="3507150"/>
    <n v="5000000"/>
    <n v="79600000"/>
    <n v="42300000"/>
    <n v="1100000"/>
    <n v="1.3253012048192771E-2"/>
    <x v="0"/>
    <s v="Aug"/>
    <n v="4"/>
    <s v="Aug 2007"/>
    <n v="5875"/>
    <x v="175"/>
  </r>
  <r>
    <n v="5"/>
    <n v="4"/>
    <s v="SET India"/>
    <n v="159000000"/>
    <n v="148000000000"/>
    <n v="23836366.564664196"/>
    <n v="1269993.8216516785"/>
    <x v="14"/>
    <s v="SET India"/>
    <n v="116536"/>
    <n v="6850.6426155580612"/>
    <x v="3"/>
    <s v="IN"/>
    <s v="Entertainment"/>
    <n v="3"/>
    <n v="2"/>
    <n v="2"/>
    <n v="1824000000"/>
    <n v="455900"/>
    <n v="7300000"/>
    <n v="3877950"/>
    <n v="5500000"/>
    <n v="87500000"/>
    <n v="46500000"/>
    <n v="1000000"/>
    <n v="6.2893081761006293E-3"/>
    <x v="12"/>
    <s v="Sep"/>
    <n v="20"/>
    <s v="Sep 2006"/>
    <n v="6209"/>
    <x v="38"/>
  </r>
  <r>
    <n v="90"/>
    <n v="67"/>
    <s v="Sony PAL"/>
    <n v="38200000"/>
    <n v="28519339489"/>
    <n v="8363442.6653958941"/>
    <n v="1183915.4588816473"/>
    <x v="14"/>
    <s v="Sony PAL"/>
    <n v="24089"/>
    <n v="2578.4413489736071"/>
    <x v="3"/>
    <s v="IN"/>
    <s v="Entertainment"/>
    <n v="49"/>
    <n v="23"/>
    <n v="25"/>
    <n v="415914000"/>
    <n v="104000"/>
    <n v="1700000"/>
    <n v="902000"/>
    <n v="1200000"/>
    <n v="20000000"/>
    <n v="10600000"/>
    <n v="500000"/>
    <n v="1.3089005235602094E-2"/>
    <x v="9"/>
    <s v="May"/>
    <n v="9"/>
    <s v="May 2014"/>
    <n v="3410"/>
    <x v="115"/>
  </r>
  <r>
    <n v="416"/>
    <n v="260"/>
    <s v="Sony AATH"/>
    <n v="19600000"/>
    <n v="13930021471"/>
    <n v="3879148.2793093845"/>
    <n v="746477.75955200684"/>
    <x v="14"/>
    <s v="Sony AATH"/>
    <n v="18661"/>
    <n v="1896.7599554441658"/>
    <x v="4"/>
    <s v="US"/>
    <s v="Entertainment"/>
    <n v="257"/>
    <n v="112"/>
    <n v="106"/>
    <n v="274212000"/>
    <n v="68600"/>
    <n v="1100000"/>
    <n v="584300"/>
    <n v="822600"/>
    <n v="13200000"/>
    <n v="7011300"/>
    <n v="300000"/>
    <n v="1.5306122448979591E-2"/>
    <x v="1"/>
    <s v="Nov"/>
    <n v="13"/>
    <s v="Nov 2013"/>
    <n v="3591"/>
    <x v="4"/>
  </r>
  <r>
    <n v="27"/>
    <n v="18"/>
    <s v="Colors TV"/>
    <n v="64600000"/>
    <n v="61510906457"/>
    <n v="11043250.710412927"/>
    <n v="544754.07569410617"/>
    <x v="14"/>
    <s v="Colors TV"/>
    <n v="112915"/>
    <n v="7399.2773788150807"/>
    <x v="3"/>
    <s v="IN"/>
    <s v="Entertainment"/>
    <n v="10"/>
    <n v="9"/>
    <n v="9"/>
    <n v="1188000000"/>
    <n v="296900"/>
    <n v="4800000"/>
    <n v="2548450"/>
    <n v="3600000"/>
    <n v="57000000"/>
    <n v="30300000"/>
    <n v="1100000"/>
    <n v="1.7027863777089782E-2"/>
    <x v="15"/>
    <s v="Jun"/>
    <n v="13"/>
    <s v="Jun 2008"/>
    <n v="5570"/>
    <x v="112"/>
  </r>
  <r>
    <n v="29"/>
    <n v="19"/>
    <s v="Dude Perfect"/>
    <n v="59500000"/>
    <n v="16241549158"/>
    <n v="3066178.8102699639"/>
    <n v="41752054.390745498"/>
    <x v="15"/>
    <s v="Dude Perfect"/>
    <n v="389"/>
    <n v="26.804795167075703"/>
    <x v="4"/>
    <s v="US"/>
    <s v="Sports"/>
    <n v="182"/>
    <n v="9"/>
    <n v="3"/>
    <n v="141200000"/>
    <n v="35300"/>
    <n v="564800"/>
    <n v="300050"/>
    <n v="423600"/>
    <n v="6800000"/>
    <n v="3611800"/>
    <n v="100000"/>
    <n v="1.6806722689075631E-3"/>
    <x v="6"/>
    <s v="Mar"/>
    <n v="17"/>
    <s v="Mar 2009"/>
    <n v="5297"/>
    <x v="176"/>
  </r>
  <r>
    <n v="479"/>
    <n v="294"/>
    <s v="How Ridiculous"/>
    <n v="18000000"/>
    <n v="9601137077"/>
    <n v="1877789.3755133972"/>
    <n v="14770980.118461538"/>
    <x v="15"/>
    <s v="How Ridiculous"/>
    <n v="650"/>
    <n v="46.40132994328183"/>
    <x v="38"/>
    <s v="AU"/>
    <s v="Sports"/>
    <n v="478"/>
    <n v="5"/>
    <n v="6"/>
    <n v="391298000"/>
    <n v="97800"/>
    <n v="1600000"/>
    <n v="848900"/>
    <n v="1200000"/>
    <n v="18800000"/>
    <n v="10000000"/>
    <n v="600000"/>
    <n v="3.3333333333333333E-2"/>
    <x v="6"/>
    <s v="Sep"/>
    <n v="9"/>
    <s v="Sep 2009"/>
    <n v="5113"/>
    <x v="68"/>
  </r>
  <r>
    <n v="991"/>
    <n v="551"/>
    <s v="Natan por Aï¿"/>
    <n v="12300000"/>
    <n v="9029609749"/>
    <n v="3757640.3449854348"/>
    <n v="7524674.7908333335"/>
    <x v="15"/>
    <s v="Natan por Aï¿"/>
    <n v="1200"/>
    <n v="182.27215980024968"/>
    <x v="1"/>
    <s v="BR"/>
    <s v="Entertainment"/>
    <n v="525"/>
    <n v="55"/>
    <n v="172"/>
    <n v="552513000"/>
    <n v="138100"/>
    <n v="2200000"/>
    <n v="1169050"/>
    <n v="1700000"/>
    <n v="26500000"/>
    <n v="14100000"/>
    <n v="700000"/>
    <n v="5.6910569105691054E-2"/>
    <x v="2"/>
    <s v="Feb"/>
    <n v="12"/>
    <s v="Feb 2017"/>
    <n v="2403"/>
    <x v="72"/>
  </r>
  <r>
    <n v="834"/>
    <n v="478"/>
    <s v="DALLMYD"/>
    <n v="13600000"/>
    <n v="1948925559"/>
    <n v="424140.49162132753"/>
    <n v="4730401.8422330096"/>
    <x v="15"/>
    <s v="DALLMYD"/>
    <n v="412"/>
    <n v="32.726877040261158"/>
    <x v="4"/>
    <s v="US"/>
    <s v="Sports"/>
    <n v="5133"/>
    <n v="164"/>
    <n v="11"/>
    <n v="30677000"/>
    <n v="7700"/>
    <n v="122700"/>
    <n v="65200"/>
    <n v="92000"/>
    <n v="1500000"/>
    <n v="796000"/>
    <n v="100000"/>
    <n v="7.3529411764705881E-3"/>
    <x v="11"/>
    <s v="Feb"/>
    <n v="1"/>
    <s v="Feb 2011"/>
    <n v="4595"/>
    <x v="60"/>
  </r>
  <r>
    <n v="914"/>
    <n v="520"/>
    <s v="gymvirtual"/>
    <n v="12900000"/>
    <n v="2509752944"/>
    <n v="535471.07830168551"/>
    <n v="1596534.9516539441"/>
    <x v="15"/>
    <s v="gymvirtual"/>
    <n v="1572"/>
    <n v="122.41945807552806"/>
    <x v="13"/>
    <s v="ES"/>
    <s v="Sports"/>
    <n v="3645"/>
    <n v="17"/>
    <n v="12"/>
    <n v="11993000"/>
    <n v="3000"/>
    <n v="48000"/>
    <n v="25500"/>
    <n v="36000"/>
    <n v="575700"/>
    <n v="305850"/>
    <n v="100000"/>
    <n v="7.7519379844961239E-3"/>
    <x v="16"/>
    <s v="Nov"/>
    <n v="1"/>
    <s v="Nov 2010"/>
    <n v="4687"/>
    <x v="155"/>
  </r>
  <r>
    <n v="12"/>
    <n v="8"/>
    <s v="WWE"/>
    <n v="96000000"/>
    <n v="77428473662"/>
    <n v="12976114.238645885"/>
    <n v="1104117.8670412253"/>
    <x v="15"/>
    <s v="WWE"/>
    <n v="70127"/>
    <n v="4289.652254064019"/>
    <x v="4"/>
    <s v="US"/>
    <s v="Sports"/>
    <n v="7"/>
    <n v="6"/>
    <n v="1"/>
    <n v="714614000"/>
    <n v="178700"/>
    <n v="2900000"/>
    <n v="1539350"/>
    <n v="2100000"/>
    <n v="34300000"/>
    <n v="18200000"/>
    <n v="600000"/>
    <n v="6.2500000000000003E-3"/>
    <x v="0"/>
    <s v="May"/>
    <n v="11"/>
    <s v="May 2007"/>
    <n v="5967"/>
    <x v="139"/>
  </r>
  <r>
    <n v="424"/>
    <n v="267"/>
    <s v="FIFA"/>
    <n v="19400000"/>
    <n v="5529131886"/>
    <n v="890502.80012884527"/>
    <n v="515392.60682326619"/>
    <x v="15"/>
    <s v="FIFA"/>
    <n v="10728"/>
    <n v="630.65227894991142"/>
    <x v="41"/>
    <s v="CH"/>
    <s v="Sports"/>
    <n v="1186"/>
    <n v="1"/>
    <n v="5"/>
    <n v="58863000"/>
    <n v="14700"/>
    <n v="235500"/>
    <n v="125100"/>
    <n v="176600"/>
    <n v="2800000"/>
    <n v="1488300"/>
    <n v="100000"/>
    <n v="5.1546391752577319E-3"/>
    <x v="12"/>
    <s v="Sep"/>
    <n v="6"/>
    <s v="Sep 2006"/>
    <n v="6209"/>
    <x v="38"/>
  </r>
  <r>
    <n v="568"/>
    <n v="340"/>
    <s v="UFC - Ultimate Fighting Championship"/>
    <n v="16400000"/>
    <n v="7135820721"/>
    <n v="1116192.8235570155"/>
    <n v="486688.08627745189"/>
    <x v="15"/>
    <s v="UFC - Ultimate Fighting Championship"/>
    <n v="14662"/>
    <n v="837.10777412795244"/>
    <x v="4"/>
    <s v="US"/>
    <s v="Sports"/>
    <n v="806"/>
    <n v="138"/>
    <n v="7"/>
    <n v="133208000"/>
    <n v="33300"/>
    <n v="532800"/>
    <n v="283050"/>
    <n v="399600"/>
    <n v="6400000"/>
    <n v="3399800"/>
    <n v="100000"/>
    <n v="6.0975609756097563E-3"/>
    <x v="12"/>
    <s v="Mar"/>
    <n v="4"/>
    <s v="Mar 2006"/>
    <n v="6393"/>
    <x v="25"/>
  </r>
  <r>
    <n v="647"/>
    <n v="381"/>
    <s v="FC Barcelona"/>
    <n v="15300000"/>
    <n v="2656528205"/>
    <n v="413724.99688522035"/>
    <n v="241766.30915544229"/>
    <x v="15"/>
    <s v="FC Barcelona"/>
    <n v="10988"/>
    <n v="624.60987385142505"/>
    <x v="13"/>
    <s v="ES"/>
    <s v="Sports"/>
    <n v="3356"/>
    <n v="11"/>
    <n v="9"/>
    <n v="84867000"/>
    <n v="21200"/>
    <n v="339500"/>
    <n v="180350"/>
    <n v="254600"/>
    <n v="4100000"/>
    <n v="2177300"/>
    <n v="200000"/>
    <n v="1.3071895424836602E-2"/>
    <x v="12"/>
    <s v="Feb"/>
    <n v="6"/>
    <s v="Feb 2006"/>
    <n v="6421"/>
    <x v="165"/>
  </r>
  <r>
    <n v="71"/>
    <n v="53"/>
    <s v="Ishtar Music"/>
    <n v="41400000"/>
    <n v="17608931161"/>
    <n v="2678571.8224825067"/>
    <n v="3904419.3261640798"/>
    <x v="16"/>
    <s v="Ishtar Music"/>
    <n v="4510"/>
    <n v="250.40310313355644"/>
    <x v="3"/>
    <s v="IN"/>
    <s v="Music"/>
    <n v="155"/>
    <n v="20"/>
    <n v="28"/>
    <n v="180942000"/>
    <n v="45200"/>
    <n v="723800"/>
    <n v="384500"/>
    <n v="542800"/>
    <n v="8700000"/>
    <n v="4621400"/>
    <n v="400000"/>
    <n v="9.6618357487922701E-3"/>
    <x v="14"/>
    <s v="Sep"/>
    <n v="22"/>
    <s v="Sep 2005"/>
    <n v="6574"/>
    <x v="63"/>
  </r>
  <r>
    <n v="100"/>
    <n v="75"/>
    <s v="Ultra Bollywood"/>
    <n v="36600000"/>
    <n v="15653786446"/>
    <n v="3079635.342514263"/>
    <n v="1707437.4395724258"/>
    <x v="16"/>
    <s v="Ultra Bollywood"/>
    <n v="9168"/>
    <n v="658.33562856580761"/>
    <x v="3"/>
    <s v="IN"/>
    <s v="Entertainment"/>
    <n v="205"/>
    <n v="26"/>
    <n v="31"/>
    <n v="131462000"/>
    <n v="0"/>
    <n v="0"/>
    <n v="0"/>
    <n v="0"/>
    <n v="0"/>
    <n v="0"/>
    <n v="200000"/>
    <n v="5.4644808743169399E-3"/>
    <x v="6"/>
    <s v="Oct"/>
    <n v="21"/>
    <s v="Oct 2009"/>
    <n v="5083"/>
    <x v="1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F92741-9631-4A6D-A3B7-0BA30454E7A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46" firstHeaderRow="0" firstDataRow="1" firstDataCol="1"/>
  <pivotFields count="32">
    <pivotField showAll="0"/>
    <pivotField showAll="0"/>
    <pivotField dataField="1" showAll="0"/>
    <pivotField dataField="1" numFmtId="43" showAll="0"/>
    <pivotField showAll="0"/>
    <pivotField numFmtId="165" showAll="0"/>
    <pivotField numFmtId="165" showAll="0"/>
    <pivotField showAll="0">
      <items count="18">
        <item x="0"/>
        <item x="1"/>
        <item x="2"/>
        <item x="3"/>
        <item x="4"/>
        <item x="5"/>
        <item x="6"/>
        <item x="7"/>
        <item x="8"/>
        <item x="9"/>
        <item x="10"/>
        <item x="11"/>
        <item x="12"/>
        <item x="13"/>
        <item x="14"/>
        <item x="15"/>
        <item x="16"/>
        <item t="default"/>
      </items>
    </pivotField>
    <pivotField showAll="0"/>
    <pivotField showAll="0"/>
    <pivotField numFmtId="1" showAll="0"/>
    <pivotField axis="axisRow" showAll="0" sortType="descending">
      <items count="43">
        <item x="2"/>
        <item x="38"/>
        <item x="14"/>
        <item x="1"/>
        <item x="10"/>
        <item x="29"/>
        <item x="36"/>
        <item x="20"/>
        <item x="28"/>
        <item x="21"/>
        <item x="37"/>
        <item x="30"/>
        <item x="33"/>
        <item x="12"/>
        <item x="3"/>
        <item x="11"/>
        <item x="16"/>
        <item x="9"/>
        <item x="18"/>
        <item x="32"/>
        <item x="6"/>
        <item x="27"/>
        <item x="7"/>
        <item x="35"/>
        <item x="25"/>
        <item x="26"/>
        <item x="8"/>
        <item x="39"/>
        <item x="34"/>
        <item x="24"/>
        <item x="23"/>
        <item x="13"/>
        <item x="31"/>
        <item x="41"/>
        <item x="22"/>
        <item x="19"/>
        <item x="15"/>
        <item x="0"/>
        <item x="5"/>
        <item x="4"/>
        <item x="40"/>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showAll="0"/>
    <pivotField numFmtId="10" showAll="0"/>
    <pivotField showAll="0"/>
    <pivotField showAll="0"/>
    <pivotField showAll="0"/>
    <pivotField showAll="0"/>
    <pivotField showAll="0"/>
    <pivotField numFmtId="1" showAll="0"/>
  </pivotFields>
  <rowFields count="1">
    <field x="11"/>
  </rowFields>
  <rowItems count="43">
    <i>
      <x v="39"/>
    </i>
    <i>
      <x v="14"/>
    </i>
    <i>
      <x v="3"/>
    </i>
    <i>
      <x v="38"/>
    </i>
    <i>
      <x v="15"/>
    </i>
    <i>
      <x v="22"/>
    </i>
    <i>
      <x v="26"/>
    </i>
    <i>
      <x v="34"/>
    </i>
    <i>
      <x v="31"/>
    </i>
    <i>
      <x/>
    </i>
    <i>
      <x v="7"/>
    </i>
    <i>
      <x v="30"/>
    </i>
    <i>
      <x v="28"/>
    </i>
    <i>
      <x v="4"/>
    </i>
    <i>
      <x v="25"/>
    </i>
    <i>
      <x v="37"/>
    </i>
    <i>
      <x v="36"/>
    </i>
    <i>
      <x v="13"/>
    </i>
    <i>
      <x v="17"/>
    </i>
    <i>
      <x v="12"/>
    </i>
    <i>
      <x v="24"/>
    </i>
    <i>
      <x v="18"/>
    </i>
    <i>
      <x v="5"/>
    </i>
    <i>
      <x v="35"/>
    </i>
    <i>
      <x v="10"/>
    </i>
    <i>
      <x v="41"/>
    </i>
    <i>
      <x v="23"/>
    </i>
    <i>
      <x v="9"/>
    </i>
    <i>
      <x v="16"/>
    </i>
    <i>
      <x v="1"/>
    </i>
    <i>
      <x v="21"/>
    </i>
    <i>
      <x v="19"/>
    </i>
    <i>
      <x v="29"/>
    </i>
    <i>
      <x v="6"/>
    </i>
    <i>
      <x v="40"/>
    </i>
    <i>
      <x v="32"/>
    </i>
    <i>
      <x v="8"/>
    </i>
    <i>
      <x v="33"/>
    </i>
    <i>
      <x v="11"/>
    </i>
    <i>
      <x v="2"/>
    </i>
    <i>
      <x v="27"/>
    </i>
    <i>
      <x v="20"/>
    </i>
    <i t="grand">
      <x/>
    </i>
  </rowItems>
  <colFields count="1">
    <field x="-2"/>
  </colFields>
  <colItems count="2">
    <i>
      <x/>
    </i>
    <i i="1">
      <x v="1"/>
    </i>
  </colItems>
  <dataFields count="2">
    <dataField name="Count of Youtuber" fld="2" subtotal="count" baseField="0" baseItem="0"/>
    <dataField name="Sum of subscribers" fld="3" baseField="10" baseItem="39" numFmtId="3"/>
  </dataFields>
  <chartFormats count="5">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pivotArea type="data" outline="0" fieldPosition="0">
        <references count="2">
          <reference field="4294967294" count="1" selected="0">
            <x v="1"/>
          </reference>
          <reference field="11" count="1" selected="0">
            <x v="30"/>
          </reference>
        </references>
      </pivotArea>
    </chartFormat>
    <chartFormat chart="7" format="9"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9FA937-348A-474C-9100-DBEB01C8FAD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21" firstHeaderRow="0" firstDataRow="1" firstDataCol="1"/>
  <pivotFields count="32">
    <pivotField showAll="0"/>
    <pivotField showAll="0"/>
    <pivotField dataField="1" showAll="0"/>
    <pivotField dataField="1" numFmtId="43" showAll="0"/>
    <pivotField showAll="0"/>
    <pivotField numFmtId="165" showAll="0"/>
    <pivotField dataField="1" numFmtId="165"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numFmtId="1" showAll="0"/>
    <pivotField showAll="0">
      <items count="43">
        <item x="2"/>
        <item x="38"/>
        <item x="14"/>
        <item x="1"/>
        <item x="10"/>
        <item x="29"/>
        <item x="36"/>
        <item x="20"/>
        <item x="28"/>
        <item x="21"/>
        <item x="37"/>
        <item x="30"/>
        <item x="33"/>
        <item x="12"/>
        <item x="3"/>
        <item x="11"/>
        <item x="16"/>
        <item x="9"/>
        <item x="18"/>
        <item x="32"/>
        <item x="6"/>
        <item x="27"/>
        <item x="7"/>
        <item x="35"/>
        <item x="25"/>
        <item x="26"/>
        <item x="8"/>
        <item x="39"/>
        <item x="34"/>
        <item x="24"/>
        <item x="23"/>
        <item x="13"/>
        <item x="31"/>
        <item x="41"/>
        <item x="22"/>
        <item x="19"/>
        <item x="15"/>
        <item x="0"/>
        <item x="5"/>
        <item x="4"/>
        <item x="40"/>
        <item x="17"/>
        <item t="default"/>
      </items>
    </pivotField>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showAll="0"/>
    <pivotField numFmtId="10" showAll="0"/>
    <pivotField showAll="0"/>
    <pivotField showAll="0"/>
    <pivotField showAll="0"/>
    <pivotField showAll="0"/>
    <pivotField showAll="0"/>
    <pivotField numFmtId="1" showAll="0"/>
  </pivotFields>
  <rowFields count="1">
    <field x="7"/>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Count of Youtuber" fld="2" subtotal="count" baseField="0" baseItem="0"/>
    <dataField name="Average of subscribers" fld="3" subtotal="average" baseField="7" baseItem="7" numFmtId="3"/>
    <dataField name="Average of avg_views_per_video" fld="6" subtotal="average" baseField="7" baseItem="7" numFmtId="3"/>
  </dataFields>
  <chartFormats count="3">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C446C9-98B7-41DE-BE45-B250EC624B8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21" firstHeaderRow="0" firstDataRow="1" firstDataCol="1"/>
  <pivotFields count="32">
    <pivotField showAll="0"/>
    <pivotField showAll="0"/>
    <pivotField showAll="0"/>
    <pivotField numFmtId="165" showAll="0"/>
    <pivotField numFmtId="165" showAll="0"/>
    <pivotField numFmtId="165" showAll="0"/>
    <pivotField numFmtId="165" showAll="0"/>
    <pivotField axis="axisRow" showAll="0" sortType="descending">
      <items count="18">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2"/>
            </reference>
          </references>
        </pivotArea>
      </autoSortScope>
    </pivotField>
    <pivotField showAll="0"/>
    <pivotField numFmtId="165" showAll="0"/>
    <pivotField numFmtId="165" showAll="0"/>
    <pivotField showAll="0">
      <items count="43">
        <item x="2"/>
        <item x="38"/>
        <item x="14"/>
        <item x="1"/>
        <item x="10"/>
        <item x="29"/>
        <item x="36"/>
        <item x="20"/>
        <item x="28"/>
        <item x="21"/>
        <item x="37"/>
        <item x="30"/>
        <item x="33"/>
        <item x="12"/>
        <item x="3"/>
        <item x="11"/>
        <item x="16"/>
        <item x="9"/>
        <item x="18"/>
        <item x="32"/>
        <item x="6"/>
        <item x="27"/>
        <item x="7"/>
        <item x="35"/>
        <item x="25"/>
        <item x="26"/>
        <item x="8"/>
        <item x="39"/>
        <item x="34"/>
        <item x="24"/>
        <item x="23"/>
        <item x="13"/>
        <item x="31"/>
        <item x="41"/>
        <item x="22"/>
        <item x="19"/>
        <item x="15"/>
        <item x="0"/>
        <item x="5"/>
        <item x="4"/>
        <item x="40"/>
        <item x="17"/>
        <item t="default"/>
      </items>
    </pivotField>
    <pivotField showAll="0"/>
    <pivotField showAll="0"/>
    <pivotField showAll="0"/>
    <pivotField showAll="0"/>
    <pivotField showAll="0"/>
    <pivotField showAll="0"/>
    <pivotField dataField="1" numFmtId="164" showAll="0"/>
    <pivotField dataField="1" numFmtId="164" showAll="0"/>
    <pivotField dataField="1" numFmtId="164" showAll="0"/>
    <pivotField numFmtId="164" showAll="0"/>
    <pivotField numFmtId="164" showAll="0"/>
    <pivotField numFmtId="164" showAll="0"/>
    <pivotField numFmtId="43" showAll="0"/>
    <pivotField numFmtId="10" showAll="0"/>
    <pivotField showAll="0">
      <items count="20">
        <item x="18"/>
        <item x="14"/>
        <item x="12"/>
        <item x="0"/>
        <item x="15"/>
        <item x="6"/>
        <item x="16"/>
        <item x="11"/>
        <item x="13"/>
        <item x="1"/>
        <item x="9"/>
        <item x="4"/>
        <item x="3"/>
        <item x="2"/>
        <item x="10"/>
        <item x="8"/>
        <item x="5"/>
        <item x="7"/>
        <item x="17"/>
        <item t="default"/>
      </items>
    </pivotField>
    <pivotField showAll="0"/>
    <pivotField showAll="0"/>
    <pivotField showAll="0"/>
    <pivotField showAll="0"/>
    <pivotField numFmtId="1" showAll="0"/>
  </pivotFields>
  <rowFields count="1">
    <field x="7"/>
  </rowFields>
  <rowItems count="18">
    <i>
      <x v="2"/>
    </i>
    <i>
      <x v="16"/>
    </i>
    <i>
      <x v="15"/>
    </i>
    <i>
      <x v="4"/>
    </i>
    <i>
      <x v="1"/>
    </i>
    <i>
      <x v="13"/>
    </i>
    <i>
      <x v="12"/>
    </i>
    <i>
      <x v="14"/>
    </i>
    <i>
      <x v="8"/>
    </i>
    <i>
      <x v="7"/>
    </i>
    <i>
      <x v="5"/>
    </i>
    <i>
      <x v="9"/>
    </i>
    <i>
      <x v="11"/>
    </i>
    <i>
      <x v="6"/>
    </i>
    <i>
      <x/>
    </i>
    <i>
      <x v="10"/>
    </i>
    <i>
      <x v="3"/>
    </i>
    <i t="grand">
      <x/>
    </i>
  </rowItems>
  <colFields count="1">
    <field x="-2"/>
  </colFields>
  <colItems count="3">
    <i>
      <x/>
    </i>
    <i i="1">
      <x v="1"/>
    </i>
    <i i="2">
      <x v="2"/>
    </i>
  </colItems>
  <dataFields count="3">
    <dataField name="Average of lowest_monthly_earnings" fld="18" subtotal="average" baseField="7" baseItem="5" numFmtId="166"/>
    <dataField name="Average of highest_monthly_earnings" fld="19" subtotal="average" baseField="7" baseItem="11" numFmtId="166"/>
    <dataField name="Average of median_monthly_earnings" fld="20" subtotal="average" baseField="7" baseItem="12" numFmtId="166"/>
  </dataFields>
  <chartFormats count="3">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E14436-E1CF-4D1D-AD52-649BD6B9AC8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21" firstHeaderRow="1" firstDataRow="1" firstDataCol="1"/>
  <pivotFields count="32">
    <pivotField showAll="0"/>
    <pivotField showAll="0"/>
    <pivotField showAll="0"/>
    <pivotField numFmtId="165" showAll="0"/>
    <pivotField numFmtId="165" showAll="0"/>
    <pivotField numFmtId="165" showAll="0"/>
    <pivotField numFmtId="165" showAll="0"/>
    <pivotField axis="axisRow" showAll="0">
      <items count="18">
        <item x="0"/>
        <item x="1"/>
        <item x="2"/>
        <item x="3"/>
        <item x="4"/>
        <item x="5"/>
        <item x="6"/>
        <item x="7"/>
        <item x="8"/>
        <item x="9"/>
        <item x="10"/>
        <item x="11"/>
        <item x="12"/>
        <item x="13"/>
        <item x="14"/>
        <item x="15"/>
        <item x="16"/>
        <item t="default"/>
      </items>
    </pivotField>
    <pivotField showAll="0"/>
    <pivotField numFmtId="165" showAll="0"/>
    <pivotField numFmtId="165" showAll="0"/>
    <pivotField showAll="0">
      <items count="43">
        <item x="2"/>
        <item x="38"/>
        <item x="14"/>
        <item x="1"/>
        <item x="10"/>
        <item x="29"/>
        <item x="36"/>
        <item x="20"/>
        <item x="28"/>
        <item x="21"/>
        <item x="37"/>
        <item x="30"/>
        <item x="33"/>
        <item x="12"/>
        <item x="3"/>
        <item x="11"/>
        <item x="16"/>
        <item x="9"/>
        <item x="18"/>
        <item x="32"/>
        <item x="6"/>
        <item x="27"/>
        <item x="7"/>
        <item x="35"/>
        <item x="25"/>
        <item x="26"/>
        <item x="8"/>
        <item x="39"/>
        <item x="34"/>
        <item x="24"/>
        <item x="23"/>
        <item x="13"/>
        <item x="31"/>
        <item x="41"/>
        <item x="22"/>
        <item x="19"/>
        <item x="15"/>
        <item x="0"/>
        <item x="5"/>
        <item x="4"/>
        <item x="40"/>
        <item x="17"/>
        <item t="default"/>
      </items>
    </pivotField>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43" showAll="0"/>
    <pivotField dataField="1" numFmtId="10" showAll="0"/>
    <pivotField showAll="0"/>
    <pivotField showAll="0"/>
    <pivotField showAll="0"/>
    <pivotField showAll="0"/>
    <pivotField showAll="0"/>
    <pivotField numFmtId="1" showAl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Average of new_subs_percent" fld="25" subtotal="average" baseField="7" baseItem="3" numFmtId="10"/>
  </dataFields>
  <chartFormats count="1">
    <chartFormat chart="1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868C28-7C09-435B-802F-721E3DED0A2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B45" firstHeaderRow="1" firstDataRow="1" firstDataCol="1"/>
  <pivotFields count="32">
    <pivotField showAll="0"/>
    <pivotField showAll="0"/>
    <pivotField dataField="1" showAll="0"/>
    <pivotField numFmtId="165" showAll="0"/>
    <pivotField numFmtId="165" showAll="0"/>
    <pivotField numFmtId="165" showAll="0"/>
    <pivotField numFmtId="165" showAll="0"/>
    <pivotField showAll="0"/>
    <pivotField showAll="0"/>
    <pivotField numFmtId="165" showAll="0"/>
    <pivotField numFmtId="165" showAll="0"/>
    <pivotField showAll="0"/>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43" showAll="0"/>
    <pivotField numFmtId="10" showAll="0"/>
    <pivotField axis="axisRow" showAll="0">
      <items count="20">
        <item h="1" x="18"/>
        <item x="14"/>
        <item x="12"/>
        <item x="0"/>
        <item x="15"/>
        <item x="6"/>
        <item x="16"/>
        <item x="11"/>
        <item x="13"/>
        <item x="1"/>
        <item x="9"/>
        <item x="4"/>
        <item x="3"/>
        <item x="2"/>
        <item x="10"/>
        <item x="8"/>
        <item x="5"/>
        <item x="7"/>
        <item x="17"/>
        <item t="default"/>
      </items>
    </pivotField>
    <pivotField showAll="0"/>
    <pivotField showAll="0"/>
    <pivotField showAll="0"/>
    <pivotField showAll="0"/>
    <pivotField numFmtId="1" showAll="0"/>
  </pivotFields>
  <rowFields count="1">
    <field x="26"/>
  </rowFields>
  <rowItems count="19">
    <i>
      <x v="1"/>
    </i>
    <i>
      <x v="2"/>
    </i>
    <i>
      <x v="3"/>
    </i>
    <i>
      <x v="4"/>
    </i>
    <i>
      <x v="5"/>
    </i>
    <i>
      <x v="6"/>
    </i>
    <i>
      <x v="7"/>
    </i>
    <i>
      <x v="8"/>
    </i>
    <i>
      <x v="9"/>
    </i>
    <i>
      <x v="10"/>
    </i>
    <i>
      <x v="11"/>
    </i>
    <i>
      <x v="12"/>
    </i>
    <i>
      <x v="13"/>
    </i>
    <i>
      <x v="14"/>
    </i>
    <i>
      <x v="15"/>
    </i>
    <i>
      <x v="16"/>
    </i>
    <i>
      <x v="17"/>
    </i>
    <i>
      <x v="18"/>
    </i>
    <i t="grand">
      <x/>
    </i>
  </rowItems>
  <colItems count="1">
    <i/>
  </colItems>
  <dataFields count="1">
    <dataField name="Count of Youtuber" fld="2" subtotal="count"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1D157A-029E-4E0C-A7F4-5A37C2C1A0E2}"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22" firstHeaderRow="0" firstDataRow="1" firstDataCol="1" rowPageCount="1" colPageCount="1"/>
  <pivotFields count="32">
    <pivotField showAll="0"/>
    <pivotField showAll="0"/>
    <pivotField showAll="0"/>
    <pivotField numFmtId="165" showAll="0"/>
    <pivotField numFmtId="165" showAll="0"/>
    <pivotField numFmtId="165" showAll="0"/>
    <pivotField numFmtId="165" showAll="0"/>
    <pivotField axis="axisPage" showAll="0">
      <items count="18">
        <item x="0"/>
        <item x="1"/>
        <item x="2"/>
        <item x="3"/>
        <item x="4"/>
        <item x="5"/>
        <item x="6"/>
        <item x="7"/>
        <item x="8"/>
        <item x="9"/>
        <item x="10"/>
        <item x="11"/>
        <item x="12"/>
        <item x="13"/>
        <item x="14"/>
        <item x="15"/>
        <item x="16"/>
        <item t="default"/>
      </items>
    </pivotField>
    <pivotField showAll="0"/>
    <pivotField numFmtId="165" showAll="0"/>
    <pivotField numFmtId="165" showAll="0"/>
    <pivotField showAll="0"/>
    <pivotField showAll="0"/>
    <pivotField showAll="0"/>
    <pivotField showAll="0"/>
    <pivotField showAll="0"/>
    <pivotField showAll="0"/>
    <pivotField dataField="1" showAll="0"/>
    <pivotField numFmtId="164" showAll="0"/>
    <pivotField numFmtId="164" showAll="0"/>
    <pivotField numFmtId="164" showAll="0"/>
    <pivotField numFmtId="164" showAll="0"/>
    <pivotField numFmtId="164" showAll="0"/>
    <pivotField numFmtId="164" showAll="0"/>
    <pivotField numFmtId="43" showAll="0"/>
    <pivotField numFmtId="10" showAll="0"/>
    <pivotField axis="axisRow" showAll="0">
      <items count="20">
        <item h="1" x="18"/>
        <item x="14"/>
        <item x="12"/>
        <item x="0"/>
        <item x="15"/>
        <item x="6"/>
        <item x="16"/>
        <item x="11"/>
        <item x="13"/>
        <item x="1"/>
        <item x="9"/>
        <item x="4"/>
        <item x="3"/>
        <item x="2"/>
        <item x="10"/>
        <item x="8"/>
        <item x="5"/>
        <item x="7"/>
        <item x="17"/>
        <item t="default"/>
      </items>
    </pivotField>
    <pivotField showAll="0"/>
    <pivotField showAll="0"/>
    <pivotField showAll="0"/>
    <pivotField showAll="0"/>
    <pivotField numFmtId="1" showAll="0" countASubtotal="1">
      <items count="178">
        <item x="67"/>
        <item x="126"/>
        <item x="169"/>
        <item x="26"/>
        <item x="70"/>
        <item x="10"/>
        <item x="91"/>
        <item x="168"/>
        <item x="79"/>
        <item x="80"/>
        <item x="151"/>
        <item x="111"/>
        <item x="75"/>
        <item x="170"/>
        <item x="132"/>
        <item x="13"/>
        <item x="15"/>
        <item x="56"/>
        <item x="20"/>
        <item x="8"/>
        <item x="96"/>
        <item x="81"/>
        <item x="23"/>
        <item x="86"/>
        <item x="11"/>
        <item x="49"/>
        <item x="78"/>
        <item x="173"/>
        <item x="171"/>
        <item x="131"/>
        <item x="19"/>
        <item x="167"/>
        <item x="65"/>
        <item x="52"/>
        <item x="39"/>
        <item x="83"/>
        <item x="144"/>
        <item x="127"/>
        <item x="143"/>
        <item x="69"/>
        <item x="7"/>
        <item x="140"/>
        <item x="141"/>
        <item x="45"/>
        <item x="76"/>
        <item x="3"/>
        <item x="72"/>
        <item x="2"/>
        <item x="55"/>
        <item x="98"/>
        <item x="5"/>
        <item x="150"/>
        <item x="22"/>
        <item x="31"/>
        <item x="46"/>
        <item x="134"/>
        <item x="57"/>
        <item x="92"/>
        <item x="172"/>
        <item x="43"/>
        <item x="90"/>
        <item x="145"/>
        <item x="16"/>
        <item x="77"/>
        <item x="100"/>
        <item x="87"/>
        <item x="61"/>
        <item x="21"/>
        <item x="73"/>
        <item x="6"/>
        <item x="33"/>
        <item x="66"/>
        <item x="95"/>
        <item x="94"/>
        <item x="14"/>
        <item x="122"/>
        <item x="103"/>
        <item x="12"/>
        <item x="42"/>
        <item x="115"/>
        <item x="30"/>
        <item x="44"/>
        <item x="123"/>
        <item x="17"/>
        <item x="58"/>
        <item x="4"/>
        <item x="51"/>
        <item x="97"/>
        <item x="84"/>
        <item x="50"/>
        <item x="138"/>
        <item x="133"/>
        <item x="101"/>
        <item x="1"/>
        <item x="40"/>
        <item x="107"/>
        <item x="156"/>
        <item x="32"/>
        <item x="74"/>
        <item x="129"/>
        <item x="137"/>
        <item x="88"/>
        <item x="27"/>
        <item x="135"/>
        <item x="158"/>
        <item x="85"/>
        <item x="71"/>
        <item x="36"/>
        <item x="48"/>
        <item x="114"/>
        <item x="53"/>
        <item x="108"/>
        <item x="160"/>
        <item x="28"/>
        <item x="47"/>
        <item x="62"/>
        <item x="130"/>
        <item x="59"/>
        <item x="60"/>
        <item x="24"/>
        <item x="161"/>
        <item x="155"/>
        <item x="118"/>
        <item x="54"/>
        <item x="162"/>
        <item x="110"/>
        <item x="121"/>
        <item x="105"/>
        <item x="152"/>
        <item x="149"/>
        <item x="128"/>
        <item x="147"/>
        <item x="68"/>
        <item x="18"/>
        <item x="9"/>
        <item x="166"/>
        <item x="148"/>
        <item x="136"/>
        <item x="176"/>
        <item x="174"/>
        <item x="89"/>
        <item x="41"/>
        <item x="157"/>
        <item x="112"/>
        <item x="93"/>
        <item x="99"/>
        <item x="159"/>
        <item x="124"/>
        <item x="119"/>
        <item x="154"/>
        <item x="35"/>
        <item x="0"/>
        <item x="175"/>
        <item x="64"/>
        <item x="164"/>
        <item x="139"/>
        <item x="153"/>
        <item x="117"/>
        <item x="37"/>
        <item x="82"/>
        <item x="120"/>
        <item x="104"/>
        <item x="38"/>
        <item x="125"/>
        <item x="142"/>
        <item x="109"/>
        <item x="102"/>
        <item x="106"/>
        <item x="25"/>
        <item x="165"/>
        <item x="34"/>
        <item x="113"/>
        <item x="29"/>
        <item x="116"/>
        <item x="63"/>
        <item x="146"/>
        <item x="163"/>
        <item t="countA"/>
      </items>
    </pivotField>
  </pivotFields>
  <rowFields count="1">
    <field x="26"/>
  </rowFields>
  <rowItems count="19">
    <i>
      <x v="1"/>
    </i>
    <i>
      <x v="2"/>
    </i>
    <i>
      <x v="3"/>
    </i>
    <i>
      <x v="4"/>
    </i>
    <i>
      <x v="5"/>
    </i>
    <i>
      <x v="6"/>
    </i>
    <i>
      <x v="7"/>
    </i>
    <i>
      <x v="8"/>
    </i>
    <i>
      <x v="9"/>
    </i>
    <i>
      <x v="10"/>
    </i>
    <i>
      <x v="11"/>
    </i>
    <i>
      <x v="12"/>
    </i>
    <i>
      <x v="13"/>
    </i>
    <i>
      <x v="14"/>
    </i>
    <i>
      <x v="15"/>
    </i>
    <i>
      <x v="16"/>
    </i>
    <i>
      <x v="17"/>
    </i>
    <i>
      <x v="18"/>
    </i>
    <i t="grand">
      <x/>
    </i>
  </rowItems>
  <colFields count="1">
    <field x="-2"/>
  </colFields>
  <colItems count="2">
    <i>
      <x/>
    </i>
    <i i="1">
      <x v="1"/>
    </i>
  </colItems>
  <pageFields count="1">
    <pageField fld="7" hier="-1"/>
  </pageFields>
  <dataFields count="2">
    <dataField name="Count of video_views_for_the_last_30_days" fld="17" subtotal="count" showDataAs="percentOfCol" baseField="26" baseItem="1" numFmtId="10"/>
    <dataField name="Average of video_views_for_the_last_30_days" fld="17" subtotal="average" baseField="26" baseItem="1"/>
  </dataFields>
  <chartFormats count="3">
    <chartFormat chart="4"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4" format="4">
      <pivotArea type="data" outline="0" fieldPosition="0">
        <references count="2">
          <reference field="4294967294" count="1" selected="0">
            <x v="1"/>
          </reference>
          <reference field="26"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ECAA6300-23A8-46BA-B409-EB96C8507CA8}" sourceName="Country">
  <pivotTables>
    <pivotTable tabId="6" name="PivotTable4"/>
  </pivotTables>
  <data>
    <tabular pivotCacheId="1627158961">
      <items count="42">
        <i x="2" s="1"/>
        <i x="38" s="1"/>
        <i x="14" s="1"/>
        <i x="1" s="1"/>
        <i x="10" s="1"/>
        <i x="29" s="1"/>
        <i x="36" s="1"/>
        <i x="20" s="1"/>
        <i x="28" s="1"/>
        <i x="21" s="1"/>
        <i x="37" s="1"/>
        <i x="30" s="1"/>
        <i x="33" s="1"/>
        <i x="12" s="1"/>
        <i x="3" s="1"/>
        <i x="11" s="1"/>
        <i x="16" s="1"/>
        <i x="9" s="1"/>
        <i x="18" s="1"/>
        <i x="32" s="1"/>
        <i x="6" s="1"/>
        <i x="27" s="1"/>
        <i x="7" s="1"/>
        <i x="35" s="1"/>
        <i x="25" s="1"/>
        <i x="26" s="1"/>
        <i x="8" s="1"/>
        <i x="39" s="1"/>
        <i x="34" s="1"/>
        <i x="24" s="1"/>
        <i x="23" s="1"/>
        <i x="13" s="1"/>
        <i x="31" s="1"/>
        <i x="41" s="1"/>
        <i x="22" s="1"/>
        <i x="19" s="1"/>
        <i x="15" s="1"/>
        <i x="0" s="1"/>
        <i x="5" s="1"/>
        <i x="4" s="1"/>
        <i x="40"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8980F261-75F6-4623-97D4-5C438FF9AE07}" sourceName="Country">
  <pivotTables>
    <pivotTable tabId="7" name="PivotTable5"/>
  </pivotTables>
  <data>
    <tabular pivotCacheId="1627158961">
      <items count="42">
        <i x="2" s="1"/>
        <i x="38" s="1"/>
        <i x="14" s="1"/>
        <i x="1" s="1"/>
        <i x="10" s="1"/>
        <i x="29" s="1"/>
        <i x="36" s="1"/>
        <i x="20" s="1"/>
        <i x="28" s="1"/>
        <i x="21" s="1"/>
        <i x="37" s="1"/>
        <i x="30" s="1"/>
        <i x="33" s="1"/>
        <i x="12" s="1"/>
        <i x="3" s="1"/>
        <i x="11" s="1"/>
        <i x="16" s="1"/>
        <i x="9" s="1"/>
        <i x="18" s="1"/>
        <i x="32" s="1"/>
        <i x="6" s="1"/>
        <i x="27" s="1"/>
        <i x="7" s="1"/>
        <i x="35" s="1"/>
        <i x="25" s="1"/>
        <i x="26" s="1"/>
        <i x="8" s="1"/>
        <i x="39" s="1"/>
        <i x="34" s="1"/>
        <i x="24" s="1"/>
        <i x="23" s="1"/>
        <i x="13" s="1"/>
        <i x="31" s="1"/>
        <i x="41" s="1"/>
        <i x="22" s="1"/>
        <i x="19" s="1"/>
        <i x="15" s="1"/>
        <i x="0" s="1"/>
        <i x="5" s="1"/>
        <i x="4" s="1"/>
        <i x="40" s="1"/>
        <i x="1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3" xr10:uid="{46B19318-6730-46D6-9365-1E2AD98E6612}" sourceName="Country">
  <pivotTables>
    <pivotTable tabId="2" name="PivotTable2"/>
  </pivotTables>
  <data>
    <tabular pivotCacheId="1627158961">
      <items count="42">
        <i x="2" s="1"/>
        <i x="38" s="1"/>
        <i x="14" s="1"/>
        <i x="1" s="1"/>
        <i x="10" s="1"/>
        <i x="29" s="1"/>
        <i x="36" s="1"/>
        <i x="20" s="1"/>
        <i x="28" s="1"/>
        <i x="21" s="1"/>
        <i x="37" s="1"/>
        <i x="30" s="1"/>
        <i x="33" s="1"/>
        <i x="12" s="1"/>
        <i x="3" s="1"/>
        <i x="11" s="1"/>
        <i x="16" s="1"/>
        <i x="9" s="1"/>
        <i x="18" s="1"/>
        <i x="32" s="1"/>
        <i x="6" s="1"/>
        <i x="27" s="1"/>
        <i x="7" s="1"/>
        <i x="35" s="1"/>
        <i x="25" s="1"/>
        <i x="26" s="1"/>
        <i x="8" s="1"/>
        <i x="39" s="1"/>
        <i x="34" s="1"/>
        <i x="24" s="1"/>
        <i x="23" s="1"/>
        <i x="13" s="1"/>
        <i x="31" s="1"/>
        <i x="41" s="1"/>
        <i x="22" s="1"/>
        <i x="19" s="1"/>
        <i x="15" s="1"/>
        <i x="0" s="1"/>
        <i x="5" s="1"/>
        <i x="4" s="1"/>
        <i x="40" s="1"/>
        <i x="1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52F229-7269-408C-9C56-5FE69D024D98}" sourceName="Country">
  <pivotTables>
    <pivotTable tabId="5" name="PivotTable3"/>
  </pivotTables>
  <data>
    <tabular pivotCacheId="1627158961">
      <items count="42">
        <i x="2" s="1"/>
        <i x="38" s="1"/>
        <i x="14" s="1"/>
        <i x="1" s="1"/>
        <i x="10" s="1"/>
        <i x="29" s="1"/>
        <i x="36" s="1"/>
        <i x="20" s="1"/>
        <i x="28" s="1"/>
        <i x="21" s="1"/>
        <i x="37" s="1"/>
        <i x="30" s="1"/>
        <i x="33" s="1"/>
        <i x="12" s="1"/>
        <i x="3" s="1"/>
        <i x="11" s="1"/>
        <i x="16" s="1"/>
        <i x="9" s="1"/>
        <i x="18" s="1"/>
        <i x="32" s="1"/>
        <i x="6" s="1"/>
        <i x="27" s="1"/>
        <i x="7" s="1"/>
        <i x="35" s="1"/>
        <i x="25" s="1"/>
        <i x="26" s="1"/>
        <i x="8" s="1"/>
        <i x="39" s="1"/>
        <i x="34" s="1"/>
        <i x="24" s="1"/>
        <i x="23" s="1"/>
        <i x="13" s="1"/>
        <i x="31" s="1"/>
        <i x="41" s="1"/>
        <i x="22" s="1"/>
        <i x="19" s="1"/>
        <i x="15" s="1"/>
        <i x="0" s="1"/>
        <i x="5" s="1"/>
        <i x="4" s="1"/>
        <i x="40"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F0DADCBC-84E2-4FEA-A3DA-D9FB4EB45117}" cache="Slicer_Country3" caption="Country" rowHeight="241300"/>
  <slicer name="Country" xr10:uid="{54DA6D08-ABF8-4C0E-8337-E69FB6501566}" cache="Slicer_Country" caption="Country"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24E2BBE3-19D7-4BC4-85CC-0FA1D61339AF}" cache="Slicer_Country1" caption="Country" rowHeight="241300"/>
  <slicer name="Country 2" xr10:uid="{F3EF650A-DFED-4FE7-B5DF-970016912D50}" cache="Slicer_Country2"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F555" totalsRowShown="0">
  <autoFilter ref="A1:AF555" xr:uid="{00000000-0009-0000-0100-000001000000}"/>
  <sortState xmlns:xlrd2="http://schemas.microsoft.com/office/spreadsheetml/2017/richdata2" ref="A2:AF555">
    <sortCondition ref="B1:B555"/>
  </sortState>
  <tableColumns count="32">
    <tableColumn id="1" xr3:uid="{00000000-0010-0000-0000-000001000000}" name="source_rank"/>
    <tableColumn id="27" xr3:uid="{D3463440-E0E6-43B9-B2BB-0C6856CEABB1}" name="adjusted_rank" dataDxfId="16">
      <calculatedColumnFormula>_xlfn.RANK.EQ(Table1[[#This Row],[source_rank]],A:A,1)</calculatedColumnFormula>
    </tableColumn>
    <tableColumn id="2" xr3:uid="{00000000-0010-0000-0000-000002000000}" name="Youtubers"/>
    <tableColumn id="3" xr3:uid="{00000000-0010-0000-0000-000003000000}" name="subscribers" dataDxfId="15" dataCellStyle="Comma"/>
    <tableColumn id="4" xr3:uid="{00000000-0010-0000-0000-000004000000}" name="video views" dataDxfId="14" dataCellStyle="Comma"/>
    <tableColumn id="30" xr3:uid="{4DA72D08-3DC7-4853-8941-FF3639D3C97D}" name="Avg View per day" dataDxfId="13" dataCellStyle="Comma">
      <calculatedColumnFormula>Table1[[#This Row],[video views]]/Table1[[#This Row],[age_days]]</calculatedColumnFormula>
    </tableColumn>
    <tableColumn id="32" xr3:uid="{C5A2A831-4EB7-4988-9F7F-FF1D5F003C7D}" name="avg_views_per_video" dataDxfId="12" dataCellStyle="Comma">
      <calculatedColumnFormula>Table1[[#This Row],[video views]]/Table1[[#This Row],[uploads]]</calculatedColumnFormula>
    </tableColumn>
    <tableColumn id="5" xr3:uid="{00000000-0010-0000-0000-000005000000}" name="category"/>
    <tableColumn id="6" xr3:uid="{00000000-0010-0000-0000-000006000000}" name="Title"/>
    <tableColumn id="7" xr3:uid="{00000000-0010-0000-0000-000007000000}" name="uploads" dataDxfId="11" dataCellStyle="Comma"/>
    <tableColumn id="29" xr3:uid="{E0983A35-FD85-4224-8F1D-29DF92DD3472}" name="avg uploads per year" dataDxfId="10" dataCellStyle="Comma">
      <calculatedColumnFormula>Table1[[#This Row],[uploads]]/Table1[[#This Row],[age_years]]</calculatedColumnFormula>
    </tableColumn>
    <tableColumn id="8" xr3:uid="{00000000-0010-0000-0000-000008000000}" name="Country"/>
    <tableColumn id="9" xr3:uid="{00000000-0010-0000-0000-000009000000}" name="Abbreviation"/>
    <tableColumn id="10" xr3:uid="{00000000-0010-0000-0000-00000A000000}" name="channel_type"/>
    <tableColumn id="11" xr3:uid="{00000000-0010-0000-0000-00000B000000}" name="video_views_rank"/>
    <tableColumn id="12" xr3:uid="{00000000-0010-0000-0000-00000C000000}" name="rank_in_home_country"/>
    <tableColumn id="13" xr3:uid="{00000000-0010-0000-0000-00000D000000}" name="channel_type_rank"/>
    <tableColumn id="14" xr3:uid="{00000000-0010-0000-0000-00000E000000}" name="video_views_for_the_last_30_days"/>
    <tableColumn id="15" xr3:uid="{00000000-0010-0000-0000-00000F000000}" name="lowest_monthly_earnings" dataDxfId="9" dataCellStyle="Currency"/>
    <tableColumn id="16" xr3:uid="{00000000-0010-0000-0000-000010000000}" name="highest_monthly_earnings" dataDxfId="8" dataCellStyle="Currency"/>
    <tableColumn id="26" xr3:uid="{49B27432-D51D-4553-B74D-6B2B73F4C90E}" name="median_monthly_earnings" dataDxfId="7" dataCellStyle="Currency">
      <calculatedColumnFormula>(Table1[[#This Row],[lowest_monthly_earnings]]+Table1[[#This Row],[highest_monthly_earnings]])/2</calculatedColumnFormula>
    </tableColumn>
    <tableColumn id="17" xr3:uid="{00000000-0010-0000-0000-000011000000}" name="lowest_yearly_earnings" dataDxfId="6" dataCellStyle="Currency"/>
    <tableColumn id="18" xr3:uid="{00000000-0010-0000-0000-000012000000}" name="highest_yearly_earnings" dataDxfId="5" dataCellStyle="Currency"/>
    <tableColumn id="28" xr3:uid="{AC77DCE8-F077-4E3C-8CB1-ED9F6BA9D171}" name="median_yearly_earnings" dataDxfId="4" dataCellStyle="Currency">
      <calculatedColumnFormula>(Table1[[#This Row],[lowest_yearly_earnings]]+Table1[[#This Row],[highest_yearly_earnings]])/2</calculatedColumnFormula>
    </tableColumn>
    <tableColumn id="19" xr3:uid="{00000000-0010-0000-0000-000013000000}" name="subscribers_for_last_30_days" dataCellStyle="Comma"/>
    <tableColumn id="31" xr3:uid="{4352213E-50CA-45AE-8B4A-5FBC8BABA195}" name="new_subs_percent" dataDxfId="3" dataCellStyle="Percent">
      <calculatedColumnFormula>Table1[[#This Row],[subscribers_for_last_30_days]]/Table1[[#This Row],[subscribers]]</calculatedColumnFormula>
    </tableColumn>
    <tableColumn id="20" xr3:uid="{00000000-0010-0000-0000-000014000000}" name="created_year"/>
    <tableColumn id="21" xr3:uid="{00000000-0010-0000-0000-000015000000}" name="created_month"/>
    <tableColumn id="22" xr3:uid="{00000000-0010-0000-0000-000016000000}" name="created_date"/>
    <tableColumn id="23" xr3:uid="{3AE94469-BC00-4E1A-AAFF-EA6A9A8CB727}" name="month_created" dataDxfId="2">
      <calculatedColumnFormula>_xlfn.CONCAT(Table1[[#This Row],[created_month]]," ",Table1[[#This Row],[created_year]])</calculatedColumnFormula>
    </tableColumn>
    <tableColumn id="24" xr3:uid="{BE727487-B76E-49CC-80FE-B6952B0F1AA4}" name="age_days" dataDxfId="1">
      <calculatedColumnFormula>"Sept 2023" - Table1[[#This Row],[month_created]]</calculatedColumnFormula>
    </tableColumn>
    <tableColumn id="25" xr3:uid="{BA15EC60-263A-4E7E-8CFD-DC086403DB09}" name="age_years" dataDxfId="0">
      <calculatedColumnFormula>Table1[[#This Row],[age_days]]/365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0FE0A-76D6-4E16-82D8-2E783BD15662}">
  <dimension ref="A1:K247"/>
  <sheetViews>
    <sheetView tabSelected="1" topLeftCell="C163" zoomScale="67" zoomScaleNormal="50" workbookViewId="0">
      <selection activeCell="D165" sqref="D165"/>
    </sheetView>
  </sheetViews>
  <sheetFormatPr defaultRowHeight="14.5" x14ac:dyDescent="0.35"/>
  <cols>
    <col min="1" max="1" width="4.1796875" style="16" customWidth="1"/>
    <col min="2" max="2" width="3.6328125" style="16" customWidth="1"/>
    <col min="3" max="3" width="3.54296875" style="16" customWidth="1"/>
    <col min="4" max="4" width="188.54296875" customWidth="1"/>
    <col min="5" max="5" width="4.08984375" style="16" customWidth="1"/>
    <col min="6" max="7" width="3.90625" style="16" customWidth="1"/>
    <col min="19" max="19" width="13.7265625" customWidth="1"/>
    <col min="20" max="20" width="4.1796875" customWidth="1"/>
  </cols>
  <sheetData>
    <row r="1" spans="2:11" x14ac:dyDescent="0.35">
      <c r="D1" s="16"/>
    </row>
    <row r="2" spans="2:11" x14ac:dyDescent="0.35">
      <c r="B2" s="17"/>
      <c r="D2" s="16"/>
      <c r="F2" s="17"/>
    </row>
    <row r="3" spans="2:11" x14ac:dyDescent="0.35">
      <c r="I3">
        <v>1</v>
      </c>
      <c r="J3" t="s">
        <v>757</v>
      </c>
      <c r="K3" t="s">
        <v>758</v>
      </c>
    </row>
    <row r="4" spans="2:11" x14ac:dyDescent="0.35">
      <c r="B4" s="17"/>
      <c r="D4" s="21" t="s">
        <v>768</v>
      </c>
      <c r="F4" s="17"/>
      <c r="I4">
        <v>2</v>
      </c>
      <c r="J4" t="s">
        <v>756</v>
      </c>
      <c r="K4" t="s">
        <v>759</v>
      </c>
    </row>
    <row r="5" spans="2:11" x14ac:dyDescent="0.35">
      <c r="D5" s="22"/>
      <c r="I5">
        <v>3</v>
      </c>
      <c r="J5" t="s">
        <v>760</v>
      </c>
      <c r="K5" t="s">
        <v>761</v>
      </c>
    </row>
    <row r="6" spans="2:11" x14ac:dyDescent="0.35">
      <c r="B6" s="17"/>
      <c r="D6" s="22"/>
      <c r="F6" s="17"/>
      <c r="I6">
        <v>4</v>
      </c>
      <c r="J6" t="s">
        <v>756</v>
      </c>
      <c r="K6" t="s">
        <v>762</v>
      </c>
    </row>
    <row r="7" spans="2:11" x14ac:dyDescent="0.35">
      <c r="D7" s="22"/>
      <c r="I7">
        <v>5</v>
      </c>
      <c r="J7" t="s">
        <v>763</v>
      </c>
      <c r="K7" t="s">
        <v>764</v>
      </c>
    </row>
    <row r="8" spans="2:11" x14ac:dyDescent="0.35">
      <c r="B8" s="17"/>
      <c r="D8" s="22"/>
      <c r="F8" s="17"/>
      <c r="I8">
        <v>6</v>
      </c>
      <c r="J8" t="s">
        <v>757</v>
      </c>
      <c r="K8" t="s">
        <v>765</v>
      </c>
    </row>
    <row r="9" spans="2:11" x14ac:dyDescent="0.35">
      <c r="D9" s="22"/>
    </row>
    <row r="10" spans="2:11" x14ac:dyDescent="0.35">
      <c r="B10" s="17"/>
      <c r="D10" s="22"/>
      <c r="F10" s="17"/>
    </row>
    <row r="11" spans="2:11" x14ac:dyDescent="0.35">
      <c r="D11" s="22"/>
    </row>
    <row r="12" spans="2:11" x14ac:dyDescent="0.35">
      <c r="B12" s="17"/>
      <c r="D12" s="22"/>
      <c r="F12" s="17"/>
    </row>
    <row r="13" spans="2:11" x14ac:dyDescent="0.35">
      <c r="D13" s="22"/>
    </row>
    <row r="14" spans="2:11" x14ac:dyDescent="0.35">
      <c r="B14" s="17"/>
      <c r="D14" s="22"/>
      <c r="F14" s="17"/>
    </row>
    <row r="15" spans="2:11" x14ac:dyDescent="0.35">
      <c r="D15" s="22"/>
    </row>
    <row r="16" spans="2:11" x14ac:dyDescent="0.35">
      <c r="B16" s="17"/>
      <c r="D16" s="22"/>
      <c r="F16" s="17"/>
    </row>
    <row r="17" spans="2:6" x14ac:dyDescent="0.35">
      <c r="D17" s="22"/>
    </row>
    <row r="18" spans="2:6" x14ac:dyDescent="0.35">
      <c r="B18" s="17"/>
      <c r="D18" s="22"/>
      <c r="F18" s="17"/>
    </row>
    <row r="19" spans="2:6" x14ac:dyDescent="0.35">
      <c r="D19" s="22"/>
    </row>
    <row r="20" spans="2:6" x14ac:dyDescent="0.35">
      <c r="B20" s="17"/>
      <c r="D20" s="22"/>
      <c r="F20" s="17"/>
    </row>
    <row r="21" spans="2:6" x14ac:dyDescent="0.35">
      <c r="D21" s="22"/>
    </row>
    <row r="22" spans="2:6" x14ac:dyDescent="0.35">
      <c r="B22" s="17"/>
      <c r="D22" s="22"/>
      <c r="F22" s="17"/>
    </row>
    <row r="23" spans="2:6" x14ac:dyDescent="0.35">
      <c r="D23" s="22"/>
    </row>
    <row r="24" spans="2:6" x14ac:dyDescent="0.35">
      <c r="B24" s="17"/>
      <c r="D24" s="22"/>
      <c r="F24" s="17"/>
    </row>
    <row r="25" spans="2:6" x14ac:dyDescent="0.35">
      <c r="D25" s="22"/>
    </row>
    <row r="26" spans="2:6" x14ac:dyDescent="0.35">
      <c r="B26" s="17"/>
      <c r="D26" s="22"/>
      <c r="F26" s="17"/>
    </row>
    <row r="27" spans="2:6" x14ac:dyDescent="0.35">
      <c r="D27" s="22"/>
    </row>
    <row r="28" spans="2:6" x14ac:dyDescent="0.35">
      <c r="B28" s="17"/>
      <c r="D28" s="22"/>
      <c r="F28" s="17"/>
    </row>
    <row r="29" spans="2:6" x14ac:dyDescent="0.35">
      <c r="D29" s="22"/>
    </row>
    <row r="30" spans="2:6" x14ac:dyDescent="0.35">
      <c r="B30" s="17"/>
      <c r="D30" s="22"/>
      <c r="F30" s="17"/>
    </row>
    <row r="31" spans="2:6" x14ac:dyDescent="0.35">
      <c r="D31" s="22"/>
    </row>
    <row r="32" spans="2:6" x14ac:dyDescent="0.35">
      <c r="B32" s="17"/>
      <c r="D32" s="22"/>
      <c r="F32" s="17"/>
    </row>
    <row r="33" spans="2:6" x14ac:dyDescent="0.35">
      <c r="D33" s="22"/>
    </row>
    <row r="34" spans="2:6" x14ac:dyDescent="0.35">
      <c r="B34" s="17"/>
      <c r="D34" s="22"/>
      <c r="F34" s="17"/>
    </row>
    <row r="35" spans="2:6" x14ac:dyDescent="0.35">
      <c r="D35" s="22"/>
    </row>
    <row r="36" spans="2:6" x14ac:dyDescent="0.35">
      <c r="B36" s="17"/>
      <c r="D36" s="22"/>
      <c r="F36" s="17"/>
    </row>
    <row r="37" spans="2:6" x14ac:dyDescent="0.35">
      <c r="D37" s="22"/>
    </row>
    <row r="38" spans="2:6" x14ac:dyDescent="0.35">
      <c r="B38" s="17"/>
      <c r="D38" s="22"/>
      <c r="F38" s="17"/>
    </row>
    <row r="39" spans="2:6" x14ac:dyDescent="0.35">
      <c r="D39" s="22"/>
    </row>
    <row r="40" spans="2:6" x14ac:dyDescent="0.35">
      <c r="B40" s="17"/>
      <c r="F40" s="17"/>
    </row>
    <row r="41" spans="2:6" x14ac:dyDescent="0.35">
      <c r="D41" s="16"/>
    </row>
    <row r="42" spans="2:6" x14ac:dyDescent="0.35">
      <c r="B42" s="17"/>
      <c r="D42" s="16"/>
      <c r="F42" s="17"/>
    </row>
    <row r="43" spans="2:6" x14ac:dyDescent="0.35">
      <c r="D43" s="16"/>
    </row>
    <row r="44" spans="2:6" x14ac:dyDescent="0.35">
      <c r="B44" s="17"/>
      <c r="F44" s="17"/>
    </row>
    <row r="45" spans="2:6" x14ac:dyDescent="0.35">
      <c r="D45" s="20" t="s">
        <v>769</v>
      </c>
    </row>
    <row r="46" spans="2:6" x14ac:dyDescent="0.35">
      <c r="B46" s="17"/>
      <c r="D46" s="19"/>
      <c r="F46" s="17"/>
    </row>
    <row r="47" spans="2:6" x14ac:dyDescent="0.35">
      <c r="D47" s="19"/>
    </row>
    <row r="48" spans="2:6" x14ac:dyDescent="0.35">
      <c r="B48" s="17"/>
      <c r="D48" s="19"/>
      <c r="F48" s="17"/>
    </row>
    <row r="49" spans="2:6" x14ac:dyDescent="0.35">
      <c r="D49" s="19"/>
    </row>
    <row r="50" spans="2:6" x14ac:dyDescent="0.35">
      <c r="B50" s="17"/>
      <c r="D50" s="19"/>
      <c r="F50" s="17"/>
    </row>
    <row r="51" spans="2:6" x14ac:dyDescent="0.35">
      <c r="D51" s="19"/>
    </row>
    <row r="52" spans="2:6" x14ac:dyDescent="0.35">
      <c r="B52" s="17"/>
      <c r="D52" s="19"/>
      <c r="F52" s="17"/>
    </row>
    <row r="53" spans="2:6" x14ac:dyDescent="0.35">
      <c r="D53" s="19"/>
    </row>
    <row r="54" spans="2:6" x14ac:dyDescent="0.35">
      <c r="B54" s="17"/>
      <c r="D54" s="19"/>
      <c r="F54" s="17"/>
    </row>
    <row r="55" spans="2:6" x14ac:dyDescent="0.35">
      <c r="D55" s="19"/>
    </row>
    <row r="56" spans="2:6" x14ac:dyDescent="0.35">
      <c r="B56" s="17"/>
      <c r="D56" s="19"/>
      <c r="F56" s="17"/>
    </row>
    <row r="57" spans="2:6" x14ac:dyDescent="0.35">
      <c r="D57" s="19"/>
    </row>
    <row r="58" spans="2:6" x14ac:dyDescent="0.35">
      <c r="B58" s="17"/>
      <c r="D58" s="19"/>
      <c r="F58" s="17"/>
    </row>
    <row r="59" spans="2:6" x14ac:dyDescent="0.35">
      <c r="D59" s="19"/>
    </row>
    <row r="60" spans="2:6" x14ac:dyDescent="0.35">
      <c r="B60" s="17"/>
      <c r="D60" s="19"/>
      <c r="F60" s="17"/>
    </row>
    <row r="61" spans="2:6" x14ac:dyDescent="0.35">
      <c r="D61" s="19"/>
    </row>
    <row r="62" spans="2:6" x14ac:dyDescent="0.35">
      <c r="B62" s="17"/>
      <c r="D62" s="19"/>
      <c r="F62" s="17"/>
    </row>
    <row r="63" spans="2:6" x14ac:dyDescent="0.35">
      <c r="D63" s="19"/>
    </row>
    <row r="64" spans="2:6" x14ac:dyDescent="0.35">
      <c r="B64" s="17"/>
      <c r="D64" s="19"/>
      <c r="F64" s="17"/>
    </row>
    <row r="65" spans="2:6" x14ac:dyDescent="0.35">
      <c r="D65" s="19"/>
    </row>
    <row r="66" spans="2:6" x14ac:dyDescent="0.35">
      <c r="B66" s="17"/>
      <c r="D66" s="19"/>
      <c r="F66" s="17"/>
    </row>
    <row r="67" spans="2:6" x14ac:dyDescent="0.35">
      <c r="D67" s="19"/>
    </row>
    <row r="68" spans="2:6" x14ac:dyDescent="0.35">
      <c r="B68" s="17"/>
      <c r="D68" s="19"/>
      <c r="F68" s="17"/>
    </row>
    <row r="69" spans="2:6" x14ac:dyDescent="0.35">
      <c r="D69" s="19"/>
    </row>
    <row r="70" spans="2:6" x14ac:dyDescent="0.35">
      <c r="B70" s="17"/>
      <c r="D70" s="19"/>
      <c r="F70" s="17"/>
    </row>
    <row r="71" spans="2:6" x14ac:dyDescent="0.35">
      <c r="D71" s="19"/>
    </row>
    <row r="72" spans="2:6" x14ac:dyDescent="0.35">
      <c r="B72" s="17"/>
      <c r="D72" s="19"/>
      <c r="F72" s="17"/>
    </row>
    <row r="73" spans="2:6" x14ac:dyDescent="0.35">
      <c r="D73" s="19"/>
    </row>
    <row r="74" spans="2:6" x14ac:dyDescent="0.35">
      <c r="B74" s="17"/>
      <c r="D74" s="19"/>
      <c r="F74" s="17"/>
    </row>
    <row r="75" spans="2:6" x14ac:dyDescent="0.35">
      <c r="D75" s="19"/>
    </row>
    <row r="76" spans="2:6" x14ac:dyDescent="0.35">
      <c r="B76" s="17"/>
      <c r="D76" s="19"/>
      <c r="F76" s="17"/>
    </row>
    <row r="77" spans="2:6" x14ac:dyDescent="0.35">
      <c r="D77" s="19"/>
    </row>
    <row r="78" spans="2:6" x14ac:dyDescent="0.35">
      <c r="B78" s="17"/>
      <c r="D78" s="19"/>
      <c r="F78" s="17"/>
    </row>
    <row r="79" spans="2:6" x14ac:dyDescent="0.35">
      <c r="D79" s="19"/>
    </row>
    <row r="80" spans="2:6" x14ac:dyDescent="0.35">
      <c r="B80" s="17"/>
      <c r="D80" s="19"/>
      <c r="F80" s="17"/>
    </row>
    <row r="82" spans="2:6" x14ac:dyDescent="0.35">
      <c r="B82" s="17"/>
      <c r="D82" s="16"/>
      <c r="F82" s="17"/>
    </row>
    <row r="83" spans="2:6" x14ac:dyDescent="0.35">
      <c r="D83" s="16"/>
    </row>
    <row r="84" spans="2:6" x14ac:dyDescent="0.35">
      <c r="B84" s="17"/>
      <c r="D84" s="16"/>
      <c r="F84" s="17"/>
    </row>
    <row r="86" spans="2:6" x14ac:dyDescent="0.35">
      <c r="B86" s="17"/>
      <c r="F86" s="17"/>
    </row>
    <row r="88" spans="2:6" x14ac:dyDescent="0.35">
      <c r="B88" s="17"/>
      <c r="F88" s="17"/>
    </row>
    <row r="90" spans="2:6" x14ac:dyDescent="0.35">
      <c r="B90" s="17"/>
      <c r="F90" s="17"/>
    </row>
    <row r="92" spans="2:6" x14ac:dyDescent="0.35">
      <c r="B92" s="17"/>
      <c r="F92" s="17"/>
    </row>
    <row r="94" spans="2:6" x14ac:dyDescent="0.35">
      <c r="B94" s="17"/>
      <c r="F94" s="17"/>
    </row>
    <row r="96" spans="2:6" x14ac:dyDescent="0.35">
      <c r="B96" s="17"/>
      <c r="F96" s="17"/>
    </row>
    <row r="98" spans="2:6" x14ac:dyDescent="0.35">
      <c r="B98" s="17"/>
      <c r="F98" s="17"/>
    </row>
    <row r="100" spans="2:6" x14ac:dyDescent="0.35">
      <c r="B100" s="17"/>
      <c r="F100" s="17"/>
    </row>
    <row r="102" spans="2:6" x14ac:dyDescent="0.35">
      <c r="B102" s="17"/>
      <c r="F102" s="17"/>
    </row>
    <row r="104" spans="2:6" x14ac:dyDescent="0.35">
      <c r="B104" s="17"/>
      <c r="F104" s="17"/>
    </row>
    <row r="106" spans="2:6" x14ac:dyDescent="0.35">
      <c r="B106" s="17"/>
      <c r="F106" s="17"/>
    </row>
    <row r="108" spans="2:6" x14ac:dyDescent="0.35">
      <c r="B108" s="17"/>
      <c r="F108" s="17"/>
    </row>
    <row r="123" spans="4:10" x14ac:dyDescent="0.35">
      <c r="D123" s="16"/>
    </row>
    <row r="124" spans="4:10" x14ac:dyDescent="0.35">
      <c r="D124" s="16"/>
    </row>
    <row r="126" spans="4:10" ht="14.5" customHeight="1" x14ac:dyDescent="0.35">
      <c r="D126" s="23"/>
    </row>
    <row r="127" spans="4:10" x14ac:dyDescent="0.35">
      <c r="D127" s="18"/>
    </row>
    <row r="128" spans="4:10" x14ac:dyDescent="0.35">
      <c r="D128" s="18"/>
      <c r="J128" s="24"/>
    </row>
    <row r="129" spans="4:4" x14ac:dyDescent="0.35">
      <c r="D129" s="18"/>
    </row>
    <row r="130" spans="4:4" x14ac:dyDescent="0.35">
      <c r="D130" s="18"/>
    </row>
    <row r="131" spans="4:4" x14ac:dyDescent="0.35">
      <c r="D131" s="18"/>
    </row>
    <row r="132" spans="4:4" x14ac:dyDescent="0.35">
      <c r="D132" s="18"/>
    </row>
    <row r="133" spans="4:4" x14ac:dyDescent="0.35">
      <c r="D133" s="18"/>
    </row>
    <row r="134" spans="4:4" x14ac:dyDescent="0.35">
      <c r="D134" s="18"/>
    </row>
    <row r="135" spans="4:4" x14ac:dyDescent="0.35">
      <c r="D135" s="18"/>
    </row>
    <row r="136" spans="4:4" x14ac:dyDescent="0.35">
      <c r="D136" s="18"/>
    </row>
    <row r="137" spans="4:4" x14ac:dyDescent="0.35">
      <c r="D137" s="18"/>
    </row>
    <row r="138" spans="4:4" x14ac:dyDescent="0.35">
      <c r="D138" s="18"/>
    </row>
    <row r="139" spans="4:4" x14ac:dyDescent="0.35">
      <c r="D139" s="18"/>
    </row>
    <row r="140" spans="4:4" x14ac:dyDescent="0.35">
      <c r="D140" s="18"/>
    </row>
    <row r="141" spans="4:4" x14ac:dyDescent="0.35">
      <c r="D141" s="18"/>
    </row>
    <row r="142" spans="4:4" x14ac:dyDescent="0.35">
      <c r="D142" s="18"/>
    </row>
    <row r="143" spans="4:4" x14ac:dyDescent="0.35">
      <c r="D143" s="18"/>
    </row>
    <row r="144" spans="4:4" x14ac:dyDescent="0.35">
      <c r="D144" s="18"/>
    </row>
    <row r="145" spans="4:4" x14ac:dyDescent="0.35">
      <c r="D145" s="18"/>
    </row>
    <row r="146" spans="4:4" x14ac:dyDescent="0.35">
      <c r="D146" s="18"/>
    </row>
    <row r="147" spans="4:4" x14ac:dyDescent="0.35">
      <c r="D147" s="18"/>
    </row>
    <row r="148" spans="4:4" x14ac:dyDescent="0.35">
      <c r="D148" s="18"/>
    </row>
    <row r="149" spans="4:4" x14ac:dyDescent="0.35">
      <c r="D149" s="18"/>
    </row>
    <row r="150" spans="4:4" x14ac:dyDescent="0.35">
      <c r="D150" s="18"/>
    </row>
    <row r="151" spans="4:4" x14ac:dyDescent="0.35">
      <c r="D151" s="18"/>
    </row>
    <row r="152" spans="4:4" x14ac:dyDescent="0.35">
      <c r="D152" s="18"/>
    </row>
    <row r="153" spans="4:4" x14ac:dyDescent="0.35">
      <c r="D153" s="18"/>
    </row>
    <row r="154" spans="4:4" x14ac:dyDescent="0.35">
      <c r="D154" s="18"/>
    </row>
    <row r="155" spans="4:4" x14ac:dyDescent="0.35">
      <c r="D155" s="18"/>
    </row>
    <row r="156" spans="4:4" x14ac:dyDescent="0.35">
      <c r="D156" s="18"/>
    </row>
    <row r="157" spans="4:4" x14ac:dyDescent="0.35">
      <c r="D157" s="18"/>
    </row>
    <row r="158" spans="4:4" x14ac:dyDescent="0.35">
      <c r="D158" s="18"/>
    </row>
    <row r="159" spans="4:4" x14ac:dyDescent="0.35">
      <c r="D159" s="18"/>
    </row>
    <row r="160" spans="4:4" x14ac:dyDescent="0.35">
      <c r="D160" s="18"/>
    </row>
    <row r="161" spans="4:4" x14ac:dyDescent="0.35">
      <c r="D161" s="18"/>
    </row>
    <row r="163" spans="4:4" x14ac:dyDescent="0.35">
      <c r="D163" s="16"/>
    </row>
    <row r="164" spans="4:4" x14ac:dyDescent="0.35">
      <c r="D164" s="16"/>
    </row>
    <row r="165" spans="4:4" x14ac:dyDescent="0.35">
      <c r="D165" s="16"/>
    </row>
    <row r="167" spans="4:4" x14ac:dyDescent="0.35">
      <c r="D167" s="20" t="s">
        <v>766</v>
      </c>
    </row>
    <row r="168" spans="4:4" x14ac:dyDescent="0.35">
      <c r="D168" s="19"/>
    </row>
    <row r="169" spans="4:4" x14ac:dyDescent="0.35">
      <c r="D169" s="19"/>
    </row>
    <row r="170" spans="4:4" x14ac:dyDescent="0.35">
      <c r="D170" s="19"/>
    </row>
    <row r="171" spans="4:4" x14ac:dyDescent="0.35">
      <c r="D171" s="19"/>
    </row>
    <row r="172" spans="4:4" x14ac:dyDescent="0.35">
      <c r="D172" s="19"/>
    </row>
    <row r="173" spans="4:4" x14ac:dyDescent="0.35">
      <c r="D173" s="19"/>
    </row>
    <row r="174" spans="4:4" x14ac:dyDescent="0.35">
      <c r="D174" s="19"/>
    </row>
    <row r="175" spans="4:4" x14ac:dyDescent="0.35">
      <c r="D175" s="19"/>
    </row>
    <row r="176" spans="4:4" x14ac:dyDescent="0.35">
      <c r="D176" s="19"/>
    </row>
    <row r="177" spans="4:4" x14ac:dyDescent="0.35">
      <c r="D177" s="19"/>
    </row>
    <row r="178" spans="4:4" x14ac:dyDescent="0.35">
      <c r="D178" s="19"/>
    </row>
    <row r="179" spans="4:4" x14ac:dyDescent="0.35">
      <c r="D179" s="19"/>
    </row>
    <row r="180" spans="4:4" x14ac:dyDescent="0.35">
      <c r="D180" s="19"/>
    </row>
    <row r="181" spans="4:4" x14ac:dyDescent="0.35">
      <c r="D181" s="19"/>
    </row>
    <row r="182" spans="4:4" x14ac:dyDescent="0.35">
      <c r="D182" s="19"/>
    </row>
    <row r="183" spans="4:4" x14ac:dyDescent="0.35">
      <c r="D183" s="19"/>
    </row>
    <row r="184" spans="4:4" x14ac:dyDescent="0.35">
      <c r="D184" s="19"/>
    </row>
    <row r="185" spans="4:4" x14ac:dyDescent="0.35">
      <c r="D185" s="19"/>
    </row>
    <row r="186" spans="4:4" x14ac:dyDescent="0.35">
      <c r="D186" s="19"/>
    </row>
    <row r="187" spans="4:4" x14ac:dyDescent="0.35">
      <c r="D187" s="19"/>
    </row>
    <row r="188" spans="4:4" x14ac:dyDescent="0.35">
      <c r="D188" s="19"/>
    </row>
    <row r="189" spans="4:4" x14ac:dyDescent="0.35">
      <c r="D189" s="19"/>
    </row>
    <row r="190" spans="4:4" x14ac:dyDescent="0.35">
      <c r="D190" s="19"/>
    </row>
    <row r="191" spans="4:4" x14ac:dyDescent="0.35">
      <c r="D191" s="19"/>
    </row>
    <row r="192" spans="4:4" x14ac:dyDescent="0.35">
      <c r="D192" s="19"/>
    </row>
    <row r="193" spans="4:4" x14ac:dyDescent="0.35">
      <c r="D193" s="19"/>
    </row>
    <row r="194" spans="4:4" x14ac:dyDescent="0.35">
      <c r="D194" s="19"/>
    </row>
    <row r="195" spans="4:4" x14ac:dyDescent="0.35">
      <c r="D195" s="19"/>
    </row>
    <row r="196" spans="4:4" x14ac:dyDescent="0.35">
      <c r="D196" s="19"/>
    </row>
    <row r="197" spans="4:4" x14ac:dyDescent="0.35">
      <c r="D197" s="19"/>
    </row>
    <row r="198" spans="4:4" x14ac:dyDescent="0.35">
      <c r="D198" s="19"/>
    </row>
    <row r="199" spans="4:4" x14ac:dyDescent="0.35">
      <c r="D199" s="19"/>
    </row>
    <row r="200" spans="4:4" x14ac:dyDescent="0.35">
      <c r="D200" s="19"/>
    </row>
    <row r="201" spans="4:4" x14ac:dyDescent="0.35">
      <c r="D201" s="19"/>
    </row>
    <row r="202" spans="4:4" x14ac:dyDescent="0.35">
      <c r="D202" s="19"/>
    </row>
    <row r="204" spans="4:4" x14ac:dyDescent="0.35">
      <c r="D204" s="16"/>
    </row>
    <row r="205" spans="4:4" x14ac:dyDescent="0.35">
      <c r="D205" s="16"/>
    </row>
    <row r="206" spans="4:4" x14ac:dyDescent="0.35">
      <c r="D206" s="16"/>
    </row>
    <row r="245" spans="4:4" x14ac:dyDescent="0.35">
      <c r="D245" s="16"/>
    </row>
    <row r="246" spans="4:4" x14ac:dyDescent="0.35">
      <c r="D246" s="16"/>
    </row>
    <row r="247" spans="4:4" x14ac:dyDescent="0.35">
      <c r="D247" s="16"/>
    </row>
  </sheetData>
  <mergeCells count="3">
    <mergeCell ref="D4:D39"/>
    <mergeCell ref="D45:D80"/>
    <mergeCell ref="D167:D20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22838-6D82-4EA8-BA10-B980B7755FE6}">
  <dimension ref="A3:C46"/>
  <sheetViews>
    <sheetView workbookViewId="0">
      <selection activeCell="J109" sqref="J109"/>
    </sheetView>
  </sheetViews>
  <sheetFormatPr defaultRowHeight="14.5" x14ac:dyDescent="0.35"/>
  <cols>
    <col min="1" max="1" width="18.7265625" bestFit="1" customWidth="1"/>
    <col min="2" max="2" width="16.453125" bestFit="1" customWidth="1"/>
    <col min="3" max="3" width="16.6328125" bestFit="1" customWidth="1"/>
  </cols>
  <sheetData>
    <row r="3" spans="1:3" x14ac:dyDescent="0.35">
      <c r="A3" s="10" t="s">
        <v>744</v>
      </c>
      <c r="B3" t="s">
        <v>746</v>
      </c>
      <c r="C3" t="s">
        <v>726</v>
      </c>
    </row>
    <row r="4" spans="1:3" x14ac:dyDescent="0.35">
      <c r="A4" s="11" t="s">
        <v>25</v>
      </c>
      <c r="B4" s="15">
        <v>179</v>
      </c>
      <c r="C4" s="12">
        <v>4546100000</v>
      </c>
    </row>
    <row r="5" spans="1:3" x14ac:dyDescent="0.35">
      <c r="A5" s="11" t="s">
        <v>21</v>
      </c>
      <c r="B5" s="15">
        <v>139</v>
      </c>
      <c r="C5" s="12">
        <v>3828000000</v>
      </c>
    </row>
    <row r="6" spans="1:3" x14ac:dyDescent="0.35">
      <c r="A6" s="11" t="s">
        <v>70</v>
      </c>
      <c r="B6" s="15">
        <v>33</v>
      </c>
      <c r="C6" s="12">
        <v>683300000</v>
      </c>
    </row>
    <row r="7" spans="1:3" x14ac:dyDescent="0.35">
      <c r="A7" s="11" t="s">
        <v>60</v>
      </c>
      <c r="B7" s="15">
        <v>26</v>
      </c>
      <c r="C7" s="12">
        <v>542000000</v>
      </c>
    </row>
    <row r="8" spans="1:3" x14ac:dyDescent="0.35">
      <c r="A8" s="11" t="s">
        <v>185</v>
      </c>
      <c r="B8" s="15">
        <v>19</v>
      </c>
      <c r="C8" s="12">
        <v>383800000</v>
      </c>
    </row>
    <row r="9" spans="1:3" x14ac:dyDescent="0.35">
      <c r="A9" s="11" t="s">
        <v>139</v>
      </c>
      <c r="B9" s="15">
        <v>17</v>
      </c>
      <c r="C9" s="12">
        <v>309300000</v>
      </c>
    </row>
    <row r="10" spans="1:3" x14ac:dyDescent="0.35">
      <c r="A10" s="11" t="s">
        <v>44</v>
      </c>
      <c r="B10" s="15">
        <v>13</v>
      </c>
      <c r="C10" s="12">
        <v>357500000</v>
      </c>
    </row>
    <row r="11" spans="1:3" x14ac:dyDescent="0.35">
      <c r="A11" s="11" t="s">
        <v>123</v>
      </c>
      <c r="B11" s="15">
        <v>13</v>
      </c>
      <c r="C11" s="12">
        <v>272300000</v>
      </c>
    </row>
    <row r="12" spans="1:3" x14ac:dyDescent="0.35">
      <c r="A12" s="11" t="s">
        <v>149</v>
      </c>
      <c r="B12" s="15">
        <v>11</v>
      </c>
      <c r="C12" s="12">
        <v>180800000</v>
      </c>
    </row>
    <row r="13" spans="1:3" x14ac:dyDescent="0.35">
      <c r="A13" s="11" t="s">
        <v>80</v>
      </c>
      <c r="B13" s="15">
        <v>11</v>
      </c>
      <c r="C13" s="12">
        <v>276800000</v>
      </c>
    </row>
    <row r="14" spans="1:3" x14ac:dyDescent="0.35">
      <c r="A14" s="11" t="s">
        <v>126</v>
      </c>
      <c r="B14" s="15">
        <v>9</v>
      </c>
      <c r="C14" s="12">
        <v>224600000</v>
      </c>
    </row>
    <row r="15" spans="1:3" x14ac:dyDescent="0.35">
      <c r="A15" s="11" t="s">
        <v>54</v>
      </c>
      <c r="B15" s="15">
        <v>8</v>
      </c>
      <c r="C15" s="12">
        <v>324600000</v>
      </c>
    </row>
    <row r="16" spans="1:3" x14ac:dyDescent="0.35">
      <c r="A16" s="11" t="s">
        <v>158</v>
      </c>
      <c r="B16" s="15">
        <v>6</v>
      </c>
      <c r="C16" s="12">
        <v>123900000</v>
      </c>
    </row>
    <row r="17" spans="1:3" x14ac:dyDescent="0.35">
      <c r="A17" s="11" t="s">
        <v>65</v>
      </c>
      <c r="B17" s="15">
        <v>6</v>
      </c>
      <c r="C17" s="12">
        <v>186100000</v>
      </c>
    </row>
    <row r="18" spans="1:3" x14ac:dyDescent="0.35">
      <c r="A18" s="11" t="s">
        <v>121</v>
      </c>
      <c r="B18" s="15">
        <v>6</v>
      </c>
      <c r="C18" s="12">
        <v>152300000</v>
      </c>
    </row>
    <row r="19" spans="1:3" x14ac:dyDescent="0.35">
      <c r="A19" s="11" t="s">
        <v>143</v>
      </c>
      <c r="B19" s="15">
        <v>5</v>
      </c>
      <c r="C19" s="12">
        <v>102300000</v>
      </c>
    </row>
    <row r="20" spans="1:3" x14ac:dyDescent="0.35">
      <c r="A20" s="11" t="s">
        <v>374</v>
      </c>
      <c r="B20" s="15">
        <v>5</v>
      </c>
      <c r="C20" s="12">
        <v>77100000</v>
      </c>
    </row>
    <row r="21" spans="1:3" x14ac:dyDescent="0.35">
      <c r="A21" s="11" t="s">
        <v>310</v>
      </c>
      <c r="B21" s="15">
        <v>4</v>
      </c>
      <c r="C21" s="12">
        <v>75200000</v>
      </c>
    </row>
    <row r="22" spans="1:3" x14ac:dyDescent="0.35">
      <c r="A22" s="11" t="s">
        <v>39</v>
      </c>
      <c r="B22" s="15">
        <v>4</v>
      </c>
      <c r="C22" s="12">
        <v>78100000</v>
      </c>
    </row>
    <row r="23" spans="1:3" x14ac:dyDescent="0.35">
      <c r="A23" s="11" t="s">
        <v>328</v>
      </c>
      <c r="B23" s="15">
        <v>4</v>
      </c>
      <c r="C23" s="12">
        <v>69500000</v>
      </c>
    </row>
    <row r="24" spans="1:3" x14ac:dyDescent="0.35">
      <c r="A24" s="11" t="s">
        <v>116</v>
      </c>
      <c r="B24" s="15">
        <v>4</v>
      </c>
      <c r="C24" s="12">
        <v>129900000</v>
      </c>
    </row>
    <row r="25" spans="1:3" x14ac:dyDescent="0.35">
      <c r="A25" s="11" t="s">
        <v>228</v>
      </c>
      <c r="B25" s="15">
        <v>3</v>
      </c>
      <c r="C25" s="12">
        <v>67000000</v>
      </c>
    </row>
    <row r="26" spans="1:3" x14ac:dyDescent="0.35">
      <c r="A26" s="11" t="s">
        <v>99</v>
      </c>
      <c r="B26" s="15">
        <v>3</v>
      </c>
      <c r="C26" s="12">
        <v>87200000</v>
      </c>
    </row>
    <row r="27" spans="1:3" x14ac:dyDescent="0.35">
      <c r="A27" s="11" t="s">
        <v>199</v>
      </c>
      <c r="B27" s="15">
        <v>2</v>
      </c>
      <c r="C27" s="12">
        <v>43700000</v>
      </c>
    </row>
    <row r="28" spans="1:3" x14ac:dyDescent="0.35">
      <c r="A28" s="11" t="s">
        <v>526</v>
      </c>
      <c r="B28" s="15">
        <v>2</v>
      </c>
      <c r="C28" s="12">
        <v>30600000</v>
      </c>
    </row>
    <row r="29" spans="1:3" x14ac:dyDescent="0.35">
      <c r="A29" s="11" t="s">
        <v>441</v>
      </c>
      <c r="B29" s="15">
        <v>2</v>
      </c>
      <c r="C29" s="12">
        <v>34100000</v>
      </c>
    </row>
    <row r="30" spans="1:3" x14ac:dyDescent="0.35">
      <c r="A30" s="11" t="s">
        <v>231</v>
      </c>
      <c r="B30" s="15">
        <v>2</v>
      </c>
      <c r="C30" s="12">
        <v>43900000</v>
      </c>
    </row>
    <row r="31" spans="1:3" x14ac:dyDescent="0.35">
      <c r="A31" s="11" t="s">
        <v>581</v>
      </c>
      <c r="B31" s="15">
        <v>2</v>
      </c>
      <c r="C31" s="12">
        <v>27700000</v>
      </c>
    </row>
    <row r="32" spans="1:3" x14ac:dyDescent="0.35">
      <c r="A32" s="11" t="s">
        <v>263</v>
      </c>
      <c r="B32" s="15">
        <v>2</v>
      </c>
      <c r="C32" s="12">
        <v>39400000</v>
      </c>
    </row>
    <row r="33" spans="1:3" x14ac:dyDescent="0.35">
      <c r="A33" s="11" t="s">
        <v>245</v>
      </c>
      <c r="B33" s="15">
        <v>2</v>
      </c>
      <c r="C33" s="12">
        <v>32100000</v>
      </c>
    </row>
    <row r="34" spans="1:3" x14ac:dyDescent="0.35">
      <c r="A34" s="11" t="s">
        <v>453</v>
      </c>
      <c r="B34" s="15">
        <v>1</v>
      </c>
      <c r="C34" s="12">
        <v>17700000</v>
      </c>
    </row>
    <row r="35" spans="1:3" x14ac:dyDescent="0.35">
      <c r="A35" s="11" t="s">
        <v>224</v>
      </c>
      <c r="B35" s="15">
        <v>1</v>
      </c>
      <c r="C35" s="12">
        <v>30500000</v>
      </c>
    </row>
    <row r="36" spans="1:3" x14ac:dyDescent="0.35">
      <c r="A36" s="11" t="s">
        <v>243</v>
      </c>
      <c r="B36" s="15">
        <v>1</v>
      </c>
      <c r="C36" s="12">
        <v>16200000</v>
      </c>
    </row>
    <row r="37" spans="1:3" x14ac:dyDescent="0.35">
      <c r="A37" s="11" t="s">
        <v>458</v>
      </c>
      <c r="B37" s="15">
        <v>1</v>
      </c>
      <c r="C37" s="12">
        <v>17600000</v>
      </c>
    </row>
    <row r="38" spans="1:3" x14ac:dyDescent="0.35">
      <c r="A38" s="11" t="s">
        <v>216</v>
      </c>
      <c r="B38" s="15">
        <v>1</v>
      </c>
      <c r="C38" s="12">
        <v>31200000</v>
      </c>
    </row>
    <row r="39" spans="1:3" x14ac:dyDescent="0.35">
      <c r="A39" s="11" t="s">
        <v>367</v>
      </c>
      <c r="B39" s="15">
        <v>1</v>
      </c>
      <c r="C39" s="12">
        <v>12300000</v>
      </c>
    </row>
    <row r="40" spans="1:3" x14ac:dyDescent="0.35">
      <c r="A40" s="11" t="s">
        <v>107</v>
      </c>
      <c r="B40" s="15">
        <v>1</v>
      </c>
      <c r="C40" s="12">
        <v>46300000</v>
      </c>
    </row>
    <row r="41" spans="1:3" x14ac:dyDescent="0.35">
      <c r="A41" s="11" t="s">
        <v>406</v>
      </c>
      <c r="B41" s="15">
        <v>1</v>
      </c>
      <c r="C41" s="12">
        <v>19400000</v>
      </c>
    </row>
    <row r="42" spans="1:3" x14ac:dyDescent="0.35">
      <c r="A42" s="11" t="s">
        <v>110</v>
      </c>
      <c r="B42" s="15">
        <v>1</v>
      </c>
      <c r="C42" s="12">
        <v>46100000</v>
      </c>
    </row>
    <row r="43" spans="1:3" x14ac:dyDescent="0.35">
      <c r="A43" s="11" t="s">
        <v>134</v>
      </c>
      <c r="B43" s="15">
        <v>1</v>
      </c>
      <c r="C43" s="12">
        <v>41900000</v>
      </c>
    </row>
    <row r="44" spans="1:3" x14ac:dyDescent="0.35">
      <c r="A44" s="11" t="s">
        <v>678</v>
      </c>
      <c r="B44" s="15">
        <v>1</v>
      </c>
      <c r="C44" s="12">
        <v>13100000</v>
      </c>
    </row>
    <row r="45" spans="1:3" x14ac:dyDescent="0.35">
      <c r="A45" s="11" t="s">
        <v>383</v>
      </c>
      <c r="B45" s="15">
        <v>1</v>
      </c>
      <c r="C45" s="12">
        <v>20200000</v>
      </c>
    </row>
    <row r="46" spans="1:3" x14ac:dyDescent="0.35">
      <c r="A46" s="11" t="s">
        <v>745</v>
      </c>
      <c r="B46" s="15">
        <v>554</v>
      </c>
      <c r="C46" s="12">
        <v>13641700000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84B0B-79C4-436F-A7C2-8AF1F754415F}">
  <dimension ref="K2:W11"/>
  <sheetViews>
    <sheetView topLeftCell="J3" zoomScale="110" zoomScaleNormal="90" workbookViewId="0">
      <selection activeCell="U6" sqref="U6:W11"/>
    </sheetView>
  </sheetViews>
  <sheetFormatPr defaultRowHeight="14.5" x14ac:dyDescent="0.35"/>
  <sheetData>
    <row r="2" spans="11:23" x14ac:dyDescent="0.35">
      <c r="K2" t="s">
        <v>756</v>
      </c>
    </row>
    <row r="6" spans="11:23" x14ac:dyDescent="0.35">
      <c r="U6">
        <v>1</v>
      </c>
      <c r="V6" t="s">
        <v>757</v>
      </c>
      <c r="W6" t="s">
        <v>758</v>
      </c>
    </row>
    <row r="7" spans="11:23" x14ac:dyDescent="0.35">
      <c r="U7">
        <v>2</v>
      </c>
      <c r="V7" t="s">
        <v>756</v>
      </c>
      <c r="W7" t="s">
        <v>759</v>
      </c>
    </row>
    <row r="8" spans="11:23" x14ac:dyDescent="0.35">
      <c r="U8">
        <v>3</v>
      </c>
      <c r="V8" t="s">
        <v>760</v>
      </c>
      <c r="W8" t="s">
        <v>761</v>
      </c>
    </row>
    <row r="9" spans="11:23" x14ac:dyDescent="0.35">
      <c r="U9">
        <v>4</v>
      </c>
      <c r="V9" t="s">
        <v>756</v>
      </c>
      <c r="W9" t="s">
        <v>762</v>
      </c>
    </row>
    <row r="10" spans="11:23" x14ac:dyDescent="0.35">
      <c r="U10">
        <v>5</v>
      </c>
      <c r="V10" t="s">
        <v>763</v>
      </c>
      <c r="W10" t="s">
        <v>764</v>
      </c>
    </row>
    <row r="11" spans="11:23" x14ac:dyDescent="0.35">
      <c r="U11">
        <v>6</v>
      </c>
      <c r="V11" t="s">
        <v>757</v>
      </c>
      <c r="W11" t="s">
        <v>765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D8DAC-AC7B-4A5A-AF45-0F12C6743071}">
  <dimension ref="A1:A11"/>
  <sheetViews>
    <sheetView workbookViewId="0">
      <selection activeCell="A2" sqref="A2:A11"/>
    </sheetView>
  </sheetViews>
  <sheetFormatPr defaultRowHeight="14.5" x14ac:dyDescent="0.35"/>
  <cols>
    <col min="1" max="1" width="15.1796875" customWidth="1"/>
  </cols>
  <sheetData>
    <row r="1" spans="1:1" x14ac:dyDescent="0.35">
      <c r="A1" s="7" t="s">
        <v>735</v>
      </c>
    </row>
    <row r="2" spans="1:1" x14ac:dyDescent="0.35">
      <c r="A2" s="8" t="s">
        <v>728</v>
      </c>
    </row>
    <row r="3" spans="1:1" x14ac:dyDescent="0.35">
      <c r="A3" s="9" t="s">
        <v>736</v>
      </c>
    </row>
    <row r="4" spans="1:1" x14ac:dyDescent="0.35">
      <c r="A4" s="9" t="s">
        <v>737</v>
      </c>
    </row>
    <row r="5" spans="1:1" x14ac:dyDescent="0.35">
      <c r="A5" s="9" t="s">
        <v>724</v>
      </c>
    </row>
    <row r="6" spans="1:1" x14ac:dyDescent="0.35">
      <c r="A6" s="9" t="s">
        <v>738</v>
      </c>
    </row>
    <row r="7" spans="1:1" x14ac:dyDescent="0.35">
      <c r="A7" s="9" t="s">
        <v>739</v>
      </c>
    </row>
    <row r="8" spans="1:1" x14ac:dyDescent="0.35">
      <c r="A8" s="9" t="s">
        <v>740</v>
      </c>
    </row>
    <row r="9" spans="1:1" x14ac:dyDescent="0.35">
      <c r="A9" s="9" t="s">
        <v>741</v>
      </c>
    </row>
    <row r="10" spans="1:1" x14ac:dyDescent="0.35">
      <c r="A10" s="9" t="s">
        <v>742</v>
      </c>
    </row>
    <row r="11" spans="1:1" x14ac:dyDescent="0.35">
      <c r="A11" s="9" t="s">
        <v>743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49738-9820-4C63-A608-30EC65D2E4A5}">
  <dimension ref="A3:D21"/>
  <sheetViews>
    <sheetView workbookViewId="0">
      <selection activeCell="C13" sqref="C13"/>
    </sheetView>
  </sheetViews>
  <sheetFormatPr defaultRowHeight="14.5" x14ac:dyDescent="0.35"/>
  <cols>
    <col min="1" max="1" width="19.08984375" bestFit="1" customWidth="1"/>
    <col min="2" max="2" width="16.453125" bestFit="1" customWidth="1"/>
    <col min="3" max="3" width="19.81640625" bestFit="1" customWidth="1"/>
    <col min="4" max="4" width="28.36328125" bestFit="1" customWidth="1"/>
  </cols>
  <sheetData>
    <row r="3" spans="1:4" x14ac:dyDescent="0.35">
      <c r="A3" s="10" t="s">
        <v>744</v>
      </c>
      <c r="B3" t="s">
        <v>746</v>
      </c>
      <c r="C3" t="s">
        <v>747</v>
      </c>
      <c r="D3" t="s">
        <v>748</v>
      </c>
    </row>
    <row r="4" spans="1:4" x14ac:dyDescent="0.35">
      <c r="A4" s="11" t="s">
        <v>341</v>
      </c>
      <c r="B4" s="15">
        <v>2</v>
      </c>
      <c r="C4" s="12">
        <v>17850000</v>
      </c>
      <c r="D4" s="12">
        <v>4792333.5425318331</v>
      </c>
    </row>
    <row r="5" spans="1:4" x14ac:dyDescent="0.35">
      <c r="A5" s="11" t="s">
        <v>119</v>
      </c>
      <c r="B5" s="15">
        <v>40</v>
      </c>
      <c r="C5" s="12">
        <v>20532500</v>
      </c>
      <c r="D5" s="12">
        <v>17874935.940279655</v>
      </c>
    </row>
    <row r="6" spans="1:4" x14ac:dyDescent="0.35">
      <c r="A6" s="11" t="s">
        <v>32</v>
      </c>
      <c r="B6" s="15">
        <v>33</v>
      </c>
      <c r="C6" s="12">
        <v>29933333.333333332</v>
      </c>
      <c r="D6" s="12">
        <v>25233716.137150556</v>
      </c>
    </row>
    <row r="7" spans="1:4" x14ac:dyDescent="0.35">
      <c r="A7" s="11" t="s">
        <v>29</v>
      </c>
      <c r="B7" s="15">
        <v>145</v>
      </c>
      <c r="C7" s="12">
        <v>23250344.827586208</v>
      </c>
      <c r="D7" s="12">
        <v>61145693.634409532</v>
      </c>
    </row>
    <row r="8" spans="1:4" x14ac:dyDescent="0.35">
      <c r="A8" s="11" t="s">
        <v>24</v>
      </c>
      <c r="B8" s="15">
        <v>28</v>
      </c>
      <c r="C8" s="12">
        <v>25175000</v>
      </c>
      <c r="D8" s="12">
        <v>37936070.099586926</v>
      </c>
    </row>
    <row r="9" spans="1:4" x14ac:dyDescent="0.35">
      <c r="A9" s="11" t="s">
        <v>38</v>
      </c>
      <c r="B9" s="15">
        <v>49</v>
      </c>
      <c r="C9" s="12">
        <v>19873469.387755103</v>
      </c>
      <c r="D9" s="12">
        <v>483413705.41928411</v>
      </c>
    </row>
    <row r="10" spans="1:4" x14ac:dyDescent="0.35">
      <c r="A10" s="11" t="s">
        <v>59</v>
      </c>
      <c r="B10" s="15">
        <v>13</v>
      </c>
      <c r="C10" s="12">
        <v>16538461.538461538</v>
      </c>
      <c r="D10" s="12">
        <v>6749826.0574120004</v>
      </c>
    </row>
    <row r="11" spans="1:4" x14ac:dyDescent="0.35">
      <c r="A11" s="11" t="s">
        <v>238</v>
      </c>
      <c r="B11" s="15">
        <v>2</v>
      </c>
      <c r="C11" s="12">
        <v>25650000</v>
      </c>
      <c r="D11" s="12">
        <v>2518527.119892885</v>
      </c>
    </row>
    <row r="12" spans="1:4" x14ac:dyDescent="0.35">
      <c r="A12" s="11" t="s">
        <v>20</v>
      </c>
      <c r="B12" s="15">
        <v>110</v>
      </c>
      <c r="C12" s="12">
        <v>29337272.727272727</v>
      </c>
      <c r="D12" s="12">
        <v>102952606.93240854</v>
      </c>
    </row>
    <row r="13" spans="1:4" x14ac:dyDescent="0.35">
      <c r="A13" s="11" t="s">
        <v>85</v>
      </c>
      <c r="B13" s="15">
        <v>21</v>
      </c>
      <c r="C13" s="12">
        <v>21342857.142857142</v>
      </c>
      <c r="D13" s="12">
        <v>375717.43094868393</v>
      </c>
    </row>
    <row r="14" spans="1:4" x14ac:dyDescent="0.35">
      <c r="A14" s="11" t="s">
        <v>154</v>
      </c>
      <c r="B14" s="15">
        <v>2</v>
      </c>
      <c r="C14" s="12">
        <v>27750000</v>
      </c>
      <c r="D14" s="12">
        <v>378473.58967999899</v>
      </c>
    </row>
    <row r="15" spans="1:4" x14ac:dyDescent="0.35">
      <c r="A15" s="11" t="s">
        <v>36</v>
      </c>
      <c r="B15" s="15">
        <v>72</v>
      </c>
      <c r="C15" s="12">
        <v>22513888.888888888</v>
      </c>
      <c r="D15" s="12">
        <v>21992824.401909266</v>
      </c>
    </row>
    <row r="16" spans="1:4" x14ac:dyDescent="0.35">
      <c r="A16" s="11" t="s">
        <v>296</v>
      </c>
      <c r="B16" s="15">
        <v>3</v>
      </c>
      <c r="C16" s="12">
        <v>19400000</v>
      </c>
      <c r="D16" s="12">
        <v>10668753.910243474</v>
      </c>
    </row>
    <row r="17" spans="1:4" x14ac:dyDescent="0.35">
      <c r="A17" s="11" t="s">
        <v>208</v>
      </c>
      <c r="B17" s="15">
        <v>11</v>
      </c>
      <c r="C17" s="12">
        <v>18827272.727272727</v>
      </c>
      <c r="D17" s="12">
        <v>4760019.9897859469</v>
      </c>
    </row>
    <row r="18" spans="1:4" x14ac:dyDescent="0.35">
      <c r="A18" s="11" t="s">
        <v>35</v>
      </c>
      <c r="B18" s="15">
        <v>12</v>
      </c>
      <c r="C18" s="12">
        <v>43508333.333333336</v>
      </c>
      <c r="D18" s="12">
        <v>5042154.9897162579</v>
      </c>
    </row>
    <row r="19" spans="1:4" x14ac:dyDescent="0.35">
      <c r="A19" s="11" t="s">
        <v>51</v>
      </c>
      <c r="B19" s="15">
        <v>9</v>
      </c>
      <c r="C19" s="12">
        <v>29266666.666666668</v>
      </c>
      <c r="D19" s="12">
        <v>8080290.1070249695</v>
      </c>
    </row>
    <row r="20" spans="1:4" x14ac:dyDescent="0.35">
      <c r="A20" s="11" t="s">
        <v>137</v>
      </c>
      <c r="B20" s="15">
        <v>2</v>
      </c>
      <c r="C20" s="12">
        <v>39000000</v>
      </c>
      <c r="D20" s="12">
        <v>2805928.3828682527</v>
      </c>
    </row>
    <row r="21" spans="1:4" x14ac:dyDescent="0.35">
      <c r="A21" s="11" t="s">
        <v>745</v>
      </c>
      <c r="B21" s="15">
        <v>554</v>
      </c>
      <c r="C21" s="12">
        <v>24624007.220216606</v>
      </c>
      <c r="D21" s="12">
        <v>87375109.345643789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8B702-8089-44C9-AC6D-FDCBCE930F88}">
  <dimension ref="A3:D21"/>
  <sheetViews>
    <sheetView workbookViewId="0">
      <selection activeCell="D9" sqref="D9"/>
    </sheetView>
  </sheetViews>
  <sheetFormatPr defaultRowHeight="14.5" x14ac:dyDescent="0.35"/>
  <cols>
    <col min="1" max="1" width="20.7265625" bestFit="1" customWidth="1"/>
    <col min="2" max="2" width="34.81640625" bestFit="1" customWidth="1"/>
    <col min="3" max="3" width="35.453125" bestFit="1" customWidth="1"/>
    <col min="4" max="4" width="35.54296875" bestFit="1" customWidth="1"/>
  </cols>
  <sheetData>
    <row r="3" spans="1:4" x14ac:dyDescent="0.35">
      <c r="A3" s="10" t="s">
        <v>744</v>
      </c>
      <c r="B3" t="s">
        <v>750</v>
      </c>
      <c r="C3" t="s">
        <v>751</v>
      </c>
      <c r="D3" t="s">
        <v>752</v>
      </c>
    </row>
    <row r="4" spans="1:4" x14ac:dyDescent="0.35">
      <c r="A4" s="11" t="s">
        <v>35</v>
      </c>
      <c r="B4" s="13">
        <v>137541.66666666666</v>
      </c>
      <c r="C4" s="13">
        <v>2207466.6666666665</v>
      </c>
      <c r="D4" s="13">
        <v>1172504.1666666667</v>
      </c>
    </row>
    <row r="5" spans="1:4" x14ac:dyDescent="0.35">
      <c r="A5" s="11" t="s">
        <v>341</v>
      </c>
      <c r="B5" s="13">
        <v>68300</v>
      </c>
      <c r="C5" s="13">
        <v>1086350</v>
      </c>
      <c r="D5" s="13">
        <v>577325</v>
      </c>
    </row>
    <row r="6" spans="1:4" x14ac:dyDescent="0.35">
      <c r="A6" s="11" t="s">
        <v>119</v>
      </c>
      <c r="B6" s="13">
        <v>67192.5</v>
      </c>
      <c r="C6" s="13">
        <v>1072235</v>
      </c>
      <c r="D6" s="13">
        <v>569713.75</v>
      </c>
    </row>
    <row r="7" spans="1:4" x14ac:dyDescent="0.35">
      <c r="A7" s="11" t="s">
        <v>296</v>
      </c>
      <c r="B7" s="13">
        <v>66633.333333333328</v>
      </c>
      <c r="C7" s="13">
        <v>1059233.3333333333</v>
      </c>
      <c r="D7" s="13">
        <v>562933.33333333337</v>
      </c>
    </row>
    <row r="8" spans="1:4" x14ac:dyDescent="0.35">
      <c r="A8" s="11" t="s">
        <v>51</v>
      </c>
      <c r="B8" s="13">
        <v>58866.666666666664</v>
      </c>
      <c r="C8" s="13">
        <v>949255.5555555555</v>
      </c>
      <c r="D8" s="13">
        <v>504061.11111111112</v>
      </c>
    </row>
    <row r="9" spans="1:4" x14ac:dyDescent="0.35">
      <c r="A9" s="11" t="s">
        <v>29</v>
      </c>
      <c r="B9" s="13">
        <v>57893.794344827584</v>
      </c>
      <c r="C9" s="13">
        <v>924980.1683448276</v>
      </c>
      <c r="D9" s="13">
        <v>491436.98134482763</v>
      </c>
    </row>
    <row r="10" spans="1:4" x14ac:dyDescent="0.35">
      <c r="A10" s="11" t="s">
        <v>24</v>
      </c>
      <c r="B10" s="13">
        <v>56860.892857142855</v>
      </c>
      <c r="C10" s="13">
        <v>909167.25</v>
      </c>
      <c r="D10" s="13">
        <v>483014.07142857142</v>
      </c>
    </row>
    <row r="11" spans="1:4" x14ac:dyDescent="0.35">
      <c r="A11" s="11" t="s">
        <v>32</v>
      </c>
      <c r="B11" s="13">
        <v>55842.42424242424</v>
      </c>
      <c r="C11" s="13">
        <v>895196.96969696973</v>
      </c>
      <c r="D11" s="13">
        <v>475519.69696969696</v>
      </c>
    </row>
    <row r="12" spans="1:4" x14ac:dyDescent="0.35">
      <c r="A12" s="11" t="s">
        <v>20</v>
      </c>
      <c r="B12" s="13">
        <v>51760.99390909091</v>
      </c>
      <c r="C12" s="13">
        <v>825818.45990909089</v>
      </c>
      <c r="D12" s="13">
        <v>438789.72690909094</v>
      </c>
    </row>
    <row r="13" spans="1:4" x14ac:dyDescent="0.35">
      <c r="A13" s="11" t="s">
        <v>85</v>
      </c>
      <c r="B13" s="13">
        <v>48442.857142857145</v>
      </c>
      <c r="C13" s="13">
        <v>774533.33333333337</v>
      </c>
      <c r="D13" s="13">
        <v>411488.09523809527</v>
      </c>
    </row>
    <row r="14" spans="1:4" x14ac:dyDescent="0.35">
      <c r="A14" s="11" t="s">
        <v>36</v>
      </c>
      <c r="B14" s="13">
        <v>48076.584444444445</v>
      </c>
      <c r="C14" s="13">
        <v>768918.34736111108</v>
      </c>
      <c r="D14" s="13">
        <v>408497.4659027778</v>
      </c>
    </row>
    <row r="15" spans="1:4" x14ac:dyDescent="0.35">
      <c r="A15" s="11" t="s">
        <v>238</v>
      </c>
      <c r="B15" s="13">
        <v>28400</v>
      </c>
      <c r="C15" s="13">
        <v>454700</v>
      </c>
      <c r="D15" s="13">
        <v>241550</v>
      </c>
    </row>
    <row r="16" spans="1:4" x14ac:dyDescent="0.35">
      <c r="A16" s="11" t="s">
        <v>38</v>
      </c>
      <c r="B16" s="13">
        <v>28085.061836734694</v>
      </c>
      <c r="C16" s="13">
        <v>450532.66489795916</v>
      </c>
      <c r="D16" s="13">
        <v>239308.86336734693</v>
      </c>
    </row>
    <row r="17" spans="1:4" x14ac:dyDescent="0.35">
      <c r="A17" s="11" t="s">
        <v>154</v>
      </c>
      <c r="B17" s="13">
        <v>24400</v>
      </c>
      <c r="C17" s="13">
        <v>390400</v>
      </c>
      <c r="D17" s="13">
        <v>207400</v>
      </c>
    </row>
    <row r="18" spans="1:4" x14ac:dyDescent="0.35">
      <c r="A18" s="11" t="s">
        <v>137</v>
      </c>
      <c r="B18" s="13">
        <v>22600</v>
      </c>
      <c r="C18" s="13">
        <v>361900</v>
      </c>
      <c r="D18" s="13">
        <v>192250</v>
      </c>
    </row>
    <row r="19" spans="1:4" x14ac:dyDescent="0.35">
      <c r="A19" s="11" t="s">
        <v>59</v>
      </c>
      <c r="B19" s="13">
        <v>17156.461538461539</v>
      </c>
      <c r="C19" s="13">
        <v>274507.69230769231</v>
      </c>
      <c r="D19" s="13">
        <v>145832.07692307694</v>
      </c>
    </row>
    <row r="20" spans="1:4" x14ac:dyDescent="0.35">
      <c r="A20" s="11" t="s">
        <v>208</v>
      </c>
      <c r="B20" s="13">
        <v>16927.272727272728</v>
      </c>
      <c r="C20" s="13">
        <v>270700</v>
      </c>
      <c r="D20" s="13">
        <v>143813.63636363635</v>
      </c>
    </row>
    <row r="21" spans="1:4" x14ac:dyDescent="0.35">
      <c r="A21" s="11" t="s">
        <v>745</v>
      </c>
      <c r="B21" s="13">
        <v>52604.206895306852</v>
      </c>
      <c r="C21" s="13">
        <v>840968.8801263537</v>
      </c>
      <c r="D21" s="13">
        <v>446786.54351083032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1A36F-1B5A-46F4-8988-85D0C1D465FC}">
  <dimension ref="A3:B21"/>
  <sheetViews>
    <sheetView workbookViewId="0">
      <selection activeCell="G4" sqref="G4"/>
    </sheetView>
  </sheetViews>
  <sheetFormatPr defaultRowHeight="14.5" x14ac:dyDescent="0.35"/>
  <cols>
    <col min="1" max="1" width="20.7265625" bestFit="1" customWidth="1"/>
    <col min="2" max="2" width="28.26953125" bestFit="1" customWidth="1"/>
    <col min="3" max="3" width="39.453125" bestFit="1" customWidth="1"/>
  </cols>
  <sheetData>
    <row r="3" spans="1:2" x14ac:dyDescent="0.35">
      <c r="A3" s="10" t="s">
        <v>744</v>
      </c>
      <c r="B3" t="s">
        <v>753</v>
      </c>
    </row>
    <row r="4" spans="1:2" x14ac:dyDescent="0.35">
      <c r="A4" s="11" t="s">
        <v>341</v>
      </c>
      <c r="B4" s="14">
        <v>2.4674940898345155E-2</v>
      </c>
    </row>
    <row r="5" spans="1:2" x14ac:dyDescent="0.35">
      <c r="A5" s="11" t="s">
        <v>119</v>
      </c>
      <c r="B5" s="14">
        <v>2.4566662299050902E-2</v>
      </c>
    </row>
    <row r="6" spans="1:2" x14ac:dyDescent="0.35">
      <c r="A6" s="11" t="s">
        <v>32</v>
      </c>
      <c r="B6" s="14">
        <v>1.1398404410367283E-2</v>
      </c>
    </row>
    <row r="7" spans="1:2" x14ac:dyDescent="0.35">
      <c r="A7" s="11" t="s">
        <v>29</v>
      </c>
      <c r="B7" s="14">
        <v>1.6124301239228589E-2</v>
      </c>
    </row>
    <row r="8" spans="1:2" x14ac:dyDescent="0.35">
      <c r="A8" s="11" t="s">
        <v>24</v>
      </c>
      <c r="B8" s="14">
        <v>2.2301509190061904E-2</v>
      </c>
    </row>
    <row r="9" spans="1:2" x14ac:dyDescent="0.35">
      <c r="A9" s="11" t="s">
        <v>38</v>
      </c>
      <c r="B9" s="14">
        <v>1.3974907629248643E-2</v>
      </c>
    </row>
    <row r="10" spans="1:2" x14ac:dyDescent="0.35">
      <c r="A10" s="11" t="s">
        <v>59</v>
      </c>
      <c r="B10" s="14">
        <v>8.4157808019174711E-3</v>
      </c>
    </row>
    <row r="11" spans="1:2" x14ac:dyDescent="0.35">
      <c r="A11" s="11" t="s">
        <v>238</v>
      </c>
      <c r="B11" s="14">
        <v>1.5353035242019804E-2</v>
      </c>
    </row>
    <row r="12" spans="1:2" x14ac:dyDescent="0.35">
      <c r="A12" s="11" t="s">
        <v>20</v>
      </c>
      <c r="B12" s="14">
        <v>7.4860584922544328E-3</v>
      </c>
    </row>
    <row r="13" spans="1:2" x14ac:dyDescent="0.35">
      <c r="A13" s="11" t="s">
        <v>85</v>
      </c>
      <c r="B13" s="14">
        <v>1.2591953796963056E-2</v>
      </c>
    </row>
    <row r="14" spans="1:2" x14ac:dyDescent="0.35">
      <c r="A14" s="11" t="s">
        <v>154</v>
      </c>
      <c r="B14" s="14">
        <v>1.3129656314191985E-2</v>
      </c>
    </row>
    <row r="15" spans="1:2" x14ac:dyDescent="0.35">
      <c r="A15" s="11" t="s">
        <v>36</v>
      </c>
      <c r="B15" s="14">
        <v>2.0906415620264077E-2</v>
      </c>
    </row>
    <row r="16" spans="1:2" x14ac:dyDescent="0.35">
      <c r="A16" s="11" t="s">
        <v>296</v>
      </c>
      <c r="B16" s="14">
        <v>1.9517044093796846E-2</v>
      </c>
    </row>
    <row r="17" spans="1:2" x14ac:dyDescent="0.35">
      <c r="A17" s="11" t="s">
        <v>208</v>
      </c>
      <c r="B17" s="14">
        <v>9.0109060752235695E-3</v>
      </c>
    </row>
    <row r="18" spans="1:2" x14ac:dyDescent="0.35">
      <c r="A18" s="11" t="s">
        <v>35</v>
      </c>
      <c r="B18" s="14">
        <v>1.4138349676326262E-2</v>
      </c>
    </row>
    <row r="19" spans="1:2" x14ac:dyDescent="0.35">
      <c r="A19" s="11" t="s">
        <v>51</v>
      </c>
      <c r="B19" s="14">
        <v>1.5289283271622529E-2</v>
      </c>
    </row>
    <row r="20" spans="1:2" x14ac:dyDescent="0.35">
      <c r="A20" s="11" t="s">
        <v>137</v>
      </c>
      <c r="B20" s="14">
        <v>7.5631583115546054E-3</v>
      </c>
    </row>
    <row r="21" spans="1:2" x14ac:dyDescent="0.35">
      <c r="A21" s="11" t="s">
        <v>745</v>
      </c>
      <c r="B21" s="14">
        <v>1.4972908327647937E-2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55"/>
  <sheetViews>
    <sheetView workbookViewId="0">
      <pane xSplit="3" ySplit="1" topLeftCell="D266" activePane="bottomRight" state="frozen"/>
      <selection pane="topRight" activeCell="C1" sqref="C1"/>
      <selection pane="bottomLeft" activeCell="A2" sqref="A2"/>
      <selection pane="bottomRight" activeCell="A266" sqref="A266"/>
    </sheetView>
  </sheetViews>
  <sheetFormatPr defaultRowHeight="14.5" x14ac:dyDescent="0.35"/>
  <cols>
    <col min="1" max="1" width="12.54296875" customWidth="1"/>
    <col min="2" max="2" width="13" customWidth="1"/>
    <col min="3" max="3" width="16.81640625" customWidth="1"/>
    <col min="4" max="4" width="23.1796875" style="4" customWidth="1"/>
    <col min="5" max="7" width="24.81640625" style="4" customWidth="1"/>
    <col min="8" max="8" width="20.1796875" customWidth="1"/>
    <col min="9" max="9" width="16.26953125" hidden="1" customWidth="1"/>
    <col min="10" max="11" width="20.54296875" style="4" customWidth="1"/>
    <col min="12" max="12" width="15.26953125" customWidth="1"/>
    <col min="13" max="13" width="14.7265625" customWidth="1"/>
    <col min="14" max="14" width="15.1796875" customWidth="1"/>
    <col min="15" max="15" width="19.1796875" customWidth="1"/>
    <col min="16" max="16" width="14.7265625" customWidth="1"/>
    <col min="17" max="17" width="22.453125" customWidth="1"/>
    <col min="18" max="18" width="34" customWidth="1"/>
    <col min="19" max="19" width="26.1796875" style="3" customWidth="1"/>
    <col min="20" max="21" width="26.7265625" style="3" customWidth="1"/>
    <col min="22" max="22" width="27.54296875" style="3" customWidth="1"/>
    <col min="23" max="24" width="27.7265625" style="3" customWidth="1"/>
    <col min="25" max="25" width="23.54296875" style="5" customWidth="1"/>
    <col min="26" max="26" width="23.54296875" style="6" customWidth="1"/>
    <col min="27" max="27" width="14.7265625" customWidth="1"/>
    <col min="28" max="28" width="16.7265625" customWidth="1"/>
    <col min="29" max="29" width="14.81640625" customWidth="1"/>
    <col min="30" max="30" width="14.26953125" style="1" customWidth="1"/>
    <col min="31" max="31" width="12.81640625" customWidth="1"/>
    <col min="32" max="32" width="16.7265625" style="2" customWidth="1"/>
    <col min="33" max="33" width="19.26953125" customWidth="1"/>
    <col min="34" max="34" width="10.453125" customWidth="1"/>
    <col min="35" max="35" width="12" customWidth="1"/>
  </cols>
  <sheetData>
    <row r="1" spans="1:32" x14ac:dyDescent="0.35">
      <c r="A1" t="s">
        <v>727</v>
      </c>
      <c r="B1" t="s">
        <v>728</v>
      </c>
      <c r="C1" t="s">
        <v>767</v>
      </c>
      <c r="D1" s="4" t="s">
        <v>0</v>
      </c>
      <c r="E1" s="4" t="s">
        <v>1</v>
      </c>
      <c r="F1" t="s">
        <v>725</v>
      </c>
      <c r="G1" t="s">
        <v>734</v>
      </c>
      <c r="H1" t="s">
        <v>2</v>
      </c>
      <c r="I1" t="s">
        <v>3</v>
      </c>
      <c r="J1" s="4" t="s">
        <v>4</v>
      </c>
      <c r="K1" s="4" t="s">
        <v>724</v>
      </c>
      <c r="L1" t="s">
        <v>5</v>
      </c>
      <c r="M1" t="s">
        <v>6</v>
      </c>
      <c r="N1" t="s">
        <v>7</v>
      </c>
      <c r="O1" t="s">
        <v>8</v>
      </c>
      <c r="P1" t="s">
        <v>729</v>
      </c>
      <c r="Q1" t="s">
        <v>9</v>
      </c>
      <c r="R1" t="s">
        <v>10</v>
      </c>
      <c r="S1" s="3" t="s">
        <v>11</v>
      </c>
      <c r="T1" s="3" t="s">
        <v>12</v>
      </c>
      <c r="U1" s="3" t="s">
        <v>722</v>
      </c>
      <c r="V1" s="3" t="s">
        <v>13</v>
      </c>
      <c r="W1" s="3" t="s">
        <v>14</v>
      </c>
      <c r="X1" s="3" t="s">
        <v>723</v>
      </c>
      <c r="Y1" t="s">
        <v>15</v>
      </c>
      <c r="Z1" t="s">
        <v>733</v>
      </c>
      <c r="AA1" t="s">
        <v>16</v>
      </c>
      <c r="AB1" t="s">
        <v>17</v>
      </c>
      <c r="AC1" t="s">
        <v>18</v>
      </c>
      <c r="AD1" t="s">
        <v>730</v>
      </c>
      <c r="AE1" t="s">
        <v>731</v>
      </c>
      <c r="AF1" t="s">
        <v>732</v>
      </c>
    </row>
    <row r="2" spans="1:32" x14ac:dyDescent="0.35">
      <c r="A2">
        <v>1</v>
      </c>
      <c r="B2">
        <f>_xlfn.RANK.EQ(Table1[[#This Row],[source_rank]],A:A,1)</f>
        <v>1</v>
      </c>
      <c r="C2" t="s">
        <v>19</v>
      </c>
      <c r="D2" s="4">
        <v>245000000</v>
      </c>
      <c r="E2" s="4">
        <v>228000000000</v>
      </c>
      <c r="F2" s="4">
        <f>Table1[[#This Row],[video views]]/Table1[[#This Row],[age_days]]</f>
        <v>35664007.508212104</v>
      </c>
      <c r="G2" s="4">
        <f>Table1[[#This Row],[video views]]/Table1[[#This Row],[uploads]]</f>
        <v>11353450.851508813</v>
      </c>
      <c r="H2" t="s">
        <v>20</v>
      </c>
      <c r="I2" t="s">
        <v>19</v>
      </c>
      <c r="J2" s="4">
        <v>20082</v>
      </c>
      <c r="K2" s="4">
        <f>Table1[[#This Row],[uploads]]/Table1[[#This Row],[age_years]]</f>
        <v>1146.5556076959174</v>
      </c>
      <c r="L2" t="s">
        <v>21</v>
      </c>
      <c r="M2" t="s">
        <v>22</v>
      </c>
      <c r="N2" t="s">
        <v>20</v>
      </c>
      <c r="O2">
        <v>1</v>
      </c>
      <c r="P2">
        <v>1</v>
      </c>
      <c r="Q2">
        <v>1</v>
      </c>
      <c r="R2">
        <v>2258000000</v>
      </c>
      <c r="S2" s="3">
        <v>564600</v>
      </c>
      <c r="T2" s="3">
        <v>9000000</v>
      </c>
      <c r="U2" s="3">
        <f>(Table1[[#This Row],[lowest_monthly_earnings]]+Table1[[#This Row],[highest_monthly_earnings]])/2</f>
        <v>4782300</v>
      </c>
      <c r="V2" s="3">
        <v>6800000</v>
      </c>
      <c r="W2" s="3">
        <v>108400000</v>
      </c>
      <c r="X2" s="3">
        <f>(Table1[[#This Row],[lowest_yearly_earnings]]+Table1[[#This Row],[highest_yearly_earnings]])/2</f>
        <v>57600000</v>
      </c>
      <c r="Y2" s="5">
        <v>2000000</v>
      </c>
      <c r="Z2" s="6">
        <f>Table1[[#This Row],[subscribers_for_last_30_days]]/Table1[[#This Row],[subscribers]]</f>
        <v>8.1632653061224497E-3</v>
      </c>
      <c r="AA2">
        <v>2006</v>
      </c>
      <c r="AB2" t="s">
        <v>23</v>
      </c>
      <c r="AC2">
        <v>13</v>
      </c>
      <c r="AD2" s="1" t="str">
        <f>_xlfn.CONCAT(Table1[[#This Row],[created_month]]," ",Table1[[#This Row],[created_year]])</f>
        <v>Mar 2006</v>
      </c>
      <c r="AE2">
        <f>"Sept 2023" - Table1[[#This Row],[month_created]]</f>
        <v>6393</v>
      </c>
      <c r="AF2" s="2">
        <f>Table1[[#This Row],[age_days]]/365</f>
        <v>17.515068493150686</v>
      </c>
    </row>
    <row r="3" spans="1:32" x14ac:dyDescent="0.35">
      <c r="A3">
        <v>3</v>
      </c>
      <c r="B3">
        <f>_xlfn.RANK.EQ(Table1[[#This Row],[source_rank]],A:A,1)</f>
        <v>2</v>
      </c>
      <c r="C3" t="s">
        <v>28</v>
      </c>
      <c r="D3" s="4">
        <v>166000000</v>
      </c>
      <c r="E3" s="4">
        <v>28368841870</v>
      </c>
      <c r="F3" s="4">
        <f>Table1[[#This Row],[video views]]/Table1[[#This Row],[age_days]]</f>
        <v>6706582.0023640664</v>
      </c>
      <c r="G3" s="4">
        <f>Table1[[#This Row],[video views]]/Table1[[#This Row],[uploads]]</f>
        <v>38284536.936572202</v>
      </c>
      <c r="H3" t="s">
        <v>29</v>
      </c>
      <c r="I3" t="s">
        <v>28</v>
      </c>
      <c r="J3" s="4">
        <v>741</v>
      </c>
      <c r="K3" s="4">
        <f>Table1[[#This Row],[uploads]]/Table1[[#This Row],[age_years]]</f>
        <v>63.939716312056738</v>
      </c>
      <c r="L3" t="s">
        <v>25</v>
      </c>
      <c r="M3" t="s">
        <v>26</v>
      </c>
      <c r="N3" t="s">
        <v>29</v>
      </c>
      <c r="O3">
        <v>48</v>
      </c>
      <c r="P3">
        <v>1</v>
      </c>
      <c r="Q3">
        <v>1</v>
      </c>
      <c r="R3">
        <v>1348000000</v>
      </c>
      <c r="S3" s="3">
        <v>337000</v>
      </c>
      <c r="T3" s="3">
        <v>5400000</v>
      </c>
      <c r="U3" s="3">
        <f>(Table1[[#This Row],[lowest_monthly_earnings]]+Table1[[#This Row],[highest_monthly_earnings]])/2</f>
        <v>2868500</v>
      </c>
      <c r="V3" s="3">
        <v>4000000</v>
      </c>
      <c r="W3" s="3">
        <v>64700000</v>
      </c>
      <c r="X3" s="3">
        <f>(Table1[[#This Row],[lowest_yearly_earnings]]+Table1[[#This Row],[highest_yearly_earnings]])/2</f>
        <v>34350000</v>
      </c>
      <c r="Y3" s="5">
        <v>8000000</v>
      </c>
      <c r="Z3" s="6">
        <f>Table1[[#This Row],[subscribers_for_last_30_days]]/Table1[[#This Row],[subscribers]]</f>
        <v>4.8192771084337352E-2</v>
      </c>
      <c r="AA3">
        <v>2012</v>
      </c>
      <c r="AB3" t="s">
        <v>30</v>
      </c>
      <c r="AC3">
        <v>20</v>
      </c>
      <c r="AD3" s="1" t="str">
        <f>_xlfn.CONCAT(Table1[[#This Row],[created_month]]," ",Table1[[#This Row],[created_year]])</f>
        <v>Feb 2012</v>
      </c>
      <c r="AE3">
        <f>"Sept 2023" - Table1[[#This Row],[month_created]]</f>
        <v>4230</v>
      </c>
      <c r="AF3" s="2">
        <f>Table1[[#This Row],[age_days]]/365</f>
        <v>11.58904109589041</v>
      </c>
    </row>
    <row r="4" spans="1:32" x14ac:dyDescent="0.35">
      <c r="A4">
        <v>4</v>
      </c>
      <c r="B4">
        <f>_xlfn.RANK.EQ(Table1[[#This Row],[source_rank]],A:A,1)</f>
        <v>3</v>
      </c>
      <c r="C4" t="s">
        <v>31</v>
      </c>
      <c r="D4" s="4">
        <v>162000000</v>
      </c>
      <c r="E4" s="4">
        <v>164000000000</v>
      </c>
      <c r="F4" s="4">
        <f>Table1[[#This Row],[video views]]/Table1[[#This Row],[age_days]]</f>
        <v>26413271.058141407</v>
      </c>
      <c r="G4" s="4">
        <f>Table1[[#This Row],[video views]]/Table1[[#This Row],[uploads]]</f>
        <v>169772256.72877848</v>
      </c>
      <c r="H4" t="s">
        <v>32</v>
      </c>
      <c r="I4" t="s">
        <v>31</v>
      </c>
      <c r="J4" s="4">
        <v>966</v>
      </c>
      <c r="K4" s="4">
        <f>Table1[[#This Row],[uploads]]/Table1[[#This Row],[age_years]]</f>
        <v>56.786922209695604</v>
      </c>
      <c r="L4" t="s">
        <v>25</v>
      </c>
      <c r="M4" t="s">
        <v>26</v>
      </c>
      <c r="N4" t="s">
        <v>32</v>
      </c>
      <c r="O4">
        <v>2</v>
      </c>
      <c r="P4">
        <v>2</v>
      </c>
      <c r="Q4">
        <v>1</v>
      </c>
      <c r="R4">
        <v>1975000000</v>
      </c>
      <c r="S4" s="3">
        <v>493800</v>
      </c>
      <c r="T4" s="3">
        <v>7900000</v>
      </c>
      <c r="U4" s="3">
        <f>(Table1[[#This Row],[lowest_monthly_earnings]]+Table1[[#This Row],[highest_monthly_earnings]])/2</f>
        <v>4196900</v>
      </c>
      <c r="V4" s="3">
        <v>5900000</v>
      </c>
      <c r="W4" s="3">
        <v>94800000</v>
      </c>
      <c r="X4" s="3">
        <f>(Table1[[#This Row],[lowest_yearly_earnings]]+Table1[[#This Row],[highest_yearly_earnings]])/2</f>
        <v>50350000</v>
      </c>
      <c r="Y4" s="5">
        <v>1000000</v>
      </c>
      <c r="Z4" s="6">
        <f>Table1[[#This Row],[subscribers_for_last_30_days]]/Table1[[#This Row],[subscribers]]</f>
        <v>6.1728395061728392E-3</v>
      </c>
      <c r="AA4">
        <v>2006</v>
      </c>
      <c r="AB4" t="s">
        <v>33</v>
      </c>
      <c r="AC4">
        <v>1</v>
      </c>
      <c r="AD4" s="1" t="str">
        <f>_xlfn.CONCAT(Table1[[#This Row],[created_month]]," ",Table1[[#This Row],[created_year]])</f>
        <v>Sep 2006</v>
      </c>
      <c r="AE4">
        <f>"Sept 2023" - Table1[[#This Row],[month_created]]</f>
        <v>6209</v>
      </c>
      <c r="AF4" s="2">
        <f>Table1[[#This Row],[age_days]]/365</f>
        <v>17.010958904109589</v>
      </c>
    </row>
    <row r="5" spans="1:32" x14ac:dyDescent="0.35">
      <c r="A5">
        <v>5</v>
      </c>
      <c r="B5">
        <f>_xlfn.RANK.EQ(Table1[[#This Row],[source_rank]],A:A,1)</f>
        <v>4</v>
      </c>
      <c r="C5" t="s">
        <v>34</v>
      </c>
      <c r="D5" s="4">
        <v>159000000</v>
      </c>
      <c r="E5" s="4">
        <v>148000000000</v>
      </c>
      <c r="F5" s="4">
        <f>Table1[[#This Row],[video views]]/Table1[[#This Row],[age_days]]</f>
        <v>23836366.564664196</v>
      </c>
      <c r="G5" s="4">
        <f>Table1[[#This Row],[video views]]/Table1[[#This Row],[uploads]]</f>
        <v>1269993.8216516785</v>
      </c>
      <c r="H5" t="s">
        <v>35</v>
      </c>
      <c r="I5" t="s">
        <v>34</v>
      </c>
      <c r="J5" s="4">
        <v>116536</v>
      </c>
      <c r="K5" s="4">
        <f>Table1[[#This Row],[uploads]]/Table1[[#This Row],[age_years]]</f>
        <v>6850.6426155580612</v>
      </c>
      <c r="L5" t="s">
        <v>21</v>
      </c>
      <c r="M5" t="s">
        <v>22</v>
      </c>
      <c r="N5" t="s">
        <v>29</v>
      </c>
      <c r="O5">
        <v>3</v>
      </c>
      <c r="P5">
        <v>2</v>
      </c>
      <c r="Q5">
        <v>2</v>
      </c>
      <c r="R5">
        <v>1824000000</v>
      </c>
      <c r="S5" s="3">
        <v>455900</v>
      </c>
      <c r="T5" s="3">
        <v>7300000</v>
      </c>
      <c r="U5" s="3">
        <f>(Table1[[#This Row],[lowest_monthly_earnings]]+Table1[[#This Row],[highest_monthly_earnings]])/2</f>
        <v>3877950</v>
      </c>
      <c r="V5" s="3">
        <v>5500000</v>
      </c>
      <c r="W5" s="3">
        <v>87500000</v>
      </c>
      <c r="X5" s="3">
        <f>(Table1[[#This Row],[lowest_yearly_earnings]]+Table1[[#This Row],[highest_yearly_earnings]])/2</f>
        <v>46500000</v>
      </c>
      <c r="Y5" s="5">
        <v>1000000</v>
      </c>
      <c r="Z5" s="6">
        <f>Table1[[#This Row],[subscribers_for_last_30_days]]/Table1[[#This Row],[subscribers]]</f>
        <v>6.2893081761006293E-3</v>
      </c>
      <c r="AA5">
        <v>2006</v>
      </c>
      <c r="AB5" t="s">
        <v>33</v>
      </c>
      <c r="AC5">
        <v>20</v>
      </c>
      <c r="AD5" s="1" t="str">
        <f>_xlfn.CONCAT(Table1[[#This Row],[created_month]]," ",Table1[[#This Row],[created_year]])</f>
        <v>Sep 2006</v>
      </c>
      <c r="AE5">
        <f>"Sept 2023" - Table1[[#This Row],[month_created]]</f>
        <v>6209</v>
      </c>
      <c r="AF5" s="2">
        <f>Table1[[#This Row],[age_days]]/365</f>
        <v>17.010958904109589</v>
      </c>
    </row>
    <row r="6" spans="1:32" x14ac:dyDescent="0.35">
      <c r="A6">
        <v>9</v>
      </c>
      <c r="B6">
        <f>_xlfn.RANK.EQ(Table1[[#This Row],[source_rank]],A:A,1)</f>
        <v>5</v>
      </c>
      <c r="C6" t="s">
        <v>42</v>
      </c>
      <c r="D6" s="4">
        <v>106000000</v>
      </c>
      <c r="E6" s="4">
        <v>90479060027</v>
      </c>
      <c r="F6" s="4">
        <f>Table1[[#This Row],[video views]]/Table1[[#This Row],[age_days]]</f>
        <v>32313950.009642858</v>
      </c>
      <c r="G6" s="4">
        <f>Table1[[#This Row],[video views]]/Table1[[#This Row],[uploads]]</f>
        <v>183527505.12576064</v>
      </c>
      <c r="H6" t="s">
        <v>36</v>
      </c>
      <c r="I6" t="s">
        <v>43</v>
      </c>
      <c r="J6" s="4">
        <v>493</v>
      </c>
      <c r="K6" s="4">
        <f>Table1[[#This Row],[uploads]]/Table1[[#This Row],[age_years]]</f>
        <v>64.266071428571436</v>
      </c>
      <c r="L6" t="s">
        <v>44</v>
      </c>
      <c r="M6" t="s">
        <v>45</v>
      </c>
      <c r="N6" t="s">
        <v>46</v>
      </c>
      <c r="O6">
        <v>630</v>
      </c>
      <c r="P6">
        <v>5</v>
      </c>
      <c r="Q6">
        <v>25</v>
      </c>
      <c r="R6">
        <v>48947000</v>
      </c>
      <c r="S6" s="3">
        <v>12200</v>
      </c>
      <c r="T6" s="3">
        <v>195800</v>
      </c>
      <c r="U6" s="3">
        <f>(Table1[[#This Row],[lowest_monthly_earnings]]+Table1[[#This Row],[highest_monthly_earnings]])/2</f>
        <v>104000</v>
      </c>
      <c r="V6" s="3">
        <v>146800</v>
      </c>
      <c r="W6" s="3">
        <v>2300000</v>
      </c>
      <c r="X6" s="3">
        <f>(Table1[[#This Row],[lowest_yearly_earnings]]+Table1[[#This Row],[highest_yearly_earnings]])/2</f>
        <v>1223400</v>
      </c>
      <c r="Y6" s="5">
        <v>100000</v>
      </c>
      <c r="Z6" s="6">
        <f>Table1[[#This Row],[subscribers_for_last_30_days]]/Table1[[#This Row],[subscribers]]</f>
        <v>9.4339622641509435E-4</v>
      </c>
      <c r="AA6">
        <v>2016</v>
      </c>
      <c r="AB6" t="s">
        <v>47</v>
      </c>
      <c r="AC6">
        <v>14</v>
      </c>
      <c r="AD6" s="1" t="str">
        <f>_xlfn.CONCAT(Table1[[#This Row],[created_month]]," ",Table1[[#This Row],[created_year]])</f>
        <v>Jan 2016</v>
      </c>
      <c r="AE6">
        <f>"Sept 2023" - Table1[[#This Row],[month_created]]</f>
        <v>2800</v>
      </c>
      <c r="AF6" s="2">
        <f>Table1[[#This Row],[age_days]]/365</f>
        <v>7.6712328767123283</v>
      </c>
    </row>
    <row r="7" spans="1:32" x14ac:dyDescent="0.35">
      <c r="A7">
        <v>10</v>
      </c>
      <c r="B7">
        <f>_xlfn.RANK.EQ(Table1[[#This Row],[source_rank]],A:A,1)</f>
        <v>6</v>
      </c>
      <c r="C7" t="s">
        <v>48</v>
      </c>
      <c r="D7" s="4">
        <v>98900000</v>
      </c>
      <c r="E7" s="4">
        <v>77180169894</v>
      </c>
      <c r="F7" s="4">
        <f>Table1[[#This Row],[video views]]/Table1[[#This Row],[age_days]]</f>
        <v>38999580.542698331</v>
      </c>
      <c r="G7" s="4">
        <f>Table1[[#This Row],[video views]]/Table1[[#This Row],[uploads]]</f>
        <v>134460226.29616725</v>
      </c>
      <c r="H7" t="s">
        <v>29</v>
      </c>
      <c r="I7" t="s">
        <v>48</v>
      </c>
      <c r="J7" s="4">
        <v>574</v>
      </c>
      <c r="K7" s="4">
        <f>Table1[[#This Row],[uploads]]/Table1[[#This Row],[age_years]]</f>
        <v>105.866599292572</v>
      </c>
      <c r="L7" t="s">
        <v>25</v>
      </c>
      <c r="M7" t="s">
        <v>26</v>
      </c>
      <c r="N7" t="s">
        <v>29</v>
      </c>
      <c r="O7">
        <v>8</v>
      </c>
      <c r="P7">
        <v>5</v>
      </c>
      <c r="Q7">
        <v>6</v>
      </c>
      <c r="R7">
        <v>580574000</v>
      </c>
      <c r="S7" s="3">
        <v>145100</v>
      </c>
      <c r="T7" s="3">
        <v>2300000</v>
      </c>
      <c r="U7" s="3">
        <f>(Table1[[#This Row],[lowest_monthly_earnings]]+Table1[[#This Row],[highest_monthly_earnings]])/2</f>
        <v>1222550</v>
      </c>
      <c r="V7" s="3">
        <v>1700000</v>
      </c>
      <c r="W7" s="3">
        <v>27900000</v>
      </c>
      <c r="X7" s="3">
        <f>(Table1[[#This Row],[lowest_yearly_earnings]]+Table1[[#This Row],[highest_yearly_earnings]])/2</f>
        <v>14800000</v>
      </c>
      <c r="Y7" s="5">
        <v>600000</v>
      </c>
      <c r="Z7" s="6">
        <f>Table1[[#This Row],[subscribers_for_last_30_days]]/Table1[[#This Row],[subscribers]]</f>
        <v>6.0667340748230538E-3</v>
      </c>
      <c r="AA7">
        <v>2018</v>
      </c>
      <c r="AB7" t="s">
        <v>41</v>
      </c>
      <c r="AC7">
        <v>23</v>
      </c>
      <c r="AD7" s="1" t="str">
        <f>_xlfn.CONCAT(Table1[[#This Row],[created_month]]," ",Table1[[#This Row],[created_year]])</f>
        <v>Apr 2018</v>
      </c>
      <c r="AE7">
        <f>"Sept 2023" - Table1[[#This Row],[month_created]]</f>
        <v>1979</v>
      </c>
      <c r="AF7" s="2">
        <f>Table1[[#This Row],[age_days]]/365</f>
        <v>5.4219178082191783</v>
      </c>
    </row>
    <row r="8" spans="1:32" x14ac:dyDescent="0.35">
      <c r="A8">
        <v>11</v>
      </c>
      <c r="B8">
        <f>_xlfn.RANK.EQ(Table1[[#This Row],[source_rank]],A:A,1)</f>
        <v>7</v>
      </c>
      <c r="C8" t="s">
        <v>49</v>
      </c>
      <c r="D8" s="4">
        <v>96700000</v>
      </c>
      <c r="E8" s="4">
        <v>57856289381</v>
      </c>
      <c r="F8" s="4">
        <f>Table1[[#This Row],[video views]]/Table1[[#This Row],[age_days]]</f>
        <v>16668478.646211466</v>
      </c>
      <c r="G8" s="4">
        <f>Table1[[#This Row],[video views]]/Table1[[#This Row],[uploads]]</f>
        <v>6768400.7230931213</v>
      </c>
      <c r="H8" t="s">
        <v>20</v>
      </c>
      <c r="I8" t="s">
        <v>49</v>
      </c>
      <c r="J8" s="4">
        <v>8548</v>
      </c>
      <c r="K8" s="4">
        <f>Table1[[#This Row],[uploads]]/Table1[[#This Row],[age_years]]</f>
        <v>898.88216652261588</v>
      </c>
      <c r="L8" t="s">
        <v>21</v>
      </c>
      <c r="M8" t="s">
        <v>22</v>
      </c>
      <c r="N8" t="s">
        <v>20</v>
      </c>
      <c r="O8">
        <v>12</v>
      </c>
      <c r="P8">
        <v>3</v>
      </c>
      <c r="Q8">
        <v>2</v>
      </c>
      <c r="R8">
        <v>803613000</v>
      </c>
      <c r="S8" s="3">
        <v>200900</v>
      </c>
      <c r="T8" s="3">
        <v>3200000</v>
      </c>
      <c r="U8" s="3">
        <f>(Table1[[#This Row],[lowest_monthly_earnings]]+Table1[[#This Row],[highest_monthly_earnings]])/2</f>
        <v>1700450</v>
      </c>
      <c r="V8" s="3">
        <v>2400000</v>
      </c>
      <c r="W8" s="3">
        <v>38600000</v>
      </c>
      <c r="X8" s="3">
        <f>(Table1[[#This Row],[lowest_yearly_earnings]]+Table1[[#This Row],[highest_yearly_earnings]])/2</f>
        <v>20500000</v>
      </c>
      <c r="Y8" s="5">
        <v>1100000</v>
      </c>
      <c r="Z8" s="6">
        <f>Table1[[#This Row],[subscribers_for_last_30_days]]/Table1[[#This Row],[subscribers]]</f>
        <v>1.1375387797311272E-2</v>
      </c>
      <c r="AA8">
        <v>2014</v>
      </c>
      <c r="AB8" t="s">
        <v>23</v>
      </c>
      <c r="AC8">
        <v>12</v>
      </c>
      <c r="AD8" s="1" t="str">
        <f>_xlfn.CONCAT(Table1[[#This Row],[created_month]]," ",Table1[[#This Row],[created_year]])</f>
        <v>Mar 2014</v>
      </c>
      <c r="AE8">
        <f>"Sept 2023" - Table1[[#This Row],[month_created]]</f>
        <v>3471</v>
      </c>
      <c r="AF8" s="2">
        <f>Table1[[#This Row],[age_days]]/365</f>
        <v>9.5095890410958912</v>
      </c>
    </row>
    <row r="9" spans="1:32" x14ac:dyDescent="0.35">
      <c r="A9">
        <v>12</v>
      </c>
      <c r="B9">
        <f>_xlfn.RANK.EQ(Table1[[#This Row],[source_rank]],A:A,1)</f>
        <v>8</v>
      </c>
      <c r="C9" t="s">
        <v>50</v>
      </c>
      <c r="D9" s="4">
        <v>96000000</v>
      </c>
      <c r="E9" s="4">
        <v>77428473662</v>
      </c>
      <c r="F9" s="4">
        <f>Table1[[#This Row],[video views]]/Table1[[#This Row],[age_days]]</f>
        <v>12976114.238645885</v>
      </c>
      <c r="G9" s="4">
        <f>Table1[[#This Row],[video views]]/Table1[[#This Row],[uploads]]</f>
        <v>1104117.8670412253</v>
      </c>
      <c r="H9" t="s">
        <v>51</v>
      </c>
      <c r="I9" t="s">
        <v>50</v>
      </c>
      <c r="J9" s="4">
        <v>70127</v>
      </c>
      <c r="K9" s="4">
        <f>Table1[[#This Row],[uploads]]/Table1[[#This Row],[age_years]]</f>
        <v>4289.652254064019</v>
      </c>
      <c r="L9" t="s">
        <v>25</v>
      </c>
      <c r="M9" t="s">
        <v>26</v>
      </c>
      <c r="N9" t="s">
        <v>51</v>
      </c>
      <c r="O9">
        <v>7</v>
      </c>
      <c r="P9">
        <v>6</v>
      </c>
      <c r="Q9">
        <v>1</v>
      </c>
      <c r="R9">
        <v>714614000</v>
      </c>
      <c r="S9" s="3">
        <v>178700</v>
      </c>
      <c r="T9" s="3">
        <v>2900000</v>
      </c>
      <c r="U9" s="3">
        <f>(Table1[[#This Row],[lowest_monthly_earnings]]+Table1[[#This Row],[highest_monthly_earnings]])/2</f>
        <v>1539350</v>
      </c>
      <c r="V9" s="3">
        <v>2100000</v>
      </c>
      <c r="W9" s="3">
        <v>34300000</v>
      </c>
      <c r="X9" s="3">
        <f>(Table1[[#This Row],[lowest_yearly_earnings]]+Table1[[#This Row],[highest_yearly_earnings]])/2</f>
        <v>18200000</v>
      </c>
      <c r="Y9" s="5">
        <v>600000</v>
      </c>
      <c r="Z9" s="6">
        <f>Table1[[#This Row],[subscribers_for_last_30_days]]/Table1[[#This Row],[subscribers]]</f>
        <v>6.2500000000000003E-3</v>
      </c>
      <c r="AA9">
        <v>2007</v>
      </c>
      <c r="AB9" t="s">
        <v>37</v>
      </c>
      <c r="AC9">
        <v>11</v>
      </c>
      <c r="AD9" s="1" t="str">
        <f>_xlfn.CONCAT(Table1[[#This Row],[created_month]]," ",Table1[[#This Row],[created_year]])</f>
        <v>May 2007</v>
      </c>
      <c r="AE9">
        <f>"Sept 2023" - Table1[[#This Row],[month_created]]</f>
        <v>5967</v>
      </c>
      <c r="AF9" s="2">
        <f>Table1[[#This Row],[age_days]]/365</f>
        <v>16.347945205479451</v>
      </c>
    </row>
    <row r="10" spans="1:32" x14ac:dyDescent="0.35">
      <c r="A10">
        <v>14</v>
      </c>
      <c r="B10">
        <f>_xlfn.RANK.EQ(Table1[[#This Row],[source_rank]],A:A,1)</f>
        <v>9</v>
      </c>
      <c r="C10" t="s">
        <v>53</v>
      </c>
      <c r="D10" s="4">
        <v>89800000</v>
      </c>
      <c r="E10" s="4">
        <v>32144597566</v>
      </c>
      <c r="F10" s="4">
        <f>Table1[[#This Row],[video views]]/Table1[[#This Row],[age_days]]</f>
        <v>12139198.476586103</v>
      </c>
      <c r="G10" s="4">
        <f>Table1[[#This Row],[video views]]/Table1[[#This Row],[uploads]]</f>
        <v>59198153.896869242</v>
      </c>
      <c r="H10" t="s">
        <v>36</v>
      </c>
      <c r="I10" t="s">
        <v>53</v>
      </c>
      <c r="J10" s="4">
        <v>543</v>
      </c>
      <c r="K10" s="4">
        <f>Table1[[#This Row],[uploads]]/Table1[[#This Row],[age_years]]</f>
        <v>74.847054380664645</v>
      </c>
      <c r="L10" t="s">
        <v>54</v>
      </c>
      <c r="M10" t="s">
        <v>55</v>
      </c>
      <c r="N10" t="s">
        <v>20</v>
      </c>
      <c r="O10">
        <v>32</v>
      </c>
      <c r="P10">
        <v>1</v>
      </c>
      <c r="Q10">
        <v>3</v>
      </c>
      <c r="R10">
        <v>498930000</v>
      </c>
      <c r="S10" s="3">
        <v>124700</v>
      </c>
      <c r="T10" s="3">
        <v>2000000</v>
      </c>
      <c r="U10" s="3">
        <f>(Table1[[#This Row],[lowest_monthly_earnings]]+Table1[[#This Row],[highest_monthly_earnings]])/2</f>
        <v>1062350</v>
      </c>
      <c r="V10" s="3">
        <v>1500000</v>
      </c>
      <c r="W10" s="3">
        <v>23900000</v>
      </c>
      <c r="X10" s="3">
        <f>(Table1[[#This Row],[lowest_yearly_earnings]]+Table1[[#This Row],[highest_yearly_earnings]])/2</f>
        <v>12700000</v>
      </c>
      <c r="Y10" s="5">
        <v>700000</v>
      </c>
      <c r="Z10" s="6">
        <f>Table1[[#This Row],[subscribers_for_last_30_days]]/Table1[[#This Row],[subscribers]]</f>
        <v>7.7951002227171495E-3</v>
      </c>
      <c r="AA10">
        <v>2016</v>
      </c>
      <c r="AB10" t="s">
        <v>56</v>
      </c>
      <c r="AC10">
        <v>29</v>
      </c>
      <c r="AD10" s="1" t="str">
        <f>_xlfn.CONCAT(Table1[[#This Row],[created_month]]," ",Table1[[#This Row],[created_year]])</f>
        <v>Jun 2016</v>
      </c>
      <c r="AE10">
        <f>"Sept 2023" - Table1[[#This Row],[month_created]]</f>
        <v>2648</v>
      </c>
      <c r="AF10" s="2">
        <f>Table1[[#This Row],[age_days]]/365</f>
        <v>7.2547945205479456</v>
      </c>
    </row>
    <row r="11" spans="1:32" x14ac:dyDescent="0.35">
      <c r="A11">
        <v>16</v>
      </c>
      <c r="B11">
        <f>_xlfn.RANK.EQ(Table1[[#This Row],[source_rank]],A:A,1)</f>
        <v>10</v>
      </c>
      <c r="C11" t="s">
        <v>58</v>
      </c>
      <c r="D11" s="4">
        <v>83000000</v>
      </c>
      <c r="E11" s="4">
        <v>101000000000</v>
      </c>
      <c r="F11" s="4">
        <f>Table1[[#This Row],[video views]]/Table1[[#This Row],[age_days]]</f>
        <v>17191489.361702129</v>
      </c>
      <c r="G11" s="4">
        <f>Table1[[#This Row],[video views]]/Table1[[#This Row],[uploads]]</f>
        <v>1417146.064262663</v>
      </c>
      <c r="H11" t="s">
        <v>35</v>
      </c>
      <c r="I11" t="s">
        <v>58</v>
      </c>
      <c r="J11" s="4">
        <v>71270</v>
      </c>
      <c r="K11" s="4">
        <f>Table1[[#This Row],[uploads]]/Table1[[#This Row],[age_years]]</f>
        <v>4427.8382978723403</v>
      </c>
      <c r="L11" t="s">
        <v>21</v>
      </c>
      <c r="M11" t="s">
        <v>22</v>
      </c>
      <c r="N11" t="s">
        <v>29</v>
      </c>
      <c r="O11">
        <v>4</v>
      </c>
      <c r="P11">
        <v>5</v>
      </c>
      <c r="Q11">
        <v>7</v>
      </c>
      <c r="R11">
        <v>1657000000</v>
      </c>
      <c r="S11" s="3">
        <v>414300</v>
      </c>
      <c r="T11" s="3">
        <v>6600000</v>
      </c>
      <c r="U11" s="3">
        <f>(Table1[[#This Row],[lowest_monthly_earnings]]+Table1[[#This Row],[highest_monthly_earnings]])/2</f>
        <v>3507150</v>
      </c>
      <c r="V11" s="3">
        <v>5000000</v>
      </c>
      <c r="W11" s="3">
        <v>79600000</v>
      </c>
      <c r="X11" s="3">
        <f>(Table1[[#This Row],[lowest_yearly_earnings]]+Table1[[#This Row],[highest_yearly_earnings]])/2</f>
        <v>42300000</v>
      </c>
      <c r="Y11" s="5">
        <v>1100000</v>
      </c>
      <c r="Z11" s="6">
        <f>Table1[[#This Row],[subscribers_for_last_30_days]]/Table1[[#This Row],[subscribers]]</f>
        <v>1.3253012048192771E-2</v>
      </c>
      <c r="AA11">
        <v>2007</v>
      </c>
      <c r="AB11" t="s">
        <v>57</v>
      </c>
      <c r="AC11">
        <v>4</v>
      </c>
      <c r="AD11" s="1" t="str">
        <f>_xlfn.CONCAT(Table1[[#This Row],[created_month]]," ",Table1[[#This Row],[created_year]])</f>
        <v>Aug 2007</v>
      </c>
      <c r="AE11">
        <f>"Sept 2023" - Table1[[#This Row],[month_created]]</f>
        <v>5875</v>
      </c>
      <c r="AF11" s="2">
        <f>Table1[[#This Row],[age_days]]/365</f>
        <v>16.095890410958905</v>
      </c>
    </row>
    <row r="12" spans="1:32" x14ac:dyDescent="0.35">
      <c r="A12">
        <v>18</v>
      </c>
      <c r="B12">
        <f>_xlfn.RANK.EQ(Table1[[#This Row],[source_rank]],A:A,1)</f>
        <v>11</v>
      </c>
      <c r="C12" t="s">
        <v>63</v>
      </c>
      <c r="D12" s="4">
        <v>75600000</v>
      </c>
      <c r="E12" s="4">
        <v>20826993957</v>
      </c>
      <c r="F12" s="4">
        <f>Table1[[#This Row],[video views]]/Table1[[#This Row],[age_days]]</f>
        <v>5304888.9345389707</v>
      </c>
      <c r="G12" s="4">
        <f>Table1[[#This Row],[video views]]/Table1[[#This Row],[uploads]]</f>
        <v>9130641.8049101271</v>
      </c>
      <c r="H12" t="s">
        <v>20</v>
      </c>
      <c r="I12" t="s">
        <v>63</v>
      </c>
      <c r="J12" s="4">
        <v>2281</v>
      </c>
      <c r="K12" s="4">
        <f>Table1[[#This Row],[uploads]]/Table1[[#This Row],[age_years]]</f>
        <v>212.06444218033624</v>
      </c>
      <c r="L12" t="s">
        <v>54</v>
      </c>
      <c r="M12" t="s">
        <v>55</v>
      </c>
      <c r="N12" t="s">
        <v>20</v>
      </c>
      <c r="O12">
        <v>112</v>
      </c>
      <c r="P12">
        <v>2</v>
      </c>
      <c r="Q12">
        <v>4</v>
      </c>
      <c r="R12">
        <v>168290000</v>
      </c>
      <c r="S12" s="3">
        <v>42100</v>
      </c>
      <c r="T12" s="3">
        <v>673200</v>
      </c>
      <c r="U12" s="3">
        <f>(Table1[[#This Row],[lowest_monthly_earnings]]+Table1[[#This Row],[highest_monthly_earnings]])/2</f>
        <v>357650</v>
      </c>
      <c r="V12" s="3">
        <v>504900</v>
      </c>
      <c r="W12" s="3">
        <v>8100000</v>
      </c>
      <c r="X12" s="3">
        <f>(Table1[[#This Row],[lowest_yearly_earnings]]+Table1[[#This Row],[highest_yearly_earnings]])/2</f>
        <v>4302450</v>
      </c>
      <c r="Y12" s="5">
        <v>400000</v>
      </c>
      <c r="Z12" s="6">
        <f>Table1[[#This Row],[subscribers_for_last_30_days]]/Table1[[#This Row],[subscribers]]</f>
        <v>5.2910052910052907E-3</v>
      </c>
      <c r="AA12">
        <v>2012</v>
      </c>
      <c r="AB12" t="s">
        <v>52</v>
      </c>
      <c r="AC12">
        <v>17</v>
      </c>
      <c r="AD12" s="1" t="str">
        <f>_xlfn.CONCAT(Table1[[#This Row],[created_month]]," ",Table1[[#This Row],[created_year]])</f>
        <v>Dec 2012</v>
      </c>
      <c r="AE12">
        <f>"Sept 2023" - Table1[[#This Row],[month_created]]</f>
        <v>3926</v>
      </c>
      <c r="AF12" s="2">
        <f>Table1[[#This Row],[age_days]]/365</f>
        <v>10.756164383561643</v>
      </c>
    </row>
    <row r="13" spans="1:32" x14ac:dyDescent="0.35">
      <c r="A13">
        <v>20</v>
      </c>
      <c r="B13">
        <f>_xlfn.RANK.EQ(Table1[[#This Row],[source_rank]],A:A,1)</f>
        <v>12</v>
      </c>
      <c r="C13" t="s">
        <v>64</v>
      </c>
      <c r="D13" s="4">
        <v>71600000</v>
      </c>
      <c r="E13" s="4">
        <v>30608119724</v>
      </c>
      <c r="F13" s="4">
        <f>Table1[[#This Row],[video views]]/Table1[[#This Row],[age_days]]</f>
        <v>5028440.8943650406</v>
      </c>
      <c r="G13" s="4">
        <f>Table1[[#This Row],[video views]]/Table1[[#This Row],[uploads]]</f>
        <v>122924175.59839357</v>
      </c>
      <c r="H13" t="s">
        <v>20</v>
      </c>
      <c r="I13" t="s">
        <v>64</v>
      </c>
      <c r="J13" s="4">
        <v>249</v>
      </c>
      <c r="K13" s="4">
        <f>Table1[[#This Row],[uploads]]/Table1[[#This Row],[age_years]]</f>
        <v>14.931000492853622</v>
      </c>
      <c r="L13" t="s">
        <v>65</v>
      </c>
      <c r="M13" t="s">
        <v>66</v>
      </c>
      <c r="N13" t="s">
        <v>20</v>
      </c>
      <c r="O13">
        <v>38</v>
      </c>
      <c r="P13">
        <v>1</v>
      </c>
      <c r="Q13">
        <v>6</v>
      </c>
      <c r="R13">
        <v>176326000</v>
      </c>
      <c r="S13" s="3">
        <v>44100</v>
      </c>
      <c r="T13" s="3">
        <v>705300</v>
      </c>
      <c r="U13" s="3">
        <f>(Table1[[#This Row],[lowest_monthly_earnings]]+Table1[[#This Row],[highest_monthly_earnings]])/2</f>
        <v>374700</v>
      </c>
      <c r="V13" s="3">
        <v>529000</v>
      </c>
      <c r="W13" s="3">
        <v>8500000</v>
      </c>
      <c r="X13" s="3">
        <f>(Table1[[#This Row],[lowest_yearly_earnings]]+Table1[[#This Row],[highest_yearly_earnings]])/2</f>
        <v>4514500</v>
      </c>
      <c r="Y13" s="5">
        <v>100000</v>
      </c>
      <c r="Z13" s="6">
        <f>Table1[[#This Row],[subscribers_for_last_30_days]]/Table1[[#This Row],[subscribers]]</f>
        <v>1.3966480446927375E-3</v>
      </c>
      <c r="AA13">
        <v>2007</v>
      </c>
      <c r="AB13" t="s">
        <v>47</v>
      </c>
      <c r="AC13">
        <v>15</v>
      </c>
      <c r="AD13" s="1" t="str">
        <f>_xlfn.CONCAT(Table1[[#This Row],[created_month]]," ",Table1[[#This Row],[created_year]])</f>
        <v>Jan 2007</v>
      </c>
      <c r="AE13">
        <f>"Sept 2023" - Table1[[#This Row],[month_created]]</f>
        <v>6087</v>
      </c>
      <c r="AF13" s="2">
        <f>Table1[[#This Row],[age_days]]/365</f>
        <v>16.676712328767124</v>
      </c>
    </row>
    <row r="14" spans="1:32" x14ac:dyDescent="0.35">
      <c r="A14">
        <v>21</v>
      </c>
      <c r="B14">
        <f>_xlfn.RANK.EQ(Table1[[#This Row],[source_rank]],A:A,1)</f>
        <v>13</v>
      </c>
      <c r="C14" t="s">
        <v>67</v>
      </c>
      <c r="D14" s="4">
        <v>71300000</v>
      </c>
      <c r="E14" s="4">
        <v>28634566938</v>
      </c>
      <c r="F14" s="4">
        <f>Table1[[#This Row],[video views]]/Table1[[#This Row],[age_days]]</f>
        <v>5140855.8236983838</v>
      </c>
      <c r="G14" s="4">
        <f>Table1[[#This Row],[video views]]/Table1[[#This Row],[uploads]]</f>
        <v>21417028.375467464</v>
      </c>
      <c r="H14" t="s">
        <v>20</v>
      </c>
      <c r="I14" t="s">
        <v>67</v>
      </c>
      <c r="J14" s="4">
        <v>1337</v>
      </c>
      <c r="K14" s="4">
        <f>Table1[[#This Row],[uploads]]/Table1[[#This Row],[age_years]]</f>
        <v>87.613105924596056</v>
      </c>
      <c r="L14" t="s">
        <v>54</v>
      </c>
      <c r="M14" t="s">
        <v>55</v>
      </c>
      <c r="N14" t="s">
        <v>20</v>
      </c>
      <c r="O14">
        <v>46</v>
      </c>
      <c r="P14">
        <v>3</v>
      </c>
      <c r="Q14">
        <v>5</v>
      </c>
      <c r="R14">
        <v>598173000</v>
      </c>
      <c r="S14" s="3">
        <v>149500</v>
      </c>
      <c r="T14" s="3">
        <v>2400000</v>
      </c>
      <c r="U14" s="3">
        <f>(Table1[[#This Row],[lowest_monthly_earnings]]+Table1[[#This Row],[highest_monthly_earnings]])/2</f>
        <v>1274750</v>
      </c>
      <c r="V14" s="3">
        <v>1800000</v>
      </c>
      <c r="W14" s="3">
        <v>28700000</v>
      </c>
      <c r="X14" s="3">
        <f>(Table1[[#This Row],[lowest_yearly_earnings]]+Table1[[#This Row],[highest_yearly_earnings]])/2</f>
        <v>15250000</v>
      </c>
      <c r="Y14" s="5">
        <v>900000</v>
      </c>
      <c r="Z14" s="6">
        <f>Table1[[#This Row],[subscribers_for_last_30_days]]/Table1[[#This Row],[subscribers]]</f>
        <v>1.2622720897615708E-2</v>
      </c>
      <c r="AA14">
        <v>2008</v>
      </c>
      <c r="AB14" t="s">
        <v>56</v>
      </c>
      <c r="AC14">
        <v>4</v>
      </c>
      <c r="AD14" s="1" t="str">
        <f>_xlfn.CONCAT(Table1[[#This Row],[created_month]]," ",Table1[[#This Row],[created_year]])</f>
        <v>Jun 2008</v>
      </c>
      <c r="AE14">
        <f>"Sept 2023" - Table1[[#This Row],[month_created]]</f>
        <v>5570</v>
      </c>
      <c r="AF14" s="2">
        <f>Table1[[#This Row],[age_days]]/365</f>
        <v>15.260273972602739</v>
      </c>
    </row>
    <row r="15" spans="1:32" x14ac:dyDescent="0.35">
      <c r="A15">
        <v>22</v>
      </c>
      <c r="B15">
        <f>_xlfn.RANK.EQ(Table1[[#This Row],[source_rank]],A:A,1)</f>
        <v>14</v>
      </c>
      <c r="C15" t="s">
        <v>68</v>
      </c>
      <c r="D15" s="4">
        <v>70500000</v>
      </c>
      <c r="E15" s="4">
        <v>73139054467</v>
      </c>
      <c r="F15" s="4">
        <f>Table1[[#This Row],[video views]]/Table1[[#This Row],[age_days]]</f>
        <v>11281668.126947401</v>
      </c>
      <c r="G15" s="4">
        <f>Table1[[#This Row],[video views]]/Table1[[#This Row],[uploads]]</f>
        <v>566074.22732268355</v>
      </c>
      <c r="H15" t="s">
        <v>29</v>
      </c>
      <c r="I15" t="s">
        <v>68</v>
      </c>
      <c r="J15" s="4">
        <v>129204</v>
      </c>
      <c r="K15" s="4">
        <f>Table1[[#This Row],[uploads]]/Table1[[#This Row],[age_years]]</f>
        <v>7274.3267006015731</v>
      </c>
      <c r="L15" t="s">
        <v>21</v>
      </c>
      <c r="M15" t="s">
        <v>22</v>
      </c>
      <c r="N15" t="s">
        <v>29</v>
      </c>
      <c r="O15">
        <v>9</v>
      </c>
      <c r="P15">
        <v>6</v>
      </c>
      <c r="Q15">
        <v>8</v>
      </c>
      <c r="R15">
        <v>1707000000</v>
      </c>
      <c r="S15" s="3">
        <v>426800</v>
      </c>
      <c r="T15" s="3">
        <v>6800000</v>
      </c>
      <c r="U15" s="3">
        <f>(Table1[[#This Row],[lowest_monthly_earnings]]+Table1[[#This Row],[highest_monthly_earnings]])/2</f>
        <v>3613400</v>
      </c>
      <c r="V15" s="3">
        <v>5100000</v>
      </c>
      <c r="W15" s="3">
        <v>81900000</v>
      </c>
      <c r="X15" s="3">
        <f>(Table1[[#This Row],[lowest_yearly_earnings]]+Table1[[#This Row],[highest_yearly_earnings]])/2</f>
        <v>43500000</v>
      </c>
      <c r="Y15" s="5">
        <v>900000</v>
      </c>
      <c r="Z15" s="6">
        <f>Table1[[#This Row],[subscribers_for_last_30_days]]/Table1[[#This Row],[subscribers]]</f>
        <v>1.276595744680851E-2</v>
      </c>
      <c r="AA15">
        <v>2005</v>
      </c>
      <c r="AB15" t="s">
        <v>52</v>
      </c>
      <c r="AC15">
        <v>11</v>
      </c>
      <c r="AD15" s="1" t="str">
        <f>_xlfn.CONCAT(Table1[[#This Row],[created_month]]," ",Table1[[#This Row],[created_year]])</f>
        <v>Dec 2005</v>
      </c>
      <c r="AE15">
        <f>"Sept 2023" - Table1[[#This Row],[month_created]]</f>
        <v>6483</v>
      </c>
      <c r="AF15" s="2">
        <f>Table1[[#This Row],[age_days]]/365</f>
        <v>17.761643835616439</v>
      </c>
    </row>
    <row r="16" spans="1:32" x14ac:dyDescent="0.35">
      <c r="A16">
        <v>23</v>
      </c>
      <c r="B16">
        <f>_xlfn.RANK.EQ(Table1[[#This Row],[source_rank]],A:A,1)</f>
        <v>15</v>
      </c>
      <c r="C16" t="s">
        <v>69</v>
      </c>
      <c r="D16" s="4">
        <v>68200000</v>
      </c>
      <c r="E16" s="4">
        <v>38843229963</v>
      </c>
      <c r="F16" s="4">
        <f>Table1[[#This Row],[video views]]/Table1[[#This Row],[age_days]]</f>
        <v>9050146.7760950606</v>
      </c>
      <c r="G16" s="4">
        <f>Table1[[#This Row],[video views]]/Table1[[#This Row],[uploads]]</f>
        <v>13557846.409424083</v>
      </c>
      <c r="H16" t="s">
        <v>32</v>
      </c>
      <c r="I16" t="s">
        <v>69</v>
      </c>
      <c r="J16" s="4">
        <v>2865</v>
      </c>
      <c r="K16" s="4">
        <f>Table1[[#This Row],[uploads]]/Table1[[#This Row],[age_years]]</f>
        <v>243.64515377446412</v>
      </c>
      <c r="L16" t="s">
        <v>25</v>
      </c>
      <c r="M16" t="s">
        <v>26</v>
      </c>
      <c r="N16" t="s">
        <v>32</v>
      </c>
      <c r="O16">
        <v>23</v>
      </c>
      <c r="P16">
        <v>8</v>
      </c>
      <c r="Q16">
        <v>2</v>
      </c>
      <c r="R16">
        <v>473387000</v>
      </c>
      <c r="S16" s="3">
        <v>118300</v>
      </c>
      <c r="T16" s="3">
        <v>1900000</v>
      </c>
      <c r="U16" s="3">
        <f>(Table1[[#This Row],[lowest_monthly_earnings]]+Table1[[#This Row],[highest_monthly_earnings]])/2</f>
        <v>1009150</v>
      </c>
      <c r="V16" s="3">
        <v>1400000</v>
      </c>
      <c r="W16" s="3">
        <v>22700000</v>
      </c>
      <c r="X16" s="3">
        <f>(Table1[[#This Row],[lowest_yearly_earnings]]+Table1[[#This Row],[highest_yearly_earnings]])/2</f>
        <v>12050000</v>
      </c>
      <c r="Y16" s="5">
        <v>600000</v>
      </c>
      <c r="Z16" s="6">
        <f>Table1[[#This Row],[subscribers_for_last_30_days]]/Table1[[#This Row],[subscribers]]</f>
        <v>8.7976539589442824E-3</v>
      </c>
      <c r="AA16">
        <v>2011</v>
      </c>
      <c r="AB16" t="s">
        <v>52</v>
      </c>
      <c r="AC16">
        <v>14</v>
      </c>
      <c r="AD16" s="1" t="str">
        <f>_xlfn.CONCAT(Table1[[#This Row],[created_month]]," ",Table1[[#This Row],[created_year]])</f>
        <v>Dec 2011</v>
      </c>
      <c r="AE16">
        <f>"Sept 2023" - Table1[[#This Row],[month_created]]</f>
        <v>4292</v>
      </c>
      <c r="AF16" s="2">
        <f>Table1[[#This Row],[age_days]]/365</f>
        <v>11.758904109589041</v>
      </c>
    </row>
    <row r="17" spans="1:32" x14ac:dyDescent="0.35">
      <c r="A17">
        <v>25</v>
      </c>
      <c r="B17">
        <f>_xlfn.RANK.EQ(Table1[[#This Row],[source_rank]],A:A,1)</f>
        <v>16</v>
      </c>
      <c r="C17" t="s">
        <v>72</v>
      </c>
      <c r="D17" s="4">
        <v>65900000</v>
      </c>
      <c r="E17" s="4">
        <v>45757850229</v>
      </c>
      <c r="F17" s="4">
        <f>Table1[[#This Row],[video views]]/Table1[[#This Row],[age_days]]</f>
        <v>11842093.744565217</v>
      </c>
      <c r="G17" s="4">
        <f>Table1[[#This Row],[video views]]/Table1[[#This Row],[uploads]]</f>
        <v>72287283.1421801</v>
      </c>
      <c r="H17" t="s">
        <v>32</v>
      </c>
      <c r="I17" t="s">
        <v>72</v>
      </c>
      <c r="J17" s="4">
        <v>633</v>
      </c>
      <c r="K17" s="4">
        <f>Table1[[#This Row],[uploads]]/Table1[[#This Row],[age_years]]</f>
        <v>59.794254658385093</v>
      </c>
      <c r="L17" t="s">
        <v>21</v>
      </c>
      <c r="M17" t="s">
        <v>22</v>
      </c>
      <c r="N17" t="s">
        <v>32</v>
      </c>
      <c r="O17">
        <v>18</v>
      </c>
      <c r="P17">
        <v>7</v>
      </c>
      <c r="Q17">
        <v>3</v>
      </c>
      <c r="R17">
        <v>420292000</v>
      </c>
      <c r="S17" s="3">
        <v>105100</v>
      </c>
      <c r="T17" s="3">
        <v>1700000</v>
      </c>
      <c r="U17" s="3">
        <f>(Table1[[#This Row],[lowest_monthly_earnings]]+Table1[[#This Row],[highest_monthly_earnings]])/2</f>
        <v>902550</v>
      </c>
      <c r="V17" s="3">
        <v>1300000</v>
      </c>
      <c r="W17" s="3">
        <v>20200000</v>
      </c>
      <c r="X17" s="3">
        <f>(Table1[[#This Row],[lowest_yearly_earnings]]+Table1[[#This Row],[highest_yearly_earnings]])/2</f>
        <v>10750000</v>
      </c>
      <c r="Y17" s="5">
        <v>500000</v>
      </c>
      <c r="Z17" s="6">
        <f>Table1[[#This Row],[subscribers_for_last_30_days]]/Table1[[#This Row],[subscribers]]</f>
        <v>7.5872534142640367E-3</v>
      </c>
      <c r="AA17">
        <v>2013</v>
      </c>
      <c r="AB17" t="s">
        <v>30</v>
      </c>
      <c r="AC17">
        <v>9</v>
      </c>
      <c r="AD17" s="1" t="str">
        <f>_xlfn.CONCAT(Table1[[#This Row],[created_month]]," ",Table1[[#This Row],[created_year]])</f>
        <v>Feb 2013</v>
      </c>
      <c r="AE17">
        <f>"Sept 2023" - Table1[[#This Row],[month_created]]</f>
        <v>3864</v>
      </c>
      <c r="AF17" s="2">
        <f>Table1[[#This Row],[age_days]]/365</f>
        <v>10.586301369863014</v>
      </c>
    </row>
    <row r="18" spans="1:32" x14ac:dyDescent="0.35">
      <c r="A18">
        <v>26</v>
      </c>
      <c r="B18">
        <f>_xlfn.RANK.EQ(Table1[[#This Row],[source_rank]],A:A,1)</f>
        <v>17</v>
      </c>
      <c r="C18" t="s">
        <v>73</v>
      </c>
      <c r="D18" s="4">
        <v>65600000</v>
      </c>
      <c r="E18" s="4">
        <v>28648024439</v>
      </c>
      <c r="F18" s="4">
        <f>Table1[[#This Row],[video views]]/Table1[[#This Row],[age_days]]</f>
        <v>5919013.3138429755</v>
      </c>
      <c r="G18" s="4">
        <f>Table1[[#This Row],[video views]]/Table1[[#This Row],[uploads]]</f>
        <v>3369562.9780051755</v>
      </c>
      <c r="H18" t="s">
        <v>20</v>
      </c>
      <c r="I18" t="s">
        <v>73</v>
      </c>
      <c r="J18" s="4">
        <v>8502</v>
      </c>
      <c r="K18" s="4">
        <f>Table1[[#This Row],[uploads]]/Table1[[#This Row],[age_years]]</f>
        <v>641.16322314049592</v>
      </c>
      <c r="L18" t="s">
        <v>21</v>
      </c>
      <c r="M18" t="s">
        <v>22</v>
      </c>
      <c r="N18" t="s">
        <v>20</v>
      </c>
      <c r="O18">
        <v>47</v>
      </c>
      <c r="P18">
        <v>8</v>
      </c>
      <c r="Q18">
        <v>8</v>
      </c>
      <c r="R18">
        <v>254961000</v>
      </c>
      <c r="S18" s="3">
        <v>63700</v>
      </c>
      <c r="T18" s="3">
        <v>1000000</v>
      </c>
      <c r="U18" s="3">
        <f>(Table1[[#This Row],[lowest_monthly_earnings]]+Table1[[#This Row],[highest_monthly_earnings]])/2</f>
        <v>531850</v>
      </c>
      <c r="V18" s="3">
        <v>764900</v>
      </c>
      <c r="W18" s="3">
        <v>12200000</v>
      </c>
      <c r="X18" s="3">
        <f>(Table1[[#This Row],[lowest_yearly_earnings]]+Table1[[#This Row],[highest_yearly_earnings]])/2</f>
        <v>6482450</v>
      </c>
      <c r="Y18" s="5">
        <v>400000</v>
      </c>
      <c r="Z18" s="6">
        <f>Table1[[#This Row],[subscribers_for_last_30_days]]/Table1[[#This Row],[subscribers]]</f>
        <v>6.0975609756097563E-3</v>
      </c>
      <c r="AA18">
        <v>2010</v>
      </c>
      <c r="AB18" t="s">
        <v>56</v>
      </c>
      <c r="AC18">
        <v>11</v>
      </c>
      <c r="AD18" s="1" t="str">
        <f>_xlfn.CONCAT(Table1[[#This Row],[created_month]]," ",Table1[[#This Row],[created_year]])</f>
        <v>Jun 2010</v>
      </c>
      <c r="AE18">
        <f>"Sept 2023" - Table1[[#This Row],[month_created]]</f>
        <v>4840</v>
      </c>
      <c r="AF18" s="2">
        <f>Table1[[#This Row],[age_days]]/365</f>
        <v>13.260273972602739</v>
      </c>
    </row>
    <row r="19" spans="1:32" x14ac:dyDescent="0.35">
      <c r="A19">
        <v>27</v>
      </c>
      <c r="B19">
        <f>_xlfn.RANK.EQ(Table1[[#This Row],[source_rank]],A:A,1)</f>
        <v>18</v>
      </c>
      <c r="C19" t="s">
        <v>74</v>
      </c>
      <c r="D19" s="4">
        <v>64600000</v>
      </c>
      <c r="E19" s="4">
        <v>61510906457</v>
      </c>
      <c r="F19" s="4">
        <f>Table1[[#This Row],[video views]]/Table1[[#This Row],[age_days]]</f>
        <v>11043250.710412927</v>
      </c>
      <c r="G19" s="4">
        <f>Table1[[#This Row],[video views]]/Table1[[#This Row],[uploads]]</f>
        <v>544754.07569410617</v>
      </c>
      <c r="H19" t="s">
        <v>35</v>
      </c>
      <c r="I19" t="s">
        <v>74</v>
      </c>
      <c r="J19" s="4">
        <v>112915</v>
      </c>
      <c r="K19" s="4">
        <f>Table1[[#This Row],[uploads]]/Table1[[#This Row],[age_years]]</f>
        <v>7399.2773788150807</v>
      </c>
      <c r="L19" t="s">
        <v>21</v>
      </c>
      <c r="M19" t="s">
        <v>22</v>
      </c>
      <c r="N19" t="s">
        <v>29</v>
      </c>
      <c r="O19">
        <v>10</v>
      </c>
      <c r="P19">
        <v>9</v>
      </c>
      <c r="Q19">
        <v>9</v>
      </c>
      <c r="R19">
        <v>1188000000</v>
      </c>
      <c r="S19" s="3">
        <v>296900</v>
      </c>
      <c r="T19" s="3">
        <v>4800000</v>
      </c>
      <c r="U19" s="3">
        <f>(Table1[[#This Row],[lowest_monthly_earnings]]+Table1[[#This Row],[highest_monthly_earnings]])/2</f>
        <v>2548450</v>
      </c>
      <c r="V19" s="3">
        <v>3600000</v>
      </c>
      <c r="W19" s="3">
        <v>57000000</v>
      </c>
      <c r="X19" s="3">
        <f>(Table1[[#This Row],[lowest_yearly_earnings]]+Table1[[#This Row],[highest_yearly_earnings]])/2</f>
        <v>30300000</v>
      </c>
      <c r="Y19" s="5">
        <v>1100000</v>
      </c>
      <c r="Z19" s="6">
        <f>Table1[[#This Row],[subscribers_for_last_30_days]]/Table1[[#This Row],[subscribers]]</f>
        <v>1.7027863777089782E-2</v>
      </c>
      <c r="AA19">
        <v>2008</v>
      </c>
      <c r="AB19" t="s">
        <v>56</v>
      </c>
      <c r="AC19">
        <v>13</v>
      </c>
      <c r="AD19" s="1" t="str">
        <f>_xlfn.CONCAT(Table1[[#This Row],[created_month]]," ",Table1[[#This Row],[created_year]])</f>
        <v>Jun 2008</v>
      </c>
      <c r="AE19">
        <f>"Sept 2023" - Table1[[#This Row],[month_created]]</f>
        <v>5570</v>
      </c>
      <c r="AF19" s="2">
        <f>Table1[[#This Row],[age_days]]/365</f>
        <v>15.260273972602739</v>
      </c>
    </row>
    <row r="20" spans="1:32" x14ac:dyDescent="0.35">
      <c r="A20">
        <v>29</v>
      </c>
      <c r="B20">
        <f>_xlfn.RANK.EQ(Table1[[#This Row],[source_rank]],A:A,1)</f>
        <v>19</v>
      </c>
      <c r="C20" t="s">
        <v>75</v>
      </c>
      <c r="D20" s="4">
        <v>59500000</v>
      </c>
      <c r="E20" s="4">
        <v>16241549158</v>
      </c>
      <c r="F20" s="4">
        <f>Table1[[#This Row],[video views]]/Table1[[#This Row],[age_days]]</f>
        <v>3066178.8102699639</v>
      </c>
      <c r="G20" s="4">
        <f>Table1[[#This Row],[video views]]/Table1[[#This Row],[uploads]]</f>
        <v>41752054.390745498</v>
      </c>
      <c r="H20" t="s">
        <v>51</v>
      </c>
      <c r="I20" t="s">
        <v>75</v>
      </c>
      <c r="J20" s="4">
        <v>389</v>
      </c>
      <c r="K20" s="4">
        <f>Table1[[#This Row],[uploads]]/Table1[[#This Row],[age_years]]</f>
        <v>26.804795167075703</v>
      </c>
      <c r="L20" t="s">
        <v>25</v>
      </c>
      <c r="M20" t="s">
        <v>26</v>
      </c>
      <c r="N20" t="s">
        <v>51</v>
      </c>
      <c r="O20">
        <v>182</v>
      </c>
      <c r="P20">
        <v>9</v>
      </c>
      <c r="Q20">
        <v>3</v>
      </c>
      <c r="R20">
        <v>141200000</v>
      </c>
      <c r="S20" s="3">
        <v>35300</v>
      </c>
      <c r="T20" s="3">
        <v>564800</v>
      </c>
      <c r="U20" s="3">
        <f>(Table1[[#This Row],[lowest_monthly_earnings]]+Table1[[#This Row],[highest_monthly_earnings]])/2</f>
        <v>300050</v>
      </c>
      <c r="V20" s="3">
        <v>423600</v>
      </c>
      <c r="W20" s="3">
        <v>6800000</v>
      </c>
      <c r="X20" s="3">
        <f>(Table1[[#This Row],[lowest_yearly_earnings]]+Table1[[#This Row],[highest_yearly_earnings]])/2</f>
        <v>3611800</v>
      </c>
      <c r="Y20" s="5">
        <v>100000</v>
      </c>
      <c r="Z20" s="6">
        <f>Table1[[#This Row],[subscribers_for_last_30_days]]/Table1[[#This Row],[subscribers]]</f>
        <v>1.6806722689075631E-3</v>
      </c>
      <c r="AA20">
        <v>2009</v>
      </c>
      <c r="AB20" t="s">
        <v>23</v>
      </c>
      <c r="AC20">
        <v>17</v>
      </c>
      <c r="AD20" s="1" t="str">
        <f>_xlfn.CONCAT(Table1[[#This Row],[created_month]]," ",Table1[[#This Row],[created_year]])</f>
        <v>Mar 2009</v>
      </c>
      <c r="AE20">
        <f>"Sept 2023" - Table1[[#This Row],[month_created]]</f>
        <v>5297</v>
      </c>
      <c r="AF20" s="2">
        <f>Table1[[#This Row],[age_days]]/365</f>
        <v>14.512328767123288</v>
      </c>
    </row>
    <row r="21" spans="1:32" x14ac:dyDescent="0.35">
      <c r="A21">
        <v>30</v>
      </c>
      <c r="B21">
        <f>_xlfn.RANK.EQ(Table1[[#This Row],[source_rank]],A:A,1)</f>
        <v>20</v>
      </c>
      <c r="C21" t="s">
        <v>76</v>
      </c>
      <c r="D21" s="4">
        <v>59500000</v>
      </c>
      <c r="E21" s="4">
        <v>59316472754</v>
      </c>
      <c r="F21" s="4">
        <f>Table1[[#This Row],[video views]]/Table1[[#This Row],[age_days]]</f>
        <v>9323557.4904118199</v>
      </c>
      <c r="G21" s="4">
        <f>Table1[[#This Row],[video views]]/Table1[[#This Row],[uploads]]</f>
        <v>1516541.1181448624</v>
      </c>
      <c r="H21" t="s">
        <v>24</v>
      </c>
      <c r="I21" t="s">
        <v>76</v>
      </c>
      <c r="J21" s="4">
        <v>39113</v>
      </c>
      <c r="K21" s="4">
        <f>Table1[[#This Row],[uploads]]/Table1[[#This Row],[age_years]]</f>
        <v>2243.9869537881168</v>
      </c>
      <c r="L21" t="s">
        <v>25</v>
      </c>
      <c r="M21" t="s">
        <v>26</v>
      </c>
      <c r="N21" t="s">
        <v>77</v>
      </c>
      <c r="O21">
        <v>11</v>
      </c>
      <c r="P21">
        <v>9</v>
      </c>
      <c r="Q21">
        <v>3</v>
      </c>
      <c r="R21">
        <v>114668000</v>
      </c>
      <c r="S21" s="3">
        <v>28700</v>
      </c>
      <c r="T21" s="3">
        <v>458700</v>
      </c>
      <c r="U21" s="3">
        <f>(Table1[[#This Row],[lowest_monthly_earnings]]+Table1[[#This Row],[highest_monthly_earnings]])/2</f>
        <v>243700</v>
      </c>
      <c r="V21" s="3">
        <v>344000</v>
      </c>
      <c r="W21" s="3">
        <v>5500000</v>
      </c>
      <c r="X21" s="3">
        <f>(Table1[[#This Row],[lowest_yearly_earnings]]+Table1[[#This Row],[highest_yearly_earnings]])/2</f>
        <v>2922000</v>
      </c>
      <c r="Y21" s="5">
        <v>100000</v>
      </c>
      <c r="Z21" s="6">
        <f>Table1[[#This Row],[subscribers_for_last_30_days]]/Table1[[#This Row],[subscribers]]</f>
        <v>1.6806722689075631E-3</v>
      </c>
      <c r="AA21">
        <v>2006</v>
      </c>
      <c r="AB21" t="s">
        <v>41</v>
      </c>
      <c r="AC21">
        <v>28</v>
      </c>
      <c r="AD21" s="1" t="str">
        <f>_xlfn.CONCAT(Table1[[#This Row],[created_month]]," ",Table1[[#This Row],[created_year]])</f>
        <v>Apr 2006</v>
      </c>
      <c r="AE21">
        <f>"Sept 2023" - Table1[[#This Row],[month_created]]</f>
        <v>6362</v>
      </c>
      <c r="AF21" s="2">
        <f>Table1[[#This Row],[age_days]]/365</f>
        <v>17.43013698630137</v>
      </c>
    </row>
    <row r="22" spans="1:32" x14ac:dyDescent="0.35">
      <c r="A22">
        <v>31</v>
      </c>
      <c r="B22">
        <f>_xlfn.RANK.EQ(Table1[[#This Row],[source_rank]],A:A,1)</f>
        <v>21</v>
      </c>
      <c r="C22" t="s">
        <v>78</v>
      </c>
      <c r="D22" s="4">
        <v>59300000</v>
      </c>
      <c r="E22" s="4">
        <v>33431802698</v>
      </c>
      <c r="F22" s="4">
        <f>Table1[[#This Row],[video views]]/Table1[[#This Row],[age_days]]</f>
        <v>5602782.4196413606</v>
      </c>
      <c r="G22" s="4">
        <f>Table1[[#This Row],[video views]]/Table1[[#This Row],[uploads]]</f>
        <v>7051635.245306897</v>
      </c>
      <c r="H22" t="s">
        <v>20</v>
      </c>
      <c r="I22" t="s">
        <v>78</v>
      </c>
      <c r="J22" s="4">
        <v>4741</v>
      </c>
      <c r="K22" s="4">
        <f>Table1[[#This Row],[uploads]]/Table1[[#This Row],[age_years]]</f>
        <v>290.0058655941009</v>
      </c>
      <c r="L22" t="s">
        <v>21</v>
      </c>
      <c r="M22" t="s">
        <v>22</v>
      </c>
      <c r="N22" t="s">
        <v>20</v>
      </c>
      <c r="O22">
        <v>30</v>
      </c>
      <c r="P22">
        <v>11</v>
      </c>
      <c r="Q22">
        <v>10</v>
      </c>
      <c r="R22">
        <v>422634000</v>
      </c>
      <c r="S22" s="3">
        <v>105700</v>
      </c>
      <c r="T22" s="3">
        <v>1700000</v>
      </c>
      <c r="U22" s="3">
        <f>(Table1[[#This Row],[lowest_monthly_earnings]]+Table1[[#This Row],[highest_monthly_earnings]])/2</f>
        <v>902850</v>
      </c>
      <c r="V22" s="3">
        <v>1300000</v>
      </c>
      <c r="W22" s="3">
        <v>20300000</v>
      </c>
      <c r="X22" s="3">
        <f>(Table1[[#This Row],[lowest_yearly_earnings]]+Table1[[#This Row],[highest_yearly_earnings]])/2</f>
        <v>10800000</v>
      </c>
      <c r="Y22" s="5">
        <v>600000</v>
      </c>
      <c r="Z22" s="6">
        <f>Table1[[#This Row],[subscribers_for_last_30_days]]/Table1[[#This Row],[subscribers]]</f>
        <v>1.0118043844856661E-2</v>
      </c>
      <c r="AA22">
        <v>2007</v>
      </c>
      <c r="AB22" t="s">
        <v>37</v>
      </c>
      <c r="AC22">
        <v>22</v>
      </c>
      <c r="AD22" s="1" t="str">
        <f>_xlfn.CONCAT(Table1[[#This Row],[created_month]]," ",Table1[[#This Row],[created_year]])</f>
        <v>May 2007</v>
      </c>
      <c r="AE22">
        <f>"Sept 2023" - Table1[[#This Row],[month_created]]</f>
        <v>5967</v>
      </c>
      <c r="AF22" s="2">
        <f>Table1[[#This Row],[age_days]]/365</f>
        <v>16.347945205479451</v>
      </c>
    </row>
    <row r="23" spans="1:32" x14ac:dyDescent="0.35">
      <c r="A23">
        <v>32</v>
      </c>
      <c r="B23">
        <f>_xlfn.RANK.EQ(Table1[[#This Row],[source_rank]],A:A,1)</f>
        <v>22</v>
      </c>
      <c r="C23" t="s">
        <v>79</v>
      </c>
      <c r="D23" s="4">
        <v>58400000</v>
      </c>
      <c r="E23" s="4">
        <v>57271630846</v>
      </c>
      <c r="F23" s="4">
        <f>Table1[[#This Row],[video views]]/Table1[[#This Row],[age_days]]</f>
        <v>12798129.797988826</v>
      </c>
      <c r="G23" s="4">
        <f>Table1[[#This Row],[video views]]/Table1[[#This Row],[uploads]]</f>
        <v>37928232.348344371</v>
      </c>
      <c r="H23" t="s">
        <v>20</v>
      </c>
      <c r="I23" t="s">
        <v>79</v>
      </c>
      <c r="J23" s="4">
        <v>1510</v>
      </c>
      <c r="K23" s="4">
        <f>Table1[[#This Row],[uploads]]/Table1[[#This Row],[age_years]]</f>
        <v>123.16201117318435</v>
      </c>
      <c r="L23" t="s">
        <v>80</v>
      </c>
      <c r="M23" t="s">
        <v>81</v>
      </c>
      <c r="N23" t="s">
        <v>20</v>
      </c>
      <c r="O23">
        <v>13</v>
      </c>
      <c r="P23">
        <v>1</v>
      </c>
      <c r="Q23">
        <v>11</v>
      </c>
      <c r="R23">
        <v>611828000</v>
      </c>
      <c r="S23" s="3">
        <v>153000</v>
      </c>
      <c r="T23" s="3">
        <v>2400000</v>
      </c>
      <c r="U23" s="3">
        <f>(Table1[[#This Row],[lowest_monthly_earnings]]+Table1[[#This Row],[highest_monthly_earnings]])/2</f>
        <v>1276500</v>
      </c>
      <c r="V23" s="3">
        <v>1800000</v>
      </c>
      <c r="W23" s="3">
        <v>29400000</v>
      </c>
      <c r="X23" s="3">
        <f>(Table1[[#This Row],[lowest_yearly_earnings]]+Table1[[#This Row],[highest_yearly_earnings]])/2</f>
        <v>15600000</v>
      </c>
      <c r="Y23" s="5">
        <v>600000</v>
      </c>
      <c r="Z23" s="6">
        <f>Table1[[#This Row],[subscribers_for_last_30_days]]/Table1[[#This Row],[subscribers]]</f>
        <v>1.0273972602739725E-2</v>
      </c>
      <c r="AA23">
        <v>2011</v>
      </c>
      <c r="AB23" t="s">
        <v>56</v>
      </c>
      <c r="AC23">
        <v>2</v>
      </c>
      <c r="AD23" s="1" t="str">
        <f>_xlfn.CONCAT(Table1[[#This Row],[created_month]]," ",Table1[[#This Row],[created_year]])</f>
        <v>Jun 2011</v>
      </c>
      <c r="AE23">
        <f>"Sept 2023" - Table1[[#This Row],[month_created]]</f>
        <v>4475</v>
      </c>
      <c r="AF23" s="2">
        <f>Table1[[#This Row],[age_days]]/365</f>
        <v>12.260273972602739</v>
      </c>
    </row>
    <row r="24" spans="1:32" x14ac:dyDescent="0.35">
      <c r="A24">
        <v>33</v>
      </c>
      <c r="B24">
        <f>_xlfn.RANK.EQ(Table1[[#This Row],[source_rank]],A:A,1)</f>
        <v>23</v>
      </c>
      <c r="C24" t="s">
        <v>82</v>
      </c>
      <c r="D24" s="4">
        <v>58000000</v>
      </c>
      <c r="E24" s="4">
        <v>40602020243</v>
      </c>
      <c r="F24" s="4">
        <f>Table1[[#This Row],[video views]]/Table1[[#This Row],[age_days]]</f>
        <v>12466079.288609149</v>
      </c>
      <c r="G24" s="4">
        <f>Table1[[#This Row],[video views]]/Table1[[#This Row],[uploads]]</f>
        <v>2083543.9135320983</v>
      </c>
      <c r="H24" t="s">
        <v>20</v>
      </c>
      <c r="I24" t="s">
        <v>82</v>
      </c>
      <c r="J24" s="4">
        <v>19487</v>
      </c>
      <c r="K24" s="4">
        <f>Table1[[#This Row],[uploads]]/Table1[[#This Row],[age_years]]</f>
        <v>2183.8363524715996</v>
      </c>
      <c r="L24" t="s">
        <v>21</v>
      </c>
      <c r="M24" t="s">
        <v>22</v>
      </c>
      <c r="N24" t="s">
        <v>20</v>
      </c>
      <c r="O24">
        <v>21</v>
      </c>
      <c r="P24">
        <v>12</v>
      </c>
      <c r="Q24">
        <v>12</v>
      </c>
      <c r="R24">
        <v>232025000</v>
      </c>
      <c r="S24" s="3">
        <v>58000</v>
      </c>
      <c r="T24" s="3">
        <v>928100</v>
      </c>
      <c r="U24" s="3">
        <f>(Table1[[#This Row],[lowest_monthly_earnings]]+Table1[[#This Row],[highest_monthly_earnings]])/2</f>
        <v>493050</v>
      </c>
      <c r="V24" s="3">
        <v>696100</v>
      </c>
      <c r="W24" s="3">
        <v>11100000</v>
      </c>
      <c r="X24" s="3">
        <f>(Table1[[#This Row],[lowest_yearly_earnings]]+Table1[[#This Row],[highest_yearly_earnings]])/2</f>
        <v>5898050</v>
      </c>
      <c r="Y24" s="5">
        <v>500000</v>
      </c>
      <c r="Z24" s="6">
        <f>Table1[[#This Row],[subscribers_for_last_30_days]]/Table1[[#This Row],[subscribers]]</f>
        <v>8.6206896551724137E-3</v>
      </c>
      <c r="AA24">
        <v>2014</v>
      </c>
      <c r="AB24" t="s">
        <v>83</v>
      </c>
      <c r="AC24">
        <v>29</v>
      </c>
      <c r="AD24" s="1" t="str">
        <f>_xlfn.CONCAT(Table1[[#This Row],[created_month]]," ",Table1[[#This Row],[created_year]])</f>
        <v>Oct 2014</v>
      </c>
      <c r="AE24">
        <f>"Sept 2023" - Table1[[#This Row],[month_created]]</f>
        <v>3257</v>
      </c>
      <c r="AF24" s="2">
        <f>Table1[[#This Row],[age_days]]/365</f>
        <v>8.9232876712328775</v>
      </c>
    </row>
    <row r="25" spans="1:32" x14ac:dyDescent="0.35">
      <c r="A25">
        <v>34</v>
      </c>
      <c r="B25">
        <f>_xlfn.RANK.EQ(Table1[[#This Row],[source_rank]],A:A,1)</f>
        <v>24</v>
      </c>
      <c r="C25" t="s">
        <v>84</v>
      </c>
      <c r="D25" s="4">
        <v>57600000</v>
      </c>
      <c r="E25" s="4">
        <v>25307753534</v>
      </c>
      <c r="F25" s="4">
        <f>Table1[[#This Row],[video views]]/Table1[[#This Row],[age_days]]</f>
        <v>4919858.7741057547</v>
      </c>
      <c r="G25" s="4">
        <f>Table1[[#This Row],[video views]]/Table1[[#This Row],[uploads]]</f>
        <v>89182.463338912872</v>
      </c>
      <c r="H25" t="s">
        <v>85</v>
      </c>
      <c r="I25" t="s">
        <v>84</v>
      </c>
      <c r="J25" s="4">
        <v>283775</v>
      </c>
      <c r="K25" s="4">
        <f>Table1[[#This Row],[uploads]]/Table1[[#This Row],[age_years]]</f>
        <v>20135.667768273717</v>
      </c>
      <c r="L25" t="s">
        <v>21</v>
      </c>
      <c r="M25" t="s">
        <v>22</v>
      </c>
      <c r="N25" t="s">
        <v>86</v>
      </c>
      <c r="O25">
        <v>71</v>
      </c>
      <c r="P25">
        <v>13</v>
      </c>
      <c r="Q25">
        <v>1</v>
      </c>
      <c r="R25">
        <v>461148000</v>
      </c>
      <c r="S25" s="3">
        <v>115300</v>
      </c>
      <c r="T25" s="3">
        <v>1800000</v>
      </c>
      <c r="U25" s="3">
        <f>(Table1[[#This Row],[lowest_monthly_earnings]]+Table1[[#This Row],[highest_monthly_earnings]])/2</f>
        <v>957650</v>
      </c>
      <c r="V25" s="3">
        <v>1400000</v>
      </c>
      <c r="W25" s="3">
        <v>22100000</v>
      </c>
      <c r="X25" s="3">
        <f>(Table1[[#This Row],[lowest_yearly_earnings]]+Table1[[#This Row],[highest_yearly_earnings]])/2</f>
        <v>11750000</v>
      </c>
      <c r="Y25" s="5">
        <v>500000</v>
      </c>
      <c r="Z25" s="6">
        <f>Table1[[#This Row],[subscribers_for_last_30_days]]/Table1[[#This Row],[subscribers]]</f>
        <v>8.6805555555555559E-3</v>
      </c>
      <c r="AA25">
        <v>2009</v>
      </c>
      <c r="AB25" t="s">
        <v>57</v>
      </c>
      <c r="AC25">
        <v>27</v>
      </c>
      <c r="AD25" s="1" t="str">
        <f>_xlfn.CONCAT(Table1[[#This Row],[created_month]]," ",Table1[[#This Row],[created_year]])</f>
        <v>Aug 2009</v>
      </c>
      <c r="AE25">
        <f>"Sept 2023" - Table1[[#This Row],[month_created]]</f>
        <v>5144</v>
      </c>
      <c r="AF25" s="2">
        <f>Table1[[#This Row],[age_days]]/365</f>
        <v>14.093150684931507</v>
      </c>
    </row>
    <row r="26" spans="1:32" x14ac:dyDescent="0.35">
      <c r="A26">
        <v>35</v>
      </c>
      <c r="B26">
        <f>_xlfn.RANK.EQ(Table1[[#This Row],[source_rank]],A:A,1)</f>
        <v>25</v>
      </c>
      <c r="C26" t="s">
        <v>87</v>
      </c>
      <c r="D26" s="4">
        <v>57200000</v>
      </c>
      <c r="E26" s="4">
        <v>28837144516</v>
      </c>
      <c r="F26" s="4">
        <f>Table1[[#This Row],[video views]]/Table1[[#This Row],[age_days]]</f>
        <v>5639965.6788578136</v>
      </c>
      <c r="G26" s="4">
        <f>Table1[[#This Row],[video views]]/Table1[[#This Row],[uploads]]</f>
        <v>7428424.6563626993</v>
      </c>
      <c r="H26" t="s">
        <v>20</v>
      </c>
      <c r="I26" t="s">
        <v>87</v>
      </c>
      <c r="J26" s="4">
        <v>3882</v>
      </c>
      <c r="K26" s="4">
        <f>Table1[[#This Row],[uploads]]/Table1[[#This Row],[age_years]]</f>
        <v>277.12301975356934</v>
      </c>
      <c r="L26" t="s">
        <v>21</v>
      </c>
      <c r="M26" t="s">
        <v>22</v>
      </c>
      <c r="N26" t="s">
        <v>20</v>
      </c>
      <c r="O26">
        <v>45</v>
      </c>
      <c r="P26">
        <v>14</v>
      </c>
      <c r="Q26">
        <v>13</v>
      </c>
      <c r="R26">
        <v>259310000</v>
      </c>
      <c r="S26" s="3">
        <v>64800</v>
      </c>
      <c r="T26" s="3">
        <v>1000000</v>
      </c>
      <c r="U26" s="3">
        <f>(Table1[[#This Row],[lowest_monthly_earnings]]+Table1[[#This Row],[highest_monthly_earnings]])/2</f>
        <v>532400</v>
      </c>
      <c r="V26" s="3">
        <v>777900</v>
      </c>
      <c r="W26" s="3">
        <v>12400000</v>
      </c>
      <c r="X26" s="3">
        <f>(Table1[[#This Row],[lowest_yearly_earnings]]+Table1[[#This Row],[highest_yearly_earnings]])/2</f>
        <v>6588950</v>
      </c>
      <c r="Y26" s="5">
        <v>300000</v>
      </c>
      <c r="Z26" s="6">
        <f>Table1[[#This Row],[subscribers_for_last_30_days]]/Table1[[#This Row],[subscribers]]</f>
        <v>5.244755244755245E-3</v>
      </c>
      <c r="AA26">
        <v>2009</v>
      </c>
      <c r="AB26" t="s">
        <v>33</v>
      </c>
      <c r="AC26">
        <v>2</v>
      </c>
      <c r="AD26" s="1" t="str">
        <f>_xlfn.CONCAT(Table1[[#This Row],[created_month]]," ",Table1[[#This Row],[created_year]])</f>
        <v>Sep 2009</v>
      </c>
      <c r="AE26">
        <f>"Sept 2023" - Table1[[#This Row],[month_created]]</f>
        <v>5113</v>
      </c>
      <c r="AF26" s="2">
        <f>Table1[[#This Row],[age_days]]/365</f>
        <v>14.008219178082191</v>
      </c>
    </row>
    <row r="27" spans="1:32" x14ac:dyDescent="0.35">
      <c r="A27">
        <v>36</v>
      </c>
      <c r="B27">
        <f>_xlfn.RANK.EQ(Table1[[#This Row],[source_rank]],A:A,1)</f>
        <v>26</v>
      </c>
      <c r="C27" t="s">
        <v>88</v>
      </c>
      <c r="D27" s="4">
        <v>56900000</v>
      </c>
      <c r="E27" s="4">
        <v>27073872856</v>
      </c>
      <c r="F27" s="4">
        <f>Table1[[#This Row],[video views]]/Table1[[#This Row],[age_days]]</f>
        <v>4470586.6671070009</v>
      </c>
      <c r="G27" s="4">
        <f>Table1[[#This Row],[video views]]/Table1[[#This Row],[uploads]]</f>
        <v>173550467.02564102</v>
      </c>
      <c r="H27" t="s">
        <v>20</v>
      </c>
      <c r="I27" t="s">
        <v>88</v>
      </c>
      <c r="J27" s="4">
        <v>156</v>
      </c>
      <c r="K27" s="4">
        <f>Table1[[#This Row],[uploads]]/Table1[[#This Row],[age_years]]</f>
        <v>9.4022457067371192</v>
      </c>
      <c r="L27" t="s">
        <v>25</v>
      </c>
      <c r="M27" t="s">
        <v>26</v>
      </c>
      <c r="N27" t="s">
        <v>20</v>
      </c>
      <c r="O27">
        <v>59</v>
      </c>
      <c r="P27">
        <v>10</v>
      </c>
      <c r="Q27">
        <v>14</v>
      </c>
      <c r="R27">
        <v>260193000</v>
      </c>
      <c r="S27" s="3">
        <v>65000</v>
      </c>
      <c r="T27" s="3">
        <v>1000000</v>
      </c>
      <c r="U27" s="3">
        <f>(Table1[[#This Row],[lowest_monthly_earnings]]+Table1[[#This Row],[highest_monthly_earnings]])/2</f>
        <v>532500</v>
      </c>
      <c r="V27" s="3">
        <v>780600</v>
      </c>
      <c r="W27" s="3">
        <v>12500000</v>
      </c>
      <c r="X27" s="3">
        <f>(Table1[[#This Row],[lowest_yearly_earnings]]+Table1[[#This Row],[highest_yearly_earnings]])/2</f>
        <v>6640300</v>
      </c>
      <c r="Y27" s="5">
        <v>300000</v>
      </c>
      <c r="Z27" s="6">
        <f>Table1[[#This Row],[subscribers_for_last_30_days]]/Table1[[#This Row],[subscribers]]</f>
        <v>5.272407732864675E-3</v>
      </c>
      <c r="AA27">
        <v>2007</v>
      </c>
      <c r="AB27" t="s">
        <v>30</v>
      </c>
      <c r="AC27">
        <v>9</v>
      </c>
      <c r="AD27" s="1" t="str">
        <f>_xlfn.CONCAT(Table1[[#This Row],[created_month]]," ",Table1[[#This Row],[created_year]])</f>
        <v>Feb 2007</v>
      </c>
      <c r="AE27">
        <f>"Sept 2023" - Table1[[#This Row],[month_created]]</f>
        <v>6056</v>
      </c>
      <c r="AF27" s="2">
        <f>Table1[[#This Row],[age_days]]/365</f>
        <v>16.591780821917808</v>
      </c>
    </row>
    <row r="28" spans="1:32" x14ac:dyDescent="0.35">
      <c r="A28">
        <v>37</v>
      </c>
      <c r="B28">
        <f>_xlfn.RANK.EQ(Table1[[#This Row],[source_rank]],A:A,1)</f>
        <v>27</v>
      </c>
      <c r="C28" t="s">
        <v>89</v>
      </c>
      <c r="D28" s="4">
        <v>56400000</v>
      </c>
      <c r="E28" s="4">
        <v>14696003229</v>
      </c>
      <c r="F28" s="4">
        <f>Table1[[#This Row],[video views]]/Table1[[#This Row],[age_days]]</f>
        <v>4779188.0419512196</v>
      </c>
      <c r="G28" s="4">
        <f>Table1[[#This Row],[video views]]/Table1[[#This Row],[uploads]]</f>
        <v>33706429.424311928</v>
      </c>
      <c r="H28" t="s">
        <v>29</v>
      </c>
      <c r="I28" t="s">
        <v>89</v>
      </c>
      <c r="J28" s="4">
        <v>436</v>
      </c>
      <c r="K28" s="4">
        <f>Table1[[#This Row],[uploads]]/Table1[[#This Row],[age_years]]</f>
        <v>51.752845528455282</v>
      </c>
      <c r="L28" t="s">
        <v>25</v>
      </c>
      <c r="M28" t="s">
        <v>26</v>
      </c>
      <c r="N28" t="s">
        <v>20</v>
      </c>
      <c r="O28">
        <v>233</v>
      </c>
      <c r="P28">
        <v>11</v>
      </c>
      <c r="Q28">
        <v>15</v>
      </c>
      <c r="R28">
        <v>112100000</v>
      </c>
      <c r="S28" s="3">
        <v>28000</v>
      </c>
      <c r="T28" s="3">
        <v>448400</v>
      </c>
      <c r="U28" s="3">
        <f>(Table1[[#This Row],[lowest_monthly_earnings]]+Table1[[#This Row],[highest_monthly_earnings]])/2</f>
        <v>238200</v>
      </c>
      <c r="V28" s="3">
        <v>336300</v>
      </c>
      <c r="W28" s="3">
        <v>5400000</v>
      </c>
      <c r="X28" s="3">
        <f>(Table1[[#This Row],[lowest_yearly_earnings]]+Table1[[#This Row],[highest_yearly_earnings]])/2</f>
        <v>2868150</v>
      </c>
      <c r="Y28" s="5">
        <v>100000</v>
      </c>
      <c r="Z28" s="6">
        <f>Table1[[#This Row],[subscribers_for_last_30_days]]/Table1[[#This Row],[subscribers]]</f>
        <v>1.7730496453900709E-3</v>
      </c>
      <c r="AA28">
        <v>2015</v>
      </c>
      <c r="AB28" t="s">
        <v>41</v>
      </c>
      <c r="AC28">
        <v>6</v>
      </c>
      <c r="AD28" s="1" t="str">
        <f>_xlfn.CONCAT(Table1[[#This Row],[created_month]]," ",Table1[[#This Row],[created_year]])</f>
        <v>Apr 2015</v>
      </c>
      <c r="AE28">
        <f>"Sept 2023" - Table1[[#This Row],[month_created]]</f>
        <v>3075</v>
      </c>
      <c r="AF28" s="2">
        <f>Table1[[#This Row],[age_days]]/365</f>
        <v>8.4246575342465757</v>
      </c>
    </row>
    <row r="29" spans="1:32" x14ac:dyDescent="0.35">
      <c r="A29">
        <v>38</v>
      </c>
      <c r="B29">
        <f>_xlfn.RANK.EQ(Table1[[#This Row],[source_rank]],A:A,1)</f>
        <v>28</v>
      </c>
      <c r="C29" t="s">
        <v>90</v>
      </c>
      <c r="D29" s="4">
        <v>54600000</v>
      </c>
      <c r="E29" s="4">
        <v>35302243691</v>
      </c>
      <c r="F29" s="4">
        <f>Table1[[#This Row],[video views]]/Table1[[#This Row],[age_days]]</f>
        <v>5602641.4364386601</v>
      </c>
      <c r="G29" s="4">
        <f>Table1[[#This Row],[video views]]/Table1[[#This Row],[uploads]]</f>
        <v>9523130.2106824927</v>
      </c>
      <c r="H29" t="s">
        <v>24</v>
      </c>
      <c r="I29" t="s">
        <v>90</v>
      </c>
      <c r="J29" s="4">
        <v>3707</v>
      </c>
      <c r="K29" s="4">
        <f>Table1[[#This Row],[uploads]]/Table1[[#This Row],[age_years]]</f>
        <v>214.73654975400731</v>
      </c>
      <c r="L29" t="s">
        <v>21</v>
      </c>
      <c r="M29" t="s">
        <v>22</v>
      </c>
      <c r="N29" t="s">
        <v>20</v>
      </c>
      <c r="O29">
        <v>28</v>
      </c>
      <c r="P29">
        <v>15</v>
      </c>
      <c r="Q29">
        <v>16</v>
      </c>
      <c r="R29">
        <v>512093000</v>
      </c>
      <c r="S29" s="3">
        <v>128000</v>
      </c>
      <c r="T29" s="3">
        <v>2000000</v>
      </c>
      <c r="U29" s="3">
        <f>(Table1[[#This Row],[lowest_monthly_earnings]]+Table1[[#This Row],[highest_monthly_earnings]])/2</f>
        <v>1064000</v>
      </c>
      <c r="V29" s="3">
        <v>1500000</v>
      </c>
      <c r="W29" s="3">
        <v>24600000</v>
      </c>
      <c r="X29" s="3">
        <f>(Table1[[#This Row],[lowest_yearly_earnings]]+Table1[[#This Row],[highest_yearly_earnings]])/2</f>
        <v>13050000</v>
      </c>
      <c r="Y29" s="5">
        <v>500000</v>
      </c>
      <c r="Z29" s="6">
        <f>Table1[[#This Row],[subscribers_for_last_30_days]]/Table1[[#This Row],[subscribers]]</f>
        <v>9.1575091575091579E-3</v>
      </c>
      <c r="AA29">
        <v>2006</v>
      </c>
      <c r="AB29" t="s">
        <v>56</v>
      </c>
      <c r="AC29">
        <v>7</v>
      </c>
      <c r="AD29" s="1" t="str">
        <f>_xlfn.CONCAT(Table1[[#This Row],[created_month]]," ",Table1[[#This Row],[created_year]])</f>
        <v>Jun 2006</v>
      </c>
      <c r="AE29">
        <f>"Sept 2023" - Table1[[#This Row],[month_created]]</f>
        <v>6301</v>
      </c>
      <c r="AF29" s="2">
        <f>Table1[[#This Row],[age_days]]/365</f>
        <v>17.263013698630136</v>
      </c>
    </row>
    <row r="30" spans="1:32" x14ac:dyDescent="0.35">
      <c r="A30">
        <v>40</v>
      </c>
      <c r="B30">
        <f>_xlfn.RANK.EQ(Table1[[#This Row],[source_rank]],A:A,1)</f>
        <v>29</v>
      </c>
      <c r="C30" t="s">
        <v>92</v>
      </c>
      <c r="D30" s="4">
        <v>53500000</v>
      </c>
      <c r="E30" s="4">
        <v>30367676736</v>
      </c>
      <c r="F30" s="4">
        <f>Table1[[#This Row],[video views]]/Table1[[#This Row],[age_days]]</f>
        <v>4866614.8615384614</v>
      </c>
      <c r="G30" s="4">
        <f>Table1[[#This Row],[video views]]/Table1[[#This Row],[uploads]]</f>
        <v>79288973.201044381</v>
      </c>
      <c r="H30" t="s">
        <v>20</v>
      </c>
      <c r="I30" t="s">
        <v>92</v>
      </c>
      <c r="J30" s="4">
        <v>383</v>
      </c>
      <c r="K30" s="4">
        <f>Table1[[#This Row],[uploads]]/Table1[[#This Row],[age_years]]</f>
        <v>22.403044871794872</v>
      </c>
      <c r="L30" t="s">
        <v>60</v>
      </c>
      <c r="M30" t="s">
        <v>61</v>
      </c>
      <c r="N30" t="s">
        <v>20</v>
      </c>
      <c r="O30">
        <v>39</v>
      </c>
      <c r="P30">
        <v>1</v>
      </c>
      <c r="Q30">
        <v>18</v>
      </c>
      <c r="R30">
        <v>202720000</v>
      </c>
      <c r="S30" s="3">
        <v>50700</v>
      </c>
      <c r="T30" s="3">
        <v>810900</v>
      </c>
      <c r="U30" s="3">
        <f>(Table1[[#This Row],[lowest_monthly_earnings]]+Table1[[#This Row],[highest_monthly_earnings]])/2</f>
        <v>430800</v>
      </c>
      <c r="V30" s="3">
        <v>608200</v>
      </c>
      <c r="W30" s="3">
        <v>9700000</v>
      </c>
      <c r="X30" s="3">
        <f>(Table1[[#This Row],[lowest_yearly_earnings]]+Table1[[#This Row],[highest_yearly_earnings]])/2</f>
        <v>5154100</v>
      </c>
      <c r="Y30" s="5">
        <v>100000</v>
      </c>
      <c r="Z30" s="6">
        <f>Table1[[#This Row],[subscribers_for_last_30_days]]/Table1[[#This Row],[subscribers]]</f>
        <v>1.869158878504673E-3</v>
      </c>
      <c r="AA30">
        <v>2006</v>
      </c>
      <c r="AB30" t="s">
        <v>57</v>
      </c>
      <c r="AC30">
        <v>8</v>
      </c>
      <c r="AD30" s="1" t="str">
        <f>_xlfn.CONCAT(Table1[[#This Row],[created_month]]," ",Table1[[#This Row],[created_year]])</f>
        <v>Aug 2006</v>
      </c>
      <c r="AE30">
        <f>"Sept 2023" - Table1[[#This Row],[month_created]]</f>
        <v>6240</v>
      </c>
      <c r="AF30" s="2">
        <f>Table1[[#This Row],[age_days]]/365</f>
        <v>17.095890410958905</v>
      </c>
    </row>
    <row r="31" spans="1:32" x14ac:dyDescent="0.35">
      <c r="A31">
        <v>41</v>
      </c>
      <c r="B31">
        <f>_xlfn.RANK.EQ(Table1[[#This Row],[source_rank]],A:A,1)</f>
        <v>30</v>
      </c>
      <c r="C31" t="s">
        <v>93</v>
      </c>
      <c r="D31" s="4">
        <v>53300000</v>
      </c>
      <c r="E31" s="4">
        <v>30516172739</v>
      </c>
      <c r="F31" s="4">
        <f>Table1[[#This Row],[video views]]/Table1[[#This Row],[age_days]]</f>
        <v>9031125.4036697242</v>
      </c>
      <c r="G31" s="4">
        <f>Table1[[#This Row],[video views]]/Table1[[#This Row],[uploads]]</f>
        <v>52887647.727902949</v>
      </c>
      <c r="H31" t="s">
        <v>32</v>
      </c>
      <c r="I31" t="s">
        <v>93</v>
      </c>
      <c r="J31" s="4">
        <v>577</v>
      </c>
      <c r="K31" s="4">
        <f>Table1[[#This Row],[uploads]]/Table1[[#This Row],[age_years]]</f>
        <v>62.327611719443617</v>
      </c>
      <c r="L31" t="s">
        <v>21</v>
      </c>
      <c r="M31" t="s">
        <v>22</v>
      </c>
      <c r="N31" t="s">
        <v>32</v>
      </c>
      <c r="O31">
        <v>37</v>
      </c>
      <c r="P31">
        <v>16</v>
      </c>
      <c r="Q31">
        <v>4</v>
      </c>
      <c r="R31">
        <v>815949000</v>
      </c>
      <c r="S31" s="3">
        <v>204000</v>
      </c>
      <c r="T31" s="3">
        <v>3300000</v>
      </c>
      <c r="U31" s="3">
        <f>(Table1[[#This Row],[lowest_monthly_earnings]]+Table1[[#This Row],[highest_monthly_earnings]])/2</f>
        <v>1752000</v>
      </c>
      <c r="V31" s="3">
        <v>2400000</v>
      </c>
      <c r="W31" s="3">
        <v>39200000</v>
      </c>
      <c r="X31" s="3">
        <f>(Table1[[#This Row],[lowest_yearly_earnings]]+Table1[[#This Row],[highest_yearly_earnings]])/2</f>
        <v>20800000</v>
      </c>
      <c r="Y31" s="5">
        <v>1600000</v>
      </c>
      <c r="Z31" s="6">
        <f>Table1[[#This Row],[subscribers_for_last_30_days]]/Table1[[#This Row],[subscribers]]</f>
        <v>3.0018761726078799E-2</v>
      </c>
      <c r="AA31">
        <v>2014</v>
      </c>
      <c r="AB31" t="s">
        <v>56</v>
      </c>
      <c r="AC31">
        <v>6</v>
      </c>
      <c r="AD31" s="1" t="str">
        <f>_xlfn.CONCAT(Table1[[#This Row],[created_month]]," ",Table1[[#This Row],[created_year]])</f>
        <v>Jun 2014</v>
      </c>
      <c r="AE31">
        <f>"Sept 2023" - Table1[[#This Row],[month_created]]</f>
        <v>3379</v>
      </c>
      <c r="AF31" s="2">
        <f>Table1[[#This Row],[age_days]]/365</f>
        <v>9.257534246575343</v>
      </c>
    </row>
    <row r="32" spans="1:32" x14ac:dyDescent="0.35">
      <c r="A32">
        <v>42</v>
      </c>
      <c r="B32">
        <f>_xlfn.RANK.EQ(Table1[[#This Row],[source_rank]],A:A,1)</f>
        <v>31</v>
      </c>
      <c r="C32" t="s">
        <v>94</v>
      </c>
      <c r="D32" s="4">
        <v>52900000</v>
      </c>
      <c r="E32" s="4">
        <v>29884657286</v>
      </c>
      <c r="F32" s="4">
        <f>Table1[[#This Row],[video views]]/Table1[[#This Row],[age_days]]</f>
        <v>4813119.2278949907</v>
      </c>
      <c r="G32" s="4">
        <f>Table1[[#This Row],[video views]]/Table1[[#This Row],[uploads]]</f>
        <v>138354894.8425926</v>
      </c>
      <c r="H32" t="s">
        <v>20</v>
      </c>
      <c r="I32" t="s">
        <v>94</v>
      </c>
      <c r="J32" s="4">
        <v>216</v>
      </c>
      <c r="K32" s="4">
        <f>Table1[[#This Row],[uploads]]/Table1[[#This Row],[age_years]]</f>
        <v>12.697696891608954</v>
      </c>
      <c r="L32" t="s">
        <v>25</v>
      </c>
      <c r="M32" t="s">
        <v>26</v>
      </c>
      <c r="N32" t="s">
        <v>20</v>
      </c>
      <c r="O32">
        <v>40</v>
      </c>
      <c r="P32">
        <v>13</v>
      </c>
      <c r="Q32">
        <v>19</v>
      </c>
      <c r="R32">
        <v>528392000</v>
      </c>
      <c r="S32" s="3">
        <v>132100</v>
      </c>
      <c r="T32" s="3">
        <v>2100000</v>
      </c>
      <c r="U32" s="3">
        <f>(Table1[[#This Row],[lowest_monthly_earnings]]+Table1[[#This Row],[highest_monthly_earnings]])/2</f>
        <v>1116050</v>
      </c>
      <c r="V32" s="3">
        <v>1600000</v>
      </c>
      <c r="W32" s="3">
        <v>25400000</v>
      </c>
      <c r="X32" s="3">
        <f>(Table1[[#This Row],[lowest_yearly_earnings]]+Table1[[#This Row],[highest_yearly_earnings]])/2</f>
        <v>13500000</v>
      </c>
      <c r="Y32" s="5">
        <v>800000</v>
      </c>
      <c r="Z32" s="6">
        <f>Table1[[#This Row],[subscribers_for_last_30_days]]/Table1[[#This Row],[subscribers]]</f>
        <v>1.5122873345935728E-2</v>
      </c>
      <c r="AA32">
        <v>2006</v>
      </c>
      <c r="AB32" t="s">
        <v>33</v>
      </c>
      <c r="AC32">
        <v>20</v>
      </c>
      <c r="AD32" s="1" t="str">
        <f>_xlfn.CONCAT(Table1[[#This Row],[created_month]]," ",Table1[[#This Row],[created_year]])</f>
        <v>Sep 2006</v>
      </c>
      <c r="AE32">
        <f>"Sept 2023" - Table1[[#This Row],[month_created]]</f>
        <v>6209</v>
      </c>
      <c r="AF32" s="2">
        <f>Table1[[#This Row],[age_days]]/365</f>
        <v>17.010958904109589</v>
      </c>
    </row>
    <row r="33" spans="1:32" x14ac:dyDescent="0.35">
      <c r="A33">
        <v>43</v>
      </c>
      <c r="B33">
        <f>_xlfn.RANK.EQ(Table1[[#This Row],[source_rank]],A:A,1)</f>
        <v>32</v>
      </c>
      <c r="C33" t="s">
        <v>95</v>
      </c>
      <c r="D33" s="4">
        <v>52700000</v>
      </c>
      <c r="E33" s="4">
        <v>24004842608</v>
      </c>
      <c r="F33" s="4">
        <f>Table1[[#This Row],[video views]]/Table1[[#This Row],[age_days]]</f>
        <v>3943624.5454246756</v>
      </c>
      <c r="G33" s="4">
        <f>Table1[[#This Row],[video views]]/Table1[[#This Row],[uploads]]</f>
        <v>163298249.0340136</v>
      </c>
      <c r="H33" t="s">
        <v>20</v>
      </c>
      <c r="I33" t="s">
        <v>95</v>
      </c>
      <c r="J33" s="4">
        <v>147</v>
      </c>
      <c r="K33" s="4">
        <f>Table1[[#This Row],[uploads]]/Table1[[#This Row],[age_years]]</f>
        <v>8.814687037949728</v>
      </c>
      <c r="L33" t="s">
        <v>25</v>
      </c>
      <c r="M33" t="s">
        <v>26</v>
      </c>
      <c r="N33" t="s">
        <v>20</v>
      </c>
      <c r="O33">
        <v>78</v>
      </c>
      <c r="P33">
        <v>14</v>
      </c>
      <c r="Q33">
        <v>20</v>
      </c>
      <c r="R33">
        <v>160216000</v>
      </c>
      <c r="S33" s="3">
        <v>40100</v>
      </c>
      <c r="T33" s="3">
        <v>640900</v>
      </c>
      <c r="U33" s="3">
        <f>(Table1[[#This Row],[lowest_monthly_earnings]]+Table1[[#This Row],[highest_monthly_earnings]])/2</f>
        <v>340500</v>
      </c>
      <c r="V33" s="3">
        <v>480600</v>
      </c>
      <c r="W33" s="3">
        <v>7700000</v>
      </c>
      <c r="X33" s="3">
        <f>(Table1[[#This Row],[lowest_yearly_earnings]]+Table1[[#This Row],[highest_yearly_earnings]])/2</f>
        <v>4090300</v>
      </c>
      <c r="Y33" s="5">
        <v>100000</v>
      </c>
      <c r="Z33" s="6">
        <f>Table1[[#This Row],[subscribers_for_last_30_days]]/Table1[[#This Row],[subscribers]]</f>
        <v>1.8975332068311196E-3</v>
      </c>
      <c r="AA33">
        <v>2007</v>
      </c>
      <c r="AB33" t="s">
        <v>47</v>
      </c>
      <c r="AC33">
        <v>22</v>
      </c>
      <c r="AD33" s="1" t="str">
        <f>_xlfn.CONCAT(Table1[[#This Row],[created_month]]," ",Table1[[#This Row],[created_year]])</f>
        <v>Jan 2007</v>
      </c>
      <c r="AE33">
        <f>"Sept 2023" - Table1[[#This Row],[month_created]]</f>
        <v>6087</v>
      </c>
      <c r="AF33" s="2">
        <f>Table1[[#This Row],[age_days]]/365</f>
        <v>16.676712328767124</v>
      </c>
    </row>
    <row r="34" spans="1:32" x14ac:dyDescent="0.35">
      <c r="A34">
        <v>44</v>
      </c>
      <c r="B34">
        <f>_xlfn.RANK.EQ(Table1[[#This Row],[source_rank]],A:A,1)</f>
        <v>33</v>
      </c>
      <c r="C34" t="s">
        <v>96</v>
      </c>
      <c r="D34" s="4">
        <v>52200000</v>
      </c>
      <c r="E34" s="4">
        <v>9877365274</v>
      </c>
      <c r="F34" s="4">
        <f>Table1[[#This Row],[video views]]/Table1[[#This Row],[age_days]]</f>
        <v>2727047.2871341798</v>
      </c>
      <c r="G34" s="4">
        <f>Table1[[#This Row],[video views]]/Table1[[#This Row],[uploads]]</f>
        <v>11661588.280991735</v>
      </c>
      <c r="H34" t="s">
        <v>32</v>
      </c>
      <c r="I34" t="s">
        <v>97</v>
      </c>
      <c r="J34" s="4">
        <v>847</v>
      </c>
      <c r="K34" s="4">
        <f>Table1[[#This Row],[uploads]]/Table1[[#This Row],[age_years]]</f>
        <v>85.354776366648252</v>
      </c>
      <c r="L34" t="s">
        <v>25</v>
      </c>
      <c r="M34" t="s">
        <v>26</v>
      </c>
      <c r="N34" t="s">
        <v>32</v>
      </c>
      <c r="O34">
        <v>450</v>
      </c>
      <c r="P34">
        <v>15</v>
      </c>
      <c r="Q34">
        <v>5</v>
      </c>
      <c r="R34">
        <v>266747000</v>
      </c>
      <c r="S34" s="3">
        <v>66700</v>
      </c>
      <c r="T34" s="3">
        <v>1100000</v>
      </c>
      <c r="U34" s="3">
        <f>(Table1[[#This Row],[lowest_monthly_earnings]]+Table1[[#This Row],[highest_monthly_earnings]])/2</f>
        <v>583350</v>
      </c>
      <c r="V34" s="3">
        <v>800200</v>
      </c>
      <c r="W34" s="3">
        <v>12800000</v>
      </c>
      <c r="X34" s="3">
        <f>(Table1[[#This Row],[lowest_yearly_earnings]]+Table1[[#This Row],[highest_yearly_earnings]])/2</f>
        <v>6800100</v>
      </c>
      <c r="Y34" s="5">
        <v>600000</v>
      </c>
      <c r="Z34" s="6">
        <f>Table1[[#This Row],[subscribers_for_last_30_days]]/Table1[[#This Row],[subscribers]]</f>
        <v>1.1494252873563218E-2</v>
      </c>
      <c r="AA34">
        <v>2013</v>
      </c>
      <c r="AB34" t="s">
        <v>83</v>
      </c>
      <c r="AC34">
        <v>25</v>
      </c>
      <c r="AD34" s="1" t="str">
        <f>_xlfn.CONCAT(Table1[[#This Row],[created_month]]," ",Table1[[#This Row],[created_year]])</f>
        <v>Oct 2013</v>
      </c>
      <c r="AE34">
        <f>"Sept 2023" - Table1[[#This Row],[month_created]]</f>
        <v>3622</v>
      </c>
      <c r="AF34" s="2">
        <f>Table1[[#This Row],[age_days]]/365</f>
        <v>9.9232876712328775</v>
      </c>
    </row>
    <row r="35" spans="1:32" x14ac:dyDescent="0.35">
      <c r="A35">
        <v>45</v>
      </c>
      <c r="B35">
        <f>_xlfn.RANK.EQ(Table1[[#This Row],[source_rank]],A:A,1)</f>
        <v>34</v>
      </c>
      <c r="C35" t="s">
        <v>98</v>
      </c>
      <c r="D35" s="4">
        <v>48100000</v>
      </c>
      <c r="E35" s="4">
        <v>14631710289</v>
      </c>
      <c r="F35" s="4">
        <f>Table1[[#This Row],[video views]]/Table1[[#This Row],[age_days]]</f>
        <v>3875949.7454304635</v>
      </c>
      <c r="G35" s="4">
        <f>Table1[[#This Row],[video views]]/Table1[[#This Row],[uploads]]</f>
        <v>7130463.1038011694</v>
      </c>
      <c r="H35" t="s">
        <v>38</v>
      </c>
      <c r="I35" t="s">
        <v>98</v>
      </c>
      <c r="J35" s="4">
        <v>2052</v>
      </c>
      <c r="K35" s="4">
        <f>Table1[[#This Row],[uploads]]/Table1[[#This Row],[age_years]]</f>
        <v>198.40529801324504</v>
      </c>
      <c r="L35" t="s">
        <v>99</v>
      </c>
      <c r="M35" t="s">
        <v>100</v>
      </c>
      <c r="N35" t="s">
        <v>27</v>
      </c>
      <c r="O35">
        <v>237</v>
      </c>
      <c r="P35">
        <v>1</v>
      </c>
      <c r="Q35">
        <v>2</v>
      </c>
      <c r="R35">
        <v>66388000</v>
      </c>
      <c r="S35" s="3">
        <v>16600</v>
      </c>
      <c r="T35" s="3">
        <v>265600</v>
      </c>
      <c r="U35" s="3">
        <f>(Table1[[#This Row],[lowest_monthly_earnings]]+Table1[[#This Row],[highest_monthly_earnings]])/2</f>
        <v>141100</v>
      </c>
      <c r="V35" s="3">
        <v>199200</v>
      </c>
      <c r="W35" s="3">
        <v>3200000</v>
      </c>
      <c r="X35" s="3">
        <f>(Table1[[#This Row],[lowest_yearly_earnings]]+Table1[[#This Row],[highest_yearly_earnings]])/2</f>
        <v>1699600</v>
      </c>
      <c r="Y35" s="5">
        <v>200000</v>
      </c>
      <c r="Z35" s="6">
        <f>Table1[[#This Row],[subscribers_for_last_30_days]]/Table1[[#This Row],[subscribers]]</f>
        <v>4.1580041580041582E-3</v>
      </c>
      <c r="AA35">
        <v>2013</v>
      </c>
      <c r="AB35" t="s">
        <v>37</v>
      </c>
      <c r="AC35">
        <v>19</v>
      </c>
      <c r="AD35" s="1" t="str">
        <f>_xlfn.CONCAT(Table1[[#This Row],[created_month]]," ",Table1[[#This Row],[created_year]])</f>
        <v>May 2013</v>
      </c>
      <c r="AE35">
        <f>"Sept 2023" - Table1[[#This Row],[month_created]]</f>
        <v>3775</v>
      </c>
      <c r="AF35" s="2">
        <f>Table1[[#This Row],[age_days]]/365</f>
        <v>10.342465753424657</v>
      </c>
    </row>
    <row r="36" spans="1:32" x14ac:dyDescent="0.35">
      <c r="A36">
        <v>46</v>
      </c>
      <c r="B36">
        <f>_xlfn.RANK.EQ(Table1[[#This Row],[source_rank]],A:A,1)</f>
        <v>35</v>
      </c>
      <c r="C36" t="s">
        <v>101</v>
      </c>
      <c r="D36" s="4">
        <v>47900000</v>
      </c>
      <c r="E36" s="4">
        <v>13626331061</v>
      </c>
      <c r="F36" s="4">
        <f>Table1[[#This Row],[video views]]/Table1[[#This Row],[age_days]]</f>
        <v>3526483.1938405796</v>
      </c>
      <c r="G36" s="4">
        <f>Table1[[#This Row],[video views]]/Table1[[#This Row],[uploads]]</f>
        <v>209635862.47692308</v>
      </c>
      <c r="H36" t="s">
        <v>20</v>
      </c>
      <c r="I36" t="s">
        <v>101</v>
      </c>
      <c r="J36" s="4">
        <v>65</v>
      </c>
      <c r="K36" s="4">
        <f>Table1[[#This Row],[uploads]]/Table1[[#This Row],[age_years]]</f>
        <v>6.1400103519668736</v>
      </c>
      <c r="L36" t="s">
        <v>25</v>
      </c>
      <c r="M36" t="s">
        <v>26</v>
      </c>
      <c r="N36" t="s">
        <v>20</v>
      </c>
      <c r="O36">
        <v>263</v>
      </c>
      <c r="P36">
        <v>16</v>
      </c>
      <c r="Q36">
        <v>21</v>
      </c>
      <c r="R36">
        <v>146862000</v>
      </c>
      <c r="S36" s="3">
        <v>36700</v>
      </c>
      <c r="T36" s="3">
        <v>587400</v>
      </c>
      <c r="U36" s="3">
        <f>(Table1[[#This Row],[lowest_monthly_earnings]]+Table1[[#This Row],[highest_monthly_earnings]])/2</f>
        <v>312050</v>
      </c>
      <c r="V36" s="3">
        <v>440600</v>
      </c>
      <c r="W36" s="3">
        <v>7000000</v>
      </c>
      <c r="X36" s="3">
        <f>(Table1[[#This Row],[lowest_yearly_earnings]]+Table1[[#This Row],[highest_yearly_earnings]])/2</f>
        <v>3720300</v>
      </c>
      <c r="Y36" s="5">
        <v>200000</v>
      </c>
      <c r="Z36" s="6">
        <f>Table1[[#This Row],[subscribers_for_last_30_days]]/Table1[[#This Row],[subscribers]]</f>
        <v>4.1753653444676405E-3</v>
      </c>
      <c r="AA36">
        <v>2013</v>
      </c>
      <c r="AB36" t="s">
        <v>30</v>
      </c>
      <c r="AC36">
        <v>6</v>
      </c>
      <c r="AD36" s="1" t="str">
        <f>_xlfn.CONCAT(Table1[[#This Row],[created_month]]," ",Table1[[#This Row],[created_year]])</f>
        <v>Feb 2013</v>
      </c>
      <c r="AE36">
        <f>"Sept 2023" - Table1[[#This Row],[month_created]]</f>
        <v>3864</v>
      </c>
      <c r="AF36" s="2">
        <f>Table1[[#This Row],[age_days]]/365</f>
        <v>10.586301369863014</v>
      </c>
    </row>
    <row r="37" spans="1:32" x14ac:dyDescent="0.35">
      <c r="A37">
        <v>47</v>
      </c>
      <c r="B37">
        <f>_xlfn.RANK.EQ(Table1[[#This Row],[source_rank]],A:A,1)</f>
        <v>36</v>
      </c>
      <c r="C37" t="s">
        <v>102</v>
      </c>
      <c r="D37" s="4">
        <v>47500000</v>
      </c>
      <c r="E37" s="4">
        <v>30788679536</v>
      </c>
      <c r="F37" s="4">
        <f>Table1[[#This Row],[video views]]/Table1[[#This Row],[age_days]]</f>
        <v>5032474.5890813991</v>
      </c>
      <c r="G37" s="4">
        <f>Table1[[#This Row],[video views]]/Table1[[#This Row],[uploads]]</f>
        <v>9268115.4533413611</v>
      </c>
      <c r="H37" t="s">
        <v>29</v>
      </c>
      <c r="I37" t="s">
        <v>102</v>
      </c>
      <c r="J37" s="4">
        <v>3322</v>
      </c>
      <c r="K37" s="4">
        <f>Table1[[#This Row],[uploads]]/Table1[[#This Row],[age_years]]</f>
        <v>198.19058515854854</v>
      </c>
      <c r="L37" t="s">
        <v>44</v>
      </c>
      <c r="M37" t="s">
        <v>45</v>
      </c>
      <c r="N37" t="s">
        <v>77</v>
      </c>
      <c r="O37">
        <v>35</v>
      </c>
      <c r="P37">
        <v>1</v>
      </c>
      <c r="Q37">
        <v>4</v>
      </c>
      <c r="R37">
        <v>306540000</v>
      </c>
      <c r="S37" s="3">
        <v>76600</v>
      </c>
      <c r="T37" s="3">
        <v>1200000</v>
      </c>
      <c r="U37" s="3">
        <f>(Table1[[#This Row],[lowest_monthly_earnings]]+Table1[[#This Row],[highest_monthly_earnings]])/2</f>
        <v>638300</v>
      </c>
      <c r="V37" s="3">
        <v>919600</v>
      </c>
      <c r="W37" s="3">
        <v>14700000</v>
      </c>
      <c r="X37" s="3">
        <f>(Table1[[#This Row],[lowest_yearly_earnings]]+Table1[[#This Row],[highest_yearly_earnings]])/2</f>
        <v>7809800</v>
      </c>
      <c r="Y37" s="5">
        <v>700000</v>
      </c>
      <c r="Z37" s="6">
        <f>Table1[[#This Row],[subscribers_for_last_30_days]]/Table1[[#This Row],[subscribers]]</f>
        <v>1.4736842105263158E-2</v>
      </c>
      <c r="AA37">
        <v>2006</v>
      </c>
      <c r="AB37" t="s">
        <v>52</v>
      </c>
      <c r="AC37">
        <v>16</v>
      </c>
      <c r="AD37" s="1" t="str">
        <f>_xlfn.CONCAT(Table1[[#This Row],[created_month]]," ",Table1[[#This Row],[created_year]])</f>
        <v>Dec 2006</v>
      </c>
      <c r="AE37">
        <f>"Sept 2023" - Table1[[#This Row],[month_created]]</f>
        <v>6118</v>
      </c>
      <c r="AF37" s="2">
        <f>Table1[[#This Row],[age_days]]/365</f>
        <v>16.761643835616439</v>
      </c>
    </row>
    <row r="38" spans="1:32" x14ac:dyDescent="0.35">
      <c r="A38">
        <v>48</v>
      </c>
      <c r="B38">
        <f>_xlfn.RANK.EQ(Table1[[#This Row],[source_rank]],A:A,1)</f>
        <v>37</v>
      </c>
      <c r="C38" t="s">
        <v>103</v>
      </c>
      <c r="D38" s="4">
        <v>47400000</v>
      </c>
      <c r="E38" s="4">
        <v>22519705183</v>
      </c>
      <c r="F38" s="4">
        <f>Table1[[#This Row],[video views]]/Table1[[#This Row],[age_days]]</f>
        <v>3853474.5350787132</v>
      </c>
      <c r="G38" s="4">
        <f>Table1[[#This Row],[video views]]/Table1[[#This Row],[uploads]]</f>
        <v>1966614.7221203388</v>
      </c>
      <c r="H38" t="s">
        <v>29</v>
      </c>
      <c r="I38" t="s">
        <v>103</v>
      </c>
      <c r="J38" s="4">
        <v>11451</v>
      </c>
      <c r="K38" s="4">
        <f>Table1[[#This Row],[uploads]]/Table1[[#This Row],[age_years]]</f>
        <v>715.19763860369608</v>
      </c>
      <c r="L38" t="s">
        <v>21</v>
      </c>
      <c r="M38" t="s">
        <v>22</v>
      </c>
      <c r="N38" t="s">
        <v>29</v>
      </c>
      <c r="O38">
        <v>97</v>
      </c>
      <c r="P38">
        <v>17</v>
      </c>
      <c r="Q38">
        <v>10</v>
      </c>
      <c r="R38">
        <v>232744000</v>
      </c>
      <c r="S38" s="3">
        <v>58200</v>
      </c>
      <c r="T38" s="3">
        <v>931000</v>
      </c>
      <c r="U38" s="3">
        <f>(Table1[[#This Row],[lowest_monthly_earnings]]+Table1[[#This Row],[highest_monthly_earnings]])/2</f>
        <v>494600</v>
      </c>
      <c r="V38" s="3">
        <v>698200</v>
      </c>
      <c r="W38" s="3">
        <v>11200000</v>
      </c>
      <c r="X38" s="3">
        <f>(Table1[[#This Row],[lowest_yearly_earnings]]+Table1[[#This Row],[highest_yearly_earnings]])/2</f>
        <v>5949100</v>
      </c>
      <c r="Y38" s="5">
        <v>500000</v>
      </c>
      <c r="Z38" s="6">
        <f>Table1[[#This Row],[subscribers_for_last_30_days]]/Table1[[#This Row],[subscribers]]</f>
        <v>1.0548523206751054E-2</v>
      </c>
      <c r="AA38">
        <v>2007</v>
      </c>
      <c r="AB38" t="s">
        <v>33</v>
      </c>
      <c r="AC38">
        <v>1</v>
      </c>
      <c r="AD38" s="1" t="str">
        <f>_xlfn.CONCAT(Table1[[#This Row],[created_month]]," ",Table1[[#This Row],[created_year]])</f>
        <v>Sep 2007</v>
      </c>
      <c r="AE38">
        <f>"Sept 2023" - Table1[[#This Row],[month_created]]</f>
        <v>5844</v>
      </c>
      <c r="AF38" s="2">
        <f>Table1[[#This Row],[age_days]]/365</f>
        <v>16.010958904109589</v>
      </c>
    </row>
    <row r="39" spans="1:32" x14ac:dyDescent="0.35">
      <c r="A39">
        <v>50</v>
      </c>
      <c r="B39">
        <f>_xlfn.RANK.EQ(Table1[[#This Row],[source_rank]],A:A,1)</f>
        <v>38</v>
      </c>
      <c r="C39" t="s">
        <v>104</v>
      </c>
      <c r="D39" s="4">
        <v>46600000</v>
      </c>
      <c r="E39" s="4">
        <v>27286058807</v>
      </c>
      <c r="F39" s="4">
        <f>Table1[[#This Row],[video views]]/Table1[[#This Row],[age_days]]</f>
        <v>5336604.4997066306</v>
      </c>
      <c r="G39" s="4">
        <f>Table1[[#This Row],[video views]]/Table1[[#This Row],[uploads]]</f>
        <v>7922781.3028455283</v>
      </c>
      <c r="H39" t="s">
        <v>20</v>
      </c>
      <c r="I39" t="s">
        <v>104</v>
      </c>
      <c r="J39" s="4">
        <v>3444</v>
      </c>
      <c r="K39" s="4">
        <f>Table1[[#This Row],[uploads]]/Table1[[#This Row],[age_years]]</f>
        <v>245.85566203794252</v>
      </c>
      <c r="L39" t="s">
        <v>25</v>
      </c>
      <c r="M39" t="s">
        <v>26</v>
      </c>
      <c r="N39" t="s">
        <v>20</v>
      </c>
      <c r="O39">
        <v>55</v>
      </c>
      <c r="P39">
        <v>17</v>
      </c>
      <c r="Q39">
        <v>22</v>
      </c>
      <c r="R39">
        <v>314505000</v>
      </c>
      <c r="S39" s="3">
        <v>78600</v>
      </c>
      <c r="T39" s="3">
        <v>1300000</v>
      </c>
      <c r="U39" s="3">
        <f>(Table1[[#This Row],[lowest_monthly_earnings]]+Table1[[#This Row],[highest_monthly_earnings]])/2</f>
        <v>689300</v>
      </c>
      <c r="V39" s="3">
        <v>943500</v>
      </c>
      <c r="W39" s="3">
        <v>15100000</v>
      </c>
      <c r="X39" s="3">
        <f>(Table1[[#This Row],[lowest_yearly_earnings]]+Table1[[#This Row],[highest_yearly_earnings]])/2</f>
        <v>8021750</v>
      </c>
      <c r="Y39" s="5">
        <v>400000</v>
      </c>
      <c r="Z39" s="6">
        <f>Table1[[#This Row],[subscribers_for_last_30_days]]/Table1[[#This Row],[subscribers]]</f>
        <v>8.5836909871244635E-3</v>
      </c>
      <c r="AA39">
        <v>2009</v>
      </c>
      <c r="AB39" t="s">
        <v>33</v>
      </c>
      <c r="AC39">
        <v>2</v>
      </c>
      <c r="AD39" s="1" t="str">
        <f>_xlfn.CONCAT(Table1[[#This Row],[created_month]]," ",Table1[[#This Row],[created_year]])</f>
        <v>Sep 2009</v>
      </c>
      <c r="AE39">
        <f>"Sept 2023" - Table1[[#This Row],[month_created]]</f>
        <v>5113</v>
      </c>
      <c r="AF39" s="2">
        <f>Table1[[#This Row],[age_days]]/365</f>
        <v>14.008219178082191</v>
      </c>
    </row>
    <row r="40" spans="1:32" x14ac:dyDescent="0.35">
      <c r="A40">
        <v>51</v>
      </c>
      <c r="B40">
        <f>_xlfn.RANK.EQ(Table1[[#This Row],[source_rank]],A:A,1)</f>
        <v>39</v>
      </c>
      <c r="C40" t="s">
        <v>105</v>
      </c>
      <c r="D40" s="4">
        <v>46300000</v>
      </c>
      <c r="E40" s="4">
        <v>22936630813</v>
      </c>
      <c r="F40" s="4">
        <f>Table1[[#This Row],[video views]]/Table1[[#This Row],[age_days]]</f>
        <v>3587772.6909119347</v>
      </c>
      <c r="G40" s="4">
        <f>Table1[[#This Row],[video views]]/Table1[[#This Row],[uploads]]</f>
        <v>22936630813</v>
      </c>
      <c r="H40" t="s">
        <v>38</v>
      </c>
      <c r="I40" t="s">
        <v>106</v>
      </c>
      <c r="J40" s="4">
        <v>1</v>
      </c>
      <c r="K40" s="4">
        <f>Table1[[#This Row],[uploads]]/Table1[[#This Row],[age_years]]</f>
        <v>5.7093696230251838E-2</v>
      </c>
      <c r="L40" t="s">
        <v>107</v>
      </c>
      <c r="M40" t="s">
        <v>108</v>
      </c>
      <c r="N40" t="s">
        <v>46</v>
      </c>
      <c r="O40">
        <v>4053056</v>
      </c>
      <c r="P40">
        <v>99</v>
      </c>
      <c r="Q40">
        <v>5359</v>
      </c>
      <c r="R40">
        <v>94</v>
      </c>
      <c r="S40" s="3">
        <v>0.02</v>
      </c>
      <c r="T40" s="3">
        <v>0.38</v>
      </c>
      <c r="U40" s="3">
        <f>(Table1[[#This Row],[lowest_monthly_earnings]]+Table1[[#This Row],[highest_monthly_earnings]])/2</f>
        <v>0.2</v>
      </c>
      <c r="V40" s="3">
        <v>0.28000000000000003</v>
      </c>
      <c r="W40" s="3">
        <v>5</v>
      </c>
      <c r="X40" s="3">
        <f>(Table1[[#This Row],[lowest_yearly_earnings]]+Table1[[#This Row],[highest_yearly_earnings]])/2</f>
        <v>2.64</v>
      </c>
      <c r="Y40" s="5">
        <v>10</v>
      </c>
      <c r="Z40" s="6">
        <f>Table1[[#This Row],[subscribers_for_last_30_days]]/Table1[[#This Row],[subscribers]]</f>
        <v>2.1598272138228942E-7</v>
      </c>
      <c r="AA40">
        <v>2006</v>
      </c>
      <c r="AB40" t="s">
        <v>23</v>
      </c>
      <c r="AC40">
        <v>11</v>
      </c>
      <c r="AD40" s="1" t="str">
        <f>_xlfn.CONCAT(Table1[[#This Row],[created_month]]," ",Table1[[#This Row],[created_year]])</f>
        <v>Mar 2006</v>
      </c>
      <c r="AE40">
        <f>"Sept 2023" - Table1[[#This Row],[month_created]]</f>
        <v>6393</v>
      </c>
      <c r="AF40" s="2">
        <f>Table1[[#This Row],[age_days]]/365</f>
        <v>17.515068493150686</v>
      </c>
    </row>
    <row r="41" spans="1:32" x14ac:dyDescent="0.35">
      <c r="A41">
        <v>53</v>
      </c>
      <c r="B41">
        <f>_xlfn.RANK.EQ(Table1[[#This Row],[source_rank]],A:A,1)</f>
        <v>40</v>
      </c>
      <c r="C41" t="s">
        <v>109</v>
      </c>
      <c r="D41" s="4">
        <v>46100000</v>
      </c>
      <c r="E41" s="4">
        <v>10323391593</v>
      </c>
      <c r="F41" s="4">
        <f>Table1[[#This Row],[video views]]/Table1[[#This Row],[age_days]]</f>
        <v>2291032.3109187749</v>
      </c>
      <c r="G41" s="4">
        <f>Table1[[#This Row],[video views]]/Table1[[#This Row],[uploads]]</f>
        <v>19011770.889502764</v>
      </c>
      <c r="H41" t="s">
        <v>38</v>
      </c>
      <c r="I41" t="s">
        <v>109</v>
      </c>
      <c r="J41" s="4">
        <v>543</v>
      </c>
      <c r="K41" s="4">
        <f>Table1[[#This Row],[uploads]]/Table1[[#This Row],[age_years]]</f>
        <v>43.984687083888147</v>
      </c>
      <c r="L41" t="s">
        <v>110</v>
      </c>
      <c r="M41" t="s">
        <v>111</v>
      </c>
      <c r="N41" t="s">
        <v>27</v>
      </c>
      <c r="O41">
        <v>419</v>
      </c>
      <c r="P41">
        <v>1</v>
      </c>
      <c r="Q41">
        <v>3</v>
      </c>
      <c r="R41">
        <v>33842000</v>
      </c>
      <c r="S41" s="3">
        <v>8500</v>
      </c>
      <c r="T41" s="3">
        <v>135400</v>
      </c>
      <c r="U41" s="3">
        <f>(Table1[[#This Row],[lowest_monthly_earnings]]+Table1[[#This Row],[highest_monthly_earnings]])/2</f>
        <v>71950</v>
      </c>
      <c r="V41" s="3">
        <v>101500</v>
      </c>
      <c r="W41" s="3">
        <v>1600000</v>
      </c>
      <c r="X41" s="3">
        <f>(Table1[[#This Row],[lowest_yearly_earnings]]+Table1[[#This Row],[highest_yearly_earnings]])/2</f>
        <v>850750</v>
      </c>
      <c r="Y41" s="5">
        <v>200000</v>
      </c>
      <c r="Z41" s="6">
        <f>Table1[[#This Row],[subscribers_for_last_30_days]]/Table1[[#This Row],[subscribers]]</f>
        <v>4.3383947939262474E-3</v>
      </c>
      <c r="AA41">
        <v>2011</v>
      </c>
      <c r="AB41" t="s">
        <v>37</v>
      </c>
      <c r="AC41">
        <v>2</v>
      </c>
      <c r="AD41" s="1" t="str">
        <f>_xlfn.CONCAT(Table1[[#This Row],[created_month]]," ",Table1[[#This Row],[created_year]])</f>
        <v>May 2011</v>
      </c>
      <c r="AE41">
        <f>"Sept 2023" - Table1[[#This Row],[month_created]]</f>
        <v>4506</v>
      </c>
      <c r="AF41" s="2">
        <f>Table1[[#This Row],[age_days]]/365</f>
        <v>12.345205479452055</v>
      </c>
    </row>
    <row r="42" spans="1:32" x14ac:dyDescent="0.35">
      <c r="A42">
        <v>54</v>
      </c>
      <c r="B42">
        <f>_xlfn.RANK.EQ(Table1[[#This Row],[source_rank]],A:A,1)</f>
        <v>41</v>
      </c>
      <c r="C42" t="s">
        <v>112</v>
      </c>
      <c r="D42" s="4">
        <v>45500000</v>
      </c>
      <c r="E42" s="4">
        <v>21388725229</v>
      </c>
      <c r="F42" s="4">
        <f>Table1[[#This Row],[video views]]/Table1[[#This Row],[age_days]]</f>
        <v>8572635.3623246495</v>
      </c>
      <c r="G42" s="4">
        <f>Table1[[#This Row],[video views]]/Table1[[#This Row],[uploads]]</f>
        <v>4589855.1993562235</v>
      </c>
      <c r="H42" t="s">
        <v>29</v>
      </c>
      <c r="I42" t="s">
        <v>112</v>
      </c>
      <c r="J42" s="4">
        <v>4660</v>
      </c>
      <c r="K42" s="4">
        <f>Table1[[#This Row],[uploads]]/Table1[[#This Row],[age_years]]</f>
        <v>681.72344689378758</v>
      </c>
      <c r="L42" t="s">
        <v>21</v>
      </c>
      <c r="M42" t="s">
        <v>22</v>
      </c>
      <c r="N42" t="s">
        <v>29</v>
      </c>
      <c r="O42">
        <v>105</v>
      </c>
      <c r="P42">
        <v>18</v>
      </c>
      <c r="Q42">
        <v>13</v>
      </c>
      <c r="R42">
        <v>233988000</v>
      </c>
      <c r="S42" s="3">
        <v>58500</v>
      </c>
      <c r="T42" s="3">
        <v>936000</v>
      </c>
      <c r="U42" s="3">
        <f>(Table1[[#This Row],[lowest_monthly_earnings]]+Table1[[#This Row],[highest_monthly_earnings]])/2</f>
        <v>497250</v>
      </c>
      <c r="V42" s="3">
        <v>702000</v>
      </c>
      <c r="W42" s="3">
        <v>11200000</v>
      </c>
      <c r="X42" s="3">
        <f>(Table1[[#This Row],[lowest_yearly_earnings]]+Table1[[#This Row],[highest_yearly_earnings]])/2</f>
        <v>5951000</v>
      </c>
      <c r="Y42" s="5">
        <v>400000</v>
      </c>
      <c r="Z42" s="6">
        <f>Table1[[#This Row],[subscribers_for_last_30_days]]/Table1[[#This Row],[subscribers]]</f>
        <v>8.7912087912087912E-3</v>
      </c>
      <c r="AA42">
        <v>2016</v>
      </c>
      <c r="AB42" t="s">
        <v>91</v>
      </c>
      <c r="AC42">
        <v>23</v>
      </c>
      <c r="AD42" s="1" t="str">
        <f>_xlfn.CONCAT(Table1[[#This Row],[created_month]]," ",Table1[[#This Row],[created_year]])</f>
        <v>Nov 2016</v>
      </c>
      <c r="AE42">
        <f>"Sept 2023" - Table1[[#This Row],[month_created]]</f>
        <v>2495</v>
      </c>
      <c r="AF42" s="2">
        <f>Table1[[#This Row],[age_days]]/365</f>
        <v>6.8356164383561646</v>
      </c>
    </row>
    <row r="43" spans="1:32" x14ac:dyDescent="0.35">
      <c r="A43">
        <v>55</v>
      </c>
      <c r="B43">
        <f>_xlfn.RANK.EQ(Table1[[#This Row],[source_rank]],A:A,1)</f>
        <v>42</v>
      </c>
      <c r="C43" t="s">
        <v>113</v>
      </c>
      <c r="D43" s="4">
        <v>45200000</v>
      </c>
      <c r="E43" s="4">
        <v>16602198273</v>
      </c>
      <c r="F43" s="4">
        <f>Table1[[#This Row],[video views]]/Table1[[#This Row],[age_days]]</f>
        <v>2621951.7171509792</v>
      </c>
      <c r="G43" s="4">
        <f>Table1[[#This Row],[video views]]/Table1[[#This Row],[uploads]]</f>
        <v>3833340.6310320944</v>
      </c>
      <c r="H43" t="s">
        <v>29</v>
      </c>
      <c r="I43" t="s">
        <v>113</v>
      </c>
      <c r="J43" s="4">
        <v>4331</v>
      </c>
      <c r="K43" s="4">
        <f>Table1[[#This Row],[uploads]]/Table1[[#This Row],[age_years]]</f>
        <v>249.65492735312699</v>
      </c>
      <c r="L43" t="s">
        <v>70</v>
      </c>
      <c r="M43" t="s">
        <v>71</v>
      </c>
      <c r="N43" t="s">
        <v>29</v>
      </c>
      <c r="O43">
        <v>174</v>
      </c>
      <c r="P43">
        <v>2</v>
      </c>
      <c r="Q43">
        <v>14</v>
      </c>
      <c r="R43">
        <v>130359000</v>
      </c>
      <c r="S43" s="3">
        <v>32600</v>
      </c>
      <c r="T43" s="3">
        <v>521400</v>
      </c>
      <c r="U43" s="3">
        <f>(Table1[[#This Row],[lowest_monthly_earnings]]+Table1[[#This Row],[highest_monthly_earnings]])/2</f>
        <v>277000</v>
      </c>
      <c r="V43" s="3">
        <v>391100</v>
      </c>
      <c r="W43" s="3">
        <v>6300000</v>
      </c>
      <c r="X43" s="3">
        <f>(Table1[[#This Row],[lowest_yearly_earnings]]+Table1[[#This Row],[highest_yearly_earnings]])/2</f>
        <v>3345550</v>
      </c>
      <c r="Y43" s="5">
        <v>200000</v>
      </c>
      <c r="Z43" s="6">
        <f>Table1[[#This Row],[subscribers_for_last_30_days]]/Table1[[#This Row],[subscribers]]</f>
        <v>4.4247787610619468E-3</v>
      </c>
      <c r="AA43">
        <v>2006</v>
      </c>
      <c r="AB43" t="s">
        <v>37</v>
      </c>
      <c r="AC43">
        <v>16</v>
      </c>
      <c r="AD43" s="1" t="str">
        <f>_xlfn.CONCAT(Table1[[#This Row],[created_month]]," ",Table1[[#This Row],[created_year]])</f>
        <v>May 2006</v>
      </c>
      <c r="AE43">
        <f>"Sept 2023" - Table1[[#This Row],[month_created]]</f>
        <v>6332</v>
      </c>
      <c r="AF43" s="2">
        <f>Table1[[#This Row],[age_days]]/365</f>
        <v>17.347945205479451</v>
      </c>
    </row>
    <row r="44" spans="1:32" x14ac:dyDescent="0.35">
      <c r="A44">
        <v>56</v>
      </c>
      <c r="B44">
        <f>_xlfn.RANK.EQ(Table1[[#This Row],[source_rank]],A:A,1)</f>
        <v>43</v>
      </c>
      <c r="C44" t="s">
        <v>114</v>
      </c>
      <c r="D44" s="4">
        <v>44700000</v>
      </c>
      <c r="E44" s="4">
        <v>7828610828</v>
      </c>
      <c r="F44" s="4">
        <f>Table1[[#This Row],[video views]]/Table1[[#This Row],[age_days]]</f>
        <v>2143650.2814895948</v>
      </c>
      <c r="G44" s="4">
        <f>Table1[[#This Row],[video views]]/Table1[[#This Row],[uploads]]</f>
        <v>5024782.3029525029</v>
      </c>
      <c r="H44" t="s">
        <v>29</v>
      </c>
      <c r="I44" t="s">
        <v>114</v>
      </c>
      <c r="J44" s="4">
        <v>1558</v>
      </c>
      <c r="K44" s="4">
        <f>Table1[[#This Row],[uploads]]/Table1[[#This Row],[age_years]]</f>
        <v>155.71467688937568</v>
      </c>
      <c r="L44" t="s">
        <v>70</v>
      </c>
      <c r="M44" t="s">
        <v>71</v>
      </c>
      <c r="N44" t="s">
        <v>29</v>
      </c>
      <c r="O44">
        <v>681</v>
      </c>
      <c r="P44">
        <v>3</v>
      </c>
      <c r="Q44">
        <v>15</v>
      </c>
      <c r="R44">
        <v>48032000</v>
      </c>
      <c r="S44" s="3">
        <v>12000</v>
      </c>
      <c r="T44" s="3">
        <v>192100</v>
      </c>
      <c r="U44" s="3">
        <f>(Table1[[#This Row],[lowest_monthly_earnings]]+Table1[[#This Row],[highest_monthly_earnings]])/2</f>
        <v>102050</v>
      </c>
      <c r="V44" s="3">
        <v>144100</v>
      </c>
      <c r="W44" s="3">
        <v>2300000</v>
      </c>
      <c r="X44" s="3">
        <f>(Table1[[#This Row],[lowest_yearly_earnings]]+Table1[[#This Row],[highest_yearly_earnings]])/2</f>
        <v>1222050</v>
      </c>
      <c r="Y44" s="5">
        <v>100000</v>
      </c>
      <c r="Z44" s="6">
        <f>Table1[[#This Row],[subscribers_for_last_30_days]]/Table1[[#This Row],[subscribers]]</f>
        <v>2.2371364653243847E-3</v>
      </c>
      <c r="AA44">
        <v>2013</v>
      </c>
      <c r="AB44" t="s">
        <v>33</v>
      </c>
      <c r="AC44">
        <v>1</v>
      </c>
      <c r="AD44" s="1" t="str">
        <f>_xlfn.CONCAT(Table1[[#This Row],[created_month]]," ",Table1[[#This Row],[created_year]])</f>
        <v>Sep 2013</v>
      </c>
      <c r="AE44">
        <f>"Sept 2023" - Table1[[#This Row],[month_created]]</f>
        <v>3652</v>
      </c>
      <c r="AF44" s="2">
        <f>Table1[[#This Row],[age_days]]/365</f>
        <v>10.005479452054795</v>
      </c>
    </row>
    <row r="45" spans="1:32" x14ac:dyDescent="0.35">
      <c r="A45">
        <v>57</v>
      </c>
      <c r="B45">
        <f>_xlfn.RANK.EQ(Table1[[#This Row],[source_rank]],A:A,1)</f>
        <v>44</v>
      </c>
      <c r="C45" t="s">
        <v>115</v>
      </c>
      <c r="D45" s="4">
        <v>44600000</v>
      </c>
      <c r="E45" s="4">
        <v>41139050371</v>
      </c>
      <c r="F45" s="4">
        <f>Table1[[#This Row],[video views]]/Table1[[#This Row],[age_days]]</f>
        <v>7189627.8173715482</v>
      </c>
      <c r="G45" s="4">
        <f>Table1[[#This Row],[video views]]/Table1[[#This Row],[uploads]]</f>
        <v>408307.77997121733</v>
      </c>
      <c r="H45" t="s">
        <v>29</v>
      </c>
      <c r="I45" t="s">
        <v>115</v>
      </c>
      <c r="J45" s="4">
        <v>100755</v>
      </c>
      <c r="K45" s="4">
        <f>Table1[[#This Row],[uploads]]/Table1[[#This Row],[age_years]]</f>
        <v>6427.0491087032506</v>
      </c>
      <c r="L45" t="s">
        <v>116</v>
      </c>
      <c r="M45" t="s">
        <v>117</v>
      </c>
      <c r="N45" t="s">
        <v>29</v>
      </c>
      <c r="O45">
        <v>20</v>
      </c>
      <c r="P45">
        <v>1</v>
      </c>
      <c r="Q45">
        <v>15</v>
      </c>
      <c r="R45">
        <v>1337000000</v>
      </c>
      <c r="S45" s="3">
        <v>334300</v>
      </c>
      <c r="T45" s="3">
        <v>5300000</v>
      </c>
      <c r="U45" s="3">
        <f>(Table1[[#This Row],[lowest_monthly_earnings]]+Table1[[#This Row],[highest_monthly_earnings]])/2</f>
        <v>2817150</v>
      </c>
      <c r="V45" s="3">
        <v>4000000</v>
      </c>
      <c r="W45" s="3">
        <v>64200000</v>
      </c>
      <c r="X45" s="3">
        <f>(Table1[[#This Row],[lowest_yearly_earnings]]+Table1[[#This Row],[highest_yearly_earnings]])/2</f>
        <v>34100000</v>
      </c>
      <c r="Y45" s="5">
        <v>1300000</v>
      </c>
      <c r="Z45" s="6">
        <f>Table1[[#This Row],[subscribers_for_last_30_days]]/Table1[[#This Row],[subscribers]]</f>
        <v>2.914798206278027E-2</v>
      </c>
      <c r="AA45">
        <v>2008</v>
      </c>
      <c r="AB45" t="s">
        <v>47</v>
      </c>
      <c r="AC45">
        <v>2</v>
      </c>
      <c r="AD45" s="1" t="str">
        <f>_xlfn.CONCAT(Table1[[#This Row],[created_month]]," ",Table1[[#This Row],[created_year]])</f>
        <v>Jan 2008</v>
      </c>
      <c r="AE45">
        <f>"Sept 2023" - Table1[[#This Row],[month_created]]</f>
        <v>5722</v>
      </c>
      <c r="AF45" s="2">
        <f>Table1[[#This Row],[age_days]]/365</f>
        <v>15.676712328767124</v>
      </c>
    </row>
    <row r="46" spans="1:32" x14ac:dyDescent="0.35">
      <c r="A46">
        <v>59</v>
      </c>
      <c r="B46">
        <f>_xlfn.RANK.EQ(Table1[[#This Row],[source_rank]],A:A,1)</f>
        <v>45</v>
      </c>
      <c r="C46" t="s">
        <v>118</v>
      </c>
      <c r="D46" s="4">
        <v>44200000</v>
      </c>
      <c r="E46" s="4">
        <v>25458952022</v>
      </c>
      <c r="F46" s="4">
        <f>Table1[[#This Row],[video views]]/Table1[[#This Row],[age_days]]</f>
        <v>4570727.4725314183</v>
      </c>
      <c r="G46" s="4">
        <f>Table1[[#This Row],[video views]]/Table1[[#This Row],[uploads]]</f>
        <v>198898062.671875</v>
      </c>
      <c r="H46" t="s">
        <v>20</v>
      </c>
      <c r="I46" t="s">
        <v>118</v>
      </c>
      <c r="J46" s="4">
        <v>128</v>
      </c>
      <c r="K46" s="4">
        <f>Table1[[#This Row],[uploads]]/Table1[[#This Row],[age_years]]</f>
        <v>8.3877917414721725</v>
      </c>
      <c r="L46" t="s">
        <v>25</v>
      </c>
      <c r="M46" t="s">
        <v>26</v>
      </c>
      <c r="N46" t="s">
        <v>20</v>
      </c>
      <c r="O46">
        <v>70</v>
      </c>
      <c r="P46">
        <v>19</v>
      </c>
      <c r="Q46">
        <v>24</v>
      </c>
      <c r="R46">
        <v>134242000</v>
      </c>
      <c r="S46" s="3">
        <v>33600</v>
      </c>
      <c r="T46" s="3">
        <v>537000</v>
      </c>
      <c r="U46" s="3">
        <f>(Table1[[#This Row],[lowest_monthly_earnings]]+Table1[[#This Row],[highest_monthly_earnings]])/2</f>
        <v>285300</v>
      </c>
      <c r="V46" s="3">
        <v>402700</v>
      </c>
      <c r="W46" s="3">
        <v>6400000</v>
      </c>
      <c r="X46" s="3">
        <f>(Table1[[#This Row],[lowest_yearly_earnings]]+Table1[[#This Row],[highest_yearly_earnings]])/2</f>
        <v>3401350</v>
      </c>
      <c r="Y46" s="5">
        <v>100000</v>
      </c>
      <c r="Z46" s="6">
        <f>Table1[[#This Row],[subscribers_for_last_30_days]]/Table1[[#This Row],[subscribers]]</f>
        <v>2.2624434389140274E-3</v>
      </c>
      <c r="AA46">
        <v>2008</v>
      </c>
      <c r="AB46" t="s">
        <v>56</v>
      </c>
      <c r="AC46">
        <v>1</v>
      </c>
      <c r="AD46" s="1" t="str">
        <f>_xlfn.CONCAT(Table1[[#This Row],[created_month]]," ",Table1[[#This Row],[created_year]])</f>
        <v>Jun 2008</v>
      </c>
      <c r="AE46">
        <f>"Sept 2023" - Table1[[#This Row],[month_created]]</f>
        <v>5570</v>
      </c>
      <c r="AF46" s="2">
        <f>Table1[[#This Row],[age_days]]/365</f>
        <v>15.260273972602739</v>
      </c>
    </row>
    <row r="47" spans="1:32" x14ac:dyDescent="0.35">
      <c r="A47">
        <v>61</v>
      </c>
      <c r="B47">
        <f>_xlfn.RANK.EQ(Table1[[#This Row],[source_rank]],A:A,1)</f>
        <v>46</v>
      </c>
      <c r="C47" t="s">
        <v>120</v>
      </c>
      <c r="D47" s="4">
        <v>44200000</v>
      </c>
      <c r="E47" s="4">
        <v>50292540392</v>
      </c>
      <c r="F47" s="4">
        <f>Table1[[#This Row],[video views]]/Table1[[#This Row],[age_days]]</f>
        <v>9078075.8830324914</v>
      </c>
      <c r="G47" s="4">
        <f>Table1[[#This Row],[video views]]/Table1[[#This Row],[uploads]]</f>
        <v>259386.97401619476</v>
      </c>
      <c r="H47" t="s">
        <v>36</v>
      </c>
      <c r="I47" t="s">
        <v>120</v>
      </c>
      <c r="J47" s="4">
        <v>193890</v>
      </c>
      <c r="K47" s="4">
        <f>Table1[[#This Row],[uploads]]/Table1[[#This Row],[age_years]]</f>
        <v>12774.341155234657</v>
      </c>
      <c r="L47" t="s">
        <v>121</v>
      </c>
      <c r="M47" t="s">
        <v>122</v>
      </c>
      <c r="N47" t="s">
        <v>29</v>
      </c>
      <c r="O47">
        <v>16</v>
      </c>
      <c r="P47">
        <v>1</v>
      </c>
      <c r="Q47">
        <v>16</v>
      </c>
      <c r="R47">
        <v>176629000</v>
      </c>
      <c r="S47" s="3">
        <v>44200</v>
      </c>
      <c r="T47" s="3">
        <v>706500</v>
      </c>
      <c r="U47" s="3">
        <f>(Table1[[#This Row],[lowest_monthly_earnings]]+Table1[[#This Row],[highest_monthly_earnings]])/2</f>
        <v>375350</v>
      </c>
      <c r="V47" s="3">
        <v>529900</v>
      </c>
      <c r="W47" s="3">
        <v>8500000</v>
      </c>
      <c r="X47" s="3">
        <f>(Table1[[#This Row],[lowest_yearly_earnings]]+Table1[[#This Row],[highest_yearly_earnings]])/2</f>
        <v>4514950</v>
      </c>
      <c r="Y47" s="5">
        <v>300000</v>
      </c>
      <c r="Z47" s="6">
        <f>Table1[[#This Row],[subscribers_for_last_30_days]]/Table1[[#This Row],[subscribers]]</f>
        <v>6.7873303167420816E-3</v>
      </c>
      <c r="AA47">
        <v>2008</v>
      </c>
      <c r="AB47" t="s">
        <v>62</v>
      </c>
      <c r="AC47">
        <v>16</v>
      </c>
      <c r="AD47" s="1" t="str">
        <f>_xlfn.CONCAT(Table1[[#This Row],[created_month]]," ",Table1[[#This Row],[created_year]])</f>
        <v>Jul 2008</v>
      </c>
      <c r="AE47">
        <f>"Sept 2023" - Table1[[#This Row],[month_created]]</f>
        <v>5540</v>
      </c>
      <c r="AF47" s="2">
        <f>Table1[[#This Row],[age_days]]/365</f>
        <v>15.178082191780822</v>
      </c>
    </row>
    <row r="48" spans="1:32" x14ac:dyDescent="0.35">
      <c r="A48">
        <v>64</v>
      </c>
      <c r="B48">
        <f>_xlfn.RANK.EQ(Table1[[#This Row],[source_rank]],A:A,1)</f>
        <v>47</v>
      </c>
      <c r="C48" t="s">
        <v>125</v>
      </c>
      <c r="D48" s="4">
        <v>43500000</v>
      </c>
      <c r="E48" s="4">
        <v>27568757295</v>
      </c>
      <c r="F48" s="4">
        <f>Table1[[#This Row],[video views]]/Table1[[#This Row],[age_days]]</f>
        <v>4212829.6599938879</v>
      </c>
      <c r="G48" s="4">
        <f>Table1[[#This Row],[video views]]/Table1[[#This Row],[uploads]]</f>
        <v>84566740.168711662</v>
      </c>
      <c r="H48" t="s">
        <v>36</v>
      </c>
      <c r="I48" t="s">
        <v>125</v>
      </c>
      <c r="J48" s="4">
        <v>326</v>
      </c>
      <c r="K48" s="4">
        <f>Table1[[#This Row],[uploads]]/Table1[[#This Row],[age_years]]</f>
        <v>18.183068459657701</v>
      </c>
      <c r="L48" t="s">
        <v>126</v>
      </c>
      <c r="M48" t="s">
        <v>127</v>
      </c>
      <c r="N48" t="s">
        <v>128</v>
      </c>
      <c r="O48">
        <v>52</v>
      </c>
      <c r="P48">
        <v>1</v>
      </c>
      <c r="Q48">
        <v>3</v>
      </c>
      <c r="R48">
        <v>353412000</v>
      </c>
      <c r="S48" s="3">
        <v>88400</v>
      </c>
      <c r="T48" s="3">
        <v>1400000</v>
      </c>
      <c r="U48" s="3">
        <f>(Table1[[#This Row],[lowest_monthly_earnings]]+Table1[[#This Row],[highest_monthly_earnings]])/2</f>
        <v>744200</v>
      </c>
      <c r="V48" s="3">
        <v>1100000</v>
      </c>
      <c r="W48" s="3">
        <v>17000000</v>
      </c>
      <c r="X48" s="3">
        <f>(Table1[[#This Row],[lowest_yearly_earnings]]+Table1[[#This Row],[highest_yearly_earnings]])/2</f>
        <v>9050000</v>
      </c>
      <c r="Y48" s="5">
        <v>500000</v>
      </c>
      <c r="Z48" s="6">
        <f>Table1[[#This Row],[subscribers_for_last_30_days]]/Table1[[#This Row],[subscribers]]</f>
        <v>1.1494252873563218E-2</v>
      </c>
      <c r="AA48">
        <v>2005</v>
      </c>
      <c r="AB48" t="s">
        <v>83</v>
      </c>
      <c r="AC48">
        <v>16</v>
      </c>
      <c r="AD48" s="1" t="str">
        <f>_xlfn.CONCAT(Table1[[#This Row],[created_month]]," ",Table1[[#This Row],[created_year]])</f>
        <v>Oct 2005</v>
      </c>
      <c r="AE48">
        <f>"Sept 2023" - Table1[[#This Row],[month_created]]</f>
        <v>6544</v>
      </c>
      <c r="AF48" s="2">
        <f>Table1[[#This Row],[age_days]]/365</f>
        <v>17.92876712328767</v>
      </c>
    </row>
    <row r="49" spans="1:32" x14ac:dyDescent="0.35">
      <c r="A49">
        <v>65</v>
      </c>
      <c r="B49">
        <f>_xlfn.RANK.EQ(Table1[[#This Row],[source_rank]],A:A,1)</f>
        <v>48</v>
      </c>
      <c r="C49" t="s">
        <v>129</v>
      </c>
      <c r="D49" s="4">
        <v>43200000</v>
      </c>
      <c r="E49" s="4">
        <v>36458726976</v>
      </c>
      <c r="F49" s="4">
        <f>Table1[[#This Row],[video views]]/Table1[[#This Row],[age_days]]</f>
        <v>8091151.1264980026</v>
      </c>
      <c r="G49" s="4">
        <f>Table1[[#This Row],[video views]]/Table1[[#This Row],[uploads]]</f>
        <v>24667609.591339648</v>
      </c>
      <c r="H49" t="s">
        <v>24</v>
      </c>
      <c r="I49" t="s">
        <v>129</v>
      </c>
      <c r="J49" s="4">
        <v>1478</v>
      </c>
      <c r="K49" s="4">
        <f>Table1[[#This Row],[uploads]]/Table1[[#This Row],[age_years]]</f>
        <v>119.722592099423</v>
      </c>
      <c r="L49" t="s">
        <v>44</v>
      </c>
      <c r="M49" t="s">
        <v>45</v>
      </c>
      <c r="N49" t="s">
        <v>32</v>
      </c>
      <c r="O49">
        <v>26</v>
      </c>
      <c r="P49">
        <v>2</v>
      </c>
      <c r="Q49">
        <v>6</v>
      </c>
      <c r="R49">
        <v>303780000</v>
      </c>
      <c r="S49" s="3">
        <v>75900</v>
      </c>
      <c r="T49" s="3">
        <v>1200000</v>
      </c>
      <c r="U49" s="3">
        <f>(Table1[[#This Row],[lowest_monthly_earnings]]+Table1[[#This Row],[highest_monthly_earnings]])/2</f>
        <v>637950</v>
      </c>
      <c r="V49" s="3">
        <v>911300</v>
      </c>
      <c r="W49" s="3">
        <v>14600000</v>
      </c>
      <c r="X49" s="3">
        <f>(Table1[[#This Row],[lowest_yearly_earnings]]+Table1[[#This Row],[highest_yearly_earnings]])/2</f>
        <v>7755650</v>
      </c>
      <c r="Y49" s="5">
        <v>300000</v>
      </c>
      <c r="Z49" s="6">
        <f>Table1[[#This Row],[subscribers_for_last_30_days]]/Table1[[#This Row],[subscribers]]</f>
        <v>6.9444444444444441E-3</v>
      </c>
      <c r="AA49">
        <v>2011</v>
      </c>
      <c r="AB49" t="s">
        <v>37</v>
      </c>
      <c r="AC49">
        <v>31</v>
      </c>
      <c r="AD49" s="1" t="str">
        <f>_xlfn.CONCAT(Table1[[#This Row],[created_month]]," ",Table1[[#This Row],[created_year]])</f>
        <v>May 2011</v>
      </c>
      <c r="AE49">
        <f>"Sept 2023" - Table1[[#This Row],[month_created]]</f>
        <v>4506</v>
      </c>
      <c r="AF49" s="2">
        <f>Table1[[#This Row],[age_days]]/365</f>
        <v>12.345205479452055</v>
      </c>
    </row>
    <row r="50" spans="1:32" x14ac:dyDescent="0.35">
      <c r="A50">
        <v>66</v>
      </c>
      <c r="B50">
        <f>_xlfn.RANK.EQ(Table1[[#This Row],[source_rank]],A:A,1)</f>
        <v>49</v>
      </c>
      <c r="C50" t="s">
        <v>130</v>
      </c>
      <c r="D50" s="4">
        <v>43200000</v>
      </c>
      <c r="E50" s="4">
        <v>37939780685</v>
      </c>
      <c r="F50" s="4">
        <f>Table1[[#This Row],[video views]]/Table1[[#This Row],[age_days]]</f>
        <v>14491894.837662337</v>
      </c>
      <c r="G50" s="4">
        <f>Table1[[#This Row],[video views]]/Table1[[#This Row],[uploads]]</f>
        <v>345312.05399969057</v>
      </c>
      <c r="H50" t="s">
        <v>29</v>
      </c>
      <c r="I50" t="s">
        <v>130</v>
      </c>
      <c r="J50" s="4">
        <v>109871</v>
      </c>
      <c r="K50" s="4">
        <f>Table1[[#This Row],[uploads]]/Table1[[#This Row],[age_years]]</f>
        <v>15318.14935064935</v>
      </c>
      <c r="L50" t="s">
        <v>116</v>
      </c>
      <c r="M50" t="s">
        <v>117</v>
      </c>
      <c r="N50" t="s">
        <v>29</v>
      </c>
      <c r="O50">
        <v>24</v>
      </c>
      <c r="P50">
        <v>2</v>
      </c>
      <c r="Q50">
        <v>18</v>
      </c>
      <c r="R50">
        <v>1149000000</v>
      </c>
      <c r="S50" s="3">
        <v>287300</v>
      </c>
      <c r="T50" s="3">
        <v>4600000</v>
      </c>
      <c r="U50" s="3">
        <f>(Table1[[#This Row],[lowest_monthly_earnings]]+Table1[[#This Row],[highest_monthly_earnings]])/2</f>
        <v>2443650</v>
      </c>
      <c r="V50" s="3">
        <v>3400000</v>
      </c>
      <c r="W50" s="3">
        <v>55200000</v>
      </c>
      <c r="X50" s="3">
        <f>(Table1[[#This Row],[lowest_yearly_earnings]]+Table1[[#This Row],[highest_yearly_earnings]])/2</f>
        <v>29300000</v>
      </c>
      <c r="Y50" s="5">
        <v>900000</v>
      </c>
      <c r="Z50" s="6">
        <f>Table1[[#This Row],[subscribers_for_last_30_days]]/Table1[[#This Row],[subscribers]]</f>
        <v>2.0833333333333332E-2</v>
      </c>
      <c r="AA50">
        <v>2016</v>
      </c>
      <c r="AB50" t="s">
        <v>62</v>
      </c>
      <c r="AC50">
        <v>11</v>
      </c>
      <c r="AD50" s="1" t="str">
        <f>_xlfn.CONCAT(Table1[[#This Row],[created_month]]," ",Table1[[#This Row],[created_year]])</f>
        <v>Jul 2016</v>
      </c>
      <c r="AE50">
        <f>"Sept 2023" - Table1[[#This Row],[month_created]]</f>
        <v>2618</v>
      </c>
      <c r="AF50" s="2">
        <f>Table1[[#This Row],[age_days]]/365</f>
        <v>7.1726027397260275</v>
      </c>
    </row>
    <row r="51" spans="1:32" x14ac:dyDescent="0.35">
      <c r="A51">
        <v>67</v>
      </c>
      <c r="B51">
        <f>_xlfn.RANK.EQ(Table1[[#This Row],[source_rank]],A:A,1)</f>
        <v>50</v>
      </c>
      <c r="C51" t="s">
        <v>131</v>
      </c>
      <c r="D51" s="4">
        <v>42500000</v>
      </c>
      <c r="E51" s="4">
        <v>26820902622</v>
      </c>
      <c r="F51" s="4">
        <f>Table1[[#This Row],[video views]]/Table1[[#This Row],[age_days]]</f>
        <v>6779803.493933266</v>
      </c>
      <c r="G51" s="4">
        <f>Table1[[#This Row],[video views]]/Table1[[#This Row],[uploads]]</f>
        <v>2452084.7158529893</v>
      </c>
      <c r="H51" t="s">
        <v>20</v>
      </c>
      <c r="I51" t="s">
        <v>131</v>
      </c>
      <c r="J51" s="4">
        <v>10938</v>
      </c>
      <c r="K51" s="4">
        <f>Table1[[#This Row],[uploads]]/Table1[[#This Row],[age_years]]</f>
        <v>1009.1936299292214</v>
      </c>
      <c r="L51" t="s">
        <v>21</v>
      </c>
      <c r="M51" t="s">
        <v>22</v>
      </c>
      <c r="N51" t="s">
        <v>20</v>
      </c>
      <c r="O51">
        <v>62</v>
      </c>
      <c r="P51">
        <v>19</v>
      </c>
      <c r="Q51">
        <v>26</v>
      </c>
      <c r="R51">
        <v>159757000</v>
      </c>
      <c r="S51" s="3">
        <v>39900</v>
      </c>
      <c r="T51" s="3">
        <v>639000</v>
      </c>
      <c r="U51" s="3">
        <f>(Table1[[#This Row],[lowest_monthly_earnings]]+Table1[[#This Row],[highest_monthly_earnings]])/2</f>
        <v>339450</v>
      </c>
      <c r="V51" s="3">
        <v>479300</v>
      </c>
      <c r="W51" s="3">
        <v>7700000</v>
      </c>
      <c r="X51" s="3">
        <f>(Table1[[#This Row],[lowest_yearly_earnings]]+Table1[[#This Row],[highest_yearly_earnings]])/2</f>
        <v>4089650</v>
      </c>
      <c r="Y51" s="5">
        <v>100000</v>
      </c>
      <c r="Z51" s="6">
        <f>Table1[[#This Row],[subscribers_for_last_30_days]]/Table1[[#This Row],[subscribers]]</f>
        <v>2.352941176470588E-3</v>
      </c>
      <c r="AA51">
        <v>2012</v>
      </c>
      <c r="AB51" t="s">
        <v>91</v>
      </c>
      <c r="AC51">
        <v>22</v>
      </c>
      <c r="AD51" s="1" t="str">
        <f>_xlfn.CONCAT(Table1[[#This Row],[created_month]]," ",Table1[[#This Row],[created_year]])</f>
        <v>Nov 2012</v>
      </c>
      <c r="AE51">
        <f>"Sept 2023" - Table1[[#This Row],[month_created]]</f>
        <v>3956</v>
      </c>
      <c r="AF51" s="2">
        <f>Table1[[#This Row],[age_days]]/365</f>
        <v>10.838356164383562</v>
      </c>
    </row>
    <row r="52" spans="1:32" x14ac:dyDescent="0.35">
      <c r="A52">
        <v>68</v>
      </c>
      <c r="B52">
        <f>_xlfn.RANK.EQ(Table1[[#This Row],[source_rank]],A:A,1)</f>
        <v>51</v>
      </c>
      <c r="C52" t="s">
        <v>132</v>
      </c>
      <c r="D52" s="4">
        <v>42400000</v>
      </c>
      <c r="E52" s="4">
        <v>24519022988</v>
      </c>
      <c r="F52" s="4">
        <f>Table1[[#This Row],[video views]]/Table1[[#This Row],[age_days]]</f>
        <v>7459392.4514755094</v>
      </c>
      <c r="G52" s="4">
        <f>Table1[[#This Row],[video views]]/Table1[[#This Row],[uploads]]</f>
        <v>20130560.745484401</v>
      </c>
      <c r="H52" t="s">
        <v>35</v>
      </c>
      <c r="I52" t="s">
        <v>132</v>
      </c>
      <c r="J52" s="4">
        <v>1218</v>
      </c>
      <c r="K52" s="4">
        <f>Table1[[#This Row],[uploads]]/Table1[[#This Row],[age_years]]</f>
        <v>135.25098874353515</v>
      </c>
      <c r="L52" t="s">
        <v>25</v>
      </c>
      <c r="M52" t="s">
        <v>26</v>
      </c>
      <c r="N52" t="s">
        <v>77</v>
      </c>
      <c r="O52">
        <v>74</v>
      </c>
      <c r="P52">
        <v>20</v>
      </c>
      <c r="Q52">
        <v>5</v>
      </c>
      <c r="R52">
        <v>670459000</v>
      </c>
      <c r="S52" s="3">
        <v>167600</v>
      </c>
      <c r="T52" s="3">
        <v>2700000</v>
      </c>
      <c r="U52" s="3">
        <f>(Table1[[#This Row],[lowest_monthly_earnings]]+Table1[[#This Row],[highest_monthly_earnings]])/2</f>
        <v>1433800</v>
      </c>
      <c r="V52" s="3">
        <v>2000000</v>
      </c>
      <c r="W52" s="3">
        <v>32200000</v>
      </c>
      <c r="X52" s="3">
        <f>(Table1[[#This Row],[lowest_yearly_earnings]]+Table1[[#This Row],[highest_yearly_earnings]])/2</f>
        <v>17100000</v>
      </c>
      <c r="Y52" s="5">
        <v>1000000</v>
      </c>
      <c r="Z52" s="6">
        <f>Table1[[#This Row],[subscribers_for_last_30_days]]/Table1[[#This Row],[subscribers]]</f>
        <v>2.358490566037736E-2</v>
      </c>
      <c r="AA52">
        <v>2014</v>
      </c>
      <c r="AB52" t="s">
        <v>33</v>
      </c>
      <c r="AC52">
        <v>17</v>
      </c>
      <c r="AD52" s="1" t="str">
        <f>_xlfn.CONCAT(Table1[[#This Row],[created_month]]," ",Table1[[#This Row],[created_year]])</f>
        <v>Sep 2014</v>
      </c>
      <c r="AE52">
        <f>"Sept 2023" - Table1[[#This Row],[month_created]]</f>
        <v>3287</v>
      </c>
      <c r="AF52" s="2">
        <f>Table1[[#This Row],[age_days]]/365</f>
        <v>9.0054794520547947</v>
      </c>
    </row>
    <row r="53" spans="1:32" x14ac:dyDescent="0.35">
      <c r="A53">
        <v>70</v>
      </c>
      <c r="B53">
        <f>_xlfn.RANK.EQ(Table1[[#This Row],[source_rank]],A:A,1)</f>
        <v>52</v>
      </c>
      <c r="C53" t="s">
        <v>133</v>
      </c>
      <c r="D53" s="4">
        <v>41900000</v>
      </c>
      <c r="E53" s="4">
        <v>22477745835</v>
      </c>
      <c r="F53" s="4">
        <f>Table1[[#This Row],[video views]]/Table1[[#This Row],[age_days]]</f>
        <v>3451212.3192077382</v>
      </c>
      <c r="G53" s="4">
        <f>Table1[[#This Row],[video views]]/Table1[[#This Row],[uploads]]</f>
        <v>267592212.32142857</v>
      </c>
      <c r="H53" t="s">
        <v>29</v>
      </c>
      <c r="I53" t="s">
        <v>133</v>
      </c>
      <c r="J53" s="4">
        <v>84</v>
      </c>
      <c r="K53" s="4">
        <f>Table1[[#This Row],[uploads]]/Table1[[#This Row],[age_years]]</f>
        <v>4.7075080608014739</v>
      </c>
      <c r="L53" t="s">
        <v>134</v>
      </c>
      <c r="M53" t="s">
        <v>135</v>
      </c>
      <c r="N53" t="s">
        <v>20</v>
      </c>
      <c r="O53">
        <v>98</v>
      </c>
      <c r="P53">
        <v>1</v>
      </c>
      <c r="Q53">
        <v>27</v>
      </c>
      <c r="R53">
        <v>182926000</v>
      </c>
      <c r="S53" s="3">
        <v>45700</v>
      </c>
      <c r="T53" s="3">
        <v>731700</v>
      </c>
      <c r="U53" s="3">
        <f>(Table1[[#This Row],[lowest_monthly_earnings]]+Table1[[#This Row],[highest_monthly_earnings]])/2</f>
        <v>388700</v>
      </c>
      <c r="V53" s="3">
        <v>548800</v>
      </c>
      <c r="W53" s="3">
        <v>8800000</v>
      </c>
      <c r="X53" s="3">
        <f>(Table1[[#This Row],[lowest_yearly_earnings]]+Table1[[#This Row],[highest_yearly_earnings]])/2</f>
        <v>4674400</v>
      </c>
      <c r="Y53" s="5">
        <v>100000</v>
      </c>
      <c r="Z53" s="6">
        <f>Table1[[#This Row],[subscribers_for_last_30_days]]/Table1[[#This Row],[subscribers]]</f>
        <v>2.3866348448687352E-3</v>
      </c>
      <c r="AA53">
        <v>2005</v>
      </c>
      <c r="AB53" t="s">
        <v>91</v>
      </c>
      <c r="AC53">
        <v>6</v>
      </c>
      <c r="AD53" s="1" t="str">
        <f>_xlfn.CONCAT(Table1[[#This Row],[created_month]]," ",Table1[[#This Row],[created_year]])</f>
        <v>Nov 2005</v>
      </c>
      <c r="AE53">
        <f>"Sept 2023" - Table1[[#This Row],[month_created]]</f>
        <v>6513</v>
      </c>
      <c r="AF53" s="2">
        <f>Table1[[#This Row],[age_days]]/365</f>
        <v>17.843835616438355</v>
      </c>
    </row>
    <row r="54" spans="1:32" x14ac:dyDescent="0.35">
      <c r="A54">
        <v>71</v>
      </c>
      <c r="B54">
        <f>_xlfn.RANK.EQ(Table1[[#This Row],[source_rank]],A:A,1)</f>
        <v>53</v>
      </c>
      <c r="C54" t="s">
        <v>136</v>
      </c>
      <c r="D54" s="4">
        <v>41400000</v>
      </c>
      <c r="E54" s="4">
        <v>17608931161</v>
      </c>
      <c r="F54" s="4">
        <f>Table1[[#This Row],[video views]]/Table1[[#This Row],[age_days]]</f>
        <v>2678571.8224825067</v>
      </c>
      <c r="G54" s="4">
        <f>Table1[[#This Row],[video views]]/Table1[[#This Row],[uploads]]</f>
        <v>3904419.3261640798</v>
      </c>
      <c r="H54" t="s">
        <v>137</v>
      </c>
      <c r="I54" t="s">
        <v>136</v>
      </c>
      <c r="J54" s="4">
        <v>4510</v>
      </c>
      <c r="K54" s="4">
        <f>Table1[[#This Row],[uploads]]/Table1[[#This Row],[age_years]]</f>
        <v>250.40310313355644</v>
      </c>
      <c r="L54" t="s">
        <v>21</v>
      </c>
      <c r="M54" t="s">
        <v>22</v>
      </c>
      <c r="N54" t="s">
        <v>20</v>
      </c>
      <c r="O54">
        <v>155</v>
      </c>
      <c r="P54">
        <v>20</v>
      </c>
      <c r="Q54">
        <v>28</v>
      </c>
      <c r="R54">
        <v>180942000</v>
      </c>
      <c r="S54" s="3">
        <v>45200</v>
      </c>
      <c r="T54" s="3">
        <v>723800</v>
      </c>
      <c r="U54" s="3">
        <f>(Table1[[#This Row],[lowest_monthly_earnings]]+Table1[[#This Row],[highest_monthly_earnings]])/2</f>
        <v>384500</v>
      </c>
      <c r="V54" s="3">
        <v>542800</v>
      </c>
      <c r="W54" s="3">
        <v>8700000</v>
      </c>
      <c r="X54" s="3">
        <f>(Table1[[#This Row],[lowest_yearly_earnings]]+Table1[[#This Row],[highest_yearly_earnings]])/2</f>
        <v>4621400</v>
      </c>
      <c r="Y54" s="5">
        <v>400000</v>
      </c>
      <c r="Z54" s="6">
        <f>Table1[[#This Row],[subscribers_for_last_30_days]]/Table1[[#This Row],[subscribers]]</f>
        <v>9.6618357487922701E-3</v>
      </c>
      <c r="AA54">
        <v>2005</v>
      </c>
      <c r="AB54" t="s">
        <v>33</v>
      </c>
      <c r="AC54">
        <v>22</v>
      </c>
      <c r="AD54" s="1" t="str">
        <f>_xlfn.CONCAT(Table1[[#This Row],[created_month]]," ",Table1[[#This Row],[created_year]])</f>
        <v>Sep 2005</v>
      </c>
      <c r="AE54">
        <f>"Sept 2023" - Table1[[#This Row],[month_created]]</f>
        <v>6574</v>
      </c>
      <c r="AF54" s="2">
        <f>Table1[[#This Row],[age_days]]/365</f>
        <v>18.010958904109589</v>
      </c>
    </row>
    <row r="55" spans="1:32" x14ac:dyDescent="0.35">
      <c r="A55">
        <v>72</v>
      </c>
      <c r="B55">
        <f>_xlfn.RANK.EQ(Table1[[#This Row],[source_rank]],A:A,1)</f>
        <v>54</v>
      </c>
      <c r="C55" t="s">
        <v>138</v>
      </c>
      <c r="D55" s="4">
        <v>41300000</v>
      </c>
      <c r="E55" s="4">
        <v>5603111948</v>
      </c>
      <c r="F55" s="4">
        <f>Table1[[#This Row],[video views]]/Table1[[#This Row],[age_days]]</f>
        <v>2245736.2517034067</v>
      </c>
      <c r="G55" s="4">
        <f>Table1[[#This Row],[video views]]/Table1[[#This Row],[uploads]]</f>
        <v>19254680.233676977</v>
      </c>
      <c r="H55" t="s">
        <v>36</v>
      </c>
      <c r="I55" t="s">
        <v>138</v>
      </c>
      <c r="J55" s="4">
        <v>291</v>
      </c>
      <c r="K55" s="4">
        <f>Table1[[#This Row],[uploads]]/Table1[[#This Row],[age_years]]</f>
        <v>42.571142284569135</v>
      </c>
      <c r="L55" t="s">
        <v>139</v>
      </c>
      <c r="M55" t="s">
        <v>140</v>
      </c>
      <c r="N55" t="s">
        <v>46</v>
      </c>
      <c r="O55">
        <v>1157</v>
      </c>
      <c r="P55">
        <v>2</v>
      </c>
      <c r="Q55">
        <v>1</v>
      </c>
      <c r="R55">
        <v>136745000</v>
      </c>
      <c r="S55" s="3">
        <v>34200</v>
      </c>
      <c r="T55" s="3">
        <v>547000</v>
      </c>
      <c r="U55" s="3">
        <f>(Table1[[#This Row],[lowest_monthly_earnings]]+Table1[[#This Row],[highest_monthly_earnings]])/2</f>
        <v>290600</v>
      </c>
      <c r="V55" s="3">
        <v>410200</v>
      </c>
      <c r="W55" s="3">
        <v>6600000</v>
      </c>
      <c r="X55" s="3">
        <f>(Table1[[#This Row],[lowest_yearly_earnings]]+Table1[[#This Row],[highest_yearly_earnings]])/2</f>
        <v>3505100</v>
      </c>
      <c r="Y55" s="5">
        <v>400000</v>
      </c>
      <c r="Z55" s="6">
        <f>Table1[[#This Row],[subscribers_for_last_30_days]]/Table1[[#This Row],[subscribers]]</f>
        <v>9.6852300242130755E-3</v>
      </c>
      <c r="AA55">
        <v>2016</v>
      </c>
      <c r="AB55" t="s">
        <v>91</v>
      </c>
      <c r="AC55">
        <v>16</v>
      </c>
      <c r="AD55" s="1" t="str">
        <f>_xlfn.CONCAT(Table1[[#This Row],[created_month]]," ",Table1[[#This Row],[created_year]])</f>
        <v>Nov 2016</v>
      </c>
      <c r="AE55">
        <f>"Sept 2023" - Table1[[#This Row],[month_created]]</f>
        <v>2495</v>
      </c>
      <c r="AF55" s="2">
        <f>Table1[[#This Row],[age_days]]/365</f>
        <v>6.8356164383561646</v>
      </c>
    </row>
    <row r="56" spans="1:32" x14ac:dyDescent="0.35">
      <c r="A56">
        <v>73</v>
      </c>
      <c r="B56">
        <f>_xlfn.RANK.EQ(Table1[[#This Row],[source_rank]],A:A,1)</f>
        <v>55</v>
      </c>
      <c r="C56" t="s">
        <v>141</v>
      </c>
      <c r="D56" s="4">
        <v>40900000</v>
      </c>
      <c r="E56" s="4">
        <v>39450824833</v>
      </c>
      <c r="F56" s="4">
        <f>Table1[[#This Row],[video views]]/Table1[[#This Row],[age_days]]</f>
        <v>8815826.7783240229</v>
      </c>
      <c r="G56" s="4">
        <f>Table1[[#This Row],[video views]]/Table1[[#This Row],[uploads]]</f>
        <v>16281809.671068924</v>
      </c>
      <c r="H56" t="s">
        <v>32</v>
      </c>
      <c r="I56" t="s">
        <v>141</v>
      </c>
      <c r="J56" s="4">
        <v>2423</v>
      </c>
      <c r="K56" s="4">
        <f>Table1[[#This Row],[uploads]]/Table1[[#This Row],[age_years]]</f>
        <v>197.63016759776536</v>
      </c>
      <c r="L56" t="s">
        <v>25</v>
      </c>
      <c r="M56" t="s">
        <v>26</v>
      </c>
      <c r="N56" t="s">
        <v>32</v>
      </c>
      <c r="O56">
        <v>22</v>
      </c>
      <c r="P56">
        <v>22</v>
      </c>
      <c r="Q56">
        <v>7</v>
      </c>
      <c r="R56">
        <v>98775000</v>
      </c>
      <c r="S56" s="3">
        <v>24700</v>
      </c>
      <c r="T56" s="3">
        <v>395100</v>
      </c>
      <c r="U56" s="3">
        <f>(Table1[[#This Row],[lowest_monthly_earnings]]+Table1[[#This Row],[highest_monthly_earnings]])/2</f>
        <v>209900</v>
      </c>
      <c r="V56" s="3">
        <v>296300</v>
      </c>
      <c r="W56" s="3">
        <v>4700000</v>
      </c>
      <c r="X56" s="3">
        <f>(Table1[[#This Row],[lowest_yearly_earnings]]+Table1[[#This Row],[highest_yearly_earnings]])/2</f>
        <v>2498150</v>
      </c>
      <c r="Y56" s="5">
        <v>100000</v>
      </c>
      <c r="Z56" s="6">
        <f>Table1[[#This Row],[subscribers_for_last_30_days]]/Table1[[#This Row],[subscribers]]</f>
        <v>2.4449877750611247E-3</v>
      </c>
      <c r="AA56">
        <v>2011</v>
      </c>
      <c r="AB56" t="s">
        <v>56</v>
      </c>
      <c r="AC56">
        <v>22</v>
      </c>
      <c r="AD56" s="1" t="str">
        <f>_xlfn.CONCAT(Table1[[#This Row],[created_month]]," ",Table1[[#This Row],[created_year]])</f>
        <v>Jun 2011</v>
      </c>
      <c r="AE56">
        <f>"Sept 2023" - Table1[[#This Row],[month_created]]</f>
        <v>4475</v>
      </c>
      <c r="AF56" s="2">
        <f>Table1[[#This Row],[age_days]]/365</f>
        <v>12.260273972602739</v>
      </c>
    </row>
    <row r="57" spans="1:32" x14ac:dyDescent="0.35">
      <c r="A57">
        <v>77</v>
      </c>
      <c r="B57">
        <f>_xlfn.RANK.EQ(Table1[[#This Row],[source_rank]],A:A,1)</f>
        <v>56</v>
      </c>
      <c r="C57" t="s">
        <v>142</v>
      </c>
      <c r="D57" s="4">
        <v>39700000</v>
      </c>
      <c r="E57" s="4">
        <v>23884824160</v>
      </c>
      <c r="F57" s="4">
        <f>Table1[[#This Row],[video views]]/Table1[[#This Row],[age_days]]</f>
        <v>11213532.469483567</v>
      </c>
      <c r="G57" s="4">
        <f>Table1[[#This Row],[video views]]/Table1[[#This Row],[uploads]]</f>
        <v>14965428.671679199</v>
      </c>
      <c r="H57" t="s">
        <v>36</v>
      </c>
      <c r="I57" t="s">
        <v>142</v>
      </c>
      <c r="J57" s="4">
        <v>1596</v>
      </c>
      <c r="K57" s="4">
        <f>Table1[[#This Row],[uploads]]/Table1[[#This Row],[age_years]]</f>
        <v>273.49295774647885</v>
      </c>
      <c r="L57" t="s">
        <v>143</v>
      </c>
      <c r="M57" t="s">
        <v>144</v>
      </c>
      <c r="N57" t="s">
        <v>46</v>
      </c>
      <c r="O57">
        <v>81</v>
      </c>
      <c r="P57">
        <v>1</v>
      </c>
      <c r="Q57">
        <v>2</v>
      </c>
      <c r="R57">
        <v>247731000</v>
      </c>
      <c r="S57" s="3">
        <v>61900</v>
      </c>
      <c r="T57" s="3">
        <v>990900</v>
      </c>
      <c r="U57" s="3">
        <f>(Table1[[#This Row],[lowest_monthly_earnings]]+Table1[[#This Row],[highest_monthly_earnings]])/2</f>
        <v>526400</v>
      </c>
      <c r="V57" s="3">
        <v>743200</v>
      </c>
      <c r="W57" s="3">
        <v>11900000</v>
      </c>
      <c r="X57" s="3">
        <f>(Table1[[#This Row],[lowest_yearly_earnings]]+Table1[[#This Row],[highest_yearly_earnings]])/2</f>
        <v>6321600</v>
      </c>
      <c r="Y57" s="5">
        <v>300000</v>
      </c>
      <c r="Z57" s="6">
        <f>Table1[[#This Row],[subscribers_for_last_30_days]]/Table1[[#This Row],[subscribers]]</f>
        <v>7.556675062972292E-3</v>
      </c>
      <c r="AA57">
        <v>2017</v>
      </c>
      <c r="AB57" t="s">
        <v>91</v>
      </c>
      <c r="AC57">
        <v>6</v>
      </c>
      <c r="AD57" s="1" t="str">
        <f>_xlfn.CONCAT(Table1[[#This Row],[created_month]]," ",Table1[[#This Row],[created_year]])</f>
        <v>Nov 2017</v>
      </c>
      <c r="AE57">
        <f>"Sept 2023" - Table1[[#This Row],[month_created]]</f>
        <v>2130</v>
      </c>
      <c r="AF57" s="2">
        <f>Table1[[#This Row],[age_days]]/365</f>
        <v>5.8356164383561646</v>
      </c>
    </row>
    <row r="58" spans="1:32" x14ac:dyDescent="0.35">
      <c r="A58">
        <v>79</v>
      </c>
      <c r="B58">
        <f>_xlfn.RANK.EQ(Table1[[#This Row],[source_rank]],A:A,1)</f>
        <v>57</v>
      </c>
      <c r="C58" t="s">
        <v>145</v>
      </c>
      <c r="D58" s="4">
        <v>39200000</v>
      </c>
      <c r="E58" s="4">
        <v>3294013141</v>
      </c>
      <c r="F58" s="4">
        <f>Table1[[#This Row],[video views]]/Table1[[#This Row],[age_days]]</f>
        <v>1011364.182069389</v>
      </c>
      <c r="G58" s="4">
        <f>Table1[[#This Row],[video views]]/Table1[[#This Row],[uploads]]</f>
        <v>17709748.069892474</v>
      </c>
      <c r="H58" t="s">
        <v>119</v>
      </c>
      <c r="I58" t="s">
        <v>145</v>
      </c>
      <c r="J58" s="4">
        <v>186</v>
      </c>
      <c r="K58" s="4">
        <f>Table1[[#This Row],[uploads]]/Table1[[#This Row],[age_years]]</f>
        <v>20.844335277863063</v>
      </c>
      <c r="L58" t="s">
        <v>21</v>
      </c>
      <c r="M58" t="s">
        <v>22</v>
      </c>
      <c r="N58" t="s">
        <v>119</v>
      </c>
      <c r="O58">
        <v>2487</v>
      </c>
      <c r="P58">
        <v>21</v>
      </c>
      <c r="Q58">
        <v>2</v>
      </c>
      <c r="R58">
        <v>78688000</v>
      </c>
      <c r="S58" s="3">
        <v>19700</v>
      </c>
      <c r="T58" s="3">
        <v>314800</v>
      </c>
      <c r="U58" s="3">
        <f>(Table1[[#This Row],[lowest_monthly_earnings]]+Table1[[#This Row],[highest_monthly_earnings]])/2</f>
        <v>167250</v>
      </c>
      <c r="V58" s="3">
        <v>236100</v>
      </c>
      <c r="W58" s="3">
        <v>3800000</v>
      </c>
      <c r="X58" s="3">
        <f>(Table1[[#This Row],[lowest_yearly_earnings]]+Table1[[#This Row],[highest_yearly_earnings]])/2</f>
        <v>2018050</v>
      </c>
      <c r="Y58" s="5">
        <v>700000</v>
      </c>
      <c r="Z58" s="6">
        <f>Table1[[#This Row],[subscribers_for_last_30_days]]/Table1[[#This Row],[subscribers]]</f>
        <v>1.7857142857142856E-2</v>
      </c>
      <c r="AA58">
        <v>2014</v>
      </c>
      <c r="AB58" t="s">
        <v>83</v>
      </c>
      <c r="AC58">
        <v>30</v>
      </c>
      <c r="AD58" s="1" t="str">
        <f>_xlfn.CONCAT(Table1[[#This Row],[created_month]]," ",Table1[[#This Row],[created_year]])</f>
        <v>Oct 2014</v>
      </c>
      <c r="AE58">
        <f>"Sept 2023" - Table1[[#This Row],[month_created]]</f>
        <v>3257</v>
      </c>
      <c r="AF58" s="2">
        <f>Table1[[#This Row],[age_days]]/365</f>
        <v>8.9232876712328775</v>
      </c>
    </row>
    <row r="59" spans="1:32" x14ac:dyDescent="0.35">
      <c r="A59">
        <v>80</v>
      </c>
      <c r="B59">
        <f>_xlfn.RANK.EQ(Table1[[#This Row],[source_rank]],A:A,1)</f>
        <v>58</v>
      </c>
      <c r="C59" t="s">
        <v>146</v>
      </c>
      <c r="D59" s="4">
        <v>39200000</v>
      </c>
      <c r="E59" s="4">
        <v>10507474316</v>
      </c>
      <c r="F59" s="4">
        <f>Table1[[#This Row],[video views]]/Table1[[#This Row],[age_days]]</f>
        <v>3486222.400796284</v>
      </c>
      <c r="G59" s="4">
        <f>Table1[[#This Row],[video views]]/Table1[[#This Row],[uploads]]</f>
        <v>79003566.285714284</v>
      </c>
      <c r="H59" t="s">
        <v>20</v>
      </c>
      <c r="I59" t="s">
        <v>146</v>
      </c>
      <c r="J59" s="4">
        <v>133</v>
      </c>
      <c r="K59" s="4">
        <f>Table1[[#This Row],[uploads]]/Table1[[#This Row],[age_years]]</f>
        <v>16.106502986065028</v>
      </c>
      <c r="L59" t="s">
        <v>25</v>
      </c>
      <c r="M59" t="s">
        <v>26</v>
      </c>
      <c r="N59" t="s">
        <v>20</v>
      </c>
      <c r="O59">
        <v>403</v>
      </c>
      <c r="P59">
        <v>24</v>
      </c>
      <c r="Q59">
        <v>29</v>
      </c>
      <c r="R59">
        <v>58362000</v>
      </c>
      <c r="S59" s="3">
        <v>14600</v>
      </c>
      <c r="T59" s="3">
        <v>233400</v>
      </c>
      <c r="U59" s="3">
        <f>(Table1[[#This Row],[lowest_monthly_earnings]]+Table1[[#This Row],[highest_monthly_earnings]])/2</f>
        <v>124000</v>
      </c>
      <c r="V59" s="3">
        <v>175100</v>
      </c>
      <c r="W59" s="3">
        <v>2800000</v>
      </c>
      <c r="X59" s="3">
        <f>(Table1[[#This Row],[lowest_yearly_earnings]]+Table1[[#This Row],[highest_yearly_earnings]])/2</f>
        <v>1487550</v>
      </c>
      <c r="Y59" s="5">
        <v>100000</v>
      </c>
      <c r="Z59" s="6">
        <f>Table1[[#This Row],[subscribers_for_last_30_days]]/Table1[[#This Row],[subscribers]]</f>
        <v>2.5510204081632651E-3</v>
      </c>
      <c r="AA59">
        <v>2015</v>
      </c>
      <c r="AB59" t="s">
        <v>56</v>
      </c>
      <c r="AC59">
        <v>23</v>
      </c>
      <c r="AD59" s="1" t="str">
        <f>_xlfn.CONCAT(Table1[[#This Row],[created_month]]," ",Table1[[#This Row],[created_year]])</f>
        <v>Jun 2015</v>
      </c>
      <c r="AE59">
        <f>"Sept 2023" - Table1[[#This Row],[month_created]]</f>
        <v>3014</v>
      </c>
      <c r="AF59" s="2">
        <f>Table1[[#This Row],[age_days]]/365</f>
        <v>8.257534246575343</v>
      </c>
    </row>
    <row r="60" spans="1:32" x14ac:dyDescent="0.35">
      <c r="A60">
        <v>81</v>
      </c>
      <c r="B60">
        <f>_xlfn.RANK.EQ(Table1[[#This Row],[source_rank]],A:A,1)</f>
        <v>59</v>
      </c>
      <c r="C60" t="s">
        <v>147</v>
      </c>
      <c r="D60" s="4">
        <v>39200000</v>
      </c>
      <c r="E60" s="4">
        <v>44900897958</v>
      </c>
      <c r="F60" s="4">
        <f>Table1[[#This Row],[video views]]/Table1[[#This Row],[age_days]]</f>
        <v>7231582.8568207445</v>
      </c>
      <c r="G60" s="4">
        <f>Table1[[#This Row],[video views]]/Table1[[#This Row],[uploads]]</f>
        <v>60350669.298387095</v>
      </c>
      <c r="H60" t="s">
        <v>32</v>
      </c>
      <c r="I60" t="s">
        <v>147</v>
      </c>
      <c r="J60" s="4">
        <v>744</v>
      </c>
      <c r="K60" s="4">
        <f>Table1[[#This Row],[uploads]]/Table1[[#This Row],[age_years]]</f>
        <v>43.736511515541956</v>
      </c>
      <c r="L60" t="s">
        <v>65</v>
      </c>
      <c r="M60" t="s">
        <v>66</v>
      </c>
      <c r="N60" t="s">
        <v>32</v>
      </c>
      <c r="O60">
        <v>19</v>
      </c>
      <c r="P60">
        <v>2</v>
      </c>
      <c r="Q60">
        <v>8</v>
      </c>
      <c r="R60">
        <v>560756000</v>
      </c>
      <c r="S60" s="3">
        <v>140200</v>
      </c>
      <c r="T60" s="3">
        <v>2200000</v>
      </c>
      <c r="U60" s="3">
        <f>(Table1[[#This Row],[lowest_monthly_earnings]]+Table1[[#This Row],[highest_monthly_earnings]])/2</f>
        <v>1170100</v>
      </c>
      <c r="V60" s="3">
        <v>1700000</v>
      </c>
      <c r="W60" s="3">
        <v>26900000</v>
      </c>
      <c r="X60" s="3">
        <f>(Table1[[#This Row],[lowest_yearly_earnings]]+Table1[[#This Row],[highest_yearly_earnings]])/2</f>
        <v>14300000</v>
      </c>
      <c r="Y60" s="5">
        <v>400000</v>
      </c>
      <c r="Z60" s="6">
        <f>Table1[[#This Row],[subscribers_for_last_30_days]]/Table1[[#This Row],[subscribers]]</f>
        <v>1.020408163265306E-2</v>
      </c>
      <c r="AA60">
        <v>2006</v>
      </c>
      <c r="AB60" t="s">
        <v>33</v>
      </c>
      <c r="AC60">
        <v>8</v>
      </c>
      <c r="AD60" s="1" t="str">
        <f>_xlfn.CONCAT(Table1[[#This Row],[created_month]]," ",Table1[[#This Row],[created_year]])</f>
        <v>Sep 2006</v>
      </c>
      <c r="AE60">
        <f>"Sept 2023" - Table1[[#This Row],[month_created]]</f>
        <v>6209</v>
      </c>
      <c r="AF60" s="2">
        <f>Table1[[#This Row],[age_days]]/365</f>
        <v>17.010958904109589</v>
      </c>
    </row>
    <row r="61" spans="1:32" x14ac:dyDescent="0.35">
      <c r="A61">
        <v>82</v>
      </c>
      <c r="B61">
        <f>_xlfn.RANK.EQ(Table1[[#This Row],[source_rank]],A:A,1)</f>
        <v>60</v>
      </c>
      <c r="C61" t="s">
        <v>148</v>
      </c>
      <c r="D61" s="4">
        <v>39100000</v>
      </c>
      <c r="E61" s="4">
        <v>16118181673</v>
      </c>
      <c r="F61" s="4">
        <f>Table1[[#This Row],[video views]]/Table1[[#This Row],[age_days]]</f>
        <v>5401535.4132037535</v>
      </c>
      <c r="G61" s="4">
        <f>Table1[[#This Row],[video views]]/Table1[[#This Row],[uploads]]</f>
        <v>8591781.2755863536</v>
      </c>
      <c r="H61" t="s">
        <v>38</v>
      </c>
      <c r="I61" t="s">
        <v>148</v>
      </c>
      <c r="J61" s="4">
        <v>1876</v>
      </c>
      <c r="K61" s="4">
        <f>Table1[[#This Row],[uploads]]/Table1[[#This Row],[age_years]]</f>
        <v>229.47050938337804</v>
      </c>
      <c r="L61" t="s">
        <v>149</v>
      </c>
      <c r="M61" t="s">
        <v>150</v>
      </c>
      <c r="N61" t="s">
        <v>27</v>
      </c>
      <c r="O61">
        <v>188</v>
      </c>
      <c r="P61">
        <v>1</v>
      </c>
      <c r="Q61">
        <v>4</v>
      </c>
      <c r="R61">
        <v>264108000</v>
      </c>
      <c r="S61" s="3">
        <v>66000</v>
      </c>
      <c r="T61" s="3">
        <v>1100000</v>
      </c>
      <c r="U61" s="3">
        <f>(Table1[[#This Row],[lowest_monthly_earnings]]+Table1[[#This Row],[highest_monthly_earnings]])/2</f>
        <v>583000</v>
      </c>
      <c r="V61" s="3">
        <v>792300</v>
      </c>
      <c r="W61" s="3">
        <v>12700000</v>
      </c>
      <c r="X61" s="3">
        <f>(Table1[[#This Row],[lowest_yearly_earnings]]+Table1[[#This Row],[highest_yearly_earnings]])/2</f>
        <v>6746150</v>
      </c>
      <c r="Y61" s="5">
        <v>800000</v>
      </c>
      <c r="Z61" s="6">
        <f>Table1[[#This Row],[subscribers_for_last_30_days]]/Table1[[#This Row],[subscribers]]</f>
        <v>2.0460358056265986E-2</v>
      </c>
      <c r="AA61">
        <v>2015</v>
      </c>
      <c r="AB61" t="s">
        <v>62</v>
      </c>
      <c r="AC61">
        <v>13</v>
      </c>
      <c r="AD61" s="1" t="str">
        <f>_xlfn.CONCAT(Table1[[#This Row],[created_month]]," ",Table1[[#This Row],[created_year]])</f>
        <v>Jul 2015</v>
      </c>
      <c r="AE61">
        <f>"Sept 2023" - Table1[[#This Row],[month_created]]</f>
        <v>2984</v>
      </c>
      <c r="AF61" s="2">
        <f>Table1[[#This Row],[age_days]]/365</f>
        <v>8.1753424657534239</v>
      </c>
    </row>
    <row r="62" spans="1:32" x14ac:dyDescent="0.35">
      <c r="A62">
        <v>83</v>
      </c>
      <c r="B62">
        <f>_xlfn.RANK.EQ(Table1[[#This Row],[source_rank]],A:A,1)</f>
        <v>61</v>
      </c>
      <c r="C62" t="s">
        <v>151</v>
      </c>
      <c r="D62" s="4">
        <v>39000000</v>
      </c>
      <c r="E62" s="4">
        <v>36131228583</v>
      </c>
      <c r="F62" s="4">
        <f>Table1[[#This Row],[video views]]/Table1[[#This Row],[age_days]]</f>
        <v>9133273.1504044496</v>
      </c>
      <c r="G62" s="4">
        <f>Table1[[#This Row],[video views]]/Table1[[#This Row],[uploads]]</f>
        <v>497812.46325434005</v>
      </c>
      <c r="H62" t="s">
        <v>29</v>
      </c>
      <c r="I62" t="s">
        <v>151</v>
      </c>
      <c r="J62" s="4">
        <v>72580</v>
      </c>
      <c r="K62" s="4">
        <f>Table1[[#This Row],[uploads]]/Table1[[#This Row],[age_years]]</f>
        <v>6696.5874620829118</v>
      </c>
      <c r="L62" t="s">
        <v>123</v>
      </c>
      <c r="M62" t="s">
        <v>124</v>
      </c>
      <c r="N62" t="s">
        <v>29</v>
      </c>
      <c r="O62">
        <v>27</v>
      </c>
      <c r="P62">
        <v>1</v>
      </c>
      <c r="Q62">
        <v>24</v>
      </c>
      <c r="R62">
        <v>130461000</v>
      </c>
      <c r="S62" s="3">
        <v>32600</v>
      </c>
      <c r="T62" s="3">
        <v>521800</v>
      </c>
      <c r="U62" s="3">
        <f>(Table1[[#This Row],[lowest_monthly_earnings]]+Table1[[#This Row],[highest_monthly_earnings]])/2</f>
        <v>277200</v>
      </c>
      <c r="V62" s="3">
        <v>391400</v>
      </c>
      <c r="W62" s="3">
        <v>6300000</v>
      </c>
      <c r="X62" s="3">
        <f>(Table1[[#This Row],[lowest_yearly_earnings]]+Table1[[#This Row],[highest_yearly_earnings]])/2</f>
        <v>3345700</v>
      </c>
      <c r="Y62" s="5">
        <v>200000</v>
      </c>
      <c r="Z62" s="6">
        <f>Table1[[#This Row],[subscribers_for_last_30_days]]/Table1[[#This Row],[subscribers]]</f>
        <v>5.1282051282051282E-3</v>
      </c>
      <c r="AA62">
        <v>2012</v>
      </c>
      <c r="AB62" t="s">
        <v>91</v>
      </c>
      <c r="AC62">
        <v>5</v>
      </c>
      <c r="AD62" s="1" t="str">
        <f>_xlfn.CONCAT(Table1[[#This Row],[created_month]]," ",Table1[[#This Row],[created_year]])</f>
        <v>Nov 2012</v>
      </c>
      <c r="AE62">
        <f>"Sept 2023" - Table1[[#This Row],[month_created]]</f>
        <v>3956</v>
      </c>
      <c r="AF62" s="2">
        <f>Table1[[#This Row],[age_days]]/365</f>
        <v>10.838356164383562</v>
      </c>
    </row>
    <row r="63" spans="1:32" x14ac:dyDescent="0.35">
      <c r="A63">
        <v>84</v>
      </c>
      <c r="B63">
        <f>_xlfn.RANK.EQ(Table1[[#This Row],[source_rank]],A:A,1)</f>
        <v>62</v>
      </c>
      <c r="C63" t="s">
        <v>152</v>
      </c>
      <c r="D63" s="4">
        <v>38900000</v>
      </c>
      <c r="E63" s="4">
        <v>25154232306</v>
      </c>
      <c r="F63" s="4">
        <f>Table1[[#This Row],[video views]]/Table1[[#This Row],[age_days]]</f>
        <v>7581142.9493670883</v>
      </c>
      <c r="G63" s="4">
        <f>Table1[[#This Row],[video views]]/Table1[[#This Row],[uploads]]</f>
        <v>8266261.027275715</v>
      </c>
      <c r="H63" t="s">
        <v>20</v>
      </c>
      <c r="I63" t="s">
        <v>152</v>
      </c>
      <c r="J63" s="4">
        <v>3043</v>
      </c>
      <c r="K63" s="4">
        <f>Table1[[#This Row],[uploads]]/Table1[[#This Row],[age_years]]</f>
        <v>334.74834237492462</v>
      </c>
      <c r="L63" t="s">
        <v>70</v>
      </c>
      <c r="M63" t="s">
        <v>71</v>
      </c>
      <c r="N63" t="s">
        <v>20</v>
      </c>
      <c r="O63">
        <v>73</v>
      </c>
      <c r="P63">
        <v>6</v>
      </c>
      <c r="Q63">
        <v>30</v>
      </c>
      <c r="R63">
        <v>1635000000</v>
      </c>
      <c r="S63" s="3">
        <v>408700</v>
      </c>
      <c r="T63" s="3">
        <v>6500000</v>
      </c>
      <c r="U63" s="3">
        <f>(Table1[[#This Row],[lowest_monthly_earnings]]+Table1[[#This Row],[highest_monthly_earnings]])/2</f>
        <v>3454350</v>
      </c>
      <c r="V63" s="3">
        <v>4900000</v>
      </c>
      <c r="W63" s="3">
        <v>78500000</v>
      </c>
      <c r="X63" s="3">
        <f>(Table1[[#This Row],[lowest_yearly_earnings]]+Table1[[#This Row],[highest_yearly_earnings]])/2</f>
        <v>41700000</v>
      </c>
      <c r="Y63" s="5">
        <v>100000</v>
      </c>
      <c r="Z63" s="6">
        <f>Table1[[#This Row],[subscribers_for_last_30_days]]/Table1[[#This Row],[subscribers]]</f>
        <v>2.5706940874035988E-3</v>
      </c>
      <c r="AA63">
        <v>2014</v>
      </c>
      <c r="AB63" t="s">
        <v>57</v>
      </c>
      <c r="AC63">
        <v>5</v>
      </c>
      <c r="AD63" s="1" t="str">
        <f>_xlfn.CONCAT(Table1[[#This Row],[created_month]]," ",Table1[[#This Row],[created_year]])</f>
        <v>Aug 2014</v>
      </c>
      <c r="AE63">
        <f>"Sept 2023" - Table1[[#This Row],[month_created]]</f>
        <v>3318</v>
      </c>
      <c r="AF63" s="2">
        <f>Table1[[#This Row],[age_days]]/365</f>
        <v>9.0904109589041102</v>
      </c>
    </row>
    <row r="64" spans="1:32" x14ac:dyDescent="0.35">
      <c r="A64">
        <v>85</v>
      </c>
      <c r="B64">
        <f>_xlfn.RANK.EQ(Table1[[#This Row],[source_rank]],A:A,1)</f>
        <v>63</v>
      </c>
      <c r="C64" t="s">
        <v>153</v>
      </c>
      <c r="D64" s="4">
        <v>38600000</v>
      </c>
      <c r="E64" s="4">
        <v>7339333120</v>
      </c>
      <c r="F64" s="4">
        <f>Table1[[#This Row],[video views]]/Table1[[#This Row],[age_days]]</f>
        <v>1410054.3938520653</v>
      </c>
      <c r="G64" s="4">
        <f>Table1[[#This Row],[video views]]/Table1[[#This Row],[uploads]]</f>
        <v>36526.270547894077</v>
      </c>
      <c r="H64" t="s">
        <v>154</v>
      </c>
      <c r="I64" t="s">
        <v>153</v>
      </c>
      <c r="J64" s="4">
        <v>200933</v>
      </c>
      <c r="K64" s="4">
        <f>Table1[[#This Row],[uploads]]/Table1[[#This Row],[age_years]]</f>
        <v>14090.402497598463</v>
      </c>
      <c r="L64" t="s">
        <v>25</v>
      </c>
      <c r="M64" t="s">
        <v>26</v>
      </c>
      <c r="N64" t="s">
        <v>155</v>
      </c>
      <c r="O64">
        <v>768</v>
      </c>
      <c r="P64">
        <v>25</v>
      </c>
      <c r="Q64">
        <v>1</v>
      </c>
      <c r="R64">
        <v>45638000</v>
      </c>
      <c r="S64" s="3">
        <v>11400</v>
      </c>
      <c r="T64" s="3">
        <v>182600</v>
      </c>
      <c r="U64" s="3">
        <f>(Table1[[#This Row],[lowest_monthly_earnings]]+Table1[[#This Row],[highest_monthly_earnings]])/2</f>
        <v>97000</v>
      </c>
      <c r="V64" s="3">
        <v>136900</v>
      </c>
      <c r="W64" s="3">
        <v>2200000</v>
      </c>
      <c r="X64" s="3">
        <f>(Table1[[#This Row],[lowest_yearly_earnings]]+Table1[[#This Row],[highest_yearly_earnings]])/2</f>
        <v>1168450</v>
      </c>
      <c r="Y64" s="5">
        <v>100000</v>
      </c>
      <c r="Z64" s="6">
        <f>Table1[[#This Row],[subscribers_for_last_30_days]]/Table1[[#This Row],[subscribers]]</f>
        <v>2.5906735751295338E-3</v>
      </c>
      <c r="AA64">
        <v>2009</v>
      </c>
      <c r="AB64" t="s">
        <v>56</v>
      </c>
      <c r="AC64">
        <v>23</v>
      </c>
      <c r="AD64" s="1" t="str">
        <f>_xlfn.CONCAT(Table1[[#This Row],[created_month]]," ",Table1[[#This Row],[created_year]])</f>
        <v>Jun 2009</v>
      </c>
      <c r="AE64">
        <f>"Sept 2023" - Table1[[#This Row],[month_created]]</f>
        <v>5205</v>
      </c>
      <c r="AF64" s="2">
        <f>Table1[[#This Row],[age_days]]/365</f>
        <v>14.260273972602739</v>
      </c>
    </row>
    <row r="65" spans="1:32" x14ac:dyDescent="0.35">
      <c r="A65">
        <v>86</v>
      </c>
      <c r="B65">
        <f>_xlfn.RANK.EQ(Table1[[#This Row],[source_rank]],A:A,1)</f>
        <v>64</v>
      </c>
      <c r="C65" t="s">
        <v>156</v>
      </c>
      <c r="D65" s="4">
        <v>38400000</v>
      </c>
      <c r="E65" s="4">
        <v>21528116909</v>
      </c>
      <c r="F65" s="4">
        <f>Table1[[#This Row],[video views]]/Table1[[#This Row],[age_days]]</f>
        <v>11045724.427398667</v>
      </c>
      <c r="G65" s="4">
        <f>Table1[[#This Row],[video views]]/Table1[[#This Row],[uploads]]</f>
        <v>21922725.976578411</v>
      </c>
      <c r="H65" t="s">
        <v>36</v>
      </c>
      <c r="I65" t="s">
        <v>157</v>
      </c>
      <c r="J65" s="4">
        <v>982</v>
      </c>
      <c r="K65" s="4">
        <f>Table1[[#This Row],[uploads]]/Table1[[#This Row],[age_years]]</f>
        <v>183.90456644433044</v>
      </c>
      <c r="L65" t="s">
        <v>158</v>
      </c>
      <c r="M65" t="s">
        <v>159</v>
      </c>
      <c r="N65" t="s">
        <v>27</v>
      </c>
      <c r="O65">
        <v>150882</v>
      </c>
      <c r="P65">
        <v>774</v>
      </c>
      <c r="Q65">
        <v>1454</v>
      </c>
      <c r="R65">
        <v>1589000</v>
      </c>
      <c r="S65" s="3">
        <v>397</v>
      </c>
      <c r="T65" s="3">
        <v>6400</v>
      </c>
      <c r="U65" s="3">
        <f>(Table1[[#This Row],[lowest_monthly_earnings]]+Table1[[#This Row],[highest_monthly_earnings]])/2</f>
        <v>3398.5</v>
      </c>
      <c r="V65" s="3">
        <v>4800</v>
      </c>
      <c r="W65" s="3">
        <v>76300</v>
      </c>
      <c r="X65" s="3">
        <f>(Table1[[#This Row],[lowest_yearly_earnings]]+Table1[[#This Row],[highest_yearly_earnings]])/2</f>
        <v>40550</v>
      </c>
      <c r="Y65" s="5">
        <v>2000</v>
      </c>
      <c r="Z65" s="6">
        <f>Table1[[#This Row],[subscribers_for_last_30_days]]/Table1[[#This Row],[subscribers]]</f>
        <v>5.2083333333333337E-5</v>
      </c>
      <c r="AA65">
        <v>2018</v>
      </c>
      <c r="AB65" t="s">
        <v>37</v>
      </c>
      <c r="AC65">
        <v>24</v>
      </c>
      <c r="AD65" s="1" t="str">
        <f>_xlfn.CONCAT(Table1[[#This Row],[created_month]]," ",Table1[[#This Row],[created_year]])</f>
        <v>May 2018</v>
      </c>
      <c r="AE65">
        <f>"Sept 2023" - Table1[[#This Row],[month_created]]</f>
        <v>1949</v>
      </c>
      <c r="AF65" s="2">
        <f>Table1[[#This Row],[age_days]]/365</f>
        <v>5.3397260273972602</v>
      </c>
    </row>
    <row r="66" spans="1:32" x14ac:dyDescent="0.35">
      <c r="A66">
        <v>87</v>
      </c>
      <c r="B66">
        <f>_xlfn.RANK.EQ(Table1[[#This Row],[source_rank]],A:A,1)</f>
        <v>65</v>
      </c>
      <c r="C66" t="s">
        <v>160</v>
      </c>
      <c r="D66" s="4">
        <v>38300000</v>
      </c>
      <c r="E66" s="4">
        <v>16718192386</v>
      </c>
      <c r="F66" s="4">
        <f>Table1[[#This Row],[video views]]/Table1[[#This Row],[age_days]]</f>
        <v>5661426.4768032506</v>
      </c>
      <c r="G66" s="4">
        <f>Table1[[#This Row],[video views]]/Table1[[#This Row],[uploads]]</f>
        <v>4733350.0526613817</v>
      </c>
      <c r="H66" t="s">
        <v>20</v>
      </c>
      <c r="I66" t="s">
        <v>160</v>
      </c>
      <c r="J66" s="4">
        <v>3532</v>
      </c>
      <c r="K66" s="4">
        <f>Table1[[#This Row],[uploads]]/Table1[[#This Row],[age_years]]</f>
        <v>436.56620386048081</v>
      </c>
      <c r="L66" t="s">
        <v>21</v>
      </c>
      <c r="M66" t="s">
        <v>22</v>
      </c>
      <c r="N66" t="s">
        <v>20</v>
      </c>
      <c r="O66">
        <v>170</v>
      </c>
      <c r="P66">
        <v>22</v>
      </c>
      <c r="Q66">
        <v>31</v>
      </c>
      <c r="R66">
        <v>814756000</v>
      </c>
      <c r="S66" s="3">
        <v>203700</v>
      </c>
      <c r="T66" s="3">
        <v>3300000</v>
      </c>
      <c r="U66" s="3">
        <f>(Table1[[#This Row],[lowest_monthly_earnings]]+Table1[[#This Row],[highest_monthly_earnings]])/2</f>
        <v>1751850</v>
      </c>
      <c r="V66" s="3">
        <v>2400000</v>
      </c>
      <c r="W66" s="3">
        <v>39100000</v>
      </c>
      <c r="X66" s="3">
        <f>(Table1[[#This Row],[lowest_yearly_earnings]]+Table1[[#This Row],[highest_yearly_earnings]])/2</f>
        <v>20750000</v>
      </c>
      <c r="Y66" s="5">
        <v>400000</v>
      </c>
      <c r="Z66" s="6">
        <f>Table1[[#This Row],[subscribers_for_last_30_days]]/Table1[[#This Row],[subscribers]]</f>
        <v>1.0443864229765013E-2</v>
      </c>
      <c r="AA66">
        <v>2015</v>
      </c>
      <c r="AB66" t="s">
        <v>57</v>
      </c>
      <c r="AC66">
        <v>24</v>
      </c>
      <c r="AD66" s="1" t="str">
        <f>_xlfn.CONCAT(Table1[[#This Row],[created_month]]," ",Table1[[#This Row],[created_year]])</f>
        <v>Aug 2015</v>
      </c>
      <c r="AE66">
        <f>"Sept 2023" - Table1[[#This Row],[month_created]]</f>
        <v>2953</v>
      </c>
      <c r="AF66" s="2">
        <f>Table1[[#This Row],[age_days]]/365</f>
        <v>8.0904109589041102</v>
      </c>
    </row>
    <row r="67" spans="1:32" x14ac:dyDescent="0.35">
      <c r="A67">
        <v>88</v>
      </c>
      <c r="B67">
        <f>_xlfn.RANK.EQ(Table1[[#This Row],[source_rank]],A:A,1)</f>
        <v>66</v>
      </c>
      <c r="C67" t="s">
        <v>161</v>
      </c>
      <c r="D67" s="4">
        <v>38200000</v>
      </c>
      <c r="E67" s="4">
        <v>13598903820</v>
      </c>
      <c r="F67" s="4">
        <f>Table1[[#This Row],[video views]]/Table1[[#This Row],[age_days]]</f>
        <v>5135537.6963746222</v>
      </c>
      <c r="G67" s="4">
        <f>Table1[[#This Row],[video views]]/Table1[[#This Row],[uploads]]</f>
        <v>1236263983.6363637</v>
      </c>
      <c r="H67" t="s">
        <v>20</v>
      </c>
      <c r="I67" t="s">
        <v>162</v>
      </c>
      <c r="J67" s="4">
        <v>11</v>
      </c>
      <c r="K67" s="4">
        <f>Table1[[#This Row],[uploads]]/Table1[[#This Row],[age_years]]</f>
        <v>1.5162386706948641</v>
      </c>
      <c r="L67" t="s">
        <v>25</v>
      </c>
      <c r="M67" t="s">
        <v>26</v>
      </c>
      <c r="N67" t="s">
        <v>20</v>
      </c>
      <c r="O67">
        <v>539848</v>
      </c>
      <c r="P67">
        <v>2904</v>
      </c>
      <c r="Q67">
        <v>2594</v>
      </c>
      <c r="R67">
        <v>6348</v>
      </c>
      <c r="S67" s="3">
        <v>2</v>
      </c>
      <c r="T67" s="3">
        <v>25</v>
      </c>
      <c r="U67" s="3">
        <f>(Table1[[#This Row],[lowest_monthly_earnings]]+Table1[[#This Row],[highest_monthly_earnings]])/2</f>
        <v>13.5</v>
      </c>
      <c r="V67" s="3">
        <v>19</v>
      </c>
      <c r="W67" s="3">
        <v>305</v>
      </c>
      <c r="X67" s="3">
        <f>(Table1[[#This Row],[lowest_yearly_earnings]]+Table1[[#This Row],[highest_yearly_earnings]])/2</f>
        <v>162</v>
      </c>
      <c r="Y67" s="5">
        <v>100</v>
      </c>
      <c r="Z67" s="6">
        <f>Table1[[#This Row],[subscribers_for_last_30_days]]/Table1[[#This Row],[subscribers]]</f>
        <v>2.6178010471204187E-6</v>
      </c>
      <c r="AA67">
        <v>2016</v>
      </c>
      <c r="AB67" t="s">
        <v>56</v>
      </c>
      <c r="AC67">
        <v>26</v>
      </c>
      <c r="AD67" s="1" t="str">
        <f>_xlfn.CONCAT(Table1[[#This Row],[created_month]]," ",Table1[[#This Row],[created_year]])</f>
        <v>Jun 2016</v>
      </c>
      <c r="AE67">
        <f>"Sept 2023" - Table1[[#This Row],[month_created]]</f>
        <v>2648</v>
      </c>
      <c r="AF67" s="2">
        <f>Table1[[#This Row],[age_days]]/365</f>
        <v>7.2547945205479456</v>
      </c>
    </row>
    <row r="68" spans="1:32" x14ac:dyDescent="0.35">
      <c r="A68">
        <v>90</v>
      </c>
      <c r="B68">
        <f>_xlfn.RANK.EQ(Table1[[#This Row],[source_rank]],A:A,1)</f>
        <v>67</v>
      </c>
      <c r="C68" t="s">
        <v>163</v>
      </c>
      <c r="D68" s="4">
        <v>38200000</v>
      </c>
      <c r="E68" s="4">
        <v>28519339489</v>
      </c>
      <c r="F68" s="4">
        <f>Table1[[#This Row],[video views]]/Table1[[#This Row],[age_days]]</f>
        <v>8363442.6653958941</v>
      </c>
      <c r="G68" s="4">
        <f>Table1[[#This Row],[video views]]/Table1[[#This Row],[uploads]]</f>
        <v>1183915.4588816473</v>
      </c>
      <c r="H68" t="s">
        <v>35</v>
      </c>
      <c r="I68" t="s">
        <v>163</v>
      </c>
      <c r="J68" s="4">
        <v>24089</v>
      </c>
      <c r="K68" s="4">
        <f>Table1[[#This Row],[uploads]]/Table1[[#This Row],[age_years]]</f>
        <v>2578.4413489736071</v>
      </c>
      <c r="L68" t="s">
        <v>21</v>
      </c>
      <c r="M68" t="s">
        <v>22</v>
      </c>
      <c r="N68" t="s">
        <v>29</v>
      </c>
      <c r="O68">
        <v>49</v>
      </c>
      <c r="P68">
        <v>23</v>
      </c>
      <c r="Q68">
        <v>25</v>
      </c>
      <c r="R68">
        <v>415914000</v>
      </c>
      <c r="S68" s="3">
        <v>104000</v>
      </c>
      <c r="T68" s="3">
        <v>1700000</v>
      </c>
      <c r="U68" s="3">
        <f>(Table1[[#This Row],[lowest_monthly_earnings]]+Table1[[#This Row],[highest_monthly_earnings]])/2</f>
        <v>902000</v>
      </c>
      <c r="V68" s="3">
        <v>1200000</v>
      </c>
      <c r="W68" s="3">
        <v>20000000</v>
      </c>
      <c r="X68" s="3">
        <f>(Table1[[#This Row],[lowest_yearly_earnings]]+Table1[[#This Row],[highest_yearly_earnings]])/2</f>
        <v>10600000</v>
      </c>
      <c r="Y68" s="5">
        <v>500000</v>
      </c>
      <c r="Z68" s="6">
        <f>Table1[[#This Row],[subscribers_for_last_30_days]]/Table1[[#This Row],[subscribers]]</f>
        <v>1.3089005235602094E-2</v>
      </c>
      <c r="AA68">
        <v>2014</v>
      </c>
      <c r="AB68" t="s">
        <v>37</v>
      </c>
      <c r="AC68">
        <v>9</v>
      </c>
      <c r="AD68" s="1" t="str">
        <f>_xlfn.CONCAT(Table1[[#This Row],[created_month]]," ",Table1[[#This Row],[created_year]])</f>
        <v>May 2014</v>
      </c>
      <c r="AE68">
        <f>"Sept 2023" - Table1[[#This Row],[month_created]]</f>
        <v>3410</v>
      </c>
      <c r="AF68" s="2">
        <f>Table1[[#This Row],[age_days]]/365</f>
        <v>9.3424657534246567</v>
      </c>
    </row>
    <row r="69" spans="1:32" x14ac:dyDescent="0.35">
      <c r="A69">
        <v>91</v>
      </c>
      <c r="B69">
        <f>_xlfn.RANK.EQ(Table1[[#This Row],[source_rank]],A:A,1)</f>
        <v>68</v>
      </c>
      <c r="C69" t="s">
        <v>164</v>
      </c>
      <c r="D69" s="4">
        <v>38000000</v>
      </c>
      <c r="E69" s="4">
        <v>22731415608</v>
      </c>
      <c r="F69" s="4">
        <f>Table1[[#This Row],[video views]]/Table1[[#This Row],[age_days]]</f>
        <v>5044699.4247669773</v>
      </c>
      <c r="G69" s="4">
        <f>Table1[[#This Row],[video views]]/Table1[[#This Row],[uploads]]</f>
        <v>45012704.174257427</v>
      </c>
      <c r="H69" t="s">
        <v>20</v>
      </c>
      <c r="I69" t="s">
        <v>164</v>
      </c>
      <c r="J69" s="4">
        <v>505</v>
      </c>
      <c r="K69" s="4">
        <f>Table1[[#This Row],[uploads]]/Table1[[#This Row],[age_years]]</f>
        <v>40.906569019085666</v>
      </c>
      <c r="L69" t="s">
        <v>25</v>
      </c>
      <c r="M69" t="s">
        <v>26</v>
      </c>
      <c r="N69" t="s">
        <v>20</v>
      </c>
      <c r="O69">
        <v>92</v>
      </c>
      <c r="P69">
        <v>27</v>
      </c>
      <c r="Q69">
        <v>33</v>
      </c>
      <c r="R69">
        <v>205594000</v>
      </c>
      <c r="S69" s="3">
        <v>51400</v>
      </c>
      <c r="T69" s="3">
        <v>822400</v>
      </c>
      <c r="U69" s="3">
        <f>(Table1[[#This Row],[lowest_monthly_earnings]]+Table1[[#This Row],[highest_monthly_earnings]])/2</f>
        <v>436900</v>
      </c>
      <c r="V69" s="3">
        <v>616800</v>
      </c>
      <c r="W69" s="3">
        <v>9900000</v>
      </c>
      <c r="X69" s="3">
        <f>(Table1[[#This Row],[lowest_yearly_earnings]]+Table1[[#This Row],[highest_yearly_earnings]])/2</f>
        <v>5258400</v>
      </c>
      <c r="Y69" s="5">
        <v>100000</v>
      </c>
      <c r="Z69" s="6">
        <f>Table1[[#This Row],[subscribers_for_last_30_days]]/Table1[[#This Row],[subscribers]]</f>
        <v>2.631578947368421E-3</v>
      </c>
      <c r="AA69">
        <v>2011</v>
      </c>
      <c r="AB69" t="s">
        <v>37</v>
      </c>
      <c r="AC69">
        <v>16</v>
      </c>
      <c r="AD69" s="1" t="str">
        <f>_xlfn.CONCAT(Table1[[#This Row],[created_month]]," ",Table1[[#This Row],[created_year]])</f>
        <v>May 2011</v>
      </c>
      <c r="AE69">
        <f>"Sept 2023" - Table1[[#This Row],[month_created]]</f>
        <v>4506</v>
      </c>
      <c r="AF69" s="2">
        <f>Table1[[#This Row],[age_days]]/365</f>
        <v>12.345205479452055</v>
      </c>
    </row>
    <row r="70" spans="1:32" x14ac:dyDescent="0.35">
      <c r="A70">
        <v>93</v>
      </c>
      <c r="B70">
        <f>_xlfn.RANK.EQ(Table1[[#This Row],[source_rank]],A:A,1)</f>
        <v>69</v>
      </c>
      <c r="C70" t="s">
        <v>165</v>
      </c>
      <c r="D70" s="4">
        <v>37600000</v>
      </c>
      <c r="E70" s="4">
        <v>18208196857</v>
      </c>
      <c r="F70" s="4">
        <f>Table1[[#This Row],[video views]]/Table1[[#This Row],[age_days]]</f>
        <v>7768002.072098976</v>
      </c>
      <c r="G70" s="4">
        <f>Table1[[#This Row],[video views]]/Table1[[#This Row],[uploads]]</f>
        <v>24506321.476446837</v>
      </c>
      <c r="H70" t="s">
        <v>29</v>
      </c>
      <c r="I70" t="s">
        <v>165</v>
      </c>
      <c r="J70" s="4">
        <v>743</v>
      </c>
      <c r="K70" s="4">
        <f>Table1[[#This Row],[uploads]]/Table1[[#This Row],[age_years]]</f>
        <v>115.69752559726962</v>
      </c>
      <c r="L70" t="s">
        <v>25</v>
      </c>
      <c r="M70" t="s">
        <v>26</v>
      </c>
      <c r="N70" t="s">
        <v>29</v>
      </c>
      <c r="O70">
        <v>145</v>
      </c>
      <c r="P70">
        <v>29</v>
      </c>
      <c r="Q70">
        <v>28</v>
      </c>
      <c r="R70">
        <v>321026000</v>
      </c>
      <c r="S70" s="3">
        <v>80300</v>
      </c>
      <c r="T70" s="3">
        <v>1300000</v>
      </c>
      <c r="U70" s="3">
        <f>(Table1[[#This Row],[lowest_monthly_earnings]]+Table1[[#This Row],[highest_monthly_earnings]])/2</f>
        <v>690150</v>
      </c>
      <c r="V70" s="3">
        <v>963100</v>
      </c>
      <c r="W70" s="3">
        <v>15400000</v>
      </c>
      <c r="X70" s="3">
        <f>(Table1[[#This Row],[lowest_yearly_earnings]]+Table1[[#This Row],[highest_yearly_earnings]])/2</f>
        <v>8181550</v>
      </c>
      <c r="Y70" s="5">
        <v>700000</v>
      </c>
      <c r="Z70" s="6">
        <f>Table1[[#This Row],[subscribers_for_last_30_days]]/Table1[[#This Row],[subscribers]]</f>
        <v>1.8617021276595744E-2</v>
      </c>
      <c r="AA70">
        <v>2017</v>
      </c>
      <c r="AB70" t="s">
        <v>41</v>
      </c>
      <c r="AC70">
        <v>22</v>
      </c>
      <c r="AD70" s="1" t="str">
        <f>_xlfn.CONCAT(Table1[[#This Row],[created_month]]," ",Table1[[#This Row],[created_year]])</f>
        <v>Apr 2017</v>
      </c>
      <c r="AE70">
        <f>"Sept 2023" - Table1[[#This Row],[month_created]]</f>
        <v>2344</v>
      </c>
      <c r="AF70" s="2">
        <f>Table1[[#This Row],[age_days]]/365</f>
        <v>6.4219178082191783</v>
      </c>
    </row>
    <row r="71" spans="1:32" x14ac:dyDescent="0.35">
      <c r="A71">
        <v>94</v>
      </c>
      <c r="B71">
        <f>_xlfn.RANK.EQ(Table1[[#This Row],[source_rank]],A:A,1)</f>
        <v>70</v>
      </c>
      <c r="C71" t="s">
        <v>166</v>
      </c>
      <c r="D71" s="4">
        <v>37500000</v>
      </c>
      <c r="E71" s="4">
        <v>27262462114</v>
      </c>
      <c r="F71" s="4">
        <f>Table1[[#This Row],[video views]]/Table1[[#This Row],[age_days]]</f>
        <v>6999348.4246469829</v>
      </c>
      <c r="G71" s="4">
        <f>Table1[[#This Row],[video views]]/Table1[[#This Row],[uploads]]</f>
        <v>232710.17237435127</v>
      </c>
      <c r="H71" t="s">
        <v>29</v>
      </c>
      <c r="I71" t="s">
        <v>166</v>
      </c>
      <c r="J71" s="4">
        <v>117152</v>
      </c>
      <c r="K71" s="4">
        <f>Table1[[#This Row],[uploads]]/Table1[[#This Row],[age_years]]</f>
        <v>10978.300385109114</v>
      </c>
      <c r="L71" t="s">
        <v>123</v>
      </c>
      <c r="M71" t="s">
        <v>124</v>
      </c>
      <c r="N71" t="s">
        <v>29</v>
      </c>
      <c r="O71">
        <v>56</v>
      </c>
      <c r="P71">
        <v>2</v>
      </c>
      <c r="Q71">
        <v>29</v>
      </c>
      <c r="R71">
        <v>140754000</v>
      </c>
      <c r="S71" s="3">
        <v>35200</v>
      </c>
      <c r="T71" s="3">
        <v>563000</v>
      </c>
      <c r="U71" s="3">
        <f>(Table1[[#This Row],[lowest_monthly_earnings]]+Table1[[#This Row],[highest_monthly_earnings]])/2</f>
        <v>299100</v>
      </c>
      <c r="V71" s="3">
        <v>422300</v>
      </c>
      <c r="W71" s="3">
        <v>6800000</v>
      </c>
      <c r="X71" s="3">
        <f>(Table1[[#This Row],[lowest_yearly_earnings]]+Table1[[#This Row],[highest_yearly_earnings]])/2</f>
        <v>3611150</v>
      </c>
      <c r="Y71" s="5">
        <v>300000</v>
      </c>
      <c r="Z71" s="6">
        <f>Table1[[#This Row],[subscribers_for_last_30_days]]/Table1[[#This Row],[subscribers]]</f>
        <v>8.0000000000000002E-3</v>
      </c>
      <c r="AA71">
        <v>2013</v>
      </c>
      <c r="AB71" t="s">
        <v>47</v>
      </c>
      <c r="AC71">
        <v>10</v>
      </c>
      <c r="AD71" s="1" t="str">
        <f>_xlfn.CONCAT(Table1[[#This Row],[created_month]]," ",Table1[[#This Row],[created_year]])</f>
        <v>Jan 2013</v>
      </c>
      <c r="AE71">
        <f>"Sept 2023" - Table1[[#This Row],[month_created]]</f>
        <v>3895</v>
      </c>
      <c r="AF71" s="2">
        <f>Table1[[#This Row],[age_days]]/365</f>
        <v>10.671232876712329</v>
      </c>
    </row>
    <row r="72" spans="1:32" x14ac:dyDescent="0.35">
      <c r="A72">
        <v>95</v>
      </c>
      <c r="B72">
        <f>_xlfn.RANK.EQ(Table1[[#This Row],[source_rank]],A:A,1)</f>
        <v>71</v>
      </c>
      <c r="C72" t="s">
        <v>167</v>
      </c>
      <c r="D72" s="4">
        <v>37200000</v>
      </c>
      <c r="E72" s="4">
        <v>16402066717</v>
      </c>
      <c r="F72" s="4">
        <f>Table1[[#This Row],[video views]]/Table1[[#This Row],[age_days]]</f>
        <v>6906133.3545263158</v>
      </c>
      <c r="G72" s="4">
        <f>Table1[[#This Row],[video views]]/Table1[[#This Row],[uploads]]</f>
        <v>74554848.713636369</v>
      </c>
      <c r="H72" t="s">
        <v>119</v>
      </c>
      <c r="I72" t="s">
        <v>167</v>
      </c>
      <c r="J72" s="4">
        <v>220</v>
      </c>
      <c r="K72" s="4">
        <f>Table1[[#This Row],[uploads]]/Table1[[#This Row],[age_years]]</f>
        <v>33.810526315789474</v>
      </c>
      <c r="L72" t="s">
        <v>21</v>
      </c>
      <c r="M72" t="s">
        <v>22</v>
      </c>
      <c r="N72" t="s">
        <v>119</v>
      </c>
      <c r="O72">
        <v>178</v>
      </c>
      <c r="P72">
        <v>24</v>
      </c>
      <c r="Q72">
        <v>3</v>
      </c>
      <c r="R72">
        <v>49861000</v>
      </c>
      <c r="S72" s="3">
        <v>12500</v>
      </c>
      <c r="T72" s="3">
        <v>199400</v>
      </c>
      <c r="U72" s="3">
        <f>(Table1[[#This Row],[lowest_monthly_earnings]]+Table1[[#This Row],[highest_monthly_earnings]])/2</f>
        <v>105950</v>
      </c>
      <c r="V72" s="3">
        <v>149600</v>
      </c>
      <c r="W72" s="3">
        <v>2400000</v>
      </c>
      <c r="X72" s="3">
        <f>(Table1[[#This Row],[lowest_yearly_earnings]]+Table1[[#This Row],[highest_yearly_earnings]])/2</f>
        <v>1274800</v>
      </c>
      <c r="Y72" s="5">
        <v>100000</v>
      </c>
      <c r="Z72" s="6">
        <f>Table1[[#This Row],[subscribers_for_last_30_days]]/Table1[[#This Row],[subscribers]]</f>
        <v>2.6881720430107529E-3</v>
      </c>
      <c r="AA72">
        <v>2017</v>
      </c>
      <c r="AB72" t="s">
        <v>23</v>
      </c>
      <c r="AC72">
        <v>20</v>
      </c>
      <c r="AD72" s="1" t="str">
        <f>_xlfn.CONCAT(Table1[[#This Row],[created_month]]," ",Table1[[#This Row],[created_year]])</f>
        <v>Mar 2017</v>
      </c>
      <c r="AE72">
        <f>"Sept 2023" - Table1[[#This Row],[month_created]]</f>
        <v>2375</v>
      </c>
      <c r="AF72" s="2">
        <f>Table1[[#This Row],[age_days]]/365</f>
        <v>6.506849315068493</v>
      </c>
    </row>
    <row r="73" spans="1:32" x14ac:dyDescent="0.35">
      <c r="A73">
        <v>96</v>
      </c>
      <c r="B73">
        <f>_xlfn.RANK.EQ(Table1[[#This Row],[source_rank]],A:A,1)</f>
        <v>72</v>
      </c>
      <c r="C73" t="s">
        <v>168</v>
      </c>
      <c r="D73" s="4">
        <v>37000000</v>
      </c>
      <c r="E73" s="4">
        <v>13102611515</v>
      </c>
      <c r="F73" s="4">
        <f>Table1[[#This Row],[video views]]/Table1[[#This Row],[age_days]]</f>
        <v>3188759.1908006812</v>
      </c>
      <c r="G73" s="4">
        <f>Table1[[#This Row],[video views]]/Table1[[#This Row],[uploads]]</f>
        <v>43485.77374314655</v>
      </c>
      <c r="H73" t="s">
        <v>36</v>
      </c>
      <c r="I73" t="s">
        <v>168</v>
      </c>
      <c r="J73" s="4">
        <v>301308</v>
      </c>
      <c r="K73" s="4">
        <f>Table1[[#This Row],[uploads]]/Table1[[#This Row],[age_years]]</f>
        <v>26765.008517887563</v>
      </c>
      <c r="L73" t="s">
        <v>21</v>
      </c>
      <c r="M73" t="s">
        <v>22</v>
      </c>
      <c r="N73" t="s">
        <v>86</v>
      </c>
      <c r="O73">
        <v>280</v>
      </c>
      <c r="P73">
        <v>25</v>
      </c>
      <c r="Q73">
        <v>2</v>
      </c>
      <c r="R73">
        <v>267060000</v>
      </c>
      <c r="S73" s="3">
        <v>66800</v>
      </c>
      <c r="T73" s="3">
        <v>1100000</v>
      </c>
      <c r="U73" s="3">
        <f>(Table1[[#This Row],[lowest_monthly_earnings]]+Table1[[#This Row],[highest_monthly_earnings]])/2</f>
        <v>583400</v>
      </c>
      <c r="V73" s="3">
        <v>801200</v>
      </c>
      <c r="W73" s="3">
        <v>12800000</v>
      </c>
      <c r="X73" s="3">
        <f>(Table1[[#This Row],[lowest_yearly_earnings]]+Table1[[#This Row],[highest_yearly_earnings]])/2</f>
        <v>6800600</v>
      </c>
      <c r="Y73" s="5">
        <v>400000</v>
      </c>
      <c r="Z73" s="6">
        <f>Table1[[#This Row],[subscribers_for_last_30_days]]/Table1[[#This Row],[subscribers]]</f>
        <v>1.0810810810810811E-2</v>
      </c>
      <c r="AA73">
        <v>2012</v>
      </c>
      <c r="AB73" t="s">
        <v>56</v>
      </c>
      <c r="AC73">
        <v>1</v>
      </c>
      <c r="AD73" s="1" t="str">
        <f>_xlfn.CONCAT(Table1[[#This Row],[created_month]]," ",Table1[[#This Row],[created_year]])</f>
        <v>Jun 2012</v>
      </c>
      <c r="AE73">
        <f>"Sept 2023" - Table1[[#This Row],[month_created]]</f>
        <v>4109</v>
      </c>
      <c r="AF73" s="2">
        <f>Table1[[#This Row],[age_days]]/365</f>
        <v>11.257534246575343</v>
      </c>
    </row>
    <row r="74" spans="1:32" x14ac:dyDescent="0.35">
      <c r="A74">
        <v>97</v>
      </c>
      <c r="B74">
        <f>_xlfn.RANK.EQ(Table1[[#This Row],[source_rank]],A:A,1)</f>
        <v>73</v>
      </c>
      <c r="C74" t="s">
        <v>169</v>
      </c>
      <c r="D74" s="4">
        <v>37000000</v>
      </c>
      <c r="E74" s="4">
        <v>24188861917</v>
      </c>
      <c r="F74" s="4">
        <f>Table1[[#This Row],[video views]]/Table1[[#This Row],[age_days]]</f>
        <v>8278186.8299110197</v>
      </c>
      <c r="G74" s="4">
        <f>Table1[[#This Row],[video views]]/Table1[[#This Row],[uploads]]</f>
        <v>32511911.178763442</v>
      </c>
      <c r="H74" t="s">
        <v>36</v>
      </c>
      <c r="I74" t="s">
        <v>169</v>
      </c>
      <c r="J74" s="4">
        <v>744</v>
      </c>
      <c r="K74" s="4">
        <f>Table1[[#This Row],[uploads]]/Table1[[#This Row],[age_years]]</f>
        <v>92.936344969199183</v>
      </c>
      <c r="L74" t="s">
        <v>70</v>
      </c>
      <c r="M74" t="s">
        <v>71</v>
      </c>
      <c r="N74" t="s">
        <v>29</v>
      </c>
      <c r="O74">
        <v>75</v>
      </c>
      <c r="P74">
        <v>7</v>
      </c>
      <c r="Q74">
        <v>30</v>
      </c>
      <c r="R74">
        <v>251449000</v>
      </c>
      <c r="S74" s="3">
        <v>62900</v>
      </c>
      <c r="T74" s="3">
        <v>1000000</v>
      </c>
      <c r="U74" s="3">
        <f>(Table1[[#This Row],[lowest_monthly_earnings]]+Table1[[#This Row],[highest_monthly_earnings]])/2</f>
        <v>531450</v>
      </c>
      <c r="V74" s="3">
        <v>754300</v>
      </c>
      <c r="W74" s="3">
        <v>12100000</v>
      </c>
      <c r="X74" s="3">
        <f>(Table1[[#This Row],[lowest_yearly_earnings]]+Table1[[#This Row],[highest_yearly_earnings]])/2</f>
        <v>6427150</v>
      </c>
      <c r="Y74" s="5">
        <v>300000</v>
      </c>
      <c r="Z74" s="6">
        <f>Table1[[#This Row],[subscribers_for_last_30_days]]/Table1[[#This Row],[subscribers]]</f>
        <v>8.1081081081081086E-3</v>
      </c>
      <c r="AA74">
        <v>2015</v>
      </c>
      <c r="AB74" t="s">
        <v>33</v>
      </c>
      <c r="AC74">
        <v>6</v>
      </c>
      <c r="AD74" s="1" t="str">
        <f>_xlfn.CONCAT(Table1[[#This Row],[created_month]]," ",Table1[[#This Row],[created_year]])</f>
        <v>Sep 2015</v>
      </c>
      <c r="AE74">
        <f>"Sept 2023" - Table1[[#This Row],[month_created]]</f>
        <v>2922</v>
      </c>
      <c r="AF74" s="2">
        <f>Table1[[#This Row],[age_days]]/365</f>
        <v>8.0054794520547947</v>
      </c>
    </row>
    <row r="75" spans="1:32" x14ac:dyDescent="0.35">
      <c r="A75">
        <v>98</v>
      </c>
      <c r="B75">
        <f>_xlfn.RANK.EQ(Table1[[#This Row],[source_rank]],A:A,1)</f>
        <v>74</v>
      </c>
      <c r="C75" t="s">
        <v>170</v>
      </c>
      <c r="D75" s="4">
        <v>36700000</v>
      </c>
      <c r="E75" s="4">
        <v>19378155425</v>
      </c>
      <c r="F75" s="4">
        <f>Table1[[#This Row],[video views]]/Table1[[#This Row],[age_days]]</f>
        <v>3120978.4868738926</v>
      </c>
      <c r="G75" s="4">
        <f>Table1[[#This Row],[video views]]/Table1[[#This Row],[uploads]]</f>
        <v>195738943.6868687</v>
      </c>
      <c r="H75" t="s">
        <v>20</v>
      </c>
      <c r="I75" t="s">
        <v>170</v>
      </c>
      <c r="J75" s="4">
        <v>99</v>
      </c>
      <c r="K75" s="4">
        <f>Table1[[#This Row],[uploads]]/Table1[[#This Row],[age_years]]</f>
        <v>5.819777741987437</v>
      </c>
      <c r="L75" t="s">
        <v>25</v>
      </c>
      <c r="M75" t="s">
        <v>26</v>
      </c>
      <c r="N75" t="s">
        <v>20</v>
      </c>
      <c r="O75">
        <v>134</v>
      </c>
      <c r="P75">
        <v>30</v>
      </c>
      <c r="Q75">
        <v>34</v>
      </c>
      <c r="R75">
        <v>175243000</v>
      </c>
      <c r="S75" s="3">
        <v>43800</v>
      </c>
      <c r="T75" s="3">
        <v>701000</v>
      </c>
      <c r="U75" s="3">
        <f>(Table1[[#This Row],[lowest_monthly_earnings]]+Table1[[#This Row],[highest_monthly_earnings]])/2</f>
        <v>372400</v>
      </c>
      <c r="V75" s="3">
        <v>525700</v>
      </c>
      <c r="W75" s="3">
        <v>8400000</v>
      </c>
      <c r="X75" s="3">
        <f>(Table1[[#This Row],[lowest_yearly_earnings]]+Table1[[#This Row],[highest_yearly_earnings]])/2</f>
        <v>4462850</v>
      </c>
      <c r="Y75" s="5">
        <v>200000</v>
      </c>
      <c r="Z75" s="6">
        <f>Table1[[#This Row],[subscribers_for_last_30_days]]/Table1[[#This Row],[subscribers]]</f>
        <v>5.4495912806539508E-3</v>
      </c>
      <c r="AA75">
        <v>2006</v>
      </c>
      <c r="AB75" t="s">
        <v>33</v>
      </c>
      <c r="AC75">
        <v>19</v>
      </c>
      <c r="AD75" s="1" t="str">
        <f>_xlfn.CONCAT(Table1[[#This Row],[created_month]]," ",Table1[[#This Row],[created_year]])</f>
        <v>Sep 2006</v>
      </c>
      <c r="AE75">
        <f>"Sept 2023" - Table1[[#This Row],[month_created]]</f>
        <v>6209</v>
      </c>
      <c r="AF75" s="2">
        <f>Table1[[#This Row],[age_days]]/365</f>
        <v>17.010958904109589</v>
      </c>
    </row>
    <row r="76" spans="1:32" x14ac:dyDescent="0.35">
      <c r="A76">
        <v>100</v>
      </c>
      <c r="B76">
        <f>_xlfn.RANK.EQ(Table1[[#This Row],[source_rank]],A:A,1)</f>
        <v>75</v>
      </c>
      <c r="C76" t="s">
        <v>171</v>
      </c>
      <c r="D76" s="4">
        <v>36600000</v>
      </c>
      <c r="E76" s="4">
        <v>15653786446</v>
      </c>
      <c r="F76" s="4">
        <f>Table1[[#This Row],[video views]]/Table1[[#This Row],[age_days]]</f>
        <v>3079635.342514263</v>
      </c>
      <c r="G76" s="4">
        <f>Table1[[#This Row],[video views]]/Table1[[#This Row],[uploads]]</f>
        <v>1707437.4395724258</v>
      </c>
      <c r="H76" t="s">
        <v>137</v>
      </c>
      <c r="I76" t="s">
        <v>171</v>
      </c>
      <c r="J76" s="4">
        <v>9168</v>
      </c>
      <c r="K76" s="4">
        <f>Table1[[#This Row],[uploads]]/Table1[[#This Row],[age_years]]</f>
        <v>658.33562856580761</v>
      </c>
      <c r="L76" t="s">
        <v>21</v>
      </c>
      <c r="M76" t="s">
        <v>22</v>
      </c>
      <c r="N76" t="s">
        <v>29</v>
      </c>
      <c r="O76">
        <v>205</v>
      </c>
      <c r="P76">
        <v>26</v>
      </c>
      <c r="Q76">
        <v>31</v>
      </c>
      <c r="R76">
        <v>131462000</v>
      </c>
      <c r="S76" s="3">
        <v>0</v>
      </c>
      <c r="T76" s="3">
        <v>0</v>
      </c>
      <c r="U76" s="3">
        <f>(Table1[[#This Row],[lowest_monthly_earnings]]+Table1[[#This Row],[highest_monthly_earnings]])/2</f>
        <v>0</v>
      </c>
      <c r="V76" s="3">
        <v>0</v>
      </c>
      <c r="W76" s="3">
        <v>0</v>
      </c>
      <c r="X76" s="3">
        <f>(Table1[[#This Row],[lowest_yearly_earnings]]+Table1[[#This Row],[highest_yearly_earnings]])/2</f>
        <v>0</v>
      </c>
      <c r="Y76" s="5">
        <v>200000</v>
      </c>
      <c r="Z76" s="6">
        <f>Table1[[#This Row],[subscribers_for_last_30_days]]/Table1[[#This Row],[subscribers]]</f>
        <v>5.4644808743169399E-3</v>
      </c>
      <c r="AA76">
        <v>2009</v>
      </c>
      <c r="AB76" t="s">
        <v>83</v>
      </c>
      <c r="AC76">
        <v>21</v>
      </c>
      <c r="AD76" s="1" t="str">
        <f>_xlfn.CONCAT(Table1[[#This Row],[created_month]]," ",Table1[[#This Row],[created_year]])</f>
        <v>Oct 2009</v>
      </c>
      <c r="AE76">
        <f>"Sept 2023" - Table1[[#This Row],[month_created]]</f>
        <v>5083</v>
      </c>
      <c r="AF76" s="2">
        <f>Table1[[#This Row],[age_days]]/365</f>
        <v>13.926027397260274</v>
      </c>
    </row>
    <row r="77" spans="1:32" x14ac:dyDescent="0.35">
      <c r="A77">
        <v>102</v>
      </c>
      <c r="B77">
        <f>_xlfn.RANK.EQ(Table1[[#This Row],[source_rank]],A:A,1)</f>
        <v>76</v>
      </c>
      <c r="C77" t="s">
        <v>172</v>
      </c>
      <c r="D77" s="4">
        <v>36300000</v>
      </c>
      <c r="E77" s="4">
        <v>3010784935</v>
      </c>
      <c r="F77" s="4">
        <f>Table1[[#This Row],[video views]]/Table1[[#This Row],[age_days]]</f>
        <v>153603.63935513495</v>
      </c>
      <c r="G77" s="4">
        <f>Table1[[#This Row],[video views]]/Table1[[#This Row],[uploads]]</f>
        <v>4046753.9448924731</v>
      </c>
      <c r="H77" t="s">
        <v>85</v>
      </c>
      <c r="I77" t="s">
        <v>172</v>
      </c>
      <c r="J77" s="4">
        <v>744</v>
      </c>
      <c r="K77" s="4">
        <f>Table1[[#This Row],[uploads]]/Table1[[#This Row],[age_years]]</f>
        <v>13.854395183919188</v>
      </c>
      <c r="L77" t="s">
        <v>25</v>
      </c>
      <c r="M77" t="s">
        <v>26</v>
      </c>
      <c r="N77" t="s">
        <v>29</v>
      </c>
      <c r="O77">
        <v>2860</v>
      </c>
      <c r="P77">
        <v>32</v>
      </c>
      <c r="Q77">
        <v>5</v>
      </c>
      <c r="R77">
        <v>21103000</v>
      </c>
      <c r="S77" s="3">
        <v>5300</v>
      </c>
      <c r="T77" s="3">
        <v>84400</v>
      </c>
      <c r="U77" s="3">
        <f>(Table1[[#This Row],[lowest_monthly_earnings]]+Table1[[#This Row],[highest_monthly_earnings]])/2</f>
        <v>44850</v>
      </c>
      <c r="V77" s="3">
        <v>63300</v>
      </c>
      <c r="W77" s="3">
        <v>1000000</v>
      </c>
      <c r="X77" s="3">
        <f>(Table1[[#This Row],[lowest_yearly_earnings]]+Table1[[#This Row],[highest_yearly_earnings]])/2</f>
        <v>531650</v>
      </c>
      <c r="Y77" s="5">
        <v>300000</v>
      </c>
      <c r="Z77" s="6">
        <f>Table1[[#This Row],[subscribers_for_last_30_days]]/Table1[[#This Row],[subscribers]]</f>
        <v>8.2644628099173556E-3</v>
      </c>
      <c r="AA77">
        <v>1970</v>
      </c>
      <c r="AB77" t="s">
        <v>47</v>
      </c>
      <c r="AC77">
        <v>1</v>
      </c>
      <c r="AD77" s="1" t="str">
        <f>_xlfn.CONCAT(Table1[[#This Row],[created_month]]," ",Table1[[#This Row],[created_year]])</f>
        <v>Jan 1970</v>
      </c>
      <c r="AE77">
        <f>"Sept 2023" - Table1[[#This Row],[month_created]]</f>
        <v>19601</v>
      </c>
      <c r="AF77" s="2">
        <f>Table1[[#This Row],[age_days]]/365</f>
        <v>53.701369863013696</v>
      </c>
    </row>
    <row r="78" spans="1:32" x14ac:dyDescent="0.35">
      <c r="A78">
        <v>106</v>
      </c>
      <c r="B78">
        <f>_xlfn.RANK.EQ(Table1[[#This Row],[source_rank]],A:A,1)</f>
        <v>77</v>
      </c>
      <c r="C78" t="s">
        <v>173</v>
      </c>
      <c r="D78" s="4">
        <v>35700000</v>
      </c>
      <c r="E78" s="4">
        <v>27118354077</v>
      </c>
      <c r="F78" s="4">
        <f>Table1[[#This Row],[video views]]/Table1[[#This Row],[age_days]]</f>
        <v>7243150.127403846</v>
      </c>
      <c r="G78" s="4">
        <f>Table1[[#This Row],[video views]]/Table1[[#This Row],[uploads]]</f>
        <v>41465373.206422016</v>
      </c>
      <c r="H78" t="s">
        <v>20</v>
      </c>
      <c r="I78" t="s">
        <v>173</v>
      </c>
      <c r="J78" s="4">
        <v>654</v>
      </c>
      <c r="K78" s="4">
        <f>Table1[[#This Row],[uploads]]/Table1[[#This Row],[age_years]]</f>
        <v>63.758012820512818</v>
      </c>
      <c r="L78" t="s">
        <v>80</v>
      </c>
      <c r="M78" t="s">
        <v>81</v>
      </c>
      <c r="N78" t="s">
        <v>20</v>
      </c>
      <c r="O78">
        <v>58</v>
      </c>
      <c r="P78">
        <v>2</v>
      </c>
      <c r="Q78">
        <v>37</v>
      </c>
      <c r="R78">
        <v>302071000</v>
      </c>
      <c r="S78" s="3">
        <v>75500</v>
      </c>
      <c r="T78" s="3">
        <v>1200000</v>
      </c>
      <c r="U78" s="3">
        <f>(Table1[[#This Row],[lowest_monthly_earnings]]+Table1[[#This Row],[highest_monthly_earnings]])/2</f>
        <v>637750</v>
      </c>
      <c r="V78" s="3">
        <v>906200</v>
      </c>
      <c r="W78" s="3">
        <v>14500000</v>
      </c>
      <c r="X78" s="3">
        <f>(Table1[[#This Row],[lowest_yearly_earnings]]+Table1[[#This Row],[highest_yearly_earnings]])/2</f>
        <v>7703100</v>
      </c>
      <c r="Y78" s="5">
        <v>400000</v>
      </c>
      <c r="Z78" s="6">
        <f>Table1[[#This Row],[subscribers_for_last_30_days]]/Table1[[#This Row],[subscribers]]</f>
        <v>1.1204481792717087E-2</v>
      </c>
      <c r="AA78">
        <v>2013</v>
      </c>
      <c r="AB78" t="s">
        <v>56</v>
      </c>
      <c r="AC78">
        <v>6</v>
      </c>
      <c r="AD78" s="1" t="str">
        <f>_xlfn.CONCAT(Table1[[#This Row],[created_month]]," ",Table1[[#This Row],[created_year]])</f>
        <v>Jun 2013</v>
      </c>
      <c r="AE78">
        <f>"Sept 2023" - Table1[[#This Row],[month_created]]</f>
        <v>3744</v>
      </c>
      <c r="AF78" s="2">
        <f>Table1[[#This Row],[age_days]]/365</f>
        <v>10.257534246575343</v>
      </c>
    </row>
    <row r="79" spans="1:32" x14ac:dyDescent="0.35">
      <c r="A79">
        <v>107</v>
      </c>
      <c r="B79">
        <f>_xlfn.RANK.EQ(Table1[[#This Row],[source_rank]],A:A,1)</f>
        <v>78</v>
      </c>
      <c r="C79" t="s">
        <v>174</v>
      </c>
      <c r="D79" s="4">
        <v>35500000</v>
      </c>
      <c r="E79" s="4">
        <v>15657673422</v>
      </c>
      <c r="F79" s="4">
        <f>Table1[[#This Row],[video views]]/Table1[[#This Row],[age_days]]</f>
        <v>4019941.8284980743</v>
      </c>
      <c r="G79" s="4">
        <f>Table1[[#This Row],[video views]]/Table1[[#This Row],[uploads]]</f>
        <v>2069478.3798572561</v>
      </c>
      <c r="H79" t="s">
        <v>29</v>
      </c>
      <c r="I79" t="s">
        <v>174</v>
      </c>
      <c r="J79" s="4">
        <v>7566</v>
      </c>
      <c r="K79" s="4">
        <f>Table1[[#This Row],[uploads]]/Table1[[#This Row],[age_years]]</f>
        <v>709.0089858793325</v>
      </c>
      <c r="L79" t="s">
        <v>21</v>
      </c>
      <c r="M79" t="s">
        <v>22</v>
      </c>
      <c r="N79" t="s">
        <v>20</v>
      </c>
      <c r="O79">
        <v>199</v>
      </c>
      <c r="P79">
        <v>27</v>
      </c>
      <c r="Q79">
        <v>38</v>
      </c>
      <c r="R79">
        <v>533793000</v>
      </c>
      <c r="S79" s="3">
        <v>133400</v>
      </c>
      <c r="T79" s="3">
        <v>2100000</v>
      </c>
      <c r="U79" s="3">
        <f>(Table1[[#This Row],[lowest_monthly_earnings]]+Table1[[#This Row],[highest_monthly_earnings]])/2</f>
        <v>1116700</v>
      </c>
      <c r="V79" s="3">
        <v>1600000</v>
      </c>
      <c r="W79" s="3">
        <v>25600000</v>
      </c>
      <c r="X79" s="3">
        <f>(Table1[[#This Row],[lowest_yearly_earnings]]+Table1[[#This Row],[highest_yearly_earnings]])/2</f>
        <v>13600000</v>
      </c>
      <c r="Y79" s="5">
        <v>900000</v>
      </c>
      <c r="Z79" s="6">
        <f>Table1[[#This Row],[subscribers_for_last_30_days]]/Table1[[#This Row],[subscribers]]</f>
        <v>2.5352112676056339E-2</v>
      </c>
      <c r="AA79">
        <v>2013</v>
      </c>
      <c r="AB79" t="s">
        <v>47</v>
      </c>
      <c r="AC79">
        <v>4</v>
      </c>
      <c r="AD79" s="1" t="str">
        <f>_xlfn.CONCAT(Table1[[#This Row],[created_month]]," ",Table1[[#This Row],[created_year]])</f>
        <v>Jan 2013</v>
      </c>
      <c r="AE79">
        <f>"Sept 2023" - Table1[[#This Row],[month_created]]</f>
        <v>3895</v>
      </c>
      <c r="AF79" s="2">
        <f>Table1[[#This Row],[age_days]]/365</f>
        <v>10.671232876712329</v>
      </c>
    </row>
    <row r="80" spans="1:32" x14ac:dyDescent="0.35">
      <c r="A80">
        <v>108</v>
      </c>
      <c r="B80">
        <f>_xlfn.RANK.EQ(Table1[[#This Row],[source_rank]],A:A,1)</f>
        <v>79</v>
      </c>
      <c r="C80" t="s">
        <v>175</v>
      </c>
      <c r="D80" s="4">
        <v>35500000</v>
      </c>
      <c r="E80" s="4">
        <v>16105023749</v>
      </c>
      <c r="F80" s="4">
        <f>Table1[[#This Row],[video views]]/Table1[[#This Row],[age_days]]</f>
        <v>2580933.2931089746</v>
      </c>
      <c r="G80" s="4">
        <f>Table1[[#This Row],[video views]]/Table1[[#This Row],[uploads]]</f>
        <v>58937.709278878705</v>
      </c>
      <c r="H80" t="s">
        <v>85</v>
      </c>
      <c r="I80" t="s">
        <v>175</v>
      </c>
      <c r="J80" s="4">
        <v>273255</v>
      </c>
      <c r="K80" s="4">
        <f>Table1[[#This Row],[uploads]]/Table1[[#This Row],[age_years]]</f>
        <v>15983.665865384615</v>
      </c>
      <c r="L80" t="s">
        <v>21</v>
      </c>
      <c r="M80" t="s">
        <v>22</v>
      </c>
      <c r="N80" t="s">
        <v>86</v>
      </c>
      <c r="O80">
        <v>185</v>
      </c>
      <c r="P80">
        <v>27</v>
      </c>
      <c r="Q80">
        <v>3</v>
      </c>
      <c r="R80">
        <v>290847000</v>
      </c>
      <c r="S80" s="3">
        <v>72700</v>
      </c>
      <c r="T80" s="3">
        <v>1200000</v>
      </c>
      <c r="U80" s="3">
        <f>(Table1[[#This Row],[lowest_monthly_earnings]]+Table1[[#This Row],[highest_monthly_earnings]])/2</f>
        <v>636350</v>
      </c>
      <c r="V80" s="3">
        <v>872500</v>
      </c>
      <c r="W80" s="3">
        <v>14000000</v>
      </c>
      <c r="X80" s="3">
        <f>(Table1[[#This Row],[lowest_yearly_earnings]]+Table1[[#This Row],[highest_yearly_earnings]])/2</f>
        <v>7436250</v>
      </c>
      <c r="Y80" s="5">
        <v>600000</v>
      </c>
      <c r="Z80" s="6">
        <f>Table1[[#This Row],[subscribers_for_last_30_days]]/Table1[[#This Row],[subscribers]]</f>
        <v>1.6901408450704224E-2</v>
      </c>
      <c r="AA80">
        <v>2006</v>
      </c>
      <c r="AB80" t="s">
        <v>57</v>
      </c>
      <c r="AC80">
        <v>26</v>
      </c>
      <c r="AD80" s="1" t="str">
        <f>_xlfn.CONCAT(Table1[[#This Row],[created_month]]," ",Table1[[#This Row],[created_year]])</f>
        <v>Aug 2006</v>
      </c>
      <c r="AE80">
        <f>"Sept 2023" - Table1[[#This Row],[month_created]]</f>
        <v>6240</v>
      </c>
      <c r="AF80" s="2">
        <f>Table1[[#This Row],[age_days]]/365</f>
        <v>17.095890410958905</v>
      </c>
    </row>
    <row r="81" spans="1:32" x14ac:dyDescent="0.35">
      <c r="A81">
        <v>109</v>
      </c>
      <c r="B81">
        <f>_xlfn.RANK.EQ(Table1[[#This Row],[source_rank]],A:A,1)</f>
        <v>80</v>
      </c>
      <c r="C81" t="s">
        <v>176</v>
      </c>
      <c r="D81" s="4">
        <v>35400000</v>
      </c>
      <c r="E81" s="4">
        <v>22637783517</v>
      </c>
      <c r="F81" s="4">
        <f>Table1[[#This Row],[video views]]/Table1[[#This Row],[age_days]]</f>
        <v>5428725.0640287772</v>
      </c>
      <c r="G81" s="4">
        <f>Table1[[#This Row],[video views]]/Table1[[#This Row],[uploads]]</f>
        <v>11262578.864179105</v>
      </c>
      <c r="H81" t="s">
        <v>20</v>
      </c>
      <c r="I81" t="s">
        <v>176</v>
      </c>
      <c r="J81" s="4">
        <v>2010</v>
      </c>
      <c r="K81" s="4">
        <f>Table1[[#This Row],[uploads]]/Table1[[#This Row],[age_years]]</f>
        <v>175.93525179856115</v>
      </c>
      <c r="L81" t="s">
        <v>21</v>
      </c>
      <c r="M81" t="s">
        <v>22</v>
      </c>
      <c r="N81" t="s">
        <v>20</v>
      </c>
      <c r="O81">
        <v>94</v>
      </c>
      <c r="P81">
        <v>28</v>
      </c>
      <c r="Q81">
        <v>39</v>
      </c>
      <c r="R81">
        <v>331474000</v>
      </c>
      <c r="S81" s="3">
        <v>82900</v>
      </c>
      <c r="T81" s="3">
        <v>1300000</v>
      </c>
      <c r="U81" s="3">
        <f>(Table1[[#This Row],[lowest_monthly_earnings]]+Table1[[#This Row],[highest_monthly_earnings]])/2</f>
        <v>691450</v>
      </c>
      <c r="V81" s="3">
        <v>994400</v>
      </c>
      <c r="W81" s="3">
        <v>15900000</v>
      </c>
      <c r="X81" s="3">
        <f>(Table1[[#This Row],[lowest_yearly_earnings]]+Table1[[#This Row],[highest_yearly_earnings]])/2</f>
        <v>8447200</v>
      </c>
      <c r="Y81" s="5">
        <v>500000</v>
      </c>
      <c r="Z81" s="6">
        <f>Table1[[#This Row],[subscribers_for_last_30_days]]/Table1[[#This Row],[subscribers]]</f>
        <v>1.4124293785310734E-2</v>
      </c>
      <c r="AA81">
        <v>2012</v>
      </c>
      <c r="AB81" t="s">
        <v>41</v>
      </c>
      <c r="AC81">
        <v>2</v>
      </c>
      <c r="AD81" s="1" t="str">
        <f>_xlfn.CONCAT(Table1[[#This Row],[created_month]]," ",Table1[[#This Row],[created_year]])</f>
        <v>Apr 2012</v>
      </c>
      <c r="AE81">
        <f>"Sept 2023" - Table1[[#This Row],[month_created]]</f>
        <v>4170</v>
      </c>
      <c r="AF81" s="2">
        <f>Table1[[#This Row],[age_days]]/365</f>
        <v>11.424657534246576</v>
      </c>
    </row>
    <row r="82" spans="1:32" x14ac:dyDescent="0.35">
      <c r="A82">
        <v>111</v>
      </c>
      <c r="B82">
        <f>_xlfn.RANK.EQ(Table1[[#This Row],[source_rank]],A:A,1)</f>
        <v>81</v>
      </c>
      <c r="C82" t="s">
        <v>178</v>
      </c>
      <c r="D82" s="4">
        <v>35200000</v>
      </c>
      <c r="E82" s="4">
        <v>20297931219</v>
      </c>
      <c r="F82" s="4">
        <f>Table1[[#This Row],[video views]]/Table1[[#This Row],[age_days]]</f>
        <v>4902881.9369565221</v>
      </c>
      <c r="G82" s="4">
        <f>Table1[[#This Row],[video views]]/Table1[[#This Row],[uploads]]</f>
        <v>3697255.2311475412</v>
      </c>
      <c r="H82" t="s">
        <v>38</v>
      </c>
      <c r="I82" t="s">
        <v>178</v>
      </c>
      <c r="J82" s="4">
        <v>5490</v>
      </c>
      <c r="K82" s="4">
        <f>Table1[[#This Row],[uploads]]/Table1[[#This Row],[age_years]]</f>
        <v>484.02173913043481</v>
      </c>
      <c r="L82" t="s">
        <v>25</v>
      </c>
      <c r="M82" t="s">
        <v>26</v>
      </c>
      <c r="N82" t="s">
        <v>27</v>
      </c>
      <c r="O82">
        <v>119</v>
      </c>
      <c r="P82">
        <v>34</v>
      </c>
      <c r="Q82">
        <v>8</v>
      </c>
      <c r="R82">
        <v>127329000</v>
      </c>
      <c r="S82" s="3">
        <v>31800</v>
      </c>
      <c r="T82" s="3">
        <v>509300</v>
      </c>
      <c r="U82" s="3">
        <f>(Table1[[#This Row],[lowest_monthly_earnings]]+Table1[[#This Row],[highest_monthly_earnings]])/2</f>
        <v>270550</v>
      </c>
      <c r="V82" s="3">
        <v>382000</v>
      </c>
      <c r="W82" s="3">
        <v>6100000</v>
      </c>
      <c r="X82" s="3">
        <f>(Table1[[#This Row],[lowest_yearly_earnings]]+Table1[[#This Row],[highest_yearly_earnings]])/2</f>
        <v>3241000</v>
      </c>
      <c r="Y82" s="5">
        <v>100000</v>
      </c>
      <c r="Z82" s="6">
        <f>Table1[[#This Row],[subscribers_for_last_30_days]]/Table1[[#This Row],[subscribers]]</f>
        <v>2.840909090909091E-3</v>
      </c>
      <c r="AA82">
        <v>2012</v>
      </c>
      <c r="AB82" t="s">
        <v>37</v>
      </c>
      <c r="AC82">
        <v>26</v>
      </c>
      <c r="AD82" s="1" t="str">
        <f>_xlfn.CONCAT(Table1[[#This Row],[created_month]]," ",Table1[[#This Row],[created_year]])</f>
        <v>May 2012</v>
      </c>
      <c r="AE82">
        <f>"Sept 2023" - Table1[[#This Row],[month_created]]</f>
        <v>4140</v>
      </c>
      <c r="AF82" s="2">
        <f>Table1[[#This Row],[age_days]]/365</f>
        <v>11.342465753424657</v>
      </c>
    </row>
    <row r="83" spans="1:32" x14ac:dyDescent="0.35">
      <c r="A83">
        <v>112</v>
      </c>
      <c r="B83">
        <f>_xlfn.RANK.EQ(Table1[[#This Row],[source_rank]],A:A,1)</f>
        <v>82</v>
      </c>
      <c r="C83" t="s">
        <v>179</v>
      </c>
      <c r="D83" s="4">
        <v>35200000</v>
      </c>
      <c r="E83" s="4">
        <v>55299840198</v>
      </c>
      <c r="F83" s="4">
        <f>Table1[[#This Row],[video views]]/Table1[[#This Row],[age_days]]</f>
        <v>17804198.389568578</v>
      </c>
      <c r="G83" s="4">
        <f>Table1[[#This Row],[video views]]/Table1[[#This Row],[uploads]]</f>
        <v>22543758.743579291</v>
      </c>
      <c r="H83" t="s">
        <v>29</v>
      </c>
      <c r="I83" t="s">
        <v>179</v>
      </c>
      <c r="J83" s="4">
        <v>2453</v>
      </c>
      <c r="K83" s="4">
        <f>Table1[[#This Row],[uploads]]/Table1[[#This Row],[age_years]]</f>
        <v>288.26303927881514</v>
      </c>
      <c r="L83" t="s">
        <v>25</v>
      </c>
      <c r="M83" t="s">
        <v>26</v>
      </c>
      <c r="N83" t="s">
        <v>29</v>
      </c>
      <c r="O83">
        <v>15</v>
      </c>
      <c r="P83">
        <v>35</v>
      </c>
      <c r="Q83">
        <v>32</v>
      </c>
      <c r="R83">
        <v>238613000</v>
      </c>
      <c r="S83" s="3">
        <v>59700</v>
      </c>
      <c r="T83" s="3">
        <v>954500</v>
      </c>
      <c r="U83" s="3">
        <f>(Table1[[#This Row],[lowest_monthly_earnings]]+Table1[[#This Row],[highest_monthly_earnings]])/2</f>
        <v>507100</v>
      </c>
      <c r="V83" s="3">
        <v>715800</v>
      </c>
      <c r="W83" s="3">
        <v>11500000</v>
      </c>
      <c r="X83" s="3">
        <f>(Table1[[#This Row],[lowest_yearly_earnings]]+Table1[[#This Row],[highest_yearly_earnings]])/2</f>
        <v>6107900</v>
      </c>
      <c r="Y83" s="5">
        <v>200000</v>
      </c>
      <c r="Z83" s="6">
        <f>Table1[[#This Row],[subscribers_for_last_30_days]]/Table1[[#This Row],[subscribers]]</f>
        <v>5.681818181818182E-3</v>
      </c>
      <c r="AA83">
        <v>2015</v>
      </c>
      <c r="AB83" t="s">
        <v>23</v>
      </c>
      <c r="AC83">
        <v>17</v>
      </c>
      <c r="AD83" s="1" t="str">
        <f>_xlfn.CONCAT(Table1[[#This Row],[created_month]]," ",Table1[[#This Row],[created_year]])</f>
        <v>Mar 2015</v>
      </c>
      <c r="AE83">
        <f>"Sept 2023" - Table1[[#This Row],[month_created]]</f>
        <v>3106</v>
      </c>
      <c r="AF83" s="2">
        <f>Table1[[#This Row],[age_days]]/365</f>
        <v>8.5095890410958912</v>
      </c>
    </row>
    <row r="84" spans="1:32" x14ac:dyDescent="0.35">
      <c r="A84">
        <v>113</v>
      </c>
      <c r="B84">
        <f>_xlfn.RANK.EQ(Table1[[#This Row],[source_rank]],A:A,1)</f>
        <v>83</v>
      </c>
      <c r="C84" t="s">
        <v>180</v>
      </c>
      <c r="D84" s="4">
        <v>34900000</v>
      </c>
      <c r="E84" s="4">
        <v>25607397308</v>
      </c>
      <c r="F84" s="4">
        <f>Table1[[#This Row],[video views]]/Table1[[#This Row],[age_days]]</f>
        <v>9145499.0385714285</v>
      </c>
      <c r="G84" s="4">
        <f>Table1[[#This Row],[video views]]/Table1[[#This Row],[uploads]]</f>
        <v>41503075.053484604</v>
      </c>
      <c r="H84" t="s">
        <v>32</v>
      </c>
      <c r="I84" t="s">
        <v>181</v>
      </c>
      <c r="J84" s="4">
        <v>617</v>
      </c>
      <c r="K84" s="4">
        <f>Table1[[#This Row],[uploads]]/Table1[[#This Row],[age_years]]</f>
        <v>80.430357142857147</v>
      </c>
      <c r="L84" t="s">
        <v>25</v>
      </c>
      <c r="M84" t="s">
        <v>26</v>
      </c>
      <c r="N84" t="s">
        <v>77</v>
      </c>
      <c r="O84">
        <v>69</v>
      </c>
      <c r="P84">
        <v>36</v>
      </c>
      <c r="Q84">
        <v>7</v>
      </c>
      <c r="R84">
        <v>335307000</v>
      </c>
      <c r="S84" s="3">
        <v>83800</v>
      </c>
      <c r="T84" s="3">
        <v>1300000</v>
      </c>
      <c r="U84" s="3">
        <f>(Table1[[#This Row],[lowest_monthly_earnings]]+Table1[[#This Row],[highest_monthly_earnings]])/2</f>
        <v>691900</v>
      </c>
      <c r="V84" s="3">
        <v>1000000</v>
      </c>
      <c r="W84" s="3">
        <v>16100000</v>
      </c>
      <c r="X84" s="3">
        <f>(Table1[[#This Row],[lowest_yearly_earnings]]+Table1[[#This Row],[highest_yearly_earnings]])/2</f>
        <v>8550000</v>
      </c>
      <c r="Y84" s="5">
        <v>300000</v>
      </c>
      <c r="Z84" s="6">
        <f>Table1[[#This Row],[subscribers_for_last_30_days]]/Table1[[#This Row],[subscribers]]</f>
        <v>8.5959885386819486E-3</v>
      </c>
      <c r="AA84">
        <v>2016</v>
      </c>
      <c r="AB84" t="s">
        <v>47</v>
      </c>
      <c r="AC84">
        <v>6</v>
      </c>
      <c r="AD84" s="1" t="str">
        <f>_xlfn.CONCAT(Table1[[#This Row],[created_month]]," ",Table1[[#This Row],[created_year]])</f>
        <v>Jan 2016</v>
      </c>
      <c r="AE84">
        <f>"Sept 2023" - Table1[[#This Row],[month_created]]</f>
        <v>2800</v>
      </c>
      <c r="AF84" s="2">
        <f>Table1[[#This Row],[age_days]]/365</f>
        <v>7.6712328767123283</v>
      </c>
    </row>
    <row r="85" spans="1:32" x14ac:dyDescent="0.35">
      <c r="A85">
        <v>116</v>
      </c>
      <c r="B85">
        <f>_xlfn.RANK.EQ(Table1[[#This Row],[source_rank]],A:A,1)</f>
        <v>84</v>
      </c>
      <c r="C85" t="s">
        <v>182</v>
      </c>
      <c r="D85" s="4">
        <v>34300000</v>
      </c>
      <c r="E85" s="4">
        <v>12746535822</v>
      </c>
      <c r="F85" s="4">
        <f>Table1[[#This Row],[video views]]/Table1[[#This Row],[age_days]]</f>
        <v>5046134.5296912109</v>
      </c>
      <c r="G85" s="4">
        <f>Table1[[#This Row],[video views]]/Table1[[#This Row],[uploads]]</f>
        <v>18772512.256259203</v>
      </c>
      <c r="H85" t="s">
        <v>20</v>
      </c>
      <c r="I85" t="s">
        <v>182</v>
      </c>
      <c r="J85" s="4">
        <v>679</v>
      </c>
      <c r="K85" s="4">
        <f>Table1[[#This Row],[uploads]]/Table1[[#This Row],[age_years]]</f>
        <v>98.11361836896279</v>
      </c>
      <c r="L85" t="s">
        <v>21</v>
      </c>
      <c r="M85" t="s">
        <v>22</v>
      </c>
      <c r="N85" t="s">
        <v>20</v>
      </c>
      <c r="O85">
        <v>299</v>
      </c>
      <c r="P85">
        <v>31</v>
      </c>
      <c r="Q85">
        <v>41</v>
      </c>
      <c r="R85">
        <v>101357000</v>
      </c>
      <c r="S85" s="3">
        <v>25300</v>
      </c>
      <c r="T85" s="3">
        <v>405400</v>
      </c>
      <c r="U85" s="3">
        <f>(Table1[[#This Row],[lowest_monthly_earnings]]+Table1[[#This Row],[highest_monthly_earnings]])/2</f>
        <v>215350</v>
      </c>
      <c r="V85" s="3">
        <v>304100</v>
      </c>
      <c r="W85" s="3">
        <v>4900000</v>
      </c>
      <c r="X85" s="3">
        <f>(Table1[[#This Row],[lowest_yearly_earnings]]+Table1[[#This Row],[highest_yearly_earnings]])/2</f>
        <v>2602050</v>
      </c>
      <c r="Y85" s="5">
        <v>100000</v>
      </c>
      <c r="Z85" s="6">
        <f>Table1[[#This Row],[subscribers_for_last_30_days]]/Table1[[#This Row],[subscribers]]</f>
        <v>2.9154518950437317E-3</v>
      </c>
      <c r="AA85">
        <v>2016</v>
      </c>
      <c r="AB85" t="s">
        <v>83</v>
      </c>
      <c r="AC85">
        <v>22</v>
      </c>
      <c r="AD85" s="1" t="str">
        <f>_xlfn.CONCAT(Table1[[#This Row],[created_month]]," ",Table1[[#This Row],[created_year]])</f>
        <v>Oct 2016</v>
      </c>
      <c r="AE85">
        <f>"Sept 2023" - Table1[[#This Row],[month_created]]</f>
        <v>2526</v>
      </c>
      <c r="AF85" s="2">
        <f>Table1[[#This Row],[age_days]]/365</f>
        <v>6.9205479452054792</v>
      </c>
    </row>
    <row r="86" spans="1:32" x14ac:dyDescent="0.35">
      <c r="A86">
        <v>117</v>
      </c>
      <c r="B86">
        <f>_xlfn.RANK.EQ(Table1[[#This Row],[source_rank]],A:A,1)</f>
        <v>85</v>
      </c>
      <c r="C86" t="s">
        <v>183</v>
      </c>
      <c r="D86" s="4">
        <v>34100000</v>
      </c>
      <c r="E86" s="4">
        <v>23005313609</v>
      </c>
      <c r="F86" s="4">
        <f>Table1[[#This Row],[video views]]/Table1[[#This Row],[age_days]]</f>
        <v>5006597.0857453756</v>
      </c>
      <c r="G86" s="4">
        <f>Table1[[#This Row],[video views]]/Table1[[#This Row],[uploads]]</f>
        <v>163158252.54609931</v>
      </c>
      <c r="H86" t="s">
        <v>20</v>
      </c>
      <c r="I86" t="s">
        <v>183</v>
      </c>
      <c r="J86" s="4">
        <v>141</v>
      </c>
      <c r="K86" s="4">
        <f>Table1[[#This Row],[uploads]]/Table1[[#This Row],[age_years]]</f>
        <v>11.200217627856366</v>
      </c>
      <c r="L86" t="s">
        <v>126</v>
      </c>
      <c r="M86" t="s">
        <v>127</v>
      </c>
      <c r="N86" t="s">
        <v>20</v>
      </c>
      <c r="O86">
        <v>89</v>
      </c>
      <c r="P86">
        <v>2</v>
      </c>
      <c r="Q86">
        <v>42</v>
      </c>
      <c r="R86">
        <v>128696000</v>
      </c>
      <c r="S86" s="3">
        <v>32200</v>
      </c>
      <c r="T86" s="3">
        <v>514800</v>
      </c>
      <c r="U86" s="3">
        <f>(Table1[[#This Row],[lowest_monthly_earnings]]+Table1[[#This Row],[highest_monthly_earnings]])/2</f>
        <v>273500</v>
      </c>
      <c r="V86" s="3">
        <v>386100</v>
      </c>
      <c r="W86" s="3">
        <v>6200000</v>
      </c>
      <c r="X86" s="3">
        <f>(Table1[[#This Row],[lowest_yearly_earnings]]+Table1[[#This Row],[highest_yearly_earnings]])/2</f>
        <v>3293050</v>
      </c>
      <c r="Y86" s="5">
        <v>100000</v>
      </c>
      <c r="Z86" s="6">
        <f>Table1[[#This Row],[subscribers_for_last_30_days]]/Table1[[#This Row],[subscribers]]</f>
        <v>2.9325513196480938E-3</v>
      </c>
      <c r="AA86">
        <v>2011</v>
      </c>
      <c r="AB86" t="s">
        <v>30</v>
      </c>
      <c r="AC86">
        <v>18</v>
      </c>
      <c r="AD86" s="1" t="str">
        <f>_xlfn.CONCAT(Table1[[#This Row],[created_month]]," ",Table1[[#This Row],[created_year]])</f>
        <v>Feb 2011</v>
      </c>
      <c r="AE86">
        <f>"Sept 2023" - Table1[[#This Row],[month_created]]</f>
        <v>4595</v>
      </c>
      <c r="AF86" s="2">
        <f>Table1[[#This Row],[age_days]]/365</f>
        <v>12.58904109589041</v>
      </c>
    </row>
    <row r="87" spans="1:32" x14ac:dyDescent="0.35">
      <c r="A87">
        <v>118</v>
      </c>
      <c r="B87">
        <f>_xlfn.RANK.EQ(Table1[[#This Row],[source_rank]],A:A,1)</f>
        <v>86</v>
      </c>
      <c r="C87" t="s">
        <v>184</v>
      </c>
      <c r="D87" s="4">
        <v>34000000</v>
      </c>
      <c r="E87" s="4">
        <v>3963007415</v>
      </c>
      <c r="F87" s="4">
        <f>Table1[[#This Row],[video views]]/Table1[[#This Row],[age_days]]</f>
        <v>1808766.5061615701</v>
      </c>
      <c r="G87" s="4">
        <f>Table1[[#This Row],[video views]]/Table1[[#This Row],[uploads]]</f>
        <v>1735117.0818739054</v>
      </c>
      <c r="H87" t="s">
        <v>29</v>
      </c>
      <c r="I87" t="s">
        <v>184</v>
      </c>
      <c r="J87" s="4">
        <v>2284</v>
      </c>
      <c r="K87" s="4">
        <f>Table1[[#This Row],[uploads]]/Table1[[#This Row],[age_years]]</f>
        <v>380.49292560474669</v>
      </c>
      <c r="L87" t="s">
        <v>185</v>
      </c>
      <c r="M87" t="s">
        <v>186</v>
      </c>
      <c r="N87" t="s">
        <v>29</v>
      </c>
      <c r="O87">
        <v>1882</v>
      </c>
      <c r="P87">
        <v>1</v>
      </c>
      <c r="Q87">
        <v>33</v>
      </c>
      <c r="R87">
        <v>547141000</v>
      </c>
      <c r="S87" s="3">
        <v>136800</v>
      </c>
      <c r="T87" s="3">
        <v>2200000</v>
      </c>
      <c r="U87" s="3">
        <f>(Table1[[#This Row],[lowest_monthly_earnings]]+Table1[[#This Row],[highest_monthly_earnings]])/2</f>
        <v>1168400</v>
      </c>
      <c r="V87" s="3">
        <v>1600000</v>
      </c>
      <c r="W87" s="3">
        <v>26300000</v>
      </c>
      <c r="X87" s="3">
        <f>(Table1[[#This Row],[lowest_yearly_earnings]]+Table1[[#This Row],[highest_yearly_earnings]])/2</f>
        <v>13950000</v>
      </c>
      <c r="Y87" s="5">
        <v>5500000</v>
      </c>
      <c r="Z87" s="6">
        <f>Table1[[#This Row],[subscribers_for_last_30_days]]/Table1[[#This Row],[subscribers]]</f>
        <v>0.16176470588235295</v>
      </c>
      <c r="AA87">
        <v>2017</v>
      </c>
      <c r="AB87" t="s">
        <v>33</v>
      </c>
      <c r="AC87">
        <v>7</v>
      </c>
      <c r="AD87" s="1" t="str">
        <f>_xlfn.CONCAT(Table1[[#This Row],[created_month]]," ",Table1[[#This Row],[created_year]])</f>
        <v>Sep 2017</v>
      </c>
      <c r="AE87">
        <f>"Sept 2023" - Table1[[#This Row],[month_created]]</f>
        <v>2191</v>
      </c>
      <c r="AF87" s="2">
        <f>Table1[[#This Row],[age_days]]/365</f>
        <v>6.0027397260273974</v>
      </c>
    </row>
    <row r="88" spans="1:32" x14ac:dyDescent="0.35">
      <c r="A88">
        <v>119</v>
      </c>
      <c r="B88">
        <f>_xlfn.RANK.EQ(Table1[[#This Row],[source_rank]],A:A,1)</f>
        <v>87</v>
      </c>
      <c r="C88" t="s">
        <v>187</v>
      </c>
      <c r="D88" s="4">
        <v>34000000</v>
      </c>
      <c r="E88" s="4">
        <v>11351015824</v>
      </c>
      <c r="F88" s="4">
        <f>Table1[[#This Row],[video views]]/Table1[[#This Row],[age_days]]</f>
        <v>2914253.0998716303</v>
      </c>
      <c r="G88" s="4">
        <f>Table1[[#This Row],[video views]]/Table1[[#This Row],[uploads]]</f>
        <v>47295899.266666666</v>
      </c>
      <c r="H88" t="s">
        <v>24</v>
      </c>
      <c r="I88" t="s">
        <v>187</v>
      </c>
      <c r="J88" s="4">
        <v>240</v>
      </c>
      <c r="K88" s="4">
        <f>Table1[[#This Row],[uploads]]/Table1[[#This Row],[age_years]]</f>
        <v>22.490372272143773</v>
      </c>
      <c r="L88" t="s">
        <v>21</v>
      </c>
      <c r="M88" t="s">
        <v>22</v>
      </c>
      <c r="N88" t="s">
        <v>77</v>
      </c>
      <c r="O88">
        <v>360</v>
      </c>
      <c r="P88">
        <v>32</v>
      </c>
      <c r="Q88">
        <v>8</v>
      </c>
      <c r="R88">
        <v>179903000</v>
      </c>
      <c r="S88" s="3">
        <v>45000</v>
      </c>
      <c r="T88" s="3">
        <v>719600</v>
      </c>
      <c r="U88" s="3">
        <f>(Table1[[#This Row],[lowest_monthly_earnings]]+Table1[[#This Row],[highest_monthly_earnings]])/2</f>
        <v>382300</v>
      </c>
      <c r="V88" s="3">
        <v>539700</v>
      </c>
      <c r="W88" s="3">
        <v>8600000</v>
      </c>
      <c r="X88" s="3">
        <f>(Table1[[#This Row],[lowest_yearly_earnings]]+Table1[[#This Row],[highest_yearly_earnings]])/2</f>
        <v>4569850</v>
      </c>
      <c r="Y88" s="5">
        <v>600000</v>
      </c>
      <c r="Z88" s="6">
        <f>Table1[[#This Row],[subscribers_for_last_30_days]]/Table1[[#This Row],[subscribers]]</f>
        <v>1.7647058823529412E-2</v>
      </c>
      <c r="AA88">
        <v>2013</v>
      </c>
      <c r="AB88" t="s">
        <v>47</v>
      </c>
      <c r="AC88">
        <v>24</v>
      </c>
      <c r="AD88" s="1" t="str">
        <f>_xlfn.CONCAT(Table1[[#This Row],[created_month]]," ",Table1[[#This Row],[created_year]])</f>
        <v>Jan 2013</v>
      </c>
      <c r="AE88">
        <f>"Sept 2023" - Table1[[#This Row],[month_created]]</f>
        <v>3895</v>
      </c>
      <c r="AF88" s="2">
        <f>Table1[[#This Row],[age_days]]/365</f>
        <v>10.671232876712329</v>
      </c>
    </row>
    <row r="89" spans="1:32" x14ac:dyDescent="0.35">
      <c r="A89">
        <v>121</v>
      </c>
      <c r="B89">
        <f>_xlfn.RANK.EQ(Table1[[#This Row],[source_rank]],A:A,1)</f>
        <v>88</v>
      </c>
      <c r="C89" t="s">
        <v>188</v>
      </c>
      <c r="D89" s="4">
        <v>33800000</v>
      </c>
      <c r="E89" s="4">
        <v>27274550757</v>
      </c>
      <c r="F89" s="4">
        <f>Table1[[#This Row],[video views]]/Table1[[#This Row],[age_days]]</f>
        <v>4370921.5956730768</v>
      </c>
      <c r="G89" s="4">
        <f>Table1[[#This Row],[video views]]/Table1[[#This Row],[uploads]]</f>
        <v>413250769.04545456</v>
      </c>
      <c r="H89" t="s">
        <v>24</v>
      </c>
      <c r="I89" t="s">
        <v>188</v>
      </c>
      <c r="J89" s="4">
        <v>66</v>
      </c>
      <c r="K89" s="4">
        <f>Table1[[#This Row],[uploads]]/Table1[[#This Row],[age_years]]</f>
        <v>3.8605769230769229</v>
      </c>
      <c r="L89" t="s">
        <v>70</v>
      </c>
      <c r="M89" t="s">
        <v>71</v>
      </c>
      <c r="N89" t="s">
        <v>77</v>
      </c>
      <c r="O89">
        <v>54</v>
      </c>
      <c r="P89">
        <v>8</v>
      </c>
      <c r="Q89">
        <v>9</v>
      </c>
      <c r="R89">
        <v>403508000</v>
      </c>
      <c r="S89" s="3">
        <v>100900</v>
      </c>
      <c r="T89" s="3">
        <v>1600000</v>
      </c>
      <c r="U89" s="3">
        <f>(Table1[[#This Row],[lowest_monthly_earnings]]+Table1[[#This Row],[highest_monthly_earnings]])/2</f>
        <v>850450</v>
      </c>
      <c r="V89" s="3">
        <v>1200000</v>
      </c>
      <c r="W89" s="3">
        <v>19400000</v>
      </c>
      <c r="X89" s="3">
        <f>(Table1[[#This Row],[lowest_yearly_earnings]]+Table1[[#This Row],[highest_yearly_earnings]])/2</f>
        <v>10300000</v>
      </c>
      <c r="Y89" s="5">
        <v>200000</v>
      </c>
      <c r="Z89" s="6">
        <f>Table1[[#This Row],[subscribers_for_last_30_days]]/Table1[[#This Row],[subscribers]]</f>
        <v>5.9171597633136093E-3</v>
      </c>
      <c r="AA89">
        <v>2006</v>
      </c>
      <c r="AB89" t="s">
        <v>57</v>
      </c>
      <c r="AC89">
        <v>30</v>
      </c>
      <c r="AD89" s="1" t="str">
        <f>_xlfn.CONCAT(Table1[[#This Row],[created_month]]," ",Table1[[#This Row],[created_year]])</f>
        <v>Aug 2006</v>
      </c>
      <c r="AE89">
        <f>"Sept 2023" - Table1[[#This Row],[month_created]]</f>
        <v>6240</v>
      </c>
      <c r="AF89" s="2">
        <f>Table1[[#This Row],[age_days]]/365</f>
        <v>17.095890410958905</v>
      </c>
    </row>
    <row r="90" spans="1:32" x14ac:dyDescent="0.35">
      <c r="A90">
        <v>122</v>
      </c>
      <c r="B90">
        <f>_xlfn.RANK.EQ(Table1[[#This Row],[source_rank]],A:A,1)</f>
        <v>89</v>
      </c>
      <c r="C90" t="s">
        <v>189</v>
      </c>
      <c r="D90" s="4">
        <v>33700000</v>
      </c>
      <c r="E90" s="4">
        <v>23492684419</v>
      </c>
      <c r="F90" s="4">
        <f>Table1[[#This Row],[video views]]/Table1[[#This Row],[age_days]]</f>
        <v>6031497.9252888318</v>
      </c>
      <c r="G90" s="4">
        <f>Table1[[#This Row],[video views]]/Table1[[#This Row],[uploads]]</f>
        <v>6979407.1357694594</v>
      </c>
      <c r="H90" t="s">
        <v>38</v>
      </c>
      <c r="I90" t="s">
        <v>189</v>
      </c>
      <c r="J90" s="4">
        <v>3366</v>
      </c>
      <c r="K90" s="4">
        <f>Table1[[#This Row],[uploads]]/Table1[[#This Row],[age_years]]</f>
        <v>315.42747111681643</v>
      </c>
      <c r="L90" t="s">
        <v>25</v>
      </c>
      <c r="M90" t="s">
        <v>26</v>
      </c>
      <c r="N90" t="s">
        <v>29</v>
      </c>
      <c r="O90">
        <v>83</v>
      </c>
      <c r="P90">
        <v>37</v>
      </c>
      <c r="Q90">
        <v>35</v>
      </c>
      <c r="R90">
        <v>210955000</v>
      </c>
      <c r="S90" s="3">
        <v>52700</v>
      </c>
      <c r="T90" s="3">
        <v>843800</v>
      </c>
      <c r="U90" s="3">
        <f>(Table1[[#This Row],[lowest_monthly_earnings]]+Table1[[#This Row],[highest_monthly_earnings]])/2</f>
        <v>448250</v>
      </c>
      <c r="V90" s="3">
        <v>632900</v>
      </c>
      <c r="W90" s="3">
        <v>10100000</v>
      </c>
      <c r="X90" s="3">
        <f>(Table1[[#This Row],[lowest_yearly_earnings]]+Table1[[#This Row],[highest_yearly_earnings]])/2</f>
        <v>5366450</v>
      </c>
      <c r="Y90" s="5">
        <v>200000</v>
      </c>
      <c r="Z90" s="6">
        <f>Table1[[#This Row],[subscribers_for_last_30_days]]/Table1[[#This Row],[subscribers]]</f>
        <v>5.9347181008902079E-3</v>
      </c>
      <c r="AA90">
        <v>2013</v>
      </c>
      <c r="AB90" t="s">
        <v>47</v>
      </c>
      <c r="AC90">
        <v>20</v>
      </c>
      <c r="AD90" s="1" t="str">
        <f>_xlfn.CONCAT(Table1[[#This Row],[created_month]]," ",Table1[[#This Row],[created_year]])</f>
        <v>Jan 2013</v>
      </c>
      <c r="AE90">
        <f>"Sept 2023" - Table1[[#This Row],[month_created]]</f>
        <v>3895</v>
      </c>
      <c r="AF90" s="2">
        <f>Table1[[#This Row],[age_days]]/365</f>
        <v>10.671232876712329</v>
      </c>
    </row>
    <row r="91" spans="1:32" x14ac:dyDescent="0.35">
      <c r="A91">
        <v>124</v>
      </c>
      <c r="B91">
        <f>_xlfn.RANK.EQ(Table1[[#This Row],[source_rank]],A:A,1)</f>
        <v>90</v>
      </c>
      <c r="C91" t="s">
        <v>190</v>
      </c>
      <c r="D91" s="4">
        <v>33600000</v>
      </c>
      <c r="E91" s="4">
        <v>13013567335</v>
      </c>
      <c r="F91" s="4">
        <f>Table1[[#This Row],[video views]]/Table1[[#This Row],[age_days]]</f>
        <v>2286692.5557898437</v>
      </c>
      <c r="G91" s="4">
        <f>Table1[[#This Row],[video views]]/Table1[[#This Row],[uploads]]</f>
        <v>69221102.845744684</v>
      </c>
      <c r="H91" t="s">
        <v>24</v>
      </c>
      <c r="I91" t="s">
        <v>190</v>
      </c>
      <c r="J91" s="4">
        <v>188</v>
      </c>
      <c r="K91" s="4">
        <f>Table1[[#This Row],[uploads]]/Table1[[#This Row],[age_years]]</f>
        <v>12.057634862062907</v>
      </c>
      <c r="L91" t="s">
        <v>25</v>
      </c>
      <c r="M91" t="s">
        <v>26</v>
      </c>
      <c r="N91" t="s">
        <v>20</v>
      </c>
      <c r="O91">
        <v>288</v>
      </c>
      <c r="P91">
        <v>38</v>
      </c>
      <c r="Q91">
        <v>43</v>
      </c>
      <c r="R91">
        <v>115792000</v>
      </c>
      <c r="S91" s="3">
        <v>28900</v>
      </c>
      <c r="T91" s="3">
        <v>463200</v>
      </c>
      <c r="U91" s="3">
        <f>(Table1[[#This Row],[lowest_monthly_earnings]]+Table1[[#This Row],[highest_monthly_earnings]])/2</f>
        <v>246050</v>
      </c>
      <c r="V91" s="3">
        <v>347400</v>
      </c>
      <c r="W91" s="3">
        <v>5600000</v>
      </c>
      <c r="X91" s="3">
        <f>(Table1[[#This Row],[lowest_yearly_earnings]]+Table1[[#This Row],[highest_yearly_earnings]])/2</f>
        <v>2973700</v>
      </c>
      <c r="Y91" s="5">
        <v>200000</v>
      </c>
      <c r="Z91" s="6">
        <f>Table1[[#This Row],[subscribers_for_last_30_days]]/Table1[[#This Row],[subscribers]]</f>
        <v>5.9523809523809521E-3</v>
      </c>
      <c r="AA91">
        <v>2008</v>
      </c>
      <c r="AB91" t="s">
        <v>30</v>
      </c>
      <c r="AC91">
        <v>8</v>
      </c>
      <c r="AD91" s="1" t="str">
        <f>_xlfn.CONCAT(Table1[[#This Row],[created_month]]," ",Table1[[#This Row],[created_year]])</f>
        <v>Feb 2008</v>
      </c>
      <c r="AE91">
        <f>"Sept 2023" - Table1[[#This Row],[month_created]]</f>
        <v>5691</v>
      </c>
      <c r="AF91" s="2">
        <f>Table1[[#This Row],[age_days]]/365</f>
        <v>15.591780821917808</v>
      </c>
    </row>
    <row r="92" spans="1:32" x14ac:dyDescent="0.35">
      <c r="A92">
        <v>125</v>
      </c>
      <c r="B92">
        <f>_xlfn.RANK.EQ(Table1[[#This Row],[source_rank]],A:A,1)</f>
        <v>91</v>
      </c>
      <c r="C92" t="s">
        <v>191</v>
      </c>
      <c r="D92" s="4">
        <v>33500000</v>
      </c>
      <c r="E92" s="4">
        <v>14864294792</v>
      </c>
      <c r="F92" s="4">
        <f>Table1[[#This Row],[video views]]/Table1[[#This Row],[age_days]]</f>
        <v>2325089.1274831849</v>
      </c>
      <c r="G92" s="4">
        <f>Table1[[#This Row],[video views]]/Table1[[#This Row],[uploads]]</f>
        <v>3973347.9796845764</v>
      </c>
      <c r="H92" t="s">
        <v>20</v>
      </c>
      <c r="I92" t="s">
        <v>191</v>
      </c>
      <c r="J92" s="4">
        <v>3741</v>
      </c>
      <c r="K92" s="4">
        <f>Table1[[#This Row],[uploads]]/Table1[[#This Row],[age_years]]</f>
        <v>213.58751759737211</v>
      </c>
      <c r="L92" t="s">
        <v>21</v>
      </c>
      <c r="M92" t="s">
        <v>22</v>
      </c>
      <c r="N92" t="s">
        <v>29</v>
      </c>
      <c r="O92">
        <v>222</v>
      </c>
      <c r="P92">
        <v>34</v>
      </c>
      <c r="Q92">
        <v>36</v>
      </c>
      <c r="R92">
        <v>272255000</v>
      </c>
      <c r="S92" s="3">
        <v>68100</v>
      </c>
      <c r="T92" s="3">
        <v>1100000</v>
      </c>
      <c r="U92" s="3">
        <f>(Table1[[#This Row],[lowest_monthly_earnings]]+Table1[[#This Row],[highest_monthly_earnings]])/2</f>
        <v>584050</v>
      </c>
      <c r="V92" s="3">
        <v>816800</v>
      </c>
      <c r="W92" s="3">
        <v>13100000</v>
      </c>
      <c r="X92" s="3">
        <f>(Table1[[#This Row],[lowest_yearly_earnings]]+Table1[[#This Row],[highest_yearly_earnings]])/2</f>
        <v>6958400</v>
      </c>
      <c r="Y92" s="5">
        <v>500000</v>
      </c>
      <c r="Z92" s="6">
        <f>Table1[[#This Row],[subscribers_for_last_30_days]]/Table1[[#This Row],[subscribers]]</f>
        <v>1.4925373134328358E-2</v>
      </c>
      <c r="AA92">
        <v>2006</v>
      </c>
      <c r="AB92" t="s">
        <v>23</v>
      </c>
      <c r="AC92">
        <v>24</v>
      </c>
      <c r="AD92" s="1" t="str">
        <f>_xlfn.CONCAT(Table1[[#This Row],[created_month]]," ",Table1[[#This Row],[created_year]])</f>
        <v>Mar 2006</v>
      </c>
      <c r="AE92">
        <f>"Sept 2023" - Table1[[#This Row],[month_created]]</f>
        <v>6393</v>
      </c>
      <c r="AF92" s="2">
        <f>Table1[[#This Row],[age_days]]/365</f>
        <v>17.515068493150686</v>
      </c>
    </row>
    <row r="93" spans="1:32" x14ac:dyDescent="0.35">
      <c r="A93">
        <v>126</v>
      </c>
      <c r="B93">
        <f>_xlfn.RANK.EQ(Table1[[#This Row],[source_rank]],A:A,1)</f>
        <v>92</v>
      </c>
      <c r="C93" t="s">
        <v>192</v>
      </c>
      <c r="D93" s="4">
        <v>33500000</v>
      </c>
      <c r="E93" s="4">
        <v>29611914495</v>
      </c>
      <c r="F93" s="4">
        <f>Table1[[#This Row],[video views]]/Table1[[#This Row],[age_days]]</f>
        <v>8683845.8929618765</v>
      </c>
      <c r="G93" s="4">
        <f>Table1[[#This Row],[video views]]/Table1[[#This Row],[uploads]]</f>
        <v>307771.36897956638</v>
      </c>
      <c r="H93" t="s">
        <v>29</v>
      </c>
      <c r="I93" t="s">
        <v>192</v>
      </c>
      <c r="J93" s="4">
        <v>96214</v>
      </c>
      <c r="K93" s="4">
        <f>Table1[[#This Row],[uploads]]/Table1[[#This Row],[age_years]]</f>
        <v>10298.565982404692</v>
      </c>
      <c r="L93" t="s">
        <v>123</v>
      </c>
      <c r="M93" t="s">
        <v>124</v>
      </c>
      <c r="N93" t="s">
        <v>29</v>
      </c>
      <c r="O93">
        <v>41</v>
      </c>
      <c r="P93">
        <v>3</v>
      </c>
      <c r="Q93">
        <v>37</v>
      </c>
      <c r="R93">
        <v>61307000</v>
      </c>
      <c r="S93" s="3">
        <v>0</v>
      </c>
      <c r="T93" s="3">
        <v>0</v>
      </c>
      <c r="U93" s="3">
        <f>(Table1[[#This Row],[lowest_monthly_earnings]]+Table1[[#This Row],[highest_monthly_earnings]])/2</f>
        <v>0</v>
      </c>
      <c r="V93" s="3">
        <v>0</v>
      </c>
      <c r="W93" s="3">
        <v>0</v>
      </c>
      <c r="X93" s="3">
        <f>(Table1[[#This Row],[lowest_yearly_earnings]]+Table1[[#This Row],[highest_yearly_earnings]])/2</f>
        <v>0</v>
      </c>
      <c r="Y93" s="5">
        <v>100000</v>
      </c>
      <c r="Z93" s="6">
        <f>Table1[[#This Row],[subscribers_for_last_30_days]]/Table1[[#This Row],[subscribers]]</f>
        <v>2.9850746268656717E-3</v>
      </c>
      <c r="AA93">
        <v>2014</v>
      </c>
      <c r="AB93" t="s">
        <v>37</v>
      </c>
      <c r="AC93">
        <v>29</v>
      </c>
      <c r="AD93" s="1" t="str">
        <f>_xlfn.CONCAT(Table1[[#This Row],[created_month]]," ",Table1[[#This Row],[created_year]])</f>
        <v>May 2014</v>
      </c>
      <c r="AE93">
        <f>"Sept 2023" - Table1[[#This Row],[month_created]]</f>
        <v>3410</v>
      </c>
      <c r="AF93" s="2">
        <f>Table1[[#This Row],[age_days]]/365</f>
        <v>9.3424657534246567</v>
      </c>
    </row>
    <row r="94" spans="1:32" x14ac:dyDescent="0.35">
      <c r="A94">
        <v>127</v>
      </c>
      <c r="B94">
        <f>_xlfn.RANK.EQ(Table1[[#This Row],[source_rank]],A:A,1)</f>
        <v>93</v>
      </c>
      <c r="C94" t="s">
        <v>193</v>
      </c>
      <c r="D94" s="4">
        <v>33500000</v>
      </c>
      <c r="E94" s="4">
        <v>11405809704</v>
      </c>
      <c r="F94" s="4">
        <f>Table1[[#This Row],[video views]]/Table1[[#This Row],[age_days]]</f>
        <v>3176221.0258980785</v>
      </c>
      <c r="G94" s="4">
        <f>Table1[[#This Row],[video views]]/Table1[[#This Row],[uploads]]</f>
        <v>52561335.041474655</v>
      </c>
      <c r="H94" t="s">
        <v>119</v>
      </c>
      <c r="I94" t="s">
        <v>193</v>
      </c>
      <c r="J94" s="4">
        <v>217</v>
      </c>
      <c r="K94" s="4">
        <f>Table1[[#This Row],[uploads]]/Table1[[#This Row],[age_years]]</f>
        <v>22.056530214424949</v>
      </c>
      <c r="L94" t="s">
        <v>21</v>
      </c>
      <c r="M94" t="s">
        <v>22</v>
      </c>
      <c r="N94" t="s">
        <v>119</v>
      </c>
      <c r="O94">
        <v>357</v>
      </c>
      <c r="P94">
        <v>35</v>
      </c>
      <c r="Q94">
        <v>4</v>
      </c>
      <c r="R94">
        <v>24736000</v>
      </c>
      <c r="S94" s="3">
        <v>6200</v>
      </c>
      <c r="T94" s="3">
        <v>98900</v>
      </c>
      <c r="U94" s="3">
        <f>(Table1[[#This Row],[lowest_monthly_earnings]]+Table1[[#This Row],[highest_monthly_earnings]])/2</f>
        <v>52550</v>
      </c>
      <c r="V94" s="3">
        <v>74200</v>
      </c>
      <c r="W94" s="3">
        <v>1200000</v>
      </c>
      <c r="X94" s="3">
        <f>(Table1[[#This Row],[lowest_yearly_earnings]]+Table1[[#This Row],[highest_yearly_earnings]])/2</f>
        <v>637100</v>
      </c>
      <c r="Y94" s="5">
        <v>100000</v>
      </c>
      <c r="Z94" s="6">
        <f>Table1[[#This Row],[subscribers_for_last_30_days]]/Table1[[#This Row],[subscribers]]</f>
        <v>2.9850746268656717E-3</v>
      </c>
      <c r="AA94">
        <v>2013</v>
      </c>
      <c r="AB94" t="s">
        <v>91</v>
      </c>
      <c r="AC94">
        <v>11</v>
      </c>
      <c r="AD94" s="1" t="str">
        <f>_xlfn.CONCAT(Table1[[#This Row],[created_month]]," ",Table1[[#This Row],[created_year]])</f>
        <v>Nov 2013</v>
      </c>
      <c r="AE94">
        <f>"Sept 2023" - Table1[[#This Row],[month_created]]</f>
        <v>3591</v>
      </c>
      <c r="AF94" s="2">
        <f>Table1[[#This Row],[age_days]]/365</f>
        <v>9.838356164383562</v>
      </c>
    </row>
    <row r="95" spans="1:32" x14ac:dyDescent="0.35">
      <c r="A95">
        <v>129</v>
      </c>
      <c r="B95">
        <f>_xlfn.RANK.EQ(Table1[[#This Row],[source_rank]],A:A,1)</f>
        <v>94</v>
      </c>
      <c r="C95" t="s">
        <v>194</v>
      </c>
      <c r="D95" s="4">
        <v>33400000</v>
      </c>
      <c r="E95" s="4">
        <v>20269857567</v>
      </c>
      <c r="F95" s="4">
        <f>Table1[[#This Row],[video views]]/Table1[[#This Row],[age_days]]</f>
        <v>3679407.7994191325</v>
      </c>
      <c r="G95" s="4">
        <f>Table1[[#This Row],[video views]]/Table1[[#This Row],[uploads]]</f>
        <v>59969992.80177515</v>
      </c>
      <c r="H95" t="s">
        <v>32</v>
      </c>
      <c r="I95" t="s">
        <v>194</v>
      </c>
      <c r="J95" s="4">
        <v>338</v>
      </c>
      <c r="K95" s="4">
        <f>Table1[[#This Row],[uploads]]/Table1[[#This Row],[age_years]]</f>
        <v>22.39426393174805</v>
      </c>
      <c r="L95" t="s">
        <v>21</v>
      </c>
      <c r="M95" t="s">
        <v>22</v>
      </c>
      <c r="N95" t="s">
        <v>32</v>
      </c>
      <c r="O95">
        <v>120</v>
      </c>
      <c r="P95">
        <v>35</v>
      </c>
      <c r="Q95">
        <v>9</v>
      </c>
      <c r="R95">
        <v>136084000</v>
      </c>
      <c r="S95" s="3">
        <v>34000</v>
      </c>
      <c r="T95" s="3">
        <v>544300</v>
      </c>
      <c r="U95" s="3">
        <f>(Table1[[#This Row],[lowest_monthly_earnings]]+Table1[[#This Row],[highest_monthly_earnings]])/2</f>
        <v>289150</v>
      </c>
      <c r="V95" s="3">
        <v>408300</v>
      </c>
      <c r="W95" s="3">
        <v>6500000</v>
      </c>
      <c r="X95" s="3">
        <f>(Table1[[#This Row],[lowest_yearly_earnings]]+Table1[[#This Row],[highest_yearly_earnings]])/2</f>
        <v>3454150</v>
      </c>
      <c r="Y95" s="5">
        <v>200000</v>
      </c>
      <c r="Z95" s="6">
        <f>Table1[[#This Row],[subscribers_for_last_30_days]]/Table1[[#This Row],[subscribers]]</f>
        <v>5.9880239520958087E-3</v>
      </c>
      <c r="AA95">
        <v>2008</v>
      </c>
      <c r="AB95" t="s">
        <v>57</v>
      </c>
      <c r="AC95">
        <v>26</v>
      </c>
      <c r="AD95" s="1" t="str">
        <f>_xlfn.CONCAT(Table1[[#This Row],[created_month]]," ",Table1[[#This Row],[created_year]])</f>
        <v>Aug 2008</v>
      </c>
      <c r="AE95">
        <f>"Sept 2023" - Table1[[#This Row],[month_created]]</f>
        <v>5509</v>
      </c>
      <c r="AF95" s="2">
        <f>Table1[[#This Row],[age_days]]/365</f>
        <v>15.093150684931507</v>
      </c>
    </row>
    <row r="96" spans="1:32" x14ac:dyDescent="0.35">
      <c r="A96">
        <v>130</v>
      </c>
      <c r="B96">
        <f>_xlfn.RANK.EQ(Table1[[#This Row],[source_rank]],A:A,1)</f>
        <v>95</v>
      </c>
      <c r="C96" t="s">
        <v>195</v>
      </c>
      <c r="D96" s="4">
        <v>33300000</v>
      </c>
      <c r="E96" s="4">
        <v>5994136760</v>
      </c>
      <c r="F96" s="4">
        <f>Table1[[#This Row],[video views]]/Table1[[#This Row],[age_days]]</f>
        <v>2140763.1285714284</v>
      </c>
      <c r="G96" s="4">
        <f>Table1[[#This Row],[video views]]/Table1[[#This Row],[uploads]]</f>
        <v>2190839.4590643276</v>
      </c>
      <c r="H96" t="s">
        <v>36</v>
      </c>
      <c r="I96" t="s">
        <v>195</v>
      </c>
      <c r="J96" s="4">
        <v>2736</v>
      </c>
      <c r="K96" s="4">
        <f>Table1[[#This Row],[uploads]]/Table1[[#This Row],[age_years]]</f>
        <v>356.6571428571429</v>
      </c>
      <c r="L96" t="s">
        <v>185</v>
      </c>
      <c r="M96" t="s">
        <v>186</v>
      </c>
      <c r="N96" t="s">
        <v>29</v>
      </c>
      <c r="O96">
        <v>1043</v>
      </c>
      <c r="P96">
        <v>2</v>
      </c>
      <c r="Q96">
        <v>34</v>
      </c>
      <c r="R96">
        <v>157101000</v>
      </c>
      <c r="S96" s="3">
        <v>39300</v>
      </c>
      <c r="T96" s="3">
        <v>628400</v>
      </c>
      <c r="U96" s="3">
        <f>(Table1[[#This Row],[lowest_monthly_earnings]]+Table1[[#This Row],[highest_monthly_earnings]])/2</f>
        <v>333850</v>
      </c>
      <c r="V96" s="3">
        <v>471300</v>
      </c>
      <c r="W96" s="3">
        <v>7500000</v>
      </c>
      <c r="X96" s="3">
        <f>(Table1[[#This Row],[lowest_yearly_earnings]]+Table1[[#This Row],[highest_yearly_earnings]])/2</f>
        <v>3985650</v>
      </c>
      <c r="Y96" s="5">
        <v>1900000</v>
      </c>
      <c r="Z96" s="6">
        <f>Table1[[#This Row],[subscribers_for_last_30_days]]/Table1[[#This Row],[subscribers]]</f>
        <v>5.7057057057057055E-2</v>
      </c>
      <c r="AA96">
        <v>2016</v>
      </c>
      <c r="AB96" t="s">
        <v>47</v>
      </c>
      <c r="AC96">
        <v>15</v>
      </c>
      <c r="AD96" s="1" t="str">
        <f>_xlfn.CONCAT(Table1[[#This Row],[created_month]]," ",Table1[[#This Row],[created_year]])</f>
        <v>Jan 2016</v>
      </c>
      <c r="AE96">
        <f>"Sept 2023" - Table1[[#This Row],[month_created]]</f>
        <v>2800</v>
      </c>
      <c r="AF96" s="2">
        <f>Table1[[#This Row],[age_days]]/365</f>
        <v>7.6712328767123283</v>
      </c>
    </row>
    <row r="97" spans="1:32" x14ac:dyDescent="0.35">
      <c r="A97">
        <v>131</v>
      </c>
      <c r="B97">
        <f>_xlfn.RANK.EQ(Table1[[#This Row],[source_rank]],A:A,1)</f>
        <v>96</v>
      </c>
      <c r="C97" t="s">
        <v>196</v>
      </c>
      <c r="D97" s="4">
        <v>32800000</v>
      </c>
      <c r="E97" s="4">
        <v>26355088167</v>
      </c>
      <c r="F97" s="4">
        <f>Table1[[#This Row],[video views]]/Table1[[#This Row],[age_days]]</f>
        <v>10066878.597020626</v>
      </c>
      <c r="G97" s="4">
        <f>Table1[[#This Row],[video views]]/Table1[[#This Row],[uploads]]</f>
        <v>12419928.448162111</v>
      </c>
      <c r="H97" t="s">
        <v>32</v>
      </c>
      <c r="I97" t="s">
        <v>196</v>
      </c>
      <c r="J97" s="4">
        <v>2122</v>
      </c>
      <c r="K97" s="4">
        <f>Table1[[#This Row],[uploads]]/Table1[[#This Row],[age_years]]</f>
        <v>295.84797555385791</v>
      </c>
      <c r="L97" t="s">
        <v>25</v>
      </c>
      <c r="M97" t="s">
        <v>26</v>
      </c>
      <c r="N97" t="s">
        <v>32</v>
      </c>
      <c r="O97">
        <v>64</v>
      </c>
      <c r="P97">
        <v>39</v>
      </c>
      <c r="Q97">
        <v>10</v>
      </c>
      <c r="R97">
        <v>127498000</v>
      </c>
      <c r="S97" s="3">
        <v>31900</v>
      </c>
      <c r="T97" s="3">
        <v>510000</v>
      </c>
      <c r="U97" s="3">
        <f>(Table1[[#This Row],[lowest_monthly_earnings]]+Table1[[#This Row],[highest_monthly_earnings]])/2</f>
        <v>270950</v>
      </c>
      <c r="V97" s="3">
        <v>382500</v>
      </c>
      <c r="W97" s="3">
        <v>6100000</v>
      </c>
      <c r="X97" s="3">
        <f>(Table1[[#This Row],[lowest_yearly_earnings]]+Table1[[#This Row],[highest_yearly_earnings]])/2</f>
        <v>3241250</v>
      </c>
      <c r="Y97" s="5">
        <v>200000</v>
      </c>
      <c r="Z97" s="6">
        <f>Table1[[#This Row],[subscribers_for_last_30_days]]/Table1[[#This Row],[subscribers]]</f>
        <v>6.0975609756097563E-3</v>
      </c>
      <c r="AA97">
        <v>2016</v>
      </c>
      <c r="AB97" t="s">
        <v>62</v>
      </c>
      <c r="AC97">
        <v>15</v>
      </c>
      <c r="AD97" s="1" t="str">
        <f>_xlfn.CONCAT(Table1[[#This Row],[created_month]]," ",Table1[[#This Row],[created_year]])</f>
        <v>Jul 2016</v>
      </c>
      <c r="AE97">
        <f>"Sept 2023" - Table1[[#This Row],[month_created]]</f>
        <v>2618</v>
      </c>
      <c r="AF97" s="2">
        <f>Table1[[#This Row],[age_days]]/365</f>
        <v>7.1726027397260275</v>
      </c>
    </row>
    <row r="98" spans="1:32" x14ac:dyDescent="0.35">
      <c r="A98">
        <v>132</v>
      </c>
      <c r="B98">
        <f>_xlfn.RANK.EQ(Table1[[#This Row],[source_rank]],A:A,1)</f>
        <v>97</v>
      </c>
      <c r="C98" t="s">
        <v>197</v>
      </c>
      <c r="D98" s="4">
        <v>32700000</v>
      </c>
      <c r="E98" s="4">
        <v>17853798780</v>
      </c>
      <c r="F98" s="4">
        <f>Table1[[#This Row],[video views]]/Table1[[#This Row],[age_days]]</f>
        <v>4249892.5922399433</v>
      </c>
      <c r="G98" s="4">
        <f>Table1[[#This Row],[video views]]/Table1[[#This Row],[uploads]]</f>
        <v>11738197.75147929</v>
      </c>
      <c r="H98" t="s">
        <v>29</v>
      </c>
      <c r="I98" t="s">
        <v>198</v>
      </c>
      <c r="J98" s="4">
        <v>1521</v>
      </c>
      <c r="K98" s="4">
        <f>Table1[[#This Row],[uploads]]/Table1[[#This Row],[age_years]]</f>
        <v>132.15067840990238</v>
      </c>
      <c r="L98" t="s">
        <v>21</v>
      </c>
      <c r="M98" t="s">
        <v>22</v>
      </c>
      <c r="N98" t="s">
        <v>29</v>
      </c>
      <c r="O98">
        <v>8055</v>
      </c>
      <c r="P98">
        <v>730</v>
      </c>
      <c r="Q98">
        <v>838</v>
      </c>
      <c r="R98">
        <v>20263000</v>
      </c>
      <c r="S98" s="3">
        <v>5100</v>
      </c>
      <c r="T98" s="3">
        <v>81100</v>
      </c>
      <c r="U98" s="3">
        <f>(Table1[[#This Row],[lowest_monthly_earnings]]+Table1[[#This Row],[highest_monthly_earnings]])/2</f>
        <v>43100</v>
      </c>
      <c r="V98" s="3">
        <v>60800</v>
      </c>
      <c r="W98" s="3">
        <v>972600</v>
      </c>
      <c r="X98" s="3">
        <f>(Table1[[#This Row],[lowest_yearly_earnings]]+Table1[[#This Row],[highest_yearly_earnings]])/2</f>
        <v>516700</v>
      </c>
      <c r="Y98" s="5">
        <v>40000</v>
      </c>
      <c r="Z98" s="6">
        <f>Table1[[#This Row],[subscribers_for_last_30_days]]/Table1[[#This Row],[subscribers]]</f>
        <v>1.2232415902140672E-3</v>
      </c>
      <c r="AA98">
        <v>2012</v>
      </c>
      <c r="AB98" t="s">
        <v>23</v>
      </c>
      <c r="AC98">
        <v>14</v>
      </c>
      <c r="AD98" s="1" t="str">
        <f>_xlfn.CONCAT(Table1[[#This Row],[created_month]]," ",Table1[[#This Row],[created_year]])</f>
        <v>Mar 2012</v>
      </c>
      <c r="AE98">
        <f>"Sept 2023" - Table1[[#This Row],[month_created]]</f>
        <v>4201</v>
      </c>
      <c r="AF98" s="2">
        <f>Table1[[#This Row],[age_days]]/365</f>
        <v>11.509589041095891</v>
      </c>
    </row>
    <row r="99" spans="1:32" x14ac:dyDescent="0.35">
      <c r="A99">
        <v>134</v>
      </c>
      <c r="B99">
        <f>_xlfn.RANK.EQ(Table1[[#This Row],[source_rank]],A:A,1)</f>
        <v>98</v>
      </c>
      <c r="C99" t="s">
        <v>201</v>
      </c>
      <c r="D99" s="4">
        <v>32700000</v>
      </c>
      <c r="E99" s="4">
        <v>28516250629</v>
      </c>
      <c r="F99" s="4">
        <f>Table1[[#This Row],[video views]]/Table1[[#This Row],[age_days]]</f>
        <v>5854290.8291931842</v>
      </c>
      <c r="G99" s="4">
        <f>Table1[[#This Row],[video views]]/Table1[[#This Row],[uploads]]</f>
        <v>13789289.472437138</v>
      </c>
      <c r="H99" t="s">
        <v>20</v>
      </c>
      <c r="I99" t="s">
        <v>201</v>
      </c>
      <c r="J99" s="4">
        <v>2068</v>
      </c>
      <c r="K99" s="4">
        <f>Table1[[#This Row],[uploads]]/Table1[[#This Row],[age_years]]</f>
        <v>154.96202011907206</v>
      </c>
      <c r="L99" t="s">
        <v>25</v>
      </c>
      <c r="M99" t="s">
        <v>26</v>
      </c>
      <c r="N99" t="s">
        <v>20</v>
      </c>
      <c r="O99">
        <v>50</v>
      </c>
      <c r="P99">
        <v>40</v>
      </c>
      <c r="Q99">
        <v>45</v>
      </c>
      <c r="R99">
        <v>329861000</v>
      </c>
      <c r="S99" s="3">
        <v>82500</v>
      </c>
      <c r="T99" s="3">
        <v>1300000</v>
      </c>
      <c r="U99" s="3">
        <f>(Table1[[#This Row],[lowest_monthly_earnings]]+Table1[[#This Row],[highest_monthly_earnings]])/2</f>
        <v>691250</v>
      </c>
      <c r="V99" s="3">
        <v>989600</v>
      </c>
      <c r="W99" s="3">
        <v>15800000</v>
      </c>
      <c r="X99" s="3">
        <f>(Table1[[#This Row],[lowest_yearly_earnings]]+Table1[[#This Row],[highest_yearly_earnings]])/2</f>
        <v>8394800</v>
      </c>
      <c r="Y99" s="5">
        <v>300000</v>
      </c>
      <c r="Z99" s="6">
        <f>Table1[[#This Row],[subscribers_for_last_30_days]]/Table1[[#This Row],[subscribers]]</f>
        <v>9.1743119266055051E-3</v>
      </c>
      <c r="AA99">
        <v>2010</v>
      </c>
      <c r="AB99" t="s">
        <v>37</v>
      </c>
      <c r="AC99">
        <v>20</v>
      </c>
      <c r="AD99" s="1" t="str">
        <f>_xlfn.CONCAT(Table1[[#This Row],[created_month]]," ",Table1[[#This Row],[created_year]])</f>
        <v>May 2010</v>
      </c>
      <c r="AE99">
        <f>"Sept 2023" - Table1[[#This Row],[month_created]]</f>
        <v>4871</v>
      </c>
      <c r="AF99" s="2">
        <f>Table1[[#This Row],[age_days]]/365</f>
        <v>13.345205479452055</v>
      </c>
    </row>
    <row r="100" spans="1:32" x14ac:dyDescent="0.35">
      <c r="A100">
        <v>135</v>
      </c>
      <c r="B100">
        <f>_xlfn.RANK.EQ(Table1[[#This Row],[source_rank]],A:A,1)</f>
        <v>99</v>
      </c>
      <c r="C100" t="s">
        <v>202</v>
      </c>
      <c r="D100" s="4">
        <v>32600000</v>
      </c>
      <c r="E100" s="4">
        <v>23379969006</v>
      </c>
      <c r="F100" s="4">
        <f>Table1[[#This Row],[video views]]/Table1[[#This Row],[age_days]]</f>
        <v>5088132.5366702937</v>
      </c>
      <c r="G100" s="4">
        <f>Table1[[#This Row],[video views]]/Table1[[#This Row],[uploads]]</f>
        <v>138343011.86982247</v>
      </c>
      <c r="H100" t="s">
        <v>20</v>
      </c>
      <c r="I100" t="s">
        <v>202</v>
      </c>
      <c r="J100" s="4">
        <v>169</v>
      </c>
      <c r="K100" s="4">
        <f>Table1[[#This Row],[uploads]]/Table1[[#This Row],[age_years]]</f>
        <v>13.42437431991295</v>
      </c>
      <c r="L100" t="s">
        <v>65</v>
      </c>
      <c r="M100" t="s">
        <v>66</v>
      </c>
      <c r="N100" t="s">
        <v>20</v>
      </c>
      <c r="O100">
        <v>85</v>
      </c>
      <c r="P100">
        <v>3</v>
      </c>
      <c r="Q100">
        <v>45</v>
      </c>
      <c r="R100">
        <v>373828000</v>
      </c>
      <c r="S100" s="3">
        <v>93500</v>
      </c>
      <c r="T100" s="3">
        <v>1500000</v>
      </c>
      <c r="U100" s="3">
        <f>(Table1[[#This Row],[lowest_monthly_earnings]]+Table1[[#This Row],[highest_monthly_earnings]])/2</f>
        <v>796750</v>
      </c>
      <c r="V100" s="3">
        <v>1100000</v>
      </c>
      <c r="W100" s="3">
        <v>17900000</v>
      </c>
      <c r="X100" s="3">
        <f>(Table1[[#This Row],[lowest_yearly_earnings]]+Table1[[#This Row],[highest_yearly_earnings]])/2</f>
        <v>9500000</v>
      </c>
      <c r="Y100" s="5">
        <v>200000</v>
      </c>
      <c r="Z100" s="6">
        <f>Table1[[#This Row],[subscribers_for_last_30_days]]/Table1[[#This Row],[subscribers]]</f>
        <v>6.1349693251533744E-3</v>
      </c>
      <c r="AA100">
        <v>2011</v>
      </c>
      <c r="AB100" t="s">
        <v>30</v>
      </c>
      <c r="AC100">
        <v>25</v>
      </c>
      <c r="AD100" s="1" t="str">
        <f>_xlfn.CONCAT(Table1[[#This Row],[created_month]]," ",Table1[[#This Row],[created_year]])</f>
        <v>Feb 2011</v>
      </c>
      <c r="AE100">
        <f>"Sept 2023" - Table1[[#This Row],[month_created]]</f>
        <v>4595</v>
      </c>
      <c r="AF100" s="2">
        <f>Table1[[#This Row],[age_days]]/365</f>
        <v>12.58904109589041</v>
      </c>
    </row>
    <row r="101" spans="1:32" x14ac:dyDescent="0.35">
      <c r="A101">
        <v>137</v>
      </c>
      <c r="B101">
        <f>_xlfn.RANK.EQ(Table1[[#This Row],[source_rank]],A:A,1)</f>
        <v>100</v>
      </c>
      <c r="C101" t="s">
        <v>203</v>
      </c>
      <c r="D101" s="4">
        <v>32100000</v>
      </c>
      <c r="E101" s="4">
        <v>18699145555</v>
      </c>
      <c r="F101" s="4">
        <f>Table1[[#This Row],[video views]]/Table1[[#This Row],[age_days]]</f>
        <v>4874646.9121480705</v>
      </c>
      <c r="G101" s="4">
        <f>Table1[[#This Row],[video views]]/Table1[[#This Row],[uploads]]</f>
        <v>139545862.35074627</v>
      </c>
      <c r="H101" t="s">
        <v>20</v>
      </c>
      <c r="I101" t="s">
        <v>203</v>
      </c>
      <c r="J101" s="4">
        <v>134</v>
      </c>
      <c r="K101" s="4">
        <f>Table1[[#This Row],[uploads]]/Table1[[#This Row],[age_years]]</f>
        <v>12.750260688216892</v>
      </c>
      <c r="L101" t="s">
        <v>126</v>
      </c>
      <c r="M101" t="s">
        <v>127</v>
      </c>
      <c r="N101" t="s">
        <v>20</v>
      </c>
      <c r="O101">
        <v>140</v>
      </c>
      <c r="P101">
        <v>3</v>
      </c>
      <c r="Q101">
        <v>46</v>
      </c>
      <c r="R101">
        <v>465647000</v>
      </c>
      <c r="S101" s="3">
        <v>116400</v>
      </c>
      <c r="T101" s="3">
        <v>1900000</v>
      </c>
      <c r="U101" s="3">
        <f>(Table1[[#This Row],[lowest_monthly_earnings]]+Table1[[#This Row],[highest_monthly_earnings]])/2</f>
        <v>1008200</v>
      </c>
      <c r="V101" s="3">
        <v>1400000</v>
      </c>
      <c r="W101" s="3">
        <v>22400000</v>
      </c>
      <c r="X101" s="3">
        <f>(Table1[[#This Row],[lowest_yearly_earnings]]+Table1[[#This Row],[highest_yearly_earnings]])/2</f>
        <v>11900000</v>
      </c>
      <c r="Y101" s="5">
        <v>300000</v>
      </c>
      <c r="Z101" s="6">
        <f>Table1[[#This Row],[subscribers_for_last_30_days]]/Table1[[#This Row],[subscribers]]</f>
        <v>9.3457943925233638E-3</v>
      </c>
      <c r="AA101">
        <v>2013</v>
      </c>
      <c r="AB101" t="s">
        <v>23</v>
      </c>
      <c r="AC101">
        <v>14</v>
      </c>
      <c r="AD101" s="1" t="str">
        <f>_xlfn.CONCAT(Table1[[#This Row],[created_month]]," ",Table1[[#This Row],[created_year]])</f>
        <v>Mar 2013</v>
      </c>
      <c r="AE101">
        <f>"Sept 2023" - Table1[[#This Row],[month_created]]</f>
        <v>3836</v>
      </c>
      <c r="AF101" s="2">
        <f>Table1[[#This Row],[age_days]]/365</f>
        <v>10.509589041095891</v>
      </c>
    </row>
    <row r="102" spans="1:32" x14ac:dyDescent="0.35">
      <c r="A102">
        <v>138</v>
      </c>
      <c r="B102">
        <f>_xlfn.RANK.EQ(Table1[[#This Row],[source_rank]],A:A,1)</f>
        <v>101</v>
      </c>
      <c r="C102" t="s">
        <v>204</v>
      </c>
      <c r="D102" s="4">
        <v>32100000</v>
      </c>
      <c r="E102" s="4">
        <v>10602236110</v>
      </c>
      <c r="F102" s="4">
        <f>Table1[[#This Row],[video views]]/Table1[[#This Row],[age_days]]</f>
        <v>1643248.0021698698</v>
      </c>
      <c r="G102" s="4">
        <f>Table1[[#This Row],[video views]]/Table1[[#This Row],[uploads]]</f>
        <v>3430034.3286962146</v>
      </c>
      <c r="H102" t="s">
        <v>35</v>
      </c>
      <c r="I102" t="s">
        <v>204</v>
      </c>
      <c r="J102" s="4">
        <v>3091</v>
      </c>
      <c r="K102" s="4">
        <f>Table1[[#This Row],[uploads]]/Table1[[#This Row],[age_years]]</f>
        <v>174.8628332300062</v>
      </c>
      <c r="L102" t="s">
        <v>60</v>
      </c>
      <c r="M102" t="s">
        <v>61</v>
      </c>
      <c r="N102" t="s">
        <v>119</v>
      </c>
      <c r="O102">
        <v>400</v>
      </c>
      <c r="P102">
        <v>4</v>
      </c>
      <c r="Q102">
        <v>5</v>
      </c>
      <c r="R102">
        <v>56534000</v>
      </c>
      <c r="S102" s="3">
        <v>14100</v>
      </c>
      <c r="T102" s="3">
        <v>226100</v>
      </c>
      <c r="U102" s="3">
        <f>(Table1[[#This Row],[lowest_monthly_earnings]]+Table1[[#This Row],[highest_monthly_earnings]])/2</f>
        <v>120100</v>
      </c>
      <c r="V102" s="3">
        <v>169600</v>
      </c>
      <c r="W102" s="3">
        <v>2700000</v>
      </c>
      <c r="X102" s="3">
        <f>(Table1[[#This Row],[lowest_yearly_earnings]]+Table1[[#This Row],[highest_yearly_earnings]])/2</f>
        <v>1434800</v>
      </c>
      <c r="Y102" s="5">
        <v>100000</v>
      </c>
      <c r="Z102" s="6">
        <f>Table1[[#This Row],[subscribers_for_last_30_days]]/Table1[[#This Row],[subscribers]]</f>
        <v>3.1152647975077881E-3</v>
      </c>
      <c r="AA102">
        <v>2006</v>
      </c>
      <c r="AB102" t="s">
        <v>47</v>
      </c>
      <c r="AC102">
        <v>4</v>
      </c>
      <c r="AD102" s="1" t="str">
        <f>_xlfn.CONCAT(Table1[[#This Row],[created_month]]," ",Table1[[#This Row],[created_year]])</f>
        <v>Jan 2006</v>
      </c>
      <c r="AE102">
        <f>"Sept 2023" - Table1[[#This Row],[month_created]]</f>
        <v>6452</v>
      </c>
      <c r="AF102" s="2">
        <f>Table1[[#This Row],[age_days]]/365</f>
        <v>17.676712328767124</v>
      </c>
    </row>
    <row r="103" spans="1:32" x14ac:dyDescent="0.35">
      <c r="A103">
        <v>140</v>
      </c>
      <c r="B103">
        <f>_xlfn.RANK.EQ(Table1[[#This Row],[source_rank]],A:A,1)</f>
        <v>102</v>
      </c>
      <c r="C103" t="s">
        <v>205</v>
      </c>
      <c r="D103" s="4">
        <v>32000000</v>
      </c>
      <c r="E103" s="4">
        <v>26800674545</v>
      </c>
      <c r="F103" s="4">
        <f>Table1[[#This Row],[video views]]/Table1[[#This Row],[age_days]]</f>
        <v>4232576.523215414</v>
      </c>
      <c r="G103" s="4">
        <f>Table1[[#This Row],[video views]]/Table1[[#This Row],[uploads]]</f>
        <v>597003.35349282727</v>
      </c>
      <c r="H103" t="s">
        <v>29</v>
      </c>
      <c r="I103" t="s">
        <v>205</v>
      </c>
      <c r="J103" s="4">
        <v>44892</v>
      </c>
      <c r="K103" s="4">
        <f>Table1[[#This Row],[uploads]]/Table1[[#This Row],[age_years]]</f>
        <v>2587.7416298168037</v>
      </c>
      <c r="L103" t="s">
        <v>21</v>
      </c>
      <c r="M103" t="s">
        <v>22</v>
      </c>
      <c r="N103" t="s">
        <v>29</v>
      </c>
      <c r="O103">
        <v>60</v>
      </c>
      <c r="P103">
        <v>38</v>
      </c>
      <c r="Q103">
        <v>40</v>
      </c>
      <c r="R103">
        <v>1667000000</v>
      </c>
      <c r="S103" s="3">
        <v>416800</v>
      </c>
      <c r="T103" s="3">
        <v>6700000</v>
      </c>
      <c r="U103" s="3">
        <f>(Table1[[#This Row],[lowest_monthly_earnings]]+Table1[[#This Row],[highest_monthly_earnings]])/2</f>
        <v>3558400</v>
      </c>
      <c r="V103" s="3">
        <v>5000000</v>
      </c>
      <c r="W103" s="3">
        <v>80000000</v>
      </c>
      <c r="X103" s="3">
        <f>(Table1[[#This Row],[lowest_yearly_earnings]]+Table1[[#This Row],[highest_yearly_earnings]])/2</f>
        <v>42500000</v>
      </c>
      <c r="Y103" s="5">
        <v>1200000</v>
      </c>
      <c r="Z103" s="6">
        <f>Table1[[#This Row],[subscribers_for_last_30_days]]/Table1[[#This Row],[subscribers]]</f>
        <v>3.7499999999999999E-2</v>
      </c>
      <c r="AA103">
        <v>2006</v>
      </c>
      <c r="AB103" t="s">
        <v>37</v>
      </c>
      <c r="AC103">
        <v>19</v>
      </c>
      <c r="AD103" s="1" t="str">
        <f>_xlfn.CONCAT(Table1[[#This Row],[created_month]]," ",Table1[[#This Row],[created_year]])</f>
        <v>May 2006</v>
      </c>
      <c r="AE103">
        <f>"Sept 2023" - Table1[[#This Row],[month_created]]</f>
        <v>6332</v>
      </c>
      <c r="AF103" s="2">
        <f>Table1[[#This Row],[age_days]]/365</f>
        <v>17.347945205479451</v>
      </c>
    </row>
    <row r="104" spans="1:32" x14ac:dyDescent="0.35">
      <c r="A104">
        <v>142</v>
      </c>
      <c r="B104">
        <f>_xlfn.RANK.EQ(Table1[[#This Row],[source_rank]],A:A,1)</f>
        <v>103</v>
      </c>
      <c r="C104" t="s">
        <v>206</v>
      </c>
      <c r="D104" s="4">
        <v>31900000</v>
      </c>
      <c r="E104" s="4">
        <v>19428308461</v>
      </c>
      <c r="F104" s="4">
        <f>Table1[[#This Row],[video views]]/Table1[[#This Row],[age_days]]</f>
        <v>3160102.2220234224</v>
      </c>
      <c r="G104" s="4">
        <f>Table1[[#This Row],[video views]]/Table1[[#This Row],[uploads]]</f>
        <v>208210.26953949695</v>
      </c>
      <c r="H104" t="s">
        <v>29</v>
      </c>
      <c r="I104" t="s">
        <v>206</v>
      </c>
      <c r="J104" s="4">
        <v>93311</v>
      </c>
      <c r="K104" s="4">
        <f>Table1[[#This Row],[uploads]]/Table1[[#This Row],[age_years]]</f>
        <v>5539.7714703968777</v>
      </c>
      <c r="L104" t="s">
        <v>121</v>
      </c>
      <c r="M104" t="s">
        <v>122</v>
      </c>
      <c r="N104" t="s">
        <v>29</v>
      </c>
      <c r="O104">
        <v>129</v>
      </c>
      <c r="P104">
        <v>2</v>
      </c>
      <c r="Q104">
        <v>41</v>
      </c>
      <c r="R104">
        <v>798510000</v>
      </c>
      <c r="S104" s="3">
        <v>199600</v>
      </c>
      <c r="T104" s="3">
        <v>3200000</v>
      </c>
      <c r="U104" s="3">
        <f>(Table1[[#This Row],[lowest_monthly_earnings]]+Table1[[#This Row],[highest_monthly_earnings]])/2</f>
        <v>1699800</v>
      </c>
      <c r="V104" s="3">
        <v>2400000</v>
      </c>
      <c r="W104" s="3">
        <v>38300000</v>
      </c>
      <c r="X104" s="3">
        <f>(Table1[[#This Row],[lowest_yearly_earnings]]+Table1[[#This Row],[highest_yearly_earnings]])/2</f>
        <v>20350000</v>
      </c>
      <c r="Y104" s="5">
        <v>500000</v>
      </c>
      <c r="Z104" s="6">
        <f>Table1[[#This Row],[subscribers_for_last_30_days]]/Table1[[#This Row],[subscribers]]</f>
        <v>1.5673981191222569E-2</v>
      </c>
      <c r="AA104">
        <v>2006</v>
      </c>
      <c r="AB104" t="s">
        <v>91</v>
      </c>
      <c r="AC104">
        <v>20</v>
      </c>
      <c r="AD104" s="1" t="str">
        <f>_xlfn.CONCAT(Table1[[#This Row],[created_month]]," ",Table1[[#This Row],[created_year]])</f>
        <v>Nov 2006</v>
      </c>
      <c r="AE104">
        <f>"Sept 2023" - Table1[[#This Row],[month_created]]</f>
        <v>6148</v>
      </c>
      <c r="AF104" s="2">
        <f>Table1[[#This Row],[age_days]]/365</f>
        <v>16.843835616438355</v>
      </c>
    </row>
    <row r="105" spans="1:32" x14ac:dyDescent="0.35">
      <c r="A105">
        <v>144</v>
      </c>
      <c r="B105">
        <f>_xlfn.RANK.EQ(Table1[[#This Row],[source_rank]],A:A,1)</f>
        <v>104</v>
      </c>
      <c r="C105" t="s">
        <v>207</v>
      </c>
      <c r="D105" s="4">
        <v>31700000</v>
      </c>
      <c r="E105" s="4">
        <v>5711208484</v>
      </c>
      <c r="F105" s="4">
        <f>Table1[[#This Row],[video views]]/Table1[[#This Row],[age_days]]</f>
        <v>1389926.620588951</v>
      </c>
      <c r="G105" s="4">
        <f>Table1[[#This Row],[video views]]/Table1[[#This Row],[uploads]]</f>
        <v>6147694.8159311088</v>
      </c>
      <c r="H105" t="s">
        <v>208</v>
      </c>
      <c r="I105" t="s">
        <v>207</v>
      </c>
      <c r="J105" s="4">
        <v>929</v>
      </c>
      <c r="K105" s="4">
        <f>Table1[[#This Row],[uploads]]/Table1[[#This Row],[age_years]]</f>
        <v>82.522511559990264</v>
      </c>
      <c r="L105" t="s">
        <v>21</v>
      </c>
      <c r="M105" t="s">
        <v>22</v>
      </c>
      <c r="N105" t="s">
        <v>209</v>
      </c>
      <c r="O105">
        <v>1132</v>
      </c>
      <c r="P105">
        <v>40</v>
      </c>
      <c r="Q105">
        <v>1</v>
      </c>
      <c r="R105">
        <v>109125000</v>
      </c>
      <c r="S105" s="3">
        <v>27300</v>
      </c>
      <c r="T105" s="3">
        <v>436500</v>
      </c>
      <c r="U105" s="3">
        <f>(Table1[[#This Row],[lowest_monthly_earnings]]+Table1[[#This Row],[highest_monthly_earnings]])/2</f>
        <v>231900</v>
      </c>
      <c r="V105" s="3">
        <v>327400</v>
      </c>
      <c r="W105" s="3">
        <v>5200000</v>
      </c>
      <c r="X105" s="3">
        <f>(Table1[[#This Row],[lowest_yearly_earnings]]+Table1[[#This Row],[highest_yearly_earnings]])/2</f>
        <v>2763700</v>
      </c>
      <c r="Y105" s="5">
        <v>500000</v>
      </c>
      <c r="Z105" s="6">
        <f>Table1[[#This Row],[subscribers_for_last_30_days]]/Table1[[#This Row],[subscribers]]</f>
        <v>1.5772870662460567E-2</v>
      </c>
      <c r="AA105">
        <v>2012</v>
      </c>
      <c r="AB105" t="s">
        <v>56</v>
      </c>
      <c r="AC105">
        <v>21</v>
      </c>
      <c r="AD105" s="1" t="str">
        <f>_xlfn.CONCAT(Table1[[#This Row],[created_month]]," ",Table1[[#This Row],[created_year]])</f>
        <v>Jun 2012</v>
      </c>
      <c r="AE105">
        <f>"Sept 2023" - Table1[[#This Row],[month_created]]</f>
        <v>4109</v>
      </c>
      <c r="AF105" s="2">
        <f>Table1[[#This Row],[age_days]]/365</f>
        <v>11.257534246575343</v>
      </c>
    </row>
    <row r="106" spans="1:32" x14ac:dyDescent="0.35">
      <c r="A106">
        <v>145</v>
      </c>
      <c r="B106">
        <f>_xlfn.RANK.EQ(Table1[[#This Row],[source_rank]],A:A,1)</f>
        <v>105</v>
      </c>
      <c r="C106" t="s">
        <v>210</v>
      </c>
      <c r="D106" s="4">
        <v>31700000</v>
      </c>
      <c r="E106" s="4">
        <v>16476978876</v>
      </c>
      <c r="F106" s="4">
        <f>Table1[[#This Row],[video views]]/Table1[[#This Row],[age_days]]</f>
        <v>3922156.3618186144</v>
      </c>
      <c r="G106" s="4">
        <f>Table1[[#This Row],[video views]]/Table1[[#This Row],[uploads]]</f>
        <v>2527919.4347959496</v>
      </c>
      <c r="H106" t="s">
        <v>20</v>
      </c>
      <c r="I106" t="s">
        <v>210</v>
      </c>
      <c r="J106" s="4">
        <v>6518</v>
      </c>
      <c r="K106" s="4">
        <f>Table1[[#This Row],[uploads]]/Table1[[#This Row],[age_years]]</f>
        <v>566.3104022851702</v>
      </c>
      <c r="L106" t="s">
        <v>21</v>
      </c>
      <c r="M106" t="s">
        <v>22</v>
      </c>
      <c r="N106" t="s">
        <v>20</v>
      </c>
      <c r="O106">
        <v>177</v>
      </c>
      <c r="P106">
        <v>39</v>
      </c>
      <c r="Q106">
        <v>48</v>
      </c>
      <c r="R106">
        <v>112648000</v>
      </c>
      <c r="S106" s="3">
        <v>28200</v>
      </c>
      <c r="T106" s="3">
        <v>450600</v>
      </c>
      <c r="U106" s="3">
        <f>(Table1[[#This Row],[lowest_monthly_earnings]]+Table1[[#This Row],[highest_monthly_earnings]])/2</f>
        <v>239400</v>
      </c>
      <c r="V106" s="3">
        <v>337900</v>
      </c>
      <c r="W106" s="3">
        <v>5400000</v>
      </c>
      <c r="X106" s="3">
        <f>(Table1[[#This Row],[lowest_yearly_earnings]]+Table1[[#This Row],[highest_yearly_earnings]])/2</f>
        <v>2868950</v>
      </c>
      <c r="Y106" s="5">
        <v>200000</v>
      </c>
      <c r="Z106" s="6">
        <f>Table1[[#This Row],[subscribers_for_last_30_days]]/Table1[[#This Row],[subscribers]]</f>
        <v>6.3091482649842269E-3</v>
      </c>
      <c r="AA106">
        <v>2012</v>
      </c>
      <c r="AB106" t="s">
        <v>23</v>
      </c>
      <c r="AC106">
        <v>15</v>
      </c>
      <c r="AD106" s="1" t="str">
        <f>_xlfn.CONCAT(Table1[[#This Row],[created_month]]," ",Table1[[#This Row],[created_year]])</f>
        <v>Mar 2012</v>
      </c>
      <c r="AE106">
        <f>"Sept 2023" - Table1[[#This Row],[month_created]]</f>
        <v>4201</v>
      </c>
      <c r="AF106" s="2">
        <f>Table1[[#This Row],[age_days]]/365</f>
        <v>11.509589041095891</v>
      </c>
    </row>
    <row r="107" spans="1:32" x14ac:dyDescent="0.35">
      <c r="A107">
        <v>146</v>
      </c>
      <c r="B107">
        <f>_xlfn.RANK.EQ(Table1[[#This Row],[source_rank]],A:A,1)</f>
        <v>106</v>
      </c>
      <c r="C107" t="s">
        <v>211</v>
      </c>
      <c r="D107" s="4">
        <v>31700000</v>
      </c>
      <c r="E107" s="4">
        <v>21031745531</v>
      </c>
      <c r="F107" s="4">
        <f>Table1[[#This Row],[video views]]/Table1[[#This Row],[age_days]]</f>
        <v>10627461.107124811</v>
      </c>
      <c r="G107" s="4">
        <f>Table1[[#This Row],[video views]]/Table1[[#This Row],[uploads]]</f>
        <v>126697262.23493975</v>
      </c>
      <c r="H107" t="s">
        <v>29</v>
      </c>
      <c r="I107" t="s">
        <v>211</v>
      </c>
      <c r="J107" s="4">
        <v>166</v>
      </c>
      <c r="K107" s="4">
        <f>Table1[[#This Row],[uploads]]/Table1[[#This Row],[age_years]]</f>
        <v>30.616472966144517</v>
      </c>
      <c r="L107" t="s">
        <v>25</v>
      </c>
      <c r="M107" t="s">
        <v>26</v>
      </c>
      <c r="N107" t="s">
        <v>29</v>
      </c>
      <c r="O107">
        <v>110</v>
      </c>
      <c r="P107">
        <v>41</v>
      </c>
      <c r="Q107">
        <v>42</v>
      </c>
      <c r="R107">
        <v>153280000</v>
      </c>
      <c r="S107" s="3">
        <v>38300</v>
      </c>
      <c r="T107" s="3">
        <v>613100</v>
      </c>
      <c r="U107" s="3">
        <f>(Table1[[#This Row],[lowest_monthly_earnings]]+Table1[[#This Row],[highest_monthly_earnings]])/2</f>
        <v>325700</v>
      </c>
      <c r="V107" s="3">
        <v>459800</v>
      </c>
      <c r="W107" s="3">
        <v>7400000</v>
      </c>
      <c r="X107" s="3">
        <f>(Table1[[#This Row],[lowest_yearly_earnings]]+Table1[[#This Row],[highest_yearly_earnings]])/2</f>
        <v>3929900</v>
      </c>
      <c r="Y107" s="5">
        <v>200000</v>
      </c>
      <c r="Z107" s="6">
        <f>Table1[[#This Row],[subscribers_for_last_30_days]]/Table1[[#This Row],[subscribers]]</f>
        <v>6.3091482649842269E-3</v>
      </c>
      <c r="AA107">
        <v>2018</v>
      </c>
      <c r="AB107" t="s">
        <v>41</v>
      </c>
      <c r="AC107">
        <v>5</v>
      </c>
      <c r="AD107" s="1" t="str">
        <f>_xlfn.CONCAT(Table1[[#This Row],[created_month]]," ",Table1[[#This Row],[created_year]])</f>
        <v>Apr 2018</v>
      </c>
      <c r="AE107">
        <f>"Sept 2023" - Table1[[#This Row],[month_created]]</f>
        <v>1979</v>
      </c>
      <c r="AF107" s="2">
        <f>Table1[[#This Row],[age_days]]/365</f>
        <v>5.4219178082191783</v>
      </c>
    </row>
    <row r="108" spans="1:32" x14ac:dyDescent="0.35">
      <c r="A108">
        <v>147</v>
      </c>
      <c r="B108">
        <f>_xlfn.RANK.EQ(Table1[[#This Row],[source_rank]],A:A,1)</f>
        <v>107</v>
      </c>
      <c r="C108" t="s">
        <v>212</v>
      </c>
      <c r="D108" s="4">
        <v>31700000</v>
      </c>
      <c r="E108" s="4">
        <v>2930015381</v>
      </c>
      <c r="F108" s="4">
        <f>Table1[[#This Row],[video views]]/Table1[[#This Row],[age_days]]</f>
        <v>837386.505001429</v>
      </c>
      <c r="G108" s="4">
        <f>Table1[[#This Row],[video views]]/Table1[[#This Row],[uploads]]</f>
        <v>25258753.284482758</v>
      </c>
      <c r="H108" t="s">
        <v>38</v>
      </c>
      <c r="I108" t="s">
        <v>212</v>
      </c>
      <c r="J108" s="4">
        <v>116</v>
      </c>
      <c r="K108" s="4">
        <f>Table1[[#This Row],[uploads]]/Table1[[#This Row],[age_years]]</f>
        <v>12.100600171477565</v>
      </c>
      <c r="L108" t="s">
        <v>25</v>
      </c>
      <c r="M108" t="s">
        <v>26</v>
      </c>
      <c r="N108" t="s">
        <v>27</v>
      </c>
      <c r="O108">
        <v>2986</v>
      </c>
      <c r="P108">
        <v>41</v>
      </c>
      <c r="Q108">
        <v>12</v>
      </c>
      <c r="R108">
        <v>27022000</v>
      </c>
      <c r="S108" s="3">
        <v>6800</v>
      </c>
      <c r="T108" s="3">
        <v>108100</v>
      </c>
      <c r="U108" s="3">
        <f>(Table1[[#This Row],[lowest_monthly_earnings]]+Table1[[#This Row],[highest_monthly_earnings]])/2</f>
        <v>57450</v>
      </c>
      <c r="V108" s="3">
        <v>81100</v>
      </c>
      <c r="W108" s="3">
        <v>1300000</v>
      </c>
      <c r="X108" s="3">
        <f>(Table1[[#This Row],[lowest_yearly_earnings]]+Table1[[#This Row],[highest_yearly_earnings]])/2</f>
        <v>690550</v>
      </c>
      <c r="Y108" s="5">
        <v>200000</v>
      </c>
      <c r="Z108" s="6">
        <f>Table1[[#This Row],[subscribers_for_last_30_days]]/Table1[[#This Row],[subscribers]]</f>
        <v>6.3091482649842269E-3</v>
      </c>
      <c r="AA108">
        <v>2014</v>
      </c>
      <c r="AB108" t="s">
        <v>30</v>
      </c>
      <c r="AC108">
        <v>8</v>
      </c>
      <c r="AD108" s="1" t="str">
        <f>_xlfn.CONCAT(Table1[[#This Row],[created_month]]," ",Table1[[#This Row],[created_year]])</f>
        <v>Feb 2014</v>
      </c>
      <c r="AE108">
        <f>"Sept 2023" - Table1[[#This Row],[month_created]]</f>
        <v>3499</v>
      </c>
      <c r="AF108" s="2">
        <f>Table1[[#This Row],[age_days]]/365</f>
        <v>9.5863013698630137</v>
      </c>
    </row>
    <row r="109" spans="1:32" x14ac:dyDescent="0.35">
      <c r="A109">
        <v>148</v>
      </c>
      <c r="B109">
        <f>_xlfn.RANK.EQ(Table1[[#This Row],[source_rank]],A:A,1)</f>
        <v>108</v>
      </c>
      <c r="C109" t="s">
        <v>213</v>
      </c>
      <c r="D109" s="4">
        <v>31600000</v>
      </c>
      <c r="E109" s="4">
        <v>11615848291</v>
      </c>
      <c r="F109" s="4">
        <f>Table1[[#This Row],[video views]]/Table1[[#This Row],[age_days]]</f>
        <v>2510991.8484651968</v>
      </c>
      <c r="G109" s="4">
        <f>Table1[[#This Row],[video views]]/Table1[[#This Row],[uploads]]</f>
        <v>8793223.5359576084</v>
      </c>
      <c r="H109" t="s">
        <v>29</v>
      </c>
      <c r="I109" t="s">
        <v>213</v>
      </c>
      <c r="J109" s="4">
        <v>1321</v>
      </c>
      <c r="K109" s="4">
        <f>Table1[[#This Row],[uploads]]/Table1[[#This Row],[age_years]]</f>
        <v>104.22935581495894</v>
      </c>
      <c r="L109" t="s">
        <v>25</v>
      </c>
      <c r="M109" t="s">
        <v>26</v>
      </c>
      <c r="N109" t="s">
        <v>29</v>
      </c>
      <c r="O109">
        <v>339</v>
      </c>
      <c r="P109">
        <v>42</v>
      </c>
      <c r="Q109">
        <v>43</v>
      </c>
      <c r="R109">
        <v>312099000</v>
      </c>
      <c r="S109" s="3">
        <v>78000</v>
      </c>
      <c r="T109" s="3">
        <v>1200000</v>
      </c>
      <c r="U109" s="3">
        <f>(Table1[[#This Row],[lowest_monthly_earnings]]+Table1[[#This Row],[highest_monthly_earnings]])/2</f>
        <v>639000</v>
      </c>
      <c r="V109" s="3">
        <v>936300</v>
      </c>
      <c r="W109" s="3">
        <v>15000000</v>
      </c>
      <c r="X109" s="3">
        <f>(Table1[[#This Row],[lowest_yearly_earnings]]+Table1[[#This Row],[highest_yearly_earnings]])/2</f>
        <v>7968150</v>
      </c>
      <c r="Y109" s="5">
        <v>400000</v>
      </c>
      <c r="Z109" s="6">
        <f>Table1[[#This Row],[subscribers_for_last_30_days]]/Table1[[#This Row],[subscribers]]</f>
        <v>1.2658227848101266E-2</v>
      </c>
      <c r="AA109">
        <v>2011</v>
      </c>
      <c r="AB109" t="s">
        <v>47</v>
      </c>
      <c r="AC109">
        <v>19</v>
      </c>
      <c r="AD109" s="1" t="str">
        <f>_xlfn.CONCAT(Table1[[#This Row],[created_month]]," ",Table1[[#This Row],[created_year]])</f>
        <v>Jan 2011</v>
      </c>
      <c r="AE109">
        <f>"Sept 2023" - Table1[[#This Row],[month_created]]</f>
        <v>4626</v>
      </c>
      <c r="AF109" s="2">
        <f>Table1[[#This Row],[age_days]]/365</f>
        <v>12.673972602739726</v>
      </c>
    </row>
    <row r="110" spans="1:32" x14ac:dyDescent="0.35">
      <c r="A110">
        <v>151</v>
      </c>
      <c r="B110">
        <f>_xlfn.RANK.EQ(Table1[[#This Row],[source_rank]],A:A,1)</f>
        <v>109</v>
      </c>
      <c r="C110" t="s">
        <v>214</v>
      </c>
      <c r="D110" s="4">
        <v>31400000</v>
      </c>
      <c r="E110" s="4">
        <v>22919271731</v>
      </c>
      <c r="F110" s="4">
        <f>Table1[[#This Row],[video views]]/Table1[[#This Row],[age_days]]</f>
        <v>6327794.5143567091</v>
      </c>
      <c r="G110" s="4">
        <f>Table1[[#This Row],[video views]]/Table1[[#This Row],[uploads]]</f>
        <v>6385977.0774589023</v>
      </c>
      <c r="H110" t="s">
        <v>24</v>
      </c>
      <c r="I110" t="s">
        <v>214</v>
      </c>
      <c r="J110" s="4">
        <v>3589</v>
      </c>
      <c r="K110" s="4">
        <f>Table1[[#This Row],[uploads]]/Table1[[#This Row],[age_years]]</f>
        <v>361.6744892324682</v>
      </c>
      <c r="L110" t="s">
        <v>60</v>
      </c>
      <c r="M110" t="s">
        <v>61</v>
      </c>
      <c r="N110" t="s">
        <v>32</v>
      </c>
      <c r="O110">
        <v>91</v>
      </c>
      <c r="P110">
        <v>5</v>
      </c>
      <c r="Q110">
        <v>11</v>
      </c>
      <c r="R110">
        <v>244925000</v>
      </c>
      <c r="S110" s="3">
        <v>61200</v>
      </c>
      <c r="T110" s="3">
        <v>979700</v>
      </c>
      <c r="U110" s="3">
        <f>(Table1[[#This Row],[lowest_monthly_earnings]]+Table1[[#This Row],[highest_monthly_earnings]])/2</f>
        <v>520450</v>
      </c>
      <c r="V110" s="3">
        <v>734800</v>
      </c>
      <c r="W110" s="3">
        <v>11800000</v>
      </c>
      <c r="X110" s="3">
        <f>(Table1[[#This Row],[lowest_yearly_earnings]]+Table1[[#This Row],[highest_yearly_earnings]])/2</f>
        <v>6267400</v>
      </c>
      <c r="Y110" s="5">
        <v>300000</v>
      </c>
      <c r="Z110" s="6">
        <f>Table1[[#This Row],[subscribers_for_last_30_days]]/Table1[[#This Row],[subscribers]]</f>
        <v>9.5541401273885346E-3</v>
      </c>
      <c r="AA110">
        <v>2013</v>
      </c>
      <c r="AB110" t="s">
        <v>83</v>
      </c>
      <c r="AC110">
        <v>9</v>
      </c>
      <c r="AD110" s="1" t="str">
        <f>_xlfn.CONCAT(Table1[[#This Row],[created_month]]," ",Table1[[#This Row],[created_year]])</f>
        <v>Oct 2013</v>
      </c>
      <c r="AE110">
        <f>"Sept 2023" - Table1[[#This Row],[month_created]]</f>
        <v>3622</v>
      </c>
      <c r="AF110" s="2">
        <f>Table1[[#This Row],[age_days]]/365</f>
        <v>9.9232876712328775</v>
      </c>
    </row>
    <row r="111" spans="1:32" x14ac:dyDescent="0.35">
      <c r="A111">
        <v>152</v>
      </c>
      <c r="B111">
        <f>_xlfn.RANK.EQ(Table1[[#This Row],[source_rank]],A:A,1)</f>
        <v>110</v>
      </c>
      <c r="C111" t="s">
        <v>215</v>
      </c>
      <c r="D111" s="4">
        <v>31200000</v>
      </c>
      <c r="E111" s="4">
        <v>9673649438</v>
      </c>
      <c r="F111" s="4">
        <f>Table1[[#This Row],[video views]]/Table1[[#This Row],[age_days]]</f>
        <v>5575590.4541786741</v>
      </c>
      <c r="G111" s="4">
        <f>Table1[[#This Row],[video views]]/Table1[[#This Row],[uploads]]</f>
        <v>148825375.96923077</v>
      </c>
      <c r="H111" t="s">
        <v>36</v>
      </c>
      <c r="I111" t="s">
        <v>215</v>
      </c>
      <c r="J111" s="4">
        <v>65</v>
      </c>
      <c r="K111" s="4">
        <f>Table1[[#This Row],[uploads]]/Table1[[#This Row],[age_years]]</f>
        <v>13.67435158501441</v>
      </c>
      <c r="L111" t="s">
        <v>216</v>
      </c>
      <c r="M111" t="s">
        <v>217</v>
      </c>
      <c r="N111" t="s">
        <v>119</v>
      </c>
      <c r="O111">
        <v>3361188</v>
      </c>
      <c r="P111">
        <v>522</v>
      </c>
      <c r="Q111">
        <v>2270</v>
      </c>
      <c r="R111">
        <v>3589</v>
      </c>
      <c r="S111" s="3">
        <v>0.9</v>
      </c>
      <c r="T111" s="3">
        <v>14</v>
      </c>
      <c r="U111" s="3">
        <f>(Table1[[#This Row],[lowest_monthly_earnings]]+Table1[[#This Row],[highest_monthly_earnings]])/2</f>
        <v>7.45</v>
      </c>
      <c r="V111" s="3">
        <v>11</v>
      </c>
      <c r="W111" s="3">
        <v>172</v>
      </c>
      <c r="X111" s="3">
        <f>(Table1[[#This Row],[lowest_yearly_earnings]]+Table1[[#This Row],[highest_yearly_earnings]])/2</f>
        <v>91.5</v>
      </c>
      <c r="Y111" s="5">
        <v>100</v>
      </c>
      <c r="Z111" s="6">
        <f>Table1[[#This Row],[subscribers_for_last_30_days]]/Table1[[#This Row],[subscribers]]</f>
        <v>3.205128205128205E-6</v>
      </c>
      <c r="AA111">
        <v>2018</v>
      </c>
      <c r="AB111" t="s">
        <v>52</v>
      </c>
      <c r="AC111">
        <v>16</v>
      </c>
      <c r="AD111" s="1" t="str">
        <f>_xlfn.CONCAT(Table1[[#This Row],[created_month]]," ",Table1[[#This Row],[created_year]])</f>
        <v>Dec 2018</v>
      </c>
      <c r="AE111">
        <f>"Sept 2023" - Table1[[#This Row],[month_created]]</f>
        <v>1735</v>
      </c>
      <c r="AF111" s="2">
        <f>Table1[[#This Row],[age_days]]/365</f>
        <v>4.7534246575342465</v>
      </c>
    </row>
    <row r="112" spans="1:32" x14ac:dyDescent="0.35">
      <c r="A112">
        <v>153</v>
      </c>
      <c r="B112">
        <f>_xlfn.RANK.EQ(Table1[[#This Row],[source_rank]],A:A,1)</f>
        <v>111</v>
      </c>
      <c r="C112" t="s">
        <v>218</v>
      </c>
      <c r="D112" s="4">
        <v>31200000</v>
      </c>
      <c r="E112" s="4">
        <v>17111726160</v>
      </c>
      <c r="F112" s="4">
        <f>Table1[[#This Row],[video views]]/Table1[[#This Row],[age_days]]</f>
        <v>2652158.4252944821</v>
      </c>
      <c r="G112" s="4">
        <f>Table1[[#This Row],[video views]]/Table1[[#This Row],[uploads]]</f>
        <v>1906386.6042780748</v>
      </c>
      <c r="H112" t="s">
        <v>119</v>
      </c>
      <c r="I112" t="s">
        <v>218</v>
      </c>
      <c r="J112" s="4">
        <v>8976</v>
      </c>
      <c r="K112" s="4">
        <f>Table1[[#This Row],[uploads]]/Table1[[#This Row],[age_years]]</f>
        <v>507.7867327960322</v>
      </c>
      <c r="L112" t="s">
        <v>25</v>
      </c>
      <c r="M112" t="s">
        <v>26</v>
      </c>
      <c r="N112" t="s">
        <v>119</v>
      </c>
      <c r="O112">
        <v>166</v>
      </c>
      <c r="P112">
        <v>44</v>
      </c>
      <c r="Q112">
        <v>6</v>
      </c>
      <c r="R112">
        <v>22511000</v>
      </c>
      <c r="S112" s="3">
        <v>0</v>
      </c>
      <c r="T112" s="3">
        <v>0</v>
      </c>
      <c r="U112" s="3">
        <f>(Table1[[#This Row],[lowest_monthly_earnings]]+Table1[[#This Row],[highest_monthly_earnings]])/2</f>
        <v>0</v>
      </c>
      <c r="V112" s="3">
        <v>0</v>
      </c>
      <c r="W112" s="3">
        <v>0</v>
      </c>
      <c r="X112" s="3">
        <f>(Table1[[#This Row],[lowest_yearly_earnings]]+Table1[[#This Row],[highest_yearly_earnings]])/2</f>
        <v>0</v>
      </c>
      <c r="Y112" s="5">
        <v>100000</v>
      </c>
      <c r="Z112" s="6">
        <f>Table1[[#This Row],[subscribers_for_last_30_days]]/Table1[[#This Row],[subscribers]]</f>
        <v>3.205128205128205E-3</v>
      </c>
      <c r="AA112">
        <v>2006</v>
      </c>
      <c r="AB112" t="s">
        <v>47</v>
      </c>
      <c r="AC112">
        <v>8</v>
      </c>
      <c r="AD112" s="1" t="str">
        <f>_xlfn.CONCAT(Table1[[#This Row],[created_month]]," ",Table1[[#This Row],[created_year]])</f>
        <v>Jan 2006</v>
      </c>
      <c r="AE112">
        <f>"Sept 2023" - Table1[[#This Row],[month_created]]</f>
        <v>6452</v>
      </c>
      <c r="AF112" s="2">
        <f>Table1[[#This Row],[age_days]]/365</f>
        <v>17.676712328767124</v>
      </c>
    </row>
    <row r="113" spans="1:32" x14ac:dyDescent="0.35">
      <c r="A113">
        <v>154</v>
      </c>
      <c r="B113">
        <f>_xlfn.RANK.EQ(Table1[[#This Row],[source_rank]],A:A,1)</f>
        <v>112</v>
      </c>
      <c r="C113" t="s">
        <v>219</v>
      </c>
      <c r="D113" s="4">
        <v>31200000</v>
      </c>
      <c r="E113" s="4">
        <v>6187804950</v>
      </c>
      <c r="F113" s="4">
        <f>Table1[[#This Row],[video views]]/Table1[[#This Row],[age_days]]</f>
        <v>1974411.2795149968</v>
      </c>
      <c r="G113" s="4">
        <f>Table1[[#This Row],[video views]]/Table1[[#This Row],[uploads]]</f>
        <v>2044203.8156590683</v>
      </c>
      <c r="H113" t="s">
        <v>29</v>
      </c>
      <c r="I113" t="s">
        <v>219</v>
      </c>
      <c r="J113" s="4">
        <v>3027</v>
      </c>
      <c r="K113" s="4">
        <f>Table1[[#This Row],[uploads]]/Table1[[#This Row],[age_years]]</f>
        <v>352.53828972559029</v>
      </c>
      <c r="L113" t="s">
        <v>80</v>
      </c>
      <c r="M113" t="s">
        <v>81</v>
      </c>
      <c r="N113" t="s">
        <v>27</v>
      </c>
      <c r="O113">
        <v>997</v>
      </c>
      <c r="P113">
        <v>3</v>
      </c>
      <c r="Q113">
        <v>12</v>
      </c>
      <c r="R113">
        <v>190679000</v>
      </c>
      <c r="S113" s="3">
        <v>47700</v>
      </c>
      <c r="T113" s="3">
        <v>762700</v>
      </c>
      <c r="U113" s="3">
        <f>(Table1[[#This Row],[lowest_monthly_earnings]]+Table1[[#This Row],[highest_monthly_earnings]])/2</f>
        <v>405200</v>
      </c>
      <c r="V113" s="3">
        <v>572000</v>
      </c>
      <c r="W113" s="3">
        <v>9200000</v>
      </c>
      <c r="X113" s="3">
        <f>(Table1[[#This Row],[lowest_yearly_earnings]]+Table1[[#This Row],[highest_yearly_earnings]])/2</f>
        <v>4886000</v>
      </c>
      <c r="Y113" s="5">
        <v>1900000</v>
      </c>
      <c r="Z113" s="6">
        <f>Table1[[#This Row],[subscribers_for_last_30_days]]/Table1[[#This Row],[subscribers]]</f>
        <v>6.0897435897435896E-2</v>
      </c>
      <c r="AA113">
        <v>2015</v>
      </c>
      <c r="AB113" t="s">
        <v>30</v>
      </c>
      <c r="AC113">
        <v>17</v>
      </c>
      <c r="AD113" s="1" t="str">
        <f>_xlfn.CONCAT(Table1[[#This Row],[created_month]]," ",Table1[[#This Row],[created_year]])</f>
        <v>Feb 2015</v>
      </c>
      <c r="AE113">
        <f>"Sept 2023" - Table1[[#This Row],[month_created]]</f>
        <v>3134</v>
      </c>
      <c r="AF113" s="2">
        <f>Table1[[#This Row],[age_days]]/365</f>
        <v>8.5863013698630137</v>
      </c>
    </row>
    <row r="114" spans="1:32" x14ac:dyDescent="0.35">
      <c r="A114">
        <v>155</v>
      </c>
      <c r="B114">
        <f>_xlfn.RANK.EQ(Table1[[#This Row],[source_rank]],A:A,1)</f>
        <v>113</v>
      </c>
      <c r="C114" t="s">
        <v>220</v>
      </c>
      <c r="D114" s="4">
        <v>30700000</v>
      </c>
      <c r="E114" s="4">
        <v>16793072362</v>
      </c>
      <c r="F114" s="4">
        <f>Table1[[#This Row],[video views]]/Table1[[#This Row],[age_days]]</f>
        <v>3264594.1605754276</v>
      </c>
      <c r="G114" s="4">
        <f>Table1[[#This Row],[video views]]/Table1[[#This Row],[uploads]]</f>
        <v>182533395.23913044</v>
      </c>
      <c r="H114" t="s">
        <v>20</v>
      </c>
      <c r="I114" t="s">
        <v>220</v>
      </c>
      <c r="J114" s="4">
        <v>92</v>
      </c>
      <c r="K114" s="4">
        <f>Table1[[#This Row],[uploads]]/Table1[[#This Row],[age_years]]</f>
        <v>6.5279937791601865</v>
      </c>
      <c r="L114" t="s">
        <v>25</v>
      </c>
      <c r="M114" t="s">
        <v>26</v>
      </c>
      <c r="N114" t="s">
        <v>20</v>
      </c>
      <c r="O114">
        <v>169</v>
      </c>
      <c r="P114">
        <v>45</v>
      </c>
      <c r="Q114">
        <v>50</v>
      </c>
      <c r="R114">
        <v>188837000</v>
      </c>
      <c r="S114" s="3">
        <v>47200</v>
      </c>
      <c r="T114" s="3">
        <v>755300</v>
      </c>
      <c r="U114" s="3">
        <f>(Table1[[#This Row],[lowest_monthly_earnings]]+Table1[[#This Row],[highest_monthly_earnings]])/2</f>
        <v>401250</v>
      </c>
      <c r="V114" s="3">
        <v>566500</v>
      </c>
      <c r="W114" s="3">
        <v>9100000</v>
      </c>
      <c r="X114" s="3">
        <f>(Table1[[#This Row],[lowest_yearly_earnings]]+Table1[[#This Row],[highest_yearly_earnings]])/2</f>
        <v>4833250</v>
      </c>
      <c r="Y114" s="5">
        <v>100000</v>
      </c>
      <c r="Z114" s="6">
        <f>Table1[[#This Row],[subscribers_for_last_30_days]]/Table1[[#This Row],[subscribers]]</f>
        <v>3.2573289902280132E-3</v>
      </c>
      <c r="AA114">
        <v>2009</v>
      </c>
      <c r="AB114" t="s">
        <v>57</v>
      </c>
      <c r="AC114">
        <v>3</v>
      </c>
      <c r="AD114" s="1" t="str">
        <f>_xlfn.CONCAT(Table1[[#This Row],[created_month]]," ",Table1[[#This Row],[created_year]])</f>
        <v>Aug 2009</v>
      </c>
      <c r="AE114">
        <f>"Sept 2023" - Table1[[#This Row],[month_created]]</f>
        <v>5144</v>
      </c>
      <c r="AF114" s="2">
        <f>Table1[[#This Row],[age_days]]/365</f>
        <v>14.093150684931507</v>
      </c>
    </row>
    <row r="115" spans="1:32" x14ac:dyDescent="0.35">
      <c r="A115">
        <v>157</v>
      </c>
      <c r="B115">
        <f>_xlfn.RANK.EQ(Table1[[#This Row],[source_rank]],A:A,1)</f>
        <v>114</v>
      </c>
      <c r="C115" t="s">
        <v>221</v>
      </c>
      <c r="D115" s="4">
        <v>30700000</v>
      </c>
      <c r="E115" s="4">
        <v>3145161634</v>
      </c>
      <c r="F115" s="4">
        <f>Table1[[#This Row],[video views]]/Table1[[#This Row],[age_days]]</f>
        <v>1245115.4528899447</v>
      </c>
      <c r="G115" s="4">
        <f>Table1[[#This Row],[video views]]/Table1[[#This Row],[uploads]]</f>
        <v>46942710.955223881</v>
      </c>
      <c r="H115" t="s">
        <v>119</v>
      </c>
      <c r="I115" t="s">
        <v>221</v>
      </c>
      <c r="J115" s="4">
        <v>67</v>
      </c>
      <c r="K115" s="4">
        <f>Table1[[#This Row],[uploads]]/Table1[[#This Row],[age_years]]</f>
        <v>9.6813143309580365</v>
      </c>
      <c r="L115" t="s">
        <v>21</v>
      </c>
      <c r="M115" t="s">
        <v>22</v>
      </c>
      <c r="N115" t="s">
        <v>29</v>
      </c>
      <c r="O115">
        <v>2687</v>
      </c>
      <c r="P115">
        <v>41</v>
      </c>
      <c r="Q115">
        <v>45</v>
      </c>
      <c r="R115">
        <v>31822000</v>
      </c>
      <c r="S115" s="3">
        <v>8000</v>
      </c>
      <c r="T115" s="3">
        <v>127300</v>
      </c>
      <c r="U115" s="3">
        <f>(Table1[[#This Row],[lowest_monthly_earnings]]+Table1[[#This Row],[highest_monthly_earnings]])/2</f>
        <v>67650</v>
      </c>
      <c r="V115" s="3">
        <v>95500</v>
      </c>
      <c r="W115" s="3">
        <v>1500000</v>
      </c>
      <c r="X115" s="3">
        <f>(Table1[[#This Row],[lowest_yearly_earnings]]+Table1[[#This Row],[highest_yearly_earnings]])/2</f>
        <v>797750</v>
      </c>
      <c r="Y115" s="5">
        <v>300000</v>
      </c>
      <c r="Z115" s="6">
        <f>Table1[[#This Row],[subscribers_for_last_30_days]]/Table1[[#This Row],[subscribers]]</f>
        <v>9.7719869706840382E-3</v>
      </c>
      <c r="AA115">
        <v>2016</v>
      </c>
      <c r="AB115" t="s">
        <v>83</v>
      </c>
      <c r="AC115">
        <v>20</v>
      </c>
      <c r="AD115" s="1" t="str">
        <f>_xlfn.CONCAT(Table1[[#This Row],[created_month]]," ",Table1[[#This Row],[created_year]])</f>
        <v>Oct 2016</v>
      </c>
      <c r="AE115">
        <f>"Sept 2023" - Table1[[#This Row],[month_created]]</f>
        <v>2526</v>
      </c>
      <c r="AF115" s="2">
        <f>Table1[[#This Row],[age_days]]/365</f>
        <v>6.9205479452054792</v>
      </c>
    </row>
    <row r="116" spans="1:32" x14ac:dyDescent="0.35">
      <c r="A116">
        <v>158</v>
      </c>
      <c r="B116">
        <f>_xlfn.RANK.EQ(Table1[[#This Row],[source_rank]],A:A,1)</f>
        <v>115</v>
      </c>
      <c r="C116" t="s">
        <v>222</v>
      </c>
      <c r="D116" s="4">
        <v>30500000</v>
      </c>
      <c r="E116" s="4">
        <v>16709857823</v>
      </c>
      <c r="F116" s="4">
        <f>Table1[[#This Row],[video views]]/Table1[[#This Row],[age_days]]</f>
        <v>2815003.0025269543</v>
      </c>
      <c r="G116" s="4">
        <f>Table1[[#This Row],[video views]]/Table1[[#This Row],[uploads]]</f>
        <v>92785.119955356146</v>
      </c>
      <c r="H116" t="s">
        <v>85</v>
      </c>
      <c r="I116" t="s">
        <v>222</v>
      </c>
      <c r="J116" s="4">
        <v>180092</v>
      </c>
      <c r="K116" s="4">
        <f>Table1[[#This Row],[uploads]]/Table1[[#This Row],[age_years]]</f>
        <v>11073.716307277629</v>
      </c>
      <c r="L116" t="s">
        <v>21</v>
      </c>
      <c r="M116" t="s">
        <v>22</v>
      </c>
      <c r="N116" t="s">
        <v>86</v>
      </c>
      <c r="O116">
        <v>168</v>
      </c>
      <c r="P116">
        <v>41</v>
      </c>
      <c r="Q116">
        <v>4</v>
      </c>
      <c r="R116">
        <v>461472000</v>
      </c>
      <c r="S116" s="3">
        <v>115400</v>
      </c>
      <c r="T116" s="3">
        <v>1800000</v>
      </c>
      <c r="U116" s="3">
        <f>(Table1[[#This Row],[lowest_monthly_earnings]]+Table1[[#This Row],[highest_monthly_earnings]])/2</f>
        <v>957700</v>
      </c>
      <c r="V116" s="3">
        <v>1400000</v>
      </c>
      <c r="W116" s="3">
        <v>22200000</v>
      </c>
      <c r="X116" s="3">
        <f>(Table1[[#This Row],[lowest_yearly_earnings]]+Table1[[#This Row],[highest_yearly_earnings]])/2</f>
        <v>11800000</v>
      </c>
      <c r="Y116" s="5">
        <v>600000</v>
      </c>
      <c r="Z116" s="6">
        <f>Table1[[#This Row],[subscribers_for_last_30_days]]/Table1[[#This Row],[subscribers]]</f>
        <v>1.9672131147540985E-2</v>
      </c>
      <c r="AA116">
        <v>2007</v>
      </c>
      <c r="AB116" t="s">
        <v>56</v>
      </c>
      <c r="AC116">
        <v>19</v>
      </c>
      <c r="AD116" s="1" t="str">
        <f>_xlfn.CONCAT(Table1[[#This Row],[created_month]]," ",Table1[[#This Row],[created_year]])</f>
        <v>Jun 2007</v>
      </c>
      <c r="AE116">
        <f>"Sept 2023" - Table1[[#This Row],[month_created]]</f>
        <v>5936</v>
      </c>
      <c r="AF116" s="2">
        <f>Table1[[#This Row],[age_days]]/365</f>
        <v>16.263013698630136</v>
      </c>
    </row>
    <row r="117" spans="1:32" x14ac:dyDescent="0.35">
      <c r="A117">
        <v>159</v>
      </c>
      <c r="B117">
        <f>_xlfn.RANK.EQ(Table1[[#This Row],[source_rank]],A:A,1)</f>
        <v>116</v>
      </c>
      <c r="C117" t="s">
        <v>223</v>
      </c>
      <c r="D117" s="4">
        <v>30500000</v>
      </c>
      <c r="E117" s="4">
        <v>4521573939</v>
      </c>
      <c r="F117" s="4">
        <f>Table1[[#This Row],[video views]]/Table1[[#This Row],[age_days]]</f>
        <v>1727109.9843391902</v>
      </c>
      <c r="G117" s="4">
        <f>Table1[[#This Row],[video views]]/Table1[[#This Row],[uploads]]</f>
        <v>7053937.5023400933</v>
      </c>
      <c r="H117" t="s">
        <v>38</v>
      </c>
      <c r="I117" t="s">
        <v>223</v>
      </c>
      <c r="J117" s="4">
        <v>641</v>
      </c>
      <c r="K117" s="4">
        <f>Table1[[#This Row],[uploads]]/Table1[[#This Row],[age_years]]</f>
        <v>89.367838044308627</v>
      </c>
      <c r="L117" t="s">
        <v>224</v>
      </c>
      <c r="M117" t="s">
        <v>225</v>
      </c>
      <c r="N117" t="s">
        <v>29</v>
      </c>
      <c r="O117">
        <v>1573</v>
      </c>
      <c r="P117">
        <v>1</v>
      </c>
      <c r="Q117">
        <v>7</v>
      </c>
      <c r="R117">
        <v>157908000</v>
      </c>
      <c r="S117" s="3">
        <v>39500</v>
      </c>
      <c r="T117" s="3">
        <v>631600</v>
      </c>
      <c r="U117" s="3">
        <f>(Table1[[#This Row],[lowest_monthly_earnings]]+Table1[[#This Row],[highest_monthly_earnings]])/2</f>
        <v>335550</v>
      </c>
      <c r="V117" s="3">
        <v>473700</v>
      </c>
      <c r="W117" s="3">
        <v>7600000</v>
      </c>
      <c r="X117" s="3">
        <f>(Table1[[#This Row],[lowest_yearly_earnings]]+Table1[[#This Row],[highest_yearly_earnings]])/2</f>
        <v>4036850</v>
      </c>
      <c r="Y117" s="5">
        <v>1300000</v>
      </c>
      <c r="Z117" s="6">
        <f>Table1[[#This Row],[subscribers_for_last_30_days]]/Table1[[#This Row],[subscribers]]</f>
        <v>4.2622950819672129E-2</v>
      </c>
      <c r="AA117">
        <v>2016</v>
      </c>
      <c r="AB117" t="s">
        <v>62</v>
      </c>
      <c r="AC117">
        <v>28</v>
      </c>
      <c r="AD117" s="1" t="str">
        <f>_xlfn.CONCAT(Table1[[#This Row],[created_month]]," ",Table1[[#This Row],[created_year]])</f>
        <v>Jul 2016</v>
      </c>
      <c r="AE117">
        <f>"Sept 2023" - Table1[[#This Row],[month_created]]</f>
        <v>2618</v>
      </c>
      <c r="AF117" s="2">
        <f>Table1[[#This Row],[age_days]]/365</f>
        <v>7.1726027397260275</v>
      </c>
    </row>
    <row r="118" spans="1:32" x14ac:dyDescent="0.35">
      <c r="A118">
        <v>164</v>
      </c>
      <c r="B118">
        <f>_xlfn.RANK.EQ(Table1[[#This Row],[source_rank]],A:A,1)</f>
        <v>117</v>
      </c>
      <c r="C118" t="s">
        <v>226</v>
      </c>
      <c r="D118" s="4">
        <v>30200000</v>
      </c>
      <c r="E118" s="4">
        <v>14199108016</v>
      </c>
      <c r="F118" s="4">
        <f>Table1[[#This Row],[video views]]/Table1[[#This Row],[age_days]]</f>
        <v>2521596.166933049</v>
      </c>
      <c r="G118" s="4">
        <f>Table1[[#This Row],[video views]]/Table1[[#This Row],[uploads]]</f>
        <v>946607201.06666672</v>
      </c>
      <c r="H118" t="s">
        <v>20</v>
      </c>
      <c r="I118" t="s">
        <v>226</v>
      </c>
      <c r="J118" s="4">
        <v>15</v>
      </c>
      <c r="K118" s="4">
        <f>Table1[[#This Row],[uploads]]/Table1[[#This Row],[age_years]]</f>
        <v>0.97229621736814065</v>
      </c>
      <c r="L118" t="s">
        <v>60</v>
      </c>
      <c r="M118" t="s">
        <v>61</v>
      </c>
      <c r="N118" t="s">
        <v>20</v>
      </c>
      <c r="O118">
        <v>248</v>
      </c>
      <c r="P118">
        <v>6</v>
      </c>
      <c r="Q118">
        <v>53</v>
      </c>
      <c r="R118">
        <v>137099000</v>
      </c>
      <c r="S118" s="3">
        <v>34300</v>
      </c>
      <c r="T118" s="3">
        <v>548400</v>
      </c>
      <c r="U118" s="3">
        <f>(Table1[[#This Row],[lowest_monthly_earnings]]+Table1[[#This Row],[highest_monthly_earnings]])/2</f>
        <v>291350</v>
      </c>
      <c r="V118" s="3">
        <v>411300</v>
      </c>
      <c r="W118" s="3">
        <v>6600000</v>
      </c>
      <c r="X118" s="3">
        <f>(Table1[[#This Row],[lowest_yearly_earnings]]+Table1[[#This Row],[highest_yearly_earnings]])/2</f>
        <v>3505650</v>
      </c>
      <c r="Y118" s="5">
        <v>100000</v>
      </c>
      <c r="Z118" s="6">
        <f>Table1[[#This Row],[subscribers_for_last_30_days]]/Table1[[#This Row],[subscribers]]</f>
        <v>3.3112582781456954E-3</v>
      </c>
      <c r="AA118">
        <v>2008</v>
      </c>
      <c r="AB118" t="s">
        <v>41</v>
      </c>
      <c r="AC118">
        <v>4</v>
      </c>
      <c r="AD118" s="1" t="str">
        <f>_xlfn.CONCAT(Table1[[#This Row],[created_month]]," ",Table1[[#This Row],[created_year]])</f>
        <v>Apr 2008</v>
      </c>
      <c r="AE118">
        <f>"Sept 2023" - Table1[[#This Row],[month_created]]</f>
        <v>5631</v>
      </c>
      <c r="AF118" s="2">
        <f>Table1[[#This Row],[age_days]]/365</f>
        <v>15.427397260273972</v>
      </c>
    </row>
    <row r="119" spans="1:32" x14ac:dyDescent="0.35">
      <c r="A119">
        <v>166</v>
      </c>
      <c r="B119">
        <f>_xlfn.RANK.EQ(Table1[[#This Row],[source_rank]],A:A,1)</f>
        <v>118</v>
      </c>
      <c r="C119" t="s">
        <v>227</v>
      </c>
      <c r="D119" s="4">
        <v>30200000</v>
      </c>
      <c r="E119" s="4">
        <v>27684955537</v>
      </c>
      <c r="F119" s="4">
        <f>Table1[[#This Row],[video views]]/Table1[[#This Row],[age_days]]</f>
        <v>5110754.2065719031</v>
      </c>
      <c r="G119" s="4">
        <f>Table1[[#This Row],[video views]]/Table1[[#This Row],[uploads]]</f>
        <v>8507976.5018438846</v>
      </c>
      <c r="H119" t="s">
        <v>29</v>
      </c>
      <c r="I119" t="s">
        <v>227</v>
      </c>
      <c r="J119" s="4">
        <v>3254</v>
      </c>
      <c r="K119" s="4">
        <f>Table1[[#This Row],[uploads]]/Table1[[#This Row],[age_years]]</f>
        <v>219.25604578179804</v>
      </c>
      <c r="L119" t="s">
        <v>228</v>
      </c>
      <c r="M119" t="s">
        <v>229</v>
      </c>
      <c r="N119" t="s">
        <v>20</v>
      </c>
      <c r="O119">
        <v>51</v>
      </c>
      <c r="P119">
        <v>1</v>
      </c>
      <c r="Q119">
        <v>52</v>
      </c>
      <c r="R119">
        <v>116434000</v>
      </c>
      <c r="S119" s="3">
        <v>29100</v>
      </c>
      <c r="T119" s="3">
        <v>465700</v>
      </c>
      <c r="U119" s="3">
        <f>(Table1[[#This Row],[lowest_monthly_earnings]]+Table1[[#This Row],[highest_monthly_earnings]])/2</f>
        <v>247400</v>
      </c>
      <c r="V119" s="3">
        <v>349300</v>
      </c>
      <c r="W119" s="3">
        <v>5600000</v>
      </c>
      <c r="X119" s="3">
        <f>(Table1[[#This Row],[lowest_yearly_earnings]]+Table1[[#This Row],[highest_yearly_earnings]])/2</f>
        <v>2974650</v>
      </c>
      <c r="Y119" s="5">
        <v>100000</v>
      </c>
      <c r="Z119" s="6">
        <f>Table1[[#This Row],[subscribers_for_last_30_days]]/Table1[[#This Row],[subscribers]]</f>
        <v>3.3112582781456954E-3</v>
      </c>
      <c r="AA119">
        <v>2008</v>
      </c>
      <c r="AB119" t="s">
        <v>91</v>
      </c>
      <c r="AC119">
        <v>24</v>
      </c>
      <c r="AD119" s="1" t="str">
        <f>_xlfn.CONCAT(Table1[[#This Row],[created_month]]," ",Table1[[#This Row],[created_year]])</f>
        <v>Nov 2008</v>
      </c>
      <c r="AE119">
        <f>"Sept 2023" - Table1[[#This Row],[month_created]]</f>
        <v>5417</v>
      </c>
      <c r="AF119" s="2">
        <f>Table1[[#This Row],[age_days]]/365</f>
        <v>14.841095890410958</v>
      </c>
    </row>
    <row r="120" spans="1:32" x14ac:dyDescent="0.35">
      <c r="A120">
        <v>168</v>
      </c>
      <c r="B120">
        <f>_xlfn.RANK.EQ(Table1[[#This Row],[source_rank]],A:A,1)</f>
        <v>119</v>
      </c>
      <c r="C120" t="s">
        <v>230</v>
      </c>
      <c r="D120" s="4">
        <v>30100000</v>
      </c>
      <c r="E120" s="4">
        <v>19607009165</v>
      </c>
      <c r="F120" s="4">
        <f>Table1[[#This Row],[video views]]/Table1[[#This Row],[age_days]]</f>
        <v>3319845.7780223503</v>
      </c>
      <c r="G120" s="4">
        <f>Table1[[#This Row],[video views]]/Table1[[#This Row],[uploads]]</f>
        <v>1704809.0744283106</v>
      </c>
      <c r="H120" t="s">
        <v>20</v>
      </c>
      <c r="I120" t="s">
        <v>230</v>
      </c>
      <c r="J120" s="4">
        <v>11501</v>
      </c>
      <c r="K120" s="4">
        <f>Table1[[#This Row],[uploads]]/Table1[[#This Row],[age_years]]</f>
        <v>710.77971554351507</v>
      </c>
      <c r="L120" t="s">
        <v>231</v>
      </c>
      <c r="M120" t="s">
        <v>232</v>
      </c>
      <c r="N120" t="s">
        <v>20</v>
      </c>
      <c r="O120">
        <v>127</v>
      </c>
      <c r="P120">
        <v>1</v>
      </c>
      <c r="Q120">
        <v>54</v>
      </c>
      <c r="R120">
        <v>100040000</v>
      </c>
      <c r="S120" s="3">
        <v>25000</v>
      </c>
      <c r="T120" s="3">
        <v>400200</v>
      </c>
      <c r="U120" s="3">
        <f>(Table1[[#This Row],[lowest_monthly_earnings]]+Table1[[#This Row],[highest_monthly_earnings]])/2</f>
        <v>212600</v>
      </c>
      <c r="V120" s="3">
        <v>300100</v>
      </c>
      <c r="W120" s="3">
        <v>4800000</v>
      </c>
      <c r="X120" s="3">
        <f>(Table1[[#This Row],[lowest_yearly_earnings]]+Table1[[#This Row],[highest_yearly_earnings]])/2</f>
        <v>2550050</v>
      </c>
      <c r="Y120" s="5">
        <v>100000</v>
      </c>
      <c r="Z120" s="6">
        <f>Table1[[#This Row],[subscribers_for_last_30_days]]/Table1[[#This Row],[subscribers]]</f>
        <v>3.3222591362126247E-3</v>
      </c>
      <c r="AA120">
        <v>2007</v>
      </c>
      <c r="AB120" t="s">
        <v>62</v>
      </c>
      <c r="AC120">
        <v>12</v>
      </c>
      <c r="AD120" s="1" t="str">
        <f>_xlfn.CONCAT(Table1[[#This Row],[created_month]]," ",Table1[[#This Row],[created_year]])</f>
        <v>Jul 2007</v>
      </c>
      <c r="AE120">
        <f>"Sept 2023" - Table1[[#This Row],[month_created]]</f>
        <v>5906</v>
      </c>
      <c r="AF120" s="2">
        <f>Table1[[#This Row],[age_days]]/365</f>
        <v>16.18082191780822</v>
      </c>
    </row>
    <row r="121" spans="1:32" x14ac:dyDescent="0.35">
      <c r="A121">
        <v>172</v>
      </c>
      <c r="B121">
        <f>_xlfn.RANK.EQ(Table1[[#This Row],[source_rank]],A:A,1)</f>
        <v>120</v>
      </c>
      <c r="C121" t="s">
        <v>233</v>
      </c>
      <c r="D121" s="4">
        <v>29800000</v>
      </c>
      <c r="E121" s="4">
        <v>4457913639</v>
      </c>
      <c r="F121" s="4">
        <f>Table1[[#This Row],[video views]]/Table1[[#This Row],[age_days]]</f>
        <v>861432.58724637679</v>
      </c>
      <c r="G121" s="4">
        <f>Table1[[#This Row],[video views]]/Table1[[#This Row],[uploads]]</f>
        <v>29522606.8807947</v>
      </c>
      <c r="H121" t="s">
        <v>119</v>
      </c>
      <c r="I121" t="s">
        <v>233</v>
      </c>
      <c r="J121" s="4">
        <v>151</v>
      </c>
      <c r="K121" s="4">
        <f>Table1[[#This Row],[uploads]]/Table1[[#This Row],[age_years]]</f>
        <v>10.650241545893719</v>
      </c>
      <c r="L121" t="s">
        <v>21</v>
      </c>
      <c r="M121" t="s">
        <v>22</v>
      </c>
      <c r="N121" t="s">
        <v>119</v>
      </c>
      <c r="O121">
        <v>1622</v>
      </c>
      <c r="P121">
        <v>42</v>
      </c>
      <c r="Q121">
        <v>8</v>
      </c>
      <c r="R121">
        <v>26171000</v>
      </c>
      <c r="S121" s="3">
        <v>6500</v>
      </c>
      <c r="T121" s="3">
        <v>104700</v>
      </c>
      <c r="U121" s="3">
        <f>(Table1[[#This Row],[lowest_monthly_earnings]]+Table1[[#This Row],[highest_monthly_earnings]])/2</f>
        <v>55600</v>
      </c>
      <c r="V121" s="3">
        <v>78500</v>
      </c>
      <c r="W121" s="3">
        <v>1300000</v>
      </c>
      <c r="X121" s="3">
        <f>(Table1[[#This Row],[lowest_yearly_earnings]]+Table1[[#This Row],[highest_yearly_earnings]])/2</f>
        <v>689250</v>
      </c>
      <c r="Y121" s="5">
        <v>100000</v>
      </c>
      <c r="Z121" s="6">
        <f>Table1[[#This Row],[subscribers_for_last_30_days]]/Table1[[#This Row],[subscribers]]</f>
        <v>3.3557046979865771E-3</v>
      </c>
      <c r="AA121">
        <v>2009</v>
      </c>
      <c r="AB121" t="s">
        <v>62</v>
      </c>
      <c r="AC121">
        <v>6</v>
      </c>
      <c r="AD121" s="1" t="str">
        <f>_xlfn.CONCAT(Table1[[#This Row],[created_month]]," ",Table1[[#This Row],[created_year]])</f>
        <v>Jul 2009</v>
      </c>
      <c r="AE121">
        <f>"Sept 2023" - Table1[[#This Row],[month_created]]</f>
        <v>5175</v>
      </c>
      <c r="AF121" s="2">
        <f>Table1[[#This Row],[age_days]]/365</f>
        <v>14.178082191780822</v>
      </c>
    </row>
    <row r="122" spans="1:32" x14ac:dyDescent="0.35">
      <c r="A122">
        <v>176</v>
      </c>
      <c r="B122">
        <f>_xlfn.RANK.EQ(Table1[[#This Row],[source_rank]],A:A,1)</f>
        <v>121</v>
      </c>
      <c r="C122" t="s">
        <v>234</v>
      </c>
      <c r="D122" s="4">
        <v>29200000</v>
      </c>
      <c r="E122" s="4">
        <v>14727238483</v>
      </c>
      <c r="F122" s="4">
        <f>Table1[[#This Row],[video views]]/Table1[[#This Row],[age_days]]</f>
        <v>4653155.9187993677</v>
      </c>
      <c r="G122" s="4">
        <f>Table1[[#This Row],[video views]]/Table1[[#This Row],[uploads]]</f>
        <v>9733799.3939193655</v>
      </c>
      <c r="H122" t="s">
        <v>29</v>
      </c>
      <c r="I122" t="s">
        <v>234</v>
      </c>
      <c r="J122" s="4">
        <v>1513</v>
      </c>
      <c r="K122" s="4">
        <f>Table1[[#This Row],[uploads]]/Table1[[#This Row],[age_years]]</f>
        <v>174.48499210110583</v>
      </c>
      <c r="L122" t="s">
        <v>25</v>
      </c>
      <c r="M122" t="s">
        <v>26</v>
      </c>
      <c r="N122" t="s">
        <v>29</v>
      </c>
      <c r="O122">
        <v>230</v>
      </c>
      <c r="P122">
        <v>51</v>
      </c>
      <c r="Q122">
        <v>48</v>
      </c>
      <c r="R122">
        <v>180519000</v>
      </c>
      <c r="S122" s="3">
        <v>0</v>
      </c>
      <c r="T122" s="3">
        <v>0</v>
      </c>
      <c r="U122" s="3">
        <f>(Table1[[#This Row],[lowest_monthly_earnings]]+Table1[[#This Row],[highest_monthly_earnings]])/2</f>
        <v>0</v>
      </c>
      <c r="V122" s="3">
        <v>0</v>
      </c>
      <c r="W122" s="3">
        <v>0</v>
      </c>
      <c r="X122" s="3">
        <f>(Table1[[#This Row],[lowest_yearly_earnings]]+Table1[[#This Row],[highest_yearly_earnings]])/2</f>
        <v>0</v>
      </c>
      <c r="Y122" s="5">
        <v>1000000</v>
      </c>
      <c r="Z122" s="6">
        <f>Table1[[#This Row],[subscribers_for_last_30_days]]/Table1[[#This Row],[subscribers]]</f>
        <v>3.4246575342465752E-2</v>
      </c>
      <c r="AA122">
        <v>2015</v>
      </c>
      <c r="AB122" t="s">
        <v>47</v>
      </c>
      <c r="AC122">
        <v>19</v>
      </c>
      <c r="AD122" s="1" t="str">
        <f>_xlfn.CONCAT(Table1[[#This Row],[created_month]]," ",Table1[[#This Row],[created_year]])</f>
        <v>Jan 2015</v>
      </c>
      <c r="AE122">
        <f>"Sept 2023" - Table1[[#This Row],[month_created]]</f>
        <v>3165</v>
      </c>
      <c r="AF122" s="2">
        <f>Table1[[#This Row],[age_days]]/365</f>
        <v>8.6712328767123292</v>
      </c>
    </row>
    <row r="123" spans="1:32" x14ac:dyDescent="0.35">
      <c r="A123">
        <v>177</v>
      </c>
      <c r="B123">
        <f>_xlfn.RANK.EQ(Table1[[#This Row],[source_rank]],A:A,1)</f>
        <v>122</v>
      </c>
      <c r="C123" t="s">
        <v>235</v>
      </c>
      <c r="D123" s="4">
        <v>29200000</v>
      </c>
      <c r="E123" s="4">
        <v>11627437847</v>
      </c>
      <c r="F123" s="4">
        <f>Table1[[#This Row],[video views]]/Table1[[#This Row],[age_days]]</f>
        <v>2939190.5578867542</v>
      </c>
      <c r="G123" s="4">
        <f>Table1[[#This Row],[video views]]/Table1[[#This Row],[uploads]]</f>
        <v>3182112.1639299397</v>
      </c>
      <c r="H123" t="s">
        <v>119</v>
      </c>
      <c r="I123" t="s">
        <v>235</v>
      </c>
      <c r="J123" s="4">
        <v>3654</v>
      </c>
      <c r="K123" s="4">
        <f>Table1[[#This Row],[uploads]]/Table1[[#This Row],[age_years]]</f>
        <v>337.13599595551062</v>
      </c>
      <c r="L123" t="s">
        <v>70</v>
      </c>
      <c r="M123" t="s">
        <v>71</v>
      </c>
      <c r="N123" t="s">
        <v>27</v>
      </c>
      <c r="O123">
        <v>338</v>
      </c>
      <c r="P123">
        <v>10</v>
      </c>
      <c r="Q123">
        <v>15</v>
      </c>
      <c r="R123">
        <v>303100000</v>
      </c>
      <c r="S123" s="3">
        <v>75800</v>
      </c>
      <c r="T123" s="3">
        <v>1200000</v>
      </c>
      <c r="U123" s="3">
        <f>(Table1[[#This Row],[lowest_monthly_earnings]]+Table1[[#This Row],[highest_monthly_earnings]])/2</f>
        <v>637900</v>
      </c>
      <c r="V123" s="3">
        <v>909300</v>
      </c>
      <c r="W123" s="3">
        <v>14500000</v>
      </c>
      <c r="X123" s="3">
        <f>(Table1[[#This Row],[lowest_yearly_earnings]]+Table1[[#This Row],[highest_yearly_earnings]])/2</f>
        <v>7704650</v>
      </c>
      <c r="Y123" s="5">
        <v>1000000</v>
      </c>
      <c r="Z123" s="6">
        <f>Table1[[#This Row],[subscribers_for_last_30_days]]/Table1[[#This Row],[subscribers]]</f>
        <v>3.4246575342465752E-2</v>
      </c>
      <c r="AA123">
        <v>2012</v>
      </c>
      <c r="AB123" t="s">
        <v>91</v>
      </c>
      <c r="AC123">
        <v>7</v>
      </c>
      <c r="AD123" s="1" t="str">
        <f>_xlfn.CONCAT(Table1[[#This Row],[created_month]]," ",Table1[[#This Row],[created_year]])</f>
        <v>Nov 2012</v>
      </c>
      <c r="AE123">
        <f>"Sept 2023" - Table1[[#This Row],[month_created]]</f>
        <v>3956</v>
      </c>
      <c r="AF123" s="2">
        <f>Table1[[#This Row],[age_days]]/365</f>
        <v>10.838356164383562</v>
      </c>
    </row>
    <row r="124" spans="1:32" x14ac:dyDescent="0.35">
      <c r="A124">
        <v>180</v>
      </c>
      <c r="B124">
        <f>_xlfn.RANK.EQ(Table1[[#This Row],[source_rank]],A:A,1)</f>
        <v>123</v>
      </c>
      <c r="C124" t="s">
        <v>236</v>
      </c>
      <c r="D124" s="4">
        <v>28900000</v>
      </c>
      <c r="E124" s="4">
        <v>17930570614</v>
      </c>
      <c r="F124" s="4">
        <f>Table1[[#This Row],[video views]]/Table1[[#This Row],[age_days]]</f>
        <v>5165822.7064246619</v>
      </c>
      <c r="G124" s="4">
        <f>Table1[[#This Row],[video views]]/Table1[[#This Row],[uploads]]</f>
        <v>32307334.439639639</v>
      </c>
      <c r="H124" t="s">
        <v>32</v>
      </c>
      <c r="I124" t="s">
        <v>236</v>
      </c>
      <c r="J124" s="4">
        <v>555</v>
      </c>
      <c r="K124" s="4">
        <f>Table1[[#This Row],[uploads]]/Table1[[#This Row],[age_years]]</f>
        <v>58.362143474503021</v>
      </c>
      <c r="L124" t="s">
        <v>21</v>
      </c>
      <c r="M124" t="s">
        <v>22</v>
      </c>
      <c r="N124" t="s">
        <v>32</v>
      </c>
      <c r="O124">
        <v>149</v>
      </c>
      <c r="P124">
        <v>44</v>
      </c>
      <c r="Q124">
        <v>13</v>
      </c>
      <c r="R124">
        <v>109828000</v>
      </c>
      <c r="S124" s="3">
        <v>27500</v>
      </c>
      <c r="T124" s="3">
        <v>439300</v>
      </c>
      <c r="U124" s="3">
        <f>(Table1[[#This Row],[lowest_monthly_earnings]]+Table1[[#This Row],[highest_monthly_earnings]])/2</f>
        <v>233400</v>
      </c>
      <c r="V124" s="3">
        <v>329500</v>
      </c>
      <c r="W124" s="3">
        <v>5300000</v>
      </c>
      <c r="X124" s="3">
        <f>(Table1[[#This Row],[lowest_yearly_earnings]]+Table1[[#This Row],[highest_yearly_earnings]])/2</f>
        <v>2814750</v>
      </c>
      <c r="Y124" s="5">
        <v>200000</v>
      </c>
      <c r="Z124" s="6">
        <f>Table1[[#This Row],[subscribers_for_last_30_days]]/Table1[[#This Row],[subscribers]]</f>
        <v>6.920415224913495E-3</v>
      </c>
      <c r="AA124">
        <v>2014</v>
      </c>
      <c r="AB124" t="s">
        <v>23</v>
      </c>
      <c r="AC124">
        <v>13</v>
      </c>
      <c r="AD124" s="1" t="str">
        <f>_xlfn.CONCAT(Table1[[#This Row],[created_month]]," ",Table1[[#This Row],[created_year]])</f>
        <v>Mar 2014</v>
      </c>
      <c r="AE124">
        <f>"Sept 2023" - Table1[[#This Row],[month_created]]</f>
        <v>3471</v>
      </c>
      <c r="AF124" s="2">
        <f>Table1[[#This Row],[age_days]]/365</f>
        <v>9.5095890410958912</v>
      </c>
    </row>
    <row r="125" spans="1:32" x14ac:dyDescent="0.35">
      <c r="A125">
        <v>183</v>
      </c>
      <c r="B125">
        <f>_xlfn.RANK.EQ(Table1[[#This Row],[source_rank]],A:A,1)</f>
        <v>124</v>
      </c>
      <c r="C125" t="s">
        <v>237</v>
      </c>
      <c r="D125" s="4">
        <v>28400000</v>
      </c>
      <c r="E125" s="4">
        <v>10062770060</v>
      </c>
      <c r="F125" s="4">
        <f>Table1[[#This Row],[video views]]/Table1[[#This Row],[age_days]]</f>
        <v>2378905.4515366429</v>
      </c>
      <c r="G125" s="4">
        <f>Table1[[#This Row],[video views]]/Table1[[#This Row],[uploads]]</f>
        <v>1851135.0367917586</v>
      </c>
      <c r="H125" t="s">
        <v>238</v>
      </c>
      <c r="I125" t="s">
        <v>237</v>
      </c>
      <c r="J125" s="4">
        <v>5436</v>
      </c>
      <c r="K125" s="4">
        <f>Table1[[#This Row],[uploads]]/Table1[[#This Row],[age_years]]</f>
        <v>469.06382978723406</v>
      </c>
      <c r="L125" t="s">
        <v>21</v>
      </c>
      <c r="M125" t="s">
        <v>22</v>
      </c>
      <c r="N125" t="s">
        <v>77</v>
      </c>
      <c r="O125">
        <v>432</v>
      </c>
      <c r="P125">
        <v>45</v>
      </c>
      <c r="Q125">
        <v>11</v>
      </c>
      <c r="R125">
        <v>227355000</v>
      </c>
      <c r="S125" s="3">
        <v>56800</v>
      </c>
      <c r="T125" s="3">
        <v>909400</v>
      </c>
      <c r="U125" s="3">
        <f>(Table1[[#This Row],[lowest_monthly_earnings]]+Table1[[#This Row],[highest_monthly_earnings]])/2</f>
        <v>483100</v>
      </c>
      <c r="V125" s="3">
        <v>682100</v>
      </c>
      <c r="W125" s="3">
        <v>10900000</v>
      </c>
      <c r="X125" s="3">
        <f>(Table1[[#This Row],[lowest_yearly_earnings]]+Table1[[#This Row],[highest_yearly_earnings]])/2</f>
        <v>5791050</v>
      </c>
      <c r="Y125" s="5">
        <v>500000</v>
      </c>
      <c r="Z125" s="6">
        <f>Table1[[#This Row],[subscribers_for_last_30_days]]/Table1[[#This Row],[subscribers]]</f>
        <v>1.7605633802816902E-2</v>
      </c>
      <c r="AA125">
        <v>2012</v>
      </c>
      <c r="AB125" t="s">
        <v>30</v>
      </c>
      <c r="AC125">
        <v>23</v>
      </c>
      <c r="AD125" s="1" t="str">
        <f>_xlfn.CONCAT(Table1[[#This Row],[created_month]]," ",Table1[[#This Row],[created_year]])</f>
        <v>Feb 2012</v>
      </c>
      <c r="AE125">
        <f>"Sept 2023" - Table1[[#This Row],[month_created]]</f>
        <v>4230</v>
      </c>
      <c r="AF125" s="2">
        <f>Table1[[#This Row],[age_days]]/365</f>
        <v>11.58904109589041</v>
      </c>
    </row>
    <row r="126" spans="1:32" x14ac:dyDescent="0.35">
      <c r="A126">
        <v>185</v>
      </c>
      <c r="B126">
        <f>_xlfn.RANK.EQ(Table1[[#This Row],[source_rank]],A:A,1)</f>
        <v>125</v>
      </c>
      <c r="C126" t="s">
        <v>239</v>
      </c>
      <c r="D126" s="4">
        <v>28300000</v>
      </c>
      <c r="E126" s="4">
        <v>14814192034</v>
      </c>
      <c r="F126" s="4">
        <f>Table1[[#This Row],[video views]]/Table1[[#This Row],[age_days]]</f>
        <v>4267989.6381446272</v>
      </c>
      <c r="G126" s="4">
        <f>Table1[[#This Row],[video views]]/Table1[[#This Row],[uploads]]</f>
        <v>29335033.730693068</v>
      </c>
      <c r="H126" t="s">
        <v>32</v>
      </c>
      <c r="I126" t="s">
        <v>239</v>
      </c>
      <c r="J126" s="4">
        <v>505</v>
      </c>
      <c r="K126" s="4">
        <f>Table1[[#This Row],[uploads]]/Table1[[#This Row],[age_years]]</f>
        <v>53.104292711034283</v>
      </c>
      <c r="L126" t="s">
        <v>21</v>
      </c>
      <c r="M126" t="s">
        <v>22</v>
      </c>
      <c r="N126" t="s">
        <v>32</v>
      </c>
      <c r="O126">
        <v>223</v>
      </c>
      <c r="P126">
        <v>45</v>
      </c>
      <c r="Q126">
        <v>14</v>
      </c>
      <c r="R126">
        <v>288110000</v>
      </c>
      <c r="S126" s="3">
        <v>72000</v>
      </c>
      <c r="T126" s="3">
        <v>1200000</v>
      </c>
      <c r="U126" s="3">
        <f>(Table1[[#This Row],[lowest_monthly_earnings]]+Table1[[#This Row],[highest_monthly_earnings]])/2</f>
        <v>636000</v>
      </c>
      <c r="V126" s="3">
        <v>864300</v>
      </c>
      <c r="W126" s="3">
        <v>13800000</v>
      </c>
      <c r="X126" s="3">
        <f>(Table1[[#This Row],[lowest_yearly_earnings]]+Table1[[#This Row],[highest_yearly_earnings]])/2</f>
        <v>7332150</v>
      </c>
      <c r="Y126" s="5">
        <v>800000</v>
      </c>
      <c r="Z126" s="6">
        <f>Table1[[#This Row],[subscribers_for_last_30_days]]/Table1[[#This Row],[subscribers]]</f>
        <v>2.8268551236749116E-2</v>
      </c>
      <c r="AA126">
        <v>2014</v>
      </c>
      <c r="AB126" t="s">
        <v>23</v>
      </c>
      <c r="AC126">
        <v>13</v>
      </c>
      <c r="AD126" s="1" t="str">
        <f>_xlfn.CONCAT(Table1[[#This Row],[created_month]]," ",Table1[[#This Row],[created_year]])</f>
        <v>Mar 2014</v>
      </c>
      <c r="AE126">
        <f>"Sept 2023" - Table1[[#This Row],[month_created]]</f>
        <v>3471</v>
      </c>
      <c r="AF126" s="2">
        <f>Table1[[#This Row],[age_days]]/365</f>
        <v>9.5095890410958912</v>
      </c>
    </row>
    <row r="127" spans="1:32" x14ac:dyDescent="0.35">
      <c r="A127">
        <v>186</v>
      </c>
      <c r="B127">
        <f>_xlfn.RANK.EQ(Table1[[#This Row],[source_rank]],A:A,1)</f>
        <v>126</v>
      </c>
      <c r="C127" t="s">
        <v>240</v>
      </c>
      <c r="D127" s="4">
        <v>28300000</v>
      </c>
      <c r="E127" s="4">
        <v>23844936965</v>
      </c>
      <c r="F127" s="4">
        <f>Table1[[#This Row],[video views]]/Table1[[#This Row],[age_days]]</f>
        <v>5291819.1222814023</v>
      </c>
      <c r="G127" s="4">
        <f>Table1[[#This Row],[video views]]/Table1[[#This Row],[uploads]]</f>
        <v>222885.28985913651</v>
      </c>
      <c r="H127" t="s">
        <v>29</v>
      </c>
      <c r="I127" t="s">
        <v>240</v>
      </c>
      <c r="J127" s="4">
        <v>106983</v>
      </c>
      <c r="K127" s="4">
        <f>Table1[[#This Row],[uploads]]/Table1[[#This Row],[age_years]]</f>
        <v>8665.9553928095866</v>
      </c>
      <c r="L127" t="s">
        <v>116</v>
      </c>
      <c r="M127" t="s">
        <v>117</v>
      </c>
      <c r="N127" t="s">
        <v>29</v>
      </c>
      <c r="O127">
        <v>80</v>
      </c>
      <c r="P127">
        <v>3</v>
      </c>
      <c r="Q127">
        <v>49</v>
      </c>
      <c r="R127">
        <v>684860000</v>
      </c>
      <c r="S127" s="3">
        <v>171200</v>
      </c>
      <c r="T127" s="3">
        <v>2700000</v>
      </c>
      <c r="U127" s="3">
        <f>(Table1[[#This Row],[lowest_monthly_earnings]]+Table1[[#This Row],[highest_monthly_earnings]])/2</f>
        <v>1435600</v>
      </c>
      <c r="V127" s="3">
        <v>2100000</v>
      </c>
      <c r="W127" s="3">
        <v>32900000</v>
      </c>
      <c r="X127" s="3">
        <f>(Table1[[#This Row],[lowest_yearly_earnings]]+Table1[[#This Row],[highest_yearly_earnings]])/2</f>
        <v>17500000</v>
      </c>
      <c r="Y127" s="5">
        <v>700000</v>
      </c>
      <c r="Z127" s="6">
        <f>Table1[[#This Row],[subscribers_for_last_30_days]]/Table1[[#This Row],[subscribers]]</f>
        <v>2.4734982332155476E-2</v>
      </c>
      <c r="AA127">
        <v>2011</v>
      </c>
      <c r="AB127" t="s">
        <v>37</v>
      </c>
      <c r="AC127">
        <v>25</v>
      </c>
      <c r="AD127" s="1" t="str">
        <f>_xlfn.CONCAT(Table1[[#This Row],[created_month]]," ",Table1[[#This Row],[created_year]])</f>
        <v>May 2011</v>
      </c>
      <c r="AE127">
        <f>"Sept 2023" - Table1[[#This Row],[month_created]]</f>
        <v>4506</v>
      </c>
      <c r="AF127" s="2">
        <f>Table1[[#This Row],[age_days]]/365</f>
        <v>12.345205479452055</v>
      </c>
    </row>
    <row r="128" spans="1:32" x14ac:dyDescent="0.35">
      <c r="A128">
        <v>187</v>
      </c>
      <c r="B128">
        <f>_xlfn.RANK.EQ(Table1[[#This Row],[source_rank]],A:A,1)</f>
        <v>127</v>
      </c>
      <c r="C128" t="s">
        <v>241</v>
      </c>
      <c r="D128" s="4">
        <v>28200000</v>
      </c>
      <c r="E128" s="4">
        <v>7600740993</v>
      </c>
      <c r="F128" s="4">
        <f>Table1[[#This Row],[video views]]/Table1[[#This Row],[age_days]]</f>
        <v>1664274.3580030655</v>
      </c>
      <c r="G128" s="4">
        <f>Table1[[#This Row],[video views]]/Table1[[#This Row],[uploads]]</f>
        <v>2526002.3240279164</v>
      </c>
      <c r="H128" t="s">
        <v>29</v>
      </c>
      <c r="I128" t="s">
        <v>241</v>
      </c>
      <c r="J128" s="4">
        <v>3009</v>
      </c>
      <c r="K128" s="4">
        <f>Table1[[#This Row],[uploads]]/Table1[[#This Row],[age_years]]</f>
        <v>240.48281147361507</v>
      </c>
      <c r="L128" t="s">
        <v>21</v>
      </c>
      <c r="M128" t="s">
        <v>22</v>
      </c>
      <c r="N128" t="s">
        <v>77</v>
      </c>
      <c r="O128">
        <v>721</v>
      </c>
      <c r="P128">
        <v>46</v>
      </c>
      <c r="Q128">
        <v>13</v>
      </c>
      <c r="R128">
        <v>184966000</v>
      </c>
      <c r="S128" s="3">
        <v>46200</v>
      </c>
      <c r="T128" s="3">
        <v>739900</v>
      </c>
      <c r="U128" s="3">
        <f>(Table1[[#This Row],[lowest_monthly_earnings]]+Table1[[#This Row],[highest_monthly_earnings]])/2</f>
        <v>393050</v>
      </c>
      <c r="V128" s="3">
        <v>554900</v>
      </c>
      <c r="W128" s="3">
        <v>8900000</v>
      </c>
      <c r="X128" s="3">
        <f>(Table1[[#This Row],[lowest_yearly_earnings]]+Table1[[#This Row],[highest_yearly_earnings]])/2</f>
        <v>4727450</v>
      </c>
      <c r="Y128" s="5">
        <v>500000</v>
      </c>
      <c r="Z128" s="6">
        <f>Table1[[#This Row],[subscribers_for_last_30_days]]/Table1[[#This Row],[subscribers]]</f>
        <v>1.7730496453900711E-2</v>
      </c>
      <c r="AA128">
        <v>2011</v>
      </c>
      <c r="AB128" t="s">
        <v>23</v>
      </c>
      <c r="AC128">
        <v>1</v>
      </c>
      <c r="AD128" s="1" t="str">
        <f>_xlfn.CONCAT(Table1[[#This Row],[created_month]]," ",Table1[[#This Row],[created_year]])</f>
        <v>Mar 2011</v>
      </c>
      <c r="AE128">
        <f>"Sept 2023" - Table1[[#This Row],[month_created]]</f>
        <v>4567</v>
      </c>
      <c r="AF128" s="2">
        <f>Table1[[#This Row],[age_days]]/365</f>
        <v>12.512328767123288</v>
      </c>
    </row>
    <row r="129" spans="1:32" x14ac:dyDescent="0.35">
      <c r="A129">
        <v>188</v>
      </c>
      <c r="B129">
        <f>_xlfn.RANK.EQ(Table1[[#This Row],[source_rank]],A:A,1)</f>
        <v>128</v>
      </c>
      <c r="C129" t="s">
        <v>242</v>
      </c>
      <c r="D129" s="4">
        <v>28200000</v>
      </c>
      <c r="E129" s="4">
        <v>14412474625</v>
      </c>
      <c r="F129" s="4">
        <f>Table1[[#This Row],[video views]]/Table1[[#This Row],[age_days]]</f>
        <v>2162087.4024902489</v>
      </c>
      <c r="G129" s="4">
        <f>Table1[[#This Row],[video views]]/Table1[[#This Row],[uploads]]</f>
        <v>960831641.66666663</v>
      </c>
      <c r="H129" t="s">
        <v>20</v>
      </c>
      <c r="I129" t="s">
        <v>242</v>
      </c>
      <c r="J129" s="4">
        <v>15</v>
      </c>
      <c r="K129" s="4">
        <f>Table1[[#This Row],[uploads]]/Table1[[#This Row],[age_years]]</f>
        <v>0.82133213321332144</v>
      </c>
      <c r="L129" t="s">
        <v>25</v>
      </c>
      <c r="M129" t="s">
        <v>26</v>
      </c>
      <c r="N129" t="s">
        <v>20</v>
      </c>
      <c r="O129">
        <v>242</v>
      </c>
      <c r="P129">
        <v>54</v>
      </c>
      <c r="Q129">
        <v>59</v>
      </c>
      <c r="R129">
        <v>158591000</v>
      </c>
      <c r="S129" s="3">
        <v>39600</v>
      </c>
      <c r="T129" s="3">
        <v>634400</v>
      </c>
      <c r="U129" s="3">
        <f>(Table1[[#This Row],[lowest_monthly_earnings]]+Table1[[#This Row],[highest_monthly_earnings]])/2</f>
        <v>337000</v>
      </c>
      <c r="V129" s="3">
        <v>475800</v>
      </c>
      <c r="W129" s="3">
        <v>7600000</v>
      </c>
      <c r="X129" s="3">
        <f>(Table1[[#This Row],[lowest_yearly_earnings]]+Table1[[#This Row],[highest_yearly_earnings]])/2</f>
        <v>4037900</v>
      </c>
      <c r="Y129" s="5">
        <v>200000</v>
      </c>
      <c r="Z129" s="6">
        <f>Table1[[#This Row],[subscribers_for_last_30_days]]/Table1[[#This Row],[subscribers]]</f>
        <v>7.0921985815602835E-3</v>
      </c>
      <c r="AA129">
        <v>2005</v>
      </c>
      <c r="AB129" t="s">
        <v>56</v>
      </c>
      <c r="AC129">
        <v>22</v>
      </c>
      <c r="AD129" s="1" t="str">
        <f>_xlfn.CONCAT(Table1[[#This Row],[created_month]]," ",Table1[[#This Row],[created_year]])</f>
        <v>Jun 2005</v>
      </c>
      <c r="AE129">
        <f>"Sept 2023" - Table1[[#This Row],[month_created]]</f>
        <v>6666</v>
      </c>
      <c r="AF129" s="2">
        <f>Table1[[#This Row],[age_days]]/365</f>
        <v>18.263013698630136</v>
      </c>
    </row>
    <row r="130" spans="1:32" x14ac:dyDescent="0.35">
      <c r="A130">
        <v>193</v>
      </c>
      <c r="B130">
        <f>_xlfn.RANK.EQ(Table1[[#This Row],[source_rank]],A:A,1)</f>
        <v>129</v>
      </c>
      <c r="C130" t="s">
        <v>247</v>
      </c>
      <c r="D130" s="4">
        <v>27700000</v>
      </c>
      <c r="E130" s="4">
        <v>15777682516</v>
      </c>
      <c r="F130" s="4">
        <f>Table1[[#This Row],[video views]]/Table1[[#This Row],[age_days]]</f>
        <v>3048827.5393236717</v>
      </c>
      <c r="G130" s="4">
        <f>Table1[[#This Row],[video views]]/Table1[[#This Row],[uploads]]</f>
        <v>25488986.294022616</v>
      </c>
      <c r="H130" t="s">
        <v>20</v>
      </c>
      <c r="I130" t="s">
        <v>247</v>
      </c>
      <c r="J130" s="4">
        <v>619</v>
      </c>
      <c r="K130" s="4">
        <f>Table1[[#This Row],[uploads]]/Table1[[#This Row],[age_years]]</f>
        <v>43.658937198067633</v>
      </c>
      <c r="L130" t="s">
        <v>126</v>
      </c>
      <c r="M130" t="s">
        <v>127</v>
      </c>
      <c r="N130" t="s">
        <v>20</v>
      </c>
      <c r="O130">
        <v>197</v>
      </c>
      <c r="P130">
        <v>4</v>
      </c>
      <c r="Q130">
        <v>62</v>
      </c>
      <c r="R130">
        <v>173836000</v>
      </c>
      <c r="S130" s="3">
        <v>43500</v>
      </c>
      <c r="T130" s="3">
        <v>695300</v>
      </c>
      <c r="U130" s="3">
        <f>(Table1[[#This Row],[lowest_monthly_earnings]]+Table1[[#This Row],[highest_monthly_earnings]])/2</f>
        <v>369400</v>
      </c>
      <c r="V130" s="3">
        <v>521500</v>
      </c>
      <c r="W130" s="3">
        <v>8300000</v>
      </c>
      <c r="X130" s="3">
        <f>(Table1[[#This Row],[lowest_yearly_earnings]]+Table1[[#This Row],[highest_yearly_earnings]])/2</f>
        <v>4410750</v>
      </c>
      <c r="Y130" s="5">
        <v>200000</v>
      </c>
      <c r="Z130" s="6">
        <f>Table1[[#This Row],[subscribers_for_last_30_days]]/Table1[[#This Row],[subscribers]]</f>
        <v>7.2202166064981952E-3</v>
      </c>
      <c r="AA130">
        <v>2009</v>
      </c>
      <c r="AB130" t="s">
        <v>62</v>
      </c>
      <c r="AC130">
        <v>7</v>
      </c>
      <c r="AD130" s="1" t="str">
        <f>_xlfn.CONCAT(Table1[[#This Row],[created_month]]," ",Table1[[#This Row],[created_year]])</f>
        <v>Jul 2009</v>
      </c>
      <c r="AE130">
        <f>"Sept 2023" - Table1[[#This Row],[month_created]]</f>
        <v>5175</v>
      </c>
      <c r="AF130" s="2">
        <f>Table1[[#This Row],[age_days]]/365</f>
        <v>14.178082191780822</v>
      </c>
    </row>
    <row r="131" spans="1:32" x14ac:dyDescent="0.35">
      <c r="A131">
        <v>195</v>
      </c>
      <c r="B131">
        <f>_xlfn.RANK.EQ(Table1[[#This Row],[source_rank]],A:A,1)</f>
        <v>130</v>
      </c>
      <c r="C131" t="s">
        <v>248</v>
      </c>
      <c r="D131" s="4">
        <v>27500000</v>
      </c>
      <c r="E131" s="4">
        <v>13379395501</v>
      </c>
      <c r="F131" s="4">
        <f>Table1[[#This Row],[video views]]/Table1[[#This Row],[age_days]]</f>
        <v>2388751.2053204784</v>
      </c>
      <c r="G131" s="4">
        <f>Table1[[#This Row],[video views]]/Table1[[#This Row],[uploads]]</f>
        <v>19617881.966275658</v>
      </c>
      <c r="H131" t="s">
        <v>20</v>
      </c>
      <c r="I131" t="s">
        <v>248</v>
      </c>
      <c r="J131" s="4">
        <v>682</v>
      </c>
      <c r="K131" s="4">
        <f>Table1[[#This Row],[uploads]]/Table1[[#This Row],[age_years]]</f>
        <v>44.443849312622746</v>
      </c>
      <c r="L131" t="s">
        <v>25</v>
      </c>
      <c r="M131" t="s">
        <v>26</v>
      </c>
      <c r="N131" t="s">
        <v>20</v>
      </c>
      <c r="O131">
        <v>275</v>
      </c>
      <c r="P131">
        <v>57</v>
      </c>
      <c r="Q131">
        <v>63</v>
      </c>
      <c r="R131">
        <v>90450000</v>
      </c>
      <c r="S131" s="3">
        <v>22600</v>
      </c>
      <c r="T131" s="3">
        <v>361800</v>
      </c>
      <c r="U131" s="3">
        <f>(Table1[[#This Row],[lowest_monthly_earnings]]+Table1[[#This Row],[highest_monthly_earnings]])/2</f>
        <v>192200</v>
      </c>
      <c r="V131" s="3">
        <v>271300</v>
      </c>
      <c r="W131" s="3">
        <v>4300000</v>
      </c>
      <c r="X131" s="3">
        <f>(Table1[[#This Row],[lowest_yearly_earnings]]+Table1[[#This Row],[highest_yearly_earnings]])/2</f>
        <v>2285650</v>
      </c>
      <c r="Y131" s="5">
        <v>100000</v>
      </c>
      <c r="Z131" s="6">
        <f>Table1[[#This Row],[subscribers_for_last_30_days]]/Table1[[#This Row],[subscribers]]</f>
        <v>3.6363636363636364E-3</v>
      </c>
      <c r="AA131">
        <v>2008</v>
      </c>
      <c r="AB131" t="s">
        <v>37</v>
      </c>
      <c r="AC131">
        <v>9</v>
      </c>
      <c r="AD131" s="1" t="str">
        <f>_xlfn.CONCAT(Table1[[#This Row],[created_month]]," ",Table1[[#This Row],[created_year]])</f>
        <v>May 2008</v>
      </c>
      <c r="AE131">
        <f>"Sept 2023" - Table1[[#This Row],[month_created]]</f>
        <v>5601</v>
      </c>
      <c r="AF131" s="2">
        <f>Table1[[#This Row],[age_days]]/365</f>
        <v>15.345205479452055</v>
      </c>
    </row>
    <row r="132" spans="1:32" x14ac:dyDescent="0.35">
      <c r="A132">
        <v>196</v>
      </c>
      <c r="B132">
        <f>_xlfn.RANK.EQ(Table1[[#This Row],[source_rank]],A:A,1)</f>
        <v>131</v>
      </c>
      <c r="C132" t="s">
        <v>249</v>
      </c>
      <c r="D132" s="4">
        <v>27400000</v>
      </c>
      <c r="E132" s="4">
        <v>19883150017</v>
      </c>
      <c r="F132" s="4">
        <f>Table1[[#This Row],[video views]]/Table1[[#This Row],[age_days]]</f>
        <v>3474860.191716183</v>
      </c>
      <c r="G132" s="4">
        <f>Table1[[#This Row],[video views]]/Table1[[#This Row],[uploads]]</f>
        <v>11342355.970907016</v>
      </c>
      <c r="H132" t="s">
        <v>20</v>
      </c>
      <c r="I132" t="s">
        <v>249</v>
      </c>
      <c r="J132" s="4">
        <v>1753</v>
      </c>
      <c r="K132" s="4">
        <f>Table1[[#This Row],[uploads]]/Table1[[#This Row],[age_years]]</f>
        <v>111.82191541419084</v>
      </c>
      <c r="L132" t="s">
        <v>54</v>
      </c>
      <c r="M132" t="s">
        <v>55</v>
      </c>
      <c r="N132" t="s">
        <v>20</v>
      </c>
      <c r="O132">
        <v>124</v>
      </c>
      <c r="P132">
        <v>4</v>
      </c>
      <c r="Q132">
        <v>64</v>
      </c>
      <c r="R132">
        <v>307631000</v>
      </c>
      <c r="S132" s="3">
        <v>76900</v>
      </c>
      <c r="T132" s="3">
        <v>1200000</v>
      </c>
      <c r="U132" s="3">
        <f>(Table1[[#This Row],[lowest_monthly_earnings]]+Table1[[#This Row],[highest_monthly_earnings]])/2</f>
        <v>638450</v>
      </c>
      <c r="V132" s="3">
        <v>922900</v>
      </c>
      <c r="W132" s="3">
        <v>14800000</v>
      </c>
      <c r="X132" s="3">
        <f>(Table1[[#This Row],[lowest_yearly_earnings]]+Table1[[#This Row],[highest_yearly_earnings]])/2</f>
        <v>7861450</v>
      </c>
      <c r="Y132" s="5">
        <v>200000</v>
      </c>
      <c r="Z132" s="6">
        <f>Table1[[#This Row],[subscribers_for_last_30_days]]/Table1[[#This Row],[subscribers]]</f>
        <v>7.2992700729927005E-3</v>
      </c>
      <c r="AA132">
        <v>2008</v>
      </c>
      <c r="AB132" t="s">
        <v>47</v>
      </c>
      <c r="AC132">
        <v>25</v>
      </c>
      <c r="AD132" s="1" t="str">
        <f>_xlfn.CONCAT(Table1[[#This Row],[created_month]]," ",Table1[[#This Row],[created_year]])</f>
        <v>Jan 2008</v>
      </c>
      <c r="AE132">
        <f>"Sept 2023" - Table1[[#This Row],[month_created]]</f>
        <v>5722</v>
      </c>
      <c r="AF132" s="2">
        <f>Table1[[#This Row],[age_days]]/365</f>
        <v>15.676712328767124</v>
      </c>
    </row>
    <row r="133" spans="1:32" x14ac:dyDescent="0.35">
      <c r="A133">
        <v>197</v>
      </c>
      <c r="B133">
        <f>_xlfn.RANK.EQ(Table1[[#This Row],[source_rank]],A:A,1)</f>
        <v>132</v>
      </c>
      <c r="C133" t="s">
        <v>250</v>
      </c>
      <c r="D133" s="4">
        <v>27400000</v>
      </c>
      <c r="E133" s="4">
        <v>10336420490</v>
      </c>
      <c r="F133" s="4">
        <f>Table1[[#This Row],[video views]]/Table1[[#This Row],[age_days]]</f>
        <v>3394555.1691297209</v>
      </c>
      <c r="G133" s="4">
        <f>Table1[[#This Row],[video views]]/Table1[[#This Row],[uploads]]</f>
        <v>16100343.442367602</v>
      </c>
      <c r="H133" t="s">
        <v>36</v>
      </c>
      <c r="I133" t="s">
        <v>250</v>
      </c>
      <c r="J133" s="4">
        <v>642</v>
      </c>
      <c r="K133" s="4">
        <f>Table1[[#This Row],[uploads]]/Table1[[#This Row],[age_years]]</f>
        <v>76.955665024630548</v>
      </c>
      <c r="L133" t="s">
        <v>25</v>
      </c>
      <c r="M133" t="s">
        <v>26</v>
      </c>
      <c r="N133" t="s">
        <v>29</v>
      </c>
      <c r="O133">
        <v>418</v>
      </c>
      <c r="P133">
        <v>58</v>
      </c>
      <c r="Q133">
        <v>50</v>
      </c>
      <c r="R133">
        <v>175844000</v>
      </c>
      <c r="S133" s="3">
        <v>44000</v>
      </c>
      <c r="T133" s="3">
        <v>703400</v>
      </c>
      <c r="U133" s="3">
        <f>(Table1[[#This Row],[lowest_monthly_earnings]]+Table1[[#This Row],[highest_monthly_earnings]])/2</f>
        <v>373700</v>
      </c>
      <c r="V133" s="3">
        <v>527500</v>
      </c>
      <c r="W133" s="3">
        <v>8400000</v>
      </c>
      <c r="X133" s="3">
        <f>(Table1[[#This Row],[lowest_yearly_earnings]]+Table1[[#This Row],[highest_yearly_earnings]])/2</f>
        <v>4463750</v>
      </c>
      <c r="Y133" s="5">
        <v>400000</v>
      </c>
      <c r="Z133" s="6">
        <f>Table1[[#This Row],[subscribers_for_last_30_days]]/Table1[[#This Row],[subscribers]]</f>
        <v>1.4598540145985401E-2</v>
      </c>
      <c r="AA133">
        <v>2015</v>
      </c>
      <c r="AB133" t="s">
        <v>37</v>
      </c>
      <c r="AC133">
        <v>12</v>
      </c>
      <c r="AD133" s="1" t="str">
        <f>_xlfn.CONCAT(Table1[[#This Row],[created_month]]," ",Table1[[#This Row],[created_year]])</f>
        <v>May 2015</v>
      </c>
      <c r="AE133">
        <f>"Sept 2023" - Table1[[#This Row],[month_created]]</f>
        <v>3045</v>
      </c>
      <c r="AF133" s="2">
        <f>Table1[[#This Row],[age_days]]/365</f>
        <v>8.3424657534246567</v>
      </c>
    </row>
    <row r="134" spans="1:32" x14ac:dyDescent="0.35">
      <c r="A134">
        <v>198</v>
      </c>
      <c r="B134">
        <f>_xlfn.RANK.EQ(Table1[[#This Row],[source_rank]],A:A,1)</f>
        <v>133</v>
      </c>
      <c r="C134" t="s">
        <v>251</v>
      </c>
      <c r="D134" s="4">
        <v>27400000</v>
      </c>
      <c r="E134" s="4">
        <v>19417887510</v>
      </c>
      <c r="F134" s="4">
        <f>Table1[[#This Row],[video views]]/Table1[[#This Row],[age_days]]</f>
        <v>4760452.9320911989</v>
      </c>
      <c r="G134" s="4">
        <f>Table1[[#This Row],[video views]]/Table1[[#This Row],[uploads]]</f>
        <v>5299641.787663755</v>
      </c>
      <c r="H134" t="s">
        <v>38</v>
      </c>
      <c r="I134" t="s">
        <v>251</v>
      </c>
      <c r="J134" s="4">
        <v>3664</v>
      </c>
      <c r="K134" s="4">
        <f>Table1[[#This Row],[uploads]]/Table1[[#This Row],[age_years]]</f>
        <v>327.86467271390046</v>
      </c>
      <c r="L134" t="s">
        <v>60</v>
      </c>
      <c r="M134" t="s">
        <v>61</v>
      </c>
      <c r="N134" t="s">
        <v>27</v>
      </c>
      <c r="O134">
        <v>132</v>
      </c>
      <c r="P134">
        <v>7</v>
      </c>
      <c r="Q134">
        <v>16</v>
      </c>
      <c r="R134">
        <v>78668000</v>
      </c>
      <c r="S134" s="3">
        <v>19700</v>
      </c>
      <c r="T134" s="3">
        <v>314700</v>
      </c>
      <c r="U134" s="3">
        <f>(Table1[[#This Row],[lowest_monthly_earnings]]+Table1[[#This Row],[highest_monthly_earnings]])/2</f>
        <v>167200</v>
      </c>
      <c r="V134" s="3">
        <v>236000</v>
      </c>
      <c r="W134" s="3">
        <v>3800000</v>
      </c>
      <c r="X134" s="3">
        <f>(Table1[[#This Row],[lowest_yearly_earnings]]+Table1[[#This Row],[highest_yearly_earnings]])/2</f>
        <v>2018000</v>
      </c>
      <c r="Y134" s="5">
        <v>500000</v>
      </c>
      <c r="Z134" s="6">
        <f>Table1[[#This Row],[subscribers_for_last_30_days]]/Table1[[#This Row],[subscribers]]</f>
        <v>1.824817518248175E-2</v>
      </c>
      <c r="AA134">
        <v>2012</v>
      </c>
      <c r="AB134" t="s">
        <v>62</v>
      </c>
      <c r="AC134">
        <v>14</v>
      </c>
      <c r="AD134" s="1" t="str">
        <f>_xlfn.CONCAT(Table1[[#This Row],[created_month]]," ",Table1[[#This Row],[created_year]])</f>
        <v>Jul 2012</v>
      </c>
      <c r="AE134">
        <f>"Sept 2023" - Table1[[#This Row],[month_created]]</f>
        <v>4079</v>
      </c>
      <c r="AF134" s="2">
        <f>Table1[[#This Row],[age_days]]/365</f>
        <v>11.175342465753424</v>
      </c>
    </row>
    <row r="135" spans="1:32" x14ac:dyDescent="0.35">
      <c r="A135">
        <v>199</v>
      </c>
      <c r="B135">
        <f>_xlfn.RANK.EQ(Table1[[#This Row],[source_rank]],A:A,1)</f>
        <v>134</v>
      </c>
      <c r="C135" t="s">
        <v>252</v>
      </c>
      <c r="D135" s="4">
        <v>27300000</v>
      </c>
      <c r="E135" s="4">
        <v>22440611155</v>
      </c>
      <c r="F135" s="4">
        <f>Table1[[#This Row],[video views]]/Table1[[#This Row],[age_days]]</f>
        <v>5586410.5439382624</v>
      </c>
      <c r="G135" s="4">
        <f>Table1[[#This Row],[video views]]/Table1[[#This Row],[uploads]]</f>
        <v>4126629.4878631849</v>
      </c>
      <c r="H135" t="s">
        <v>24</v>
      </c>
      <c r="I135" t="s">
        <v>252</v>
      </c>
      <c r="J135" s="4">
        <v>5438</v>
      </c>
      <c r="K135" s="4">
        <f>Table1[[#This Row],[uploads]]/Table1[[#This Row],[age_years]]</f>
        <v>494.11750062235501</v>
      </c>
      <c r="L135" t="s">
        <v>25</v>
      </c>
      <c r="M135" t="s">
        <v>26</v>
      </c>
      <c r="N135" t="s">
        <v>29</v>
      </c>
      <c r="O135">
        <v>100</v>
      </c>
      <c r="P135">
        <v>59</v>
      </c>
      <c r="Q135">
        <v>51</v>
      </c>
      <c r="R135">
        <v>42546000</v>
      </c>
      <c r="S135" s="3">
        <v>10600</v>
      </c>
      <c r="T135" s="3">
        <v>170200</v>
      </c>
      <c r="U135" s="3">
        <f>(Table1[[#This Row],[lowest_monthly_earnings]]+Table1[[#This Row],[highest_monthly_earnings]])/2</f>
        <v>90400</v>
      </c>
      <c r="V135" s="3">
        <v>127600</v>
      </c>
      <c r="W135" s="3">
        <v>2000000</v>
      </c>
      <c r="X135" s="3">
        <f>(Table1[[#This Row],[lowest_yearly_earnings]]+Table1[[#This Row],[highest_yearly_earnings]])/2</f>
        <v>1063800</v>
      </c>
      <c r="Y135" s="5">
        <v>200000</v>
      </c>
      <c r="Z135" s="6">
        <f>Table1[[#This Row],[subscribers_for_last_30_days]]/Table1[[#This Row],[subscribers]]</f>
        <v>7.326007326007326E-3</v>
      </c>
      <c r="AA135">
        <v>2012</v>
      </c>
      <c r="AB135" t="s">
        <v>33</v>
      </c>
      <c r="AC135">
        <v>27</v>
      </c>
      <c r="AD135" s="1" t="str">
        <f>_xlfn.CONCAT(Table1[[#This Row],[created_month]]," ",Table1[[#This Row],[created_year]])</f>
        <v>Sep 2012</v>
      </c>
      <c r="AE135">
        <f>"Sept 2023" - Table1[[#This Row],[month_created]]</f>
        <v>4017</v>
      </c>
      <c r="AF135" s="2">
        <f>Table1[[#This Row],[age_days]]/365</f>
        <v>11.005479452054795</v>
      </c>
    </row>
    <row r="136" spans="1:32" x14ac:dyDescent="0.35">
      <c r="A136">
        <v>200</v>
      </c>
      <c r="B136">
        <f>_xlfn.RANK.EQ(Table1[[#This Row],[source_rank]],A:A,1)</f>
        <v>135</v>
      </c>
      <c r="C136" t="s">
        <v>253</v>
      </c>
      <c r="D136" s="4">
        <v>27300000</v>
      </c>
      <c r="E136" s="4">
        <v>7705492350</v>
      </c>
      <c r="F136" s="4">
        <f>Table1[[#This Row],[video views]]/Table1[[#This Row],[age_days]]</f>
        <v>3516883.774532177</v>
      </c>
      <c r="G136" s="4">
        <f>Table1[[#This Row],[video views]]/Table1[[#This Row],[uploads]]</f>
        <v>6120327.5218427321</v>
      </c>
      <c r="H136" t="s">
        <v>29</v>
      </c>
      <c r="I136" t="s">
        <v>253</v>
      </c>
      <c r="J136" s="4">
        <v>1259</v>
      </c>
      <c r="K136" s="4">
        <f>Table1[[#This Row],[uploads]]/Table1[[#This Row],[age_years]]</f>
        <v>209.73756275673207</v>
      </c>
      <c r="L136" t="s">
        <v>21</v>
      </c>
      <c r="M136" t="s">
        <v>22</v>
      </c>
      <c r="N136" t="s">
        <v>209</v>
      </c>
      <c r="O136">
        <v>707</v>
      </c>
      <c r="P136">
        <v>48</v>
      </c>
      <c r="Q136">
        <v>2</v>
      </c>
      <c r="R136">
        <v>102235000</v>
      </c>
      <c r="S136" s="3">
        <v>25600</v>
      </c>
      <c r="T136" s="3">
        <v>408900</v>
      </c>
      <c r="U136" s="3">
        <f>(Table1[[#This Row],[lowest_monthly_earnings]]+Table1[[#This Row],[highest_monthly_earnings]])/2</f>
        <v>217250</v>
      </c>
      <c r="V136" s="3">
        <v>306700</v>
      </c>
      <c r="W136" s="3">
        <v>4900000</v>
      </c>
      <c r="X136" s="3">
        <f>(Table1[[#This Row],[lowest_yearly_earnings]]+Table1[[#This Row],[highest_yearly_earnings]])/2</f>
        <v>2603350</v>
      </c>
      <c r="Y136" s="5">
        <v>100000</v>
      </c>
      <c r="Z136" s="6">
        <f>Table1[[#This Row],[subscribers_for_last_30_days]]/Table1[[#This Row],[subscribers]]</f>
        <v>3.663003663003663E-3</v>
      </c>
      <c r="AA136">
        <v>2017</v>
      </c>
      <c r="AB136" t="s">
        <v>33</v>
      </c>
      <c r="AC136">
        <v>10</v>
      </c>
      <c r="AD136" s="1" t="str">
        <f>_xlfn.CONCAT(Table1[[#This Row],[created_month]]," ",Table1[[#This Row],[created_year]])</f>
        <v>Sep 2017</v>
      </c>
      <c r="AE136">
        <f>"Sept 2023" - Table1[[#This Row],[month_created]]</f>
        <v>2191</v>
      </c>
      <c r="AF136" s="2">
        <f>Table1[[#This Row],[age_days]]/365</f>
        <v>6.0027397260273974</v>
      </c>
    </row>
    <row r="137" spans="1:32" x14ac:dyDescent="0.35">
      <c r="A137">
        <v>202</v>
      </c>
      <c r="B137">
        <f>_xlfn.RANK.EQ(Table1[[#This Row],[source_rank]],A:A,1)</f>
        <v>136</v>
      </c>
      <c r="C137" t="s">
        <v>254</v>
      </c>
      <c r="D137" s="4">
        <v>27100000</v>
      </c>
      <c r="E137" s="4">
        <v>17318452893</v>
      </c>
      <c r="F137" s="4">
        <f>Table1[[#This Row],[video views]]/Table1[[#This Row],[age_days]]</f>
        <v>5926917.4856262831</v>
      </c>
      <c r="G137" s="4">
        <f>Table1[[#This Row],[video views]]/Table1[[#This Row],[uploads]]</f>
        <v>19480824.401574802</v>
      </c>
      <c r="H137" t="s">
        <v>29</v>
      </c>
      <c r="I137" t="s">
        <v>254</v>
      </c>
      <c r="J137" s="4">
        <v>889</v>
      </c>
      <c r="K137" s="4">
        <f>Table1[[#This Row],[uploads]]/Table1[[#This Row],[age_years]]</f>
        <v>111.04893908281998</v>
      </c>
      <c r="L137" t="s">
        <v>21</v>
      </c>
      <c r="M137" t="s">
        <v>22</v>
      </c>
      <c r="N137" t="s">
        <v>29</v>
      </c>
      <c r="O137">
        <v>159</v>
      </c>
      <c r="P137">
        <v>49</v>
      </c>
      <c r="Q137">
        <v>52</v>
      </c>
      <c r="R137">
        <v>429692000</v>
      </c>
      <c r="S137" s="3">
        <v>107400</v>
      </c>
      <c r="T137" s="3">
        <v>1700000</v>
      </c>
      <c r="U137" s="3">
        <f>(Table1[[#This Row],[lowest_monthly_earnings]]+Table1[[#This Row],[highest_monthly_earnings]])/2</f>
        <v>903700</v>
      </c>
      <c r="V137" s="3">
        <v>1300000</v>
      </c>
      <c r="W137" s="3">
        <v>20600000</v>
      </c>
      <c r="X137" s="3">
        <f>(Table1[[#This Row],[lowest_yearly_earnings]]+Table1[[#This Row],[highest_yearly_earnings]])/2</f>
        <v>10950000</v>
      </c>
      <c r="Y137" s="5">
        <v>700000</v>
      </c>
      <c r="Z137" s="6">
        <f>Table1[[#This Row],[subscribers_for_last_30_days]]/Table1[[#This Row],[subscribers]]</f>
        <v>2.5830258302583026E-2</v>
      </c>
      <c r="AA137">
        <v>2015</v>
      </c>
      <c r="AB137" t="s">
        <v>33</v>
      </c>
      <c r="AC137">
        <v>26</v>
      </c>
      <c r="AD137" s="1" t="str">
        <f>_xlfn.CONCAT(Table1[[#This Row],[created_month]]," ",Table1[[#This Row],[created_year]])</f>
        <v>Sep 2015</v>
      </c>
      <c r="AE137">
        <f>"Sept 2023" - Table1[[#This Row],[month_created]]</f>
        <v>2922</v>
      </c>
      <c r="AF137" s="2">
        <f>Table1[[#This Row],[age_days]]/365</f>
        <v>8.0054794520547947</v>
      </c>
    </row>
    <row r="138" spans="1:32" x14ac:dyDescent="0.35">
      <c r="A138">
        <v>204</v>
      </c>
      <c r="B138">
        <f>_xlfn.RANK.EQ(Table1[[#This Row],[source_rank]],A:A,1)</f>
        <v>137</v>
      </c>
      <c r="C138" t="s">
        <v>255</v>
      </c>
      <c r="D138" s="4">
        <v>27000000</v>
      </c>
      <c r="E138" s="4">
        <v>6570935979</v>
      </c>
      <c r="F138" s="4">
        <f>Table1[[#This Row],[video views]]/Table1[[#This Row],[age_days]]</f>
        <v>1277398.1296656299</v>
      </c>
      <c r="G138" s="4">
        <f>Table1[[#This Row],[video views]]/Table1[[#This Row],[uploads]]</f>
        <v>11860895.268953068</v>
      </c>
      <c r="H138" t="s">
        <v>119</v>
      </c>
      <c r="I138" t="s">
        <v>255</v>
      </c>
      <c r="J138" s="4">
        <v>554</v>
      </c>
      <c r="K138" s="4">
        <f>Table1[[#This Row],[uploads]]/Table1[[#This Row],[age_years]]</f>
        <v>39.309875583203734</v>
      </c>
      <c r="L138" t="s">
        <v>25</v>
      </c>
      <c r="M138" t="s">
        <v>26</v>
      </c>
      <c r="N138" t="s">
        <v>29</v>
      </c>
      <c r="O138">
        <v>909</v>
      </c>
      <c r="P138">
        <v>60</v>
      </c>
      <c r="Q138">
        <v>53</v>
      </c>
      <c r="R138">
        <v>144453000</v>
      </c>
      <c r="S138" s="3">
        <v>36100</v>
      </c>
      <c r="T138" s="3">
        <v>577800</v>
      </c>
      <c r="U138" s="3">
        <f>(Table1[[#This Row],[lowest_monthly_earnings]]+Table1[[#This Row],[highest_monthly_earnings]])/2</f>
        <v>306950</v>
      </c>
      <c r="V138" s="3">
        <v>433400</v>
      </c>
      <c r="W138" s="3">
        <v>6900000</v>
      </c>
      <c r="X138" s="3">
        <f>(Table1[[#This Row],[lowest_yearly_earnings]]+Table1[[#This Row],[highest_yearly_earnings]])/2</f>
        <v>3666700</v>
      </c>
      <c r="Y138" s="5">
        <v>300000</v>
      </c>
      <c r="Z138" s="6">
        <f>Table1[[#This Row],[subscribers_for_last_30_days]]/Table1[[#This Row],[subscribers]]</f>
        <v>1.1111111111111112E-2</v>
      </c>
      <c r="AA138">
        <v>2009</v>
      </c>
      <c r="AB138" t="s">
        <v>57</v>
      </c>
      <c r="AC138">
        <v>1</v>
      </c>
      <c r="AD138" s="1" t="str">
        <f>_xlfn.CONCAT(Table1[[#This Row],[created_month]]," ",Table1[[#This Row],[created_year]])</f>
        <v>Aug 2009</v>
      </c>
      <c r="AE138">
        <f>"Sept 2023" - Table1[[#This Row],[month_created]]</f>
        <v>5144</v>
      </c>
      <c r="AF138" s="2">
        <f>Table1[[#This Row],[age_days]]/365</f>
        <v>14.093150684931507</v>
      </c>
    </row>
    <row r="139" spans="1:32" x14ac:dyDescent="0.35">
      <c r="A139">
        <v>205</v>
      </c>
      <c r="B139">
        <f>_xlfn.RANK.EQ(Table1[[#This Row],[source_rank]],A:A,1)</f>
        <v>138</v>
      </c>
      <c r="C139" t="s">
        <v>256</v>
      </c>
      <c r="D139" s="4">
        <v>26900000</v>
      </c>
      <c r="E139" s="4">
        <v>7938616641</v>
      </c>
      <c r="F139" s="4">
        <f>Table1[[#This Row],[video views]]/Table1[[#This Row],[age_days]]</f>
        <v>1811228.9849418206</v>
      </c>
      <c r="G139" s="4">
        <f>Table1[[#This Row],[video views]]/Table1[[#This Row],[uploads]]</f>
        <v>2006728.1701213347</v>
      </c>
      <c r="H139" t="s">
        <v>29</v>
      </c>
      <c r="I139" t="s">
        <v>256</v>
      </c>
      <c r="J139" s="4">
        <v>3956</v>
      </c>
      <c r="K139" s="4">
        <f>Table1[[#This Row],[uploads]]/Table1[[#This Row],[age_years]]</f>
        <v>329.44102213096056</v>
      </c>
      <c r="L139" t="s">
        <v>70</v>
      </c>
      <c r="M139" t="s">
        <v>71</v>
      </c>
      <c r="N139" t="s">
        <v>29</v>
      </c>
      <c r="O139">
        <v>664</v>
      </c>
      <c r="P139">
        <v>11</v>
      </c>
      <c r="Q139">
        <v>54</v>
      </c>
      <c r="R139">
        <v>82912000</v>
      </c>
      <c r="S139" s="3">
        <v>20700</v>
      </c>
      <c r="T139" s="3">
        <v>331600</v>
      </c>
      <c r="U139" s="3">
        <f>(Table1[[#This Row],[lowest_monthly_earnings]]+Table1[[#This Row],[highest_monthly_earnings]])/2</f>
        <v>176150</v>
      </c>
      <c r="V139" s="3">
        <v>248700</v>
      </c>
      <c r="W139" s="3">
        <v>4000000</v>
      </c>
      <c r="X139" s="3">
        <f>(Table1[[#This Row],[lowest_yearly_earnings]]+Table1[[#This Row],[highest_yearly_earnings]])/2</f>
        <v>2124350</v>
      </c>
      <c r="Y139" s="5">
        <v>200000</v>
      </c>
      <c r="Z139" s="6">
        <f>Table1[[#This Row],[subscribers_for_last_30_days]]/Table1[[#This Row],[subscribers]]</f>
        <v>7.4349442379182153E-3</v>
      </c>
      <c r="AA139">
        <v>2011</v>
      </c>
      <c r="AB139" t="s">
        <v>33</v>
      </c>
      <c r="AC139">
        <v>29</v>
      </c>
      <c r="AD139" s="1" t="str">
        <f>_xlfn.CONCAT(Table1[[#This Row],[created_month]]," ",Table1[[#This Row],[created_year]])</f>
        <v>Sep 2011</v>
      </c>
      <c r="AE139">
        <f>"Sept 2023" - Table1[[#This Row],[month_created]]</f>
        <v>4383</v>
      </c>
      <c r="AF139" s="2">
        <f>Table1[[#This Row],[age_days]]/365</f>
        <v>12.008219178082191</v>
      </c>
    </row>
    <row r="140" spans="1:32" x14ac:dyDescent="0.35">
      <c r="A140">
        <v>206</v>
      </c>
      <c r="B140">
        <f>_xlfn.RANK.EQ(Table1[[#This Row],[source_rank]],A:A,1)</f>
        <v>139</v>
      </c>
      <c r="C140" t="s">
        <v>257</v>
      </c>
      <c r="D140" s="4">
        <v>26700000</v>
      </c>
      <c r="E140" s="4">
        <v>4388047013</v>
      </c>
      <c r="F140" s="4">
        <f>Table1[[#This Row],[video views]]/Table1[[#This Row],[age_days]]</f>
        <v>1619803.2532299741</v>
      </c>
      <c r="G140" s="4">
        <f>Table1[[#This Row],[video views]]/Table1[[#This Row],[uploads]]</f>
        <v>18207663.954356845</v>
      </c>
      <c r="H140" t="s">
        <v>36</v>
      </c>
      <c r="I140" t="s">
        <v>257</v>
      </c>
      <c r="J140" s="4">
        <v>241</v>
      </c>
      <c r="K140" s="4">
        <f>Table1[[#This Row],[uploads]]/Table1[[#This Row],[age_years]]</f>
        <v>32.471391657438168</v>
      </c>
      <c r="L140" t="s">
        <v>25</v>
      </c>
      <c r="M140" t="s">
        <v>26</v>
      </c>
      <c r="N140" t="s">
        <v>29</v>
      </c>
      <c r="O140">
        <v>1632</v>
      </c>
      <c r="P140">
        <v>61</v>
      </c>
      <c r="Q140">
        <v>54</v>
      </c>
      <c r="R140">
        <v>276187000</v>
      </c>
      <c r="S140" s="3">
        <v>69000</v>
      </c>
      <c r="T140" s="3">
        <v>1100000</v>
      </c>
      <c r="U140" s="3">
        <f>(Table1[[#This Row],[lowest_monthly_earnings]]+Table1[[#This Row],[highest_monthly_earnings]])/2</f>
        <v>584500</v>
      </c>
      <c r="V140" s="3">
        <v>828600</v>
      </c>
      <c r="W140" s="3">
        <v>13300000</v>
      </c>
      <c r="X140" s="3">
        <f>(Table1[[#This Row],[lowest_yearly_earnings]]+Table1[[#This Row],[highest_yearly_earnings]])/2</f>
        <v>7064300</v>
      </c>
      <c r="Y140" s="5">
        <v>1200000</v>
      </c>
      <c r="Z140" s="6">
        <f>Table1[[#This Row],[subscribers_for_last_30_days]]/Table1[[#This Row],[subscribers]]</f>
        <v>4.49438202247191E-2</v>
      </c>
      <c r="AA140">
        <v>2016</v>
      </c>
      <c r="AB140" t="s">
        <v>41</v>
      </c>
      <c r="AC140">
        <v>24</v>
      </c>
      <c r="AD140" s="1" t="str">
        <f>_xlfn.CONCAT(Table1[[#This Row],[created_month]]," ",Table1[[#This Row],[created_year]])</f>
        <v>Apr 2016</v>
      </c>
      <c r="AE140">
        <f>"Sept 2023" - Table1[[#This Row],[month_created]]</f>
        <v>2709</v>
      </c>
      <c r="AF140" s="2">
        <f>Table1[[#This Row],[age_days]]/365</f>
        <v>7.4219178082191783</v>
      </c>
    </row>
    <row r="141" spans="1:32" x14ac:dyDescent="0.35">
      <c r="A141">
        <v>208</v>
      </c>
      <c r="B141">
        <f>_xlfn.RANK.EQ(Table1[[#This Row],[source_rank]],A:A,1)</f>
        <v>140</v>
      </c>
      <c r="C141" t="s">
        <v>258</v>
      </c>
      <c r="D141" s="4">
        <v>26700000</v>
      </c>
      <c r="E141" s="4">
        <v>7173668905</v>
      </c>
      <c r="F141" s="4">
        <f>Table1[[#This Row],[video views]]/Table1[[#This Row],[age_days]]</f>
        <v>1758683.2324099045</v>
      </c>
      <c r="G141" s="4">
        <f>Table1[[#This Row],[video views]]/Table1[[#This Row],[uploads]]</f>
        <v>1108587.3752124864</v>
      </c>
      <c r="H141" t="s">
        <v>29</v>
      </c>
      <c r="I141" t="s">
        <v>258</v>
      </c>
      <c r="J141" s="4">
        <v>6471</v>
      </c>
      <c r="K141" s="4">
        <f>Table1[[#This Row],[uploads]]/Table1[[#This Row],[age_years]]</f>
        <v>579.04265751409662</v>
      </c>
      <c r="L141" t="s">
        <v>25</v>
      </c>
      <c r="M141" t="s">
        <v>26</v>
      </c>
      <c r="N141" t="s">
        <v>29</v>
      </c>
      <c r="O141">
        <v>797</v>
      </c>
      <c r="P141">
        <v>62</v>
      </c>
      <c r="Q141">
        <v>55</v>
      </c>
      <c r="R141">
        <v>118226000</v>
      </c>
      <c r="S141" s="3">
        <v>29600</v>
      </c>
      <c r="T141" s="3">
        <v>472900</v>
      </c>
      <c r="U141" s="3">
        <f>(Table1[[#This Row],[lowest_monthly_earnings]]+Table1[[#This Row],[highest_monthly_earnings]])/2</f>
        <v>251250</v>
      </c>
      <c r="V141" s="3">
        <v>354700</v>
      </c>
      <c r="W141" s="3">
        <v>5700000</v>
      </c>
      <c r="X141" s="3">
        <f>(Table1[[#This Row],[lowest_yearly_earnings]]+Table1[[#This Row],[highest_yearly_earnings]])/2</f>
        <v>3027350</v>
      </c>
      <c r="Y141" s="5">
        <v>200000</v>
      </c>
      <c r="Z141" s="6">
        <f>Table1[[#This Row],[subscribers_for_last_30_days]]/Table1[[#This Row],[subscribers]]</f>
        <v>7.4906367041198503E-3</v>
      </c>
      <c r="AA141">
        <v>2012</v>
      </c>
      <c r="AB141" t="s">
        <v>62</v>
      </c>
      <c r="AC141">
        <v>17</v>
      </c>
      <c r="AD141" s="1" t="str">
        <f>_xlfn.CONCAT(Table1[[#This Row],[created_month]]," ",Table1[[#This Row],[created_year]])</f>
        <v>Jul 2012</v>
      </c>
      <c r="AE141">
        <f>"Sept 2023" - Table1[[#This Row],[month_created]]</f>
        <v>4079</v>
      </c>
      <c r="AF141" s="2">
        <f>Table1[[#This Row],[age_days]]/365</f>
        <v>11.175342465753424</v>
      </c>
    </row>
    <row r="142" spans="1:32" x14ac:dyDescent="0.35">
      <c r="A142">
        <v>209</v>
      </c>
      <c r="B142">
        <f>_xlfn.RANK.EQ(Table1[[#This Row],[source_rank]],A:A,1)</f>
        <v>141</v>
      </c>
      <c r="C142" t="s">
        <v>259</v>
      </c>
      <c r="D142" s="4">
        <v>26500000</v>
      </c>
      <c r="E142" s="4">
        <v>15065753455</v>
      </c>
      <c r="F142" s="4">
        <f>Table1[[#This Row],[video views]]/Table1[[#This Row],[age_days]]</f>
        <v>5561370.7844222961</v>
      </c>
      <c r="G142" s="4">
        <f>Table1[[#This Row],[video views]]/Table1[[#This Row],[uploads]]</f>
        <v>1503268.1555577728</v>
      </c>
      <c r="H142" t="s">
        <v>85</v>
      </c>
      <c r="I142" t="s">
        <v>259</v>
      </c>
      <c r="J142" s="4">
        <v>10022</v>
      </c>
      <c r="K142" s="4">
        <f>Table1[[#This Row],[uploads]]/Table1[[#This Row],[age_years]]</f>
        <v>1350.3248431155407</v>
      </c>
      <c r="L142" t="s">
        <v>121</v>
      </c>
      <c r="M142" t="s">
        <v>122</v>
      </c>
      <c r="N142" t="s">
        <v>86</v>
      </c>
      <c r="O142">
        <v>219</v>
      </c>
      <c r="P142">
        <v>3</v>
      </c>
      <c r="Q142">
        <v>5</v>
      </c>
      <c r="R142">
        <v>163130000</v>
      </c>
      <c r="S142" s="3">
        <v>40800</v>
      </c>
      <c r="T142" s="3">
        <v>652500</v>
      </c>
      <c r="U142" s="3">
        <f>(Table1[[#This Row],[lowest_monthly_earnings]]+Table1[[#This Row],[highest_monthly_earnings]])/2</f>
        <v>346650</v>
      </c>
      <c r="V142" s="3">
        <v>489400</v>
      </c>
      <c r="W142" s="3">
        <v>7800000</v>
      </c>
      <c r="X142" s="3">
        <f>(Table1[[#This Row],[lowest_yearly_earnings]]+Table1[[#This Row],[highest_yearly_earnings]])/2</f>
        <v>4144700</v>
      </c>
      <c r="Y142" s="5">
        <v>300000</v>
      </c>
      <c r="Z142" s="6">
        <f>Table1[[#This Row],[subscribers_for_last_30_days]]/Table1[[#This Row],[subscribers]]</f>
        <v>1.1320754716981131E-2</v>
      </c>
      <c r="AA142">
        <v>2016</v>
      </c>
      <c r="AB142" t="s">
        <v>41</v>
      </c>
      <c r="AC142">
        <v>20</v>
      </c>
      <c r="AD142" s="1" t="str">
        <f>_xlfn.CONCAT(Table1[[#This Row],[created_month]]," ",Table1[[#This Row],[created_year]])</f>
        <v>Apr 2016</v>
      </c>
      <c r="AE142">
        <f>"Sept 2023" - Table1[[#This Row],[month_created]]</f>
        <v>2709</v>
      </c>
      <c r="AF142" s="2">
        <f>Table1[[#This Row],[age_days]]/365</f>
        <v>7.4219178082191783</v>
      </c>
    </row>
    <row r="143" spans="1:32" x14ac:dyDescent="0.35">
      <c r="A143">
        <v>211</v>
      </c>
      <c r="B143">
        <f>_xlfn.RANK.EQ(Table1[[#This Row],[source_rank]],A:A,1)</f>
        <v>142</v>
      </c>
      <c r="C143" t="s">
        <v>260</v>
      </c>
      <c r="D143" s="4">
        <v>26400000</v>
      </c>
      <c r="E143" s="4">
        <v>8595760553</v>
      </c>
      <c r="F143" s="4">
        <f>Table1[[#This Row],[video views]]/Table1[[#This Row],[age_days]]</f>
        <v>2880616.8073056298</v>
      </c>
      <c r="G143" s="4">
        <f>Table1[[#This Row],[video views]]/Table1[[#This Row],[uploads]]</f>
        <v>2373208.3249585866</v>
      </c>
      <c r="H143" t="s">
        <v>24</v>
      </c>
      <c r="I143" t="s">
        <v>260</v>
      </c>
      <c r="J143" s="4">
        <v>3622</v>
      </c>
      <c r="K143" s="4">
        <f>Table1[[#This Row],[uploads]]/Table1[[#This Row],[age_years]]</f>
        <v>443.03954423592495</v>
      </c>
      <c r="L143" t="s">
        <v>21</v>
      </c>
      <c r="M143" t="s">
        <v>22</v>
      </c>
      <c r="N143" t="s">
        <v>77</v>
      </c>
      <c r="O143">
        <v>588</v>
      </c>
      <c r="P143">
        <v>50</v>
      </c>
      <c r="Q143">
        <v>15</v>
      </c>
      <c r="R143">
        <v>99677000</v>
      </c>
      <c r="S143" s="3">
        <v>24900</v>
      </c>
      <c r="T143" s="3">
        <v>398700</v>
      </c>
      <c r="U143" s="3">
        <f>(Table1[[#This Row],[lowest_monthly_earnings]]+Table1[[#This Row],[highest_monthly_earnings]])/2</f>
        <v>211800</v>
      </c>
      <c r="V143" s="3">
        <v>299000</v>
      </c>
      <c r="W143" s="3">
        <v>4800000</v>
      </c>
      <c r="X143" s="3">
        <f>(Table1[[#This Row],[lowest_yearly_earnings]]+Table1[[#This Row],[highest_yearly_earnings]])/2</f>
        <v>2549500</v>
      </c>
      <c r="Y143" s="5">
        <v>400000</v>
      </c>
      <c r="Z143" s="6">
        <f>Table1[[#This Row],[subscribers_for_last_30_days]]/Table1[[#This Row],[subscribers]]</f>
        <v>1.5151515151515152E-2</v>
      </c>
      <c r="AA143">
        <v>2015</v>
      </c>
      <c r="AB143" t="s">
        <v>62</v>
      </c>
      <c r="AC143">
        <v>22</v>
      </c>
      <c r="AD143" s="1" t="str">
        <f>_xlfn.CONCAT(Table1[[#This Row],[created_month]]," ",Table1[[#This Row],[created_year]])</f>
        <v>Jul 2015</v>
      </c>
      <c r="AE143">
        <f>"Sept 2023" - Table1[[#This Row],[month_created]]</f>
        <v>2984</v>
      </c>
      <c r="AF143" s="2">
        <f>Table1[[#This Row],[age_days]]/365</f>
        <v>8.1753424657534239</v>
      </c>
    </row>
    <row r="144" spans="1:32" x14ac:dyDescent="0.35">
      <c r="A144">
        <v>212</v>
      </c>
      <c r="B144">
        <f>_xlfn.RANK.EQ(Table1[[#This Row],[source_rank]],A:A,1)</f>
        <v>143</v>
      </c>
      <c r="C144" t="s">
        <v>261</v>
      </c>
      <c r="D144" s="4">
        <v>26400000</v>
      </c>
      <c r="E144" s="4">
        <v>27006526665</v>
      </c>
      <c r="F144" s="4">
        <f>Table1[[#This Row],[video views]]/Table1[[#This Row],[age_days]]</f>
        <v>20647191.639908258</v>
      </c>
      <c r="G144" s="4">
        <f>Table1[[#This Row],[video views]]/Table1[[#This Row],[uploads]]</f>
        <v>31221418.109826591</v>
      </c>
      <c r="H144" t="s">
        <v>119</v>
      </c>
      <c r="I144" t="s">
        <v>261</v>
      </c>
      <c r="J144" s="4">
        <v>865</v>
      </c>
      <c r="K144" s="4">
        <f>Table1[[#This Row],[uploads]]/Table1[[#This Row],[age_years]]</f>
        <v>241.37996941896026</v>
      </c>
      <c r="L144" t="s">
        <v>25</v>
      </c>
      <c r="M144" t="s">
        <v>26</v>
      </c>
      <c r="N144" t="s">
        <v>119</v>
      </c>
      <c r="O144">
        <v>61</v>
      </c>
      <c r="P144">
        <v>63</v>
      </c>
      <c r="Q144">
        <v>12</v>
      </c>
      <c r="R144">
        <v>1046000000</v>
      </c>
      <c r="S144" s="3">
        <v>261500</v>
      </c>
      <c r="T144" s="3">
        <v>4200000</v>
      </c>
      <c r="U144" s="3">
        <f>(Table1[[#This Row],[lowest_monthly_earnings]]+Table1[[#This Row],[highest_monthly_earnings]])/2</f>
        <v>2230750</v>
      </c>
      <c r="V144" s="3">
        <v>3100000</v>
      </c>
      <c r="W144" s="3">
        <v>50200000</v>
      </c>
      <c r="X144" s="3">
        <f>(Table1[[#This Row],[lowest_yearly_earnings]]+Table1[[#This Row],[highest_yearly_earnings]])/2</f>
        <v>26650000</v>
      </c>
      <c r="Y144" s="5">
        <v>1300000</v>
      </c>
      <c r="Z144" s="6">
        <f>Table1[[#This Row],[subscribers_for_last_30_days]]/Table1[[#This Row],[subscribers]]</f>
        <v>4.924242424242424E-2</v>
      </c>
      <c r="AA144">
        <v>2020</v>
      </c>
      <c r="AB144" t="s">
        <v>30</v>
      </c>
      <c r="AC144">
        <v>3</v>
      </c>
      <c r="AD144" s="1" t="str">
        <f>_xlfn.CONCAT(Table1[[#This Row],[created_month]]," ",Table1[[#This Row],[created_year]])</f>
        <v>Feb 2020</v>
      </c>
      <c r="AE144">
        <f>"Sept 2023" - Table1[[#This Row],[month_created]]</f>
        <v>1308</v>
      </c>
      <c r="AF144" s="2">
        <f>Table1[[#This Row],[age_days]]/365</f>
        <v>3.5835616438356164</v>
      </c>
    </row>
    <row r="145" spans="1:32" x14ac:dyDescent="0.35">
      <c r="A145">
        <v>213</v>
      </c>
      <c r="B145">
        <f>_xlfn.RANK.EQ(Table1[[#This Row],[source_rank]],A:A,1)</f>
        <v>144</v>
      </c>
      <c r="C145" t="s">
        <v>262</v>
      </c>
      <c r="D145" s="4">
        <v>26400000</v>
      </c>
      <c r="E145" s="4">
        <v>17211600007</v>
      </c>
      <c r="F145" s="4">
        <f>Table1[[#This Row],[video views]]/Table1[[#This Row],[age_days]]</f>
        <v>17143027.895418327</v>
      </c>
      <c r="G145" s="4">
        <f>Table1[[#This Row],[video views]]/Table1[[#This Row],[uploads]]</f>
        <v>17798965.88107549</v>
      </c>
      <c r="H145" t="s">
        <v>29</v>
      </c>
      <c r="I145" t="s">
        <v>262</v>
      </c>
      <c r="J145" s="4">
        <v>967</v>
      </c>
      <c r="K145" s="4">
        <f>Table1[[#This Row],[uploads]]/Table1[[#This Row],[age_years]]</f>
        <v>351.54880478087654</v>
      </c>
      <c r="L145" t="s">
        <v>263</v>
      </c>
      <c r="M145" t="s">
        <v>264</v>
      </c>
      <c r="N145" t="s">
        <v>29</v>
      </c>
      <c r="O145">
        <v>158</v>
      </c>
      <c r="P145">
        <v>1</v>
      </c>
      <c r="Q145">
        <v>55</v>
      </c>
      <c r="R145">
        <v>1225000000</v>
      </c>
      <c r="S145" s="3">
        <v>306400</v>
      </c>
      <c r="T145" s="3">
        <v>4900000</v>
      </c>
      <c r="U145" s="3">
        <f>(Table1[[#This Row],[lowest_monthly_earnings]]+Table1[[#This Row],[highest_monthly_earnings]])/2</f>
        <v>2603200</v>
      </c>
      <c r="V145" s="3">
        <v>3700000</v>
      </c>
      <c r="W145" s="3">
        <v>58800000</v>
      </c>
      <c r="X145" s="3">
        <f>(Table1[[#This Row],[lowest_yearly_earnings]]+Table1[[#This Row],[highest_yearly_earnings]])/2</f>
        <v>31250000</v>
      </c>
      <c r="Y145" s="5">
        <v>2000000</v>
      </c>
      <c r="Z145" s="6">
        <f>Table1[[#This Row],[subscribers_for_last_30_days]]/Table1[[#This Row],[subscribers]]</f>
        <v>7.575757575757576E-2</v>
      </c>
      <c r="AA145">
        <v>2020</v>
      </c>
      <c r="AB145" t="s">
        <v>52</v>
      </c>
      <c r="AC145">
        <v>5</v>
      </c>
      <c r="AD145" s="1" t="str">
        <f>_xlfn.CONCAT(Table1[[#This Row],[created_month]]," ",Table1[[#This Row],[created_year]])</f>
        <v>Dec 2020</v>
      </c>
      <c r="AE145">
        <f>"Sept 2023" - Table1[[#This Row],[month_created]]</f>
        <v>1004</v>
      </c>
      <c r="AF145" s="2">
        <f>Table1[[#This Row],[age_days]]/365</f>
        <v>2.7506849315068491</v>
      </c>
    </row>
    <row r="146" spans="1:32" x14ac:dyDescent="0.35">
      <c r="A146">
        <v>216</v>
      </c>
      <c r="B146">
        <f>_xlfn.RANK.EQ(Table1[[#This Row],[source_rank]],A:A,1)</f>
        <v>145</v>
      </c>
      <c r="C146" t="s">
        <v>265</v>
      </c>
      <c r="D146" s="4">
        <v>26200000</v>
      </c>
      <c r="E146" s="4">
        <v>16097531087</v>
      </c>
      <c r="F146" s="4">
        <f>Table1[[#This Row],[video views]]/Table1[[#This Row],[age_days]]</f>
        <v>14700941.631963471</v>
      </c>
      <c r="G146" s="4">
        <f>Table1[[#This Row],[video views]]/Table1[[#This Row],[uploads]]</f>
        <v>2689645.9627401838</v>
      </c>
      <c r="H146" t="s">
        <v>29</v>
      </c>
      <c r="I146" t="s">
        <v>265</v>
      </c>
      <c r="J146" s="4">
        <v>5985</v>
      </c>
      <c r="K146" s="4">
        <f>Table1[[#This Row],[uploads]]/Table1[[#This Row],[age_years]]</f>
        <v>1995</v>
      </c>
      <c r="L146" t="s">
        <v>39</v>
      </c>
      <c r="M146" t="s">
        <v>40</v>
      </c>
      <c r="N146" t="s">
        <v>29</v>
      </c>
      <c r="O146">
        <v>184</v>
      </c>
      <c r="P146">
        <v>2</v>
      </c>
      <c r="Q146">
        <v>56</v>
      </c>
      <c r="R146">
        <v>721848000</v>
      </c>
      <c r="S146" s="3">
        <v>180500</v>
      </c>
      <c r="T146" s="3">
        <v>2900000</v>
      </c>
      <c r="U146" s="3">
        <f>(Table1[[#This Row],[lowest_monthly_earnings]]+Table1[[#This Row],[highest_monthly_earnings]])/2</f>
        <v>1540250</v>
      </c>
      <c r="V146" s="3">
        <v>2200000</v>
      </c>
      <c r="W146" s="3">
        <v>34600000</v>
      </c>
      <c r="X146" s="3">
        <f>(Table1[[#This Row],[lowest_yearly_earnings]]+Table1[[#This Row],[highest_yearly_earnings]])/2</f>
        <v>18400000</v>
      </c>
      <c r="Y146" s="5">
        <v>1100000</v>
      </c>
      <c r="Z146" s="6">
        <f>Table1[[#This Row],[subscribers_for_last_30_days]]/Table1[[#This Row],[subscribers]]</f>
        <v>4.1984732824427481E-2</v>
      </c>
      <c r="AA146">
        <v>2020</v>
      </c>
      <c r="AB146" t="s">
        <v>33</v>
      </c>
      <c r="AC146">
        <v>14</v>
      </c>
      <c r="AD146" s="1" t="str">
        <f>_xlfn.CONCAT(Table1[[#This Row],[created_month]]," ",Table1[[#This Row],[created_year]])</f>
        <v>Sep 2020</v>
      </c>
      <c r="AE146">
        <f>"Sept 2023" - Table1[[#This Row],[month_created]]</f>
        <v>1095</v>
      </c>
      <c r="AF146" s="2">
        <f>Table1[[#This Row],[age_days]]/365</f>
        <v>3</v>
      </c>
    </row>
    <row r="147" spans="1:32" x14ac:dyDescent="0.35">
      <c r="A147">
        <v>217</v>
      </c>
      <c r="B147">
        <f>_xlfn.RANK.EQ(Table1[[#This Row],[source_rank]],A:A,1)</f>
        <v>146</v>
      </c>
      <c r="C147" t="s">
        <v>266</v>
      </c>
      <c r="D147" s="4">
        <v>26100000</v>
      </c>
      <c r="E147" s="4">
        <v>10435474336</v>
      </c>
      <c r="F147" s="4">
        <f>Table1[[#This Row],[video views]]/Table1[[#This Row],[age_days]]</f>
        <v>1602253.0839858744</v>
      </c>
      <c r="G147" s="4">
        <f>Table1[[#This Row],[video views]]/Table1[[#This Row],[uploads]]</f>
        <v>6445629.6084002471</v>
      </c>
      <c r="H147" t="s">
        <v>119</v>
      </c>
      <c r="I147" t="s">
        <v>266</v>
      </c>
      <c r="J147" s="4">
        <v>1619</v>
      </c>
      <c r="K147" s="4">
        <f>Table1[[#This Row],[uploads]]/Table1[[#This Row],[age_years]]</f>
        <v>90.731613695685553</v>
      </c>
      <c r="L147" t="s">
        <v>25</v>
      </c>
      <c r="M147" t="s">
        <v>26</v>
      </c>
      <c r="N147" t="s">
        <v>119</v>
      </c>
      <c r="O147">
        <v>410</v>
      </c>
      <c r="P147">
        <v>65</v>
      </c>
      <c r="Q147">
        <v>13</v>
      </c>
      <c r="R147">
        <v>68156000</v>
      </c>
      <c r="S147" s="3">
        <v>17000</v>
      </c>
      <c r="T147" s="3">
        <v>272600</v>
      </c>
      <c r="U147" s="3">
        <f>(Table1[[#This Row],[lowest_monthly_earnings]]+Table1[[#This Row],[highest_monthly_earnings]])/2</f>
        <v>144800</v>
      </c>
      <c r="V147" s="3">
        <v>204500</v>
      </c>
      <c r="W147" s="3">
        <v>3300000</v>
      </c>
      <c r="X147" s="3">
        <f>(Table1[[#This Row],[lowest_yearly_earnings]]+Table1[[#This Row],[highest_yearly_earnings]])/2</f>
        <v>1752250</v>
      </c>
      <c r="Y147" s="5">
        <v>400000</v>
      </c>
      <c r="Z147" s="6">
        <f>Table1[[#This Row],[subscribers_for_last_30_days]]/Table1[[#This Row],[subscribers]]</f>
        <v>1.532567049808429E-2</v>
      </c>
      <c r="AA147">
        <v>2005</v>
      </c>
      <c r="AB147" t="s">
        <v>91</v>
      </c>
      <c r="AC147">
        <v>19</v>
      </c>
      <c r="AD147" s="1" t="str">
        <f>_xlfn.CONCAT(Table1[[#This Row],[created_month]]," ",Table1[[#This Row],[created_year]])</f>
        <v>Nov 2005</v>
      </c>
      <c r="AE147">
        <f>"Sept 2023" - Table1[[#This Row],[month_created]]</f>
        <v>6513</v>
      </c>
      <c r="AF147" s="2">
        <f>Table1[[#This Row],[age_days]]/365</f>
        <v>17.843835616438355</v>
      </c>
    </row>
    <row r="148" spans="1:32" x14ac:dyDescent="0.35">
      <c r="A148">
        <v>222</v>
      </c>
      <c r="B148">
        <f>_xlfn.RANK.EQ(Table1[[#This Row],[source_rank]],A:A,1)</f>
        <v>147</v>
      </c>
      <c r="C148" t="s">
        <v>267</v>
      </c>
      <c r="D148" s="4">
        <v>25900000</v>
      </c>
      <c r="E148" s="4">
        <v>11372071889</v>
      </c>
      <c r="F148" s="4">
        <f>Table1[[#This Row],[video views]]/Table1[[#This Row],[age_days]]</f>
        <v>3113929.871029573</v>
      </c>
      <c r="G148" s="4">
        <f>Table1[[#This Row],[video views]]/Table1[[#This Row],[uploads]]</f>
        <v>174188.52263885058</v>
      </c>
      <c r="H148" t="s">
        <v>20</v>
      </c>
      <c r="I148" t="s">
        <v>267</v>
      </c>
      <c r="J148" s="4">
        <v>65286</v>
      </c>
      <c r="K148" s="4">
        <f>Table1[[#This Row],[uploads]]/Table1[[#This Row],[age_years]]</f>
        <v>6525.0246440306682</v>
      </c>
      <c r="L148" t="s">
        <v>185</v>
      </c>
      <c r="M148" t="s">
        <v>186</v>
      </c>
      <c r="N148" t="s">
        <v>29</v>
      </c>
      <c r="O148">
        <v>358</v>
      </c>
      <c r="P148">
        <v>5</v>
      </c>
      <c r="Q148">
        <v>60</v>
      </c>
      <c r="R148">
        <v>230183000</v>
      </c>
      <c r="S148" s="3">
        <v>57500</v>
      </c>
      <c r="T148" s="3">
        <v>920700</v>
      </c>
      <c r="U148" s="3">
        <f>(Table1[[#This Row],[lowest_monthly_earnings]]+Table1[[#This Row],[highest_monthly_earnings]])/2</f>
        <v>489100</v>
      </c>
      <c r="V148" s="3">
        <v>690500</v>
      </c>
      <c r="W148" s="3">
        <v>11000000</v>
      </c>
      <c r="X148" s="3">
        <f>(Table1[[#This Row],[lowest_yearly_earnings]]+Table1[[#This Row],[highest_yearly_earnings]])/2</f>
        <v>5845250</v>
      </c>
      <c r="Y148" s="5">
        <v>600000</v>
      </c>
      <c r="Z148" s="6">
        <f>Table1[[#This Row],[subscribers_for_last_30_days]]/Table1[[#This Row],[subscribers]]</f>
        <v>2.3166023166023165E-2</v>
      </c>
      <c r="AA148">
        <v>2013</v>
      </c>
      <c r="AB148" t="s">
        <v>33</v>
      </c>
      <c r="AC148">
        <v>23</v>
      </c>
      <c r="AD148" s="1" t="str">
        <f>_xlfn.CONCAT(Table1[[#This Row],[created_month]]," ",Table1[[#This Row],[created_year]])</f>
        <v>Sep 2013</v>
      </c>
      <c r="AE148">
        <f>"Sept 2023" - Table1[[#This Row],[month_created]]</f>
        <v>3652</v>
      </c>
      <c r="AF148" s="2">
        <f>Table1[[#This Row],[age_days]]/365</f>
        <v>10.005479452054795</v>
      </c>
    </row>
    <row r="149" spans="1:32" x14ac:dyDescent="0.35">
      <c r="A149">
        <v>224</v>
      </c>
      <c r="B149">
        <f>_xlfn.RANK.EQ(Table1[[#This Row],[source_rank]],A:A,1)</f>
        <v>148</v>
      </c>
      <c r="C149" t="s">
        <v>268</v>
      </c>
      <c r="D149" s="4">
        <v>25700000</v>
      </c>
      <c r="E149" s="4">
        <v>17793809548</v>
      </c>
      <c r="F149" s="4">
        <f>Table1[[#This Row],[video views]]/Table1[[#This Row],[age_days]]</f>
        <v>3543171.95300677</v>
      </c>
      <c r="G149" s="4">
        <f>Table1[[#This Row],[video views]]/Table1[[#This Row],[uploads]]</f>
        <v>23756755.070761014</v>
      </c>
      <c r="H149" t="s">
        <v>20</v>
      </c>
      <c r="I149" t="s">
        <v>268</v>
      </c>
      <c r="J149" s="4">
        <v>749</v>
      </c>
      <c r="K149" s="4">
        <f>Table1[[#This Row],[uploads]]/Table1[[#This Row],[age_years]]</f>
        <v>54.437475109518118</v>
      </c>
      <c r="L149" t="s">
        <v>25</v>
      </c>
      <c r="M149" t="s">
        <v>26</v>
      </c>
      <c r="N149" t="s">
        <v>20</v>
      </c>
      <c r="O149">
        <v>153</v>
      </c>
      <c r="P149">
        <v>67</v>
      </c>
      <c r="Q149">
        <v>67</v>
      </c>
      <c r="R149">
        <v>164215000</v>
      </c>
      <c r="S149" s="3">
        <v>41100</v>
      </c>
      <c r="T149" s="3">
        <v>656900</v>
      </c>
      <c r="U149" s="3">
        <f>(Table1[[#This Row],[lowest_monthly_earnings]]+Table1[[#This Row],[highest_monthly_earnings]])/2</f>
        <v>349000</v>
      </c>
      <c r="V149" s="3">
        <v>492600</v>
      </c>
      <c r="W149" s="3">
        <v>7900000</v>
      </c>
      <c r="X149" s="3">
        <f>(Table1[[#This Row],[lowest_yearly_earnings]]+Table1[[#This Row],[highest_yearly_earnings]])/2</f>
        <v>4196300</v>
      </c>
      <c r="Y149" s="5">
        <v>100000</v>
      </c>
      <c r="Z149" s="6">
        <f>Table1[[#This Row],[subscribers_for_last_30_days]]/Table1[[#This Row],[subscribers]]</f>
        <v>3.8910505836575876E-3</v>
      </c>
      <c r="AA149">
        <v>2009</v>
      </c>
      <c r="AB149" t="s">
        <v>52</v>
      </c>
      <c r="AC149">
        <v>11</v>
      </c>
      <c r="AD149" s="1" t="str">
        <f>_xlfn.CONCAT(Table1[[#This Row],[created_month]]," ",Table1[[#This Row],[created_year]])</f>
        <v>Dec 2009</v>
      </c>
      <c r="AE149">
        <f>"Sept 2023" - Table1[[#This Row],[month_created]]</f>
        <v>5022</v>
      </c>
      <c r="AF149" s="2">
        <f>Table1[[#This Row],[age_days]]/365</f>
        <v>13.758904109589041</v>
      </c>
    </row>
    <row r="150" spans="1:32" x14ac:dyDescent="0.35">
      <c r="A150">
        <v>226</v>
      </c>
      <c r="B150">
        <f>_xlfn.RANK.EQ(Table1[[#This Row],[source_rank]],A:A,1)</f>
        <v>149</v>
      </c>
      <c r="C150" t="s">
        <v>269</v>
      </c>
      <c r="D150" s="4">
        <v>25700000</v>
      </c>
      <c r="E150" s="4">
        <v>10242981063</v>
      </c>
      <c r="F150" s="4">
        <f>Table1[[#This Row],[video views]]/Table1[[#This Row],[age_days]]</f>
        <v>2781151.5240293238</v>
      </c>
      <c r="G150" s="4">
        <f>Table1[[#This Row],[video views]]/Table1[[#This Row],[uploads]]</f>
        <v>243880501.5</v>
      </c>
      <c r="H150" t="s">
        <v>20</v>
      </c>
      <c r="I150" t="s">
        <v>269</v>
      </c>
      <c r="J150" s="4">
        <v>42</v>
      </c>
      <c r="K150" s="4">
        <f>Table1[[#This Row],[uploads]]/Table1[[#This Row],[age_years]]</f>
        <v>4.1623676350800975</v>
      </c>
      <c r="L150" t="s">
        <v>25</v>
      </c>
      <c r="M150" t="s">
        <v>26</v>
      </c>
      <c r="N150" t="s">
        <v>20</v>
      </c>
      <c r="O150">
        <v>425</v>
      </c>
      <c r="P150">
        <v>67</v>
      </c>
      <c r="Q150">
        <v>67</v>
      </c>
      <c r="R150">
        <v>103631000</v>
      </c>
      <c r="S150" s="3">
        <v>25900</v>
      </c>
      <c r="T150" s="3">
        <v>414500</v>
      </c>
      <c r="U150" s="3">
        <f>(Table1[[#This Row],[lowest_monthly_earnings]]+Table1[[#This Row],[highest_monthly_earnings]])/2</f>
        <v>220200</v>
      </c>
      <c r="V150" s="3">
        <v>310900</v>
      </c>
      <c r="W150" s="3">
        <v>5000000</v>
      </c>
      <c r="X150" s="3">
        <f>(Table1[[#This Row],[lowest_yearly_earnings]]+Table1[[#This Row],[highest_yearly_earnings]])/2</f>
        <v>2655450</v>
      </c>
      <c r="Y150" s="5">
        <v>100000</v>
      </c>
      <c r="Z150" s="6">
        <f>Table1[[#This Row],[subscribers_for_last_30_days]]/Table1[[#This Row],[subscribers]]</f>
        <v>3.8910505836575876E-3</v>
      </c>
      <c r="AA150">
        <v>2013</v>
      </c>
      <c r="AB150" t="s">
        <v>57</v>
      </c>
      <c r="AC150">
        <v>28</v>
      </c>
      <c r="AD150" s="1" t="str">
        <f>_xlfn.CONCAT(Table1[[#This Row],[created_month]]," ",Table1[[#This Row],[created_year]])</f>
        <v>Aug 2013</v>
      </c>
      <c r="AE150">
        <f>"Sept 2023" - Table1[[#This Row],[month_created]]</f>
        <v>3683</v>
      </c>
      <c r="AF150" s="2">
        <f>Table1[[#This Row],[age_days]]/365</f>
        <v>10.09041095890411</v>
      </c>
    </row>
    <row r="151" spans="1:32" x14ac:dyDescent="0.35">
      <c r="A151">
        <v>228</v>
      </c>
      <c r="B151">
        <f>_xlfn.RANK.EQ(Table1[[#This Row],[source_rank]],A:A,1)</f>
        <v>150</v>
      </c>
      <c r="C151" t="s">
        <v>270</v>
      </c>
      <c r="D151" s="4">
        <v>25600000</v>
      </c>
      <c r="E151" s="4">
        <v>25592378292</v>
      </c>
      <c r="F151" s="4">
        <f>Table1[[#This Row],[video views]]/Table1[[#This Row],[age_days]]</f>
        <v>4887772.7830404891</v>
      </c>
      <c r="G151" s="4">
        <f>Table1[[#This Row],[video views]]/Table1[[#This Row],[uploads]]</f>
        <v>89172049.797909409</v>
      </c>
      <c r="H151" t="s">
        <v>20</v>
      </c>
      <c r="I151" t="s">
        <v>270</v>
      </c>
      <c r="J151" s="4">
        <v>287</v>
      </c>
      <c r="K151" s="4">
        <f>Table1[[#This Row],[uploads]]/Table1[[#This Row],[age_years]]</f>
        <v>20.006684491978611</v>
      </c>
      <c r="L151" t="s">
        <v>25</v>
      </c>
      <c r="M151" t="s">
        <v>26</v>
      </c>
      <c r="N151" t="s">
        <v>20</v>
      </c>
      <c r="O151">
        <v>67</v>
      </c>
      <c r="P151">
        <v>68</v>
      </c>
      <c r="Q151">
        <v>68</v>
      </c>
      <c r="R151">
        <v>318593000</v>
      </c>
      <c r="S151" s="3">
        <v>79600</v>
      </c>
      <c r="T151" s="3">
        <v>1300000</v>
      </c>
      <c r="U151" s="3">
        <f>(Table1[[#This Row],[lowest_monthly_earnings]]+Table1[[#This Row],[highest_monthly_earnings]])/2</f>
        <v>689800</v>
      </c>
      <c r="V151" s="3">
        <v>955800</v>
      </c>
      <c r="W151" s="3">
        <v>15300000</v>
      </c>
      <c r="X151" s="3">
        <f>(Table1[[#This Row],[lowest_yearly_earnings]]+Table1[[#This Row],[highest_yearly_earnings]])/2</f>
        <v>8127900</v>
      </c>
      <c r="Y151" s="5">
        <v>100000</v>
      </c>
      <c r="Z151" s="6">
        <f>Table1[[#This Row],[subscribers_for_last_30_days]]/Table1[[#This Row],[subscribers]]</f>
        <v>3.90625E-3</v>
      </c>
      <c r="AA151">
        <v>2009</v>
      </c>
      <c r="AB151" t="s">
        <v>37</v>
      </c>
      <c r="AC151">
        <v>12</v>
      </c>
      <c r="AD151" s="1" t="str">
        <f>_xlfn.CONCAT(Table1[[#This Row],[created_month]]," ",Table1[[#This Row],[created_year]])</f>
        <v>May 2009</v>
      </c>
      <c r="AE151">
        <f>"Sept 2023" - Table1[[#This Row],[month_created]]</f>
        <v>5236</v>
      </c>
      <c r="AF151" s="2">
        <f>Table1[[#This Row],[age_days]]/365</f>
        <v>14.345205479452055</v>
      </c>
    </row>
    <row r="152" spans="1:32" x14ac:dyDescent="0.35">
      <c r="A152">
        <v>230</v>
      </c>
      <c r="B152">
        <f>_xlfn.RANK.EQ(Table1[[#This Row],[source_rank]],A:A,1)</f>
        <v>151</v>
      </c>
      <c r="C152" t="s">
        <v>271</v>
      </c>
      <c r="D152" s="4">
        <v>25500000</v>
      </c>
      <c r="E152" s="4">
        <v>14401218086</v>
      </c>
      <c r="F152" s="4">
        <f>Table1[[#This Row],[video views]]/Table1[[#This Row],[age_days]]</f>
        <v>3355363.0209692451</v>
      </c>
      <c r="G152" s="4">
        <f>Table1[[#This Row],[video views]]/Table1[[#This Row],[uploads]]</f>
        <v>184631001.1025641</v>
      </c>
      <c r="H152" t="s">
        <v>20</v>
      </c>
      <c r="I152" t="s">
        <v>271</v>
      </c>
      <c r="J152" s="4">
        <v>78</v>
      </c>
      <c r="K152" s="4">
        <f>Table1[[#This Row],[uploads]]/Table1[[#This Row],[age_years]]</f>
        <v>6.6332712022367195</v>
      </c>
      <c r="L152" t="s">
        <v>25</v>
      </c>
      <c r="M152" t="s">
        <v>26</v>
      </c>
      <c r="N152" t="s">
        <v>20</v>
      </c>
      <c r="O152">
        <v>243</v>
      </c>
      <c r="P152">
        <v>69</v>
      </c>
      <c r="Q152">
        <v>69</v>
      </c>
      <c r="R152">
        <v>195499000</v>
      </c>
      <c r="S152" s="3">
        <v>48900</v>
      </c>
      <c r="T152" s="3">
        <v>782000</v>
      </c>
      <c r="U152" s="3">
        <f>(Table1[[#This Row],[lowest_monthly_earnings]]+Table1[[#This Row],[highest_monthly_earnings]])/2</f>
        <v>415450</v>
      </c>
      <c r="V152" s="3">
        <v>586500</v>
      </c>
      <c r="W152" s="3">
        <v>9400000</v>
      </c>
      <c r="X152" s="3">
        <f>(Table1[[#This Row],[lowest_yearly_earnings]]+Table1[[#This Row],[highest_yearly_earnings]])/2</f>
        <v>4993250</v>
      </c>
      <c r="Y152" s="5">
        <v>100000</v>
      </c>
      <c r="Z152" s="6">
        <f>Table1[[#This Row],[subscribers_for_last_30_days]]/Table1[[#This Row],[subscribers]]</f>
        <v>3.9215686274509803E-3</v>
      </c>
      <c r="AA152">
        <v>2011</v>
      </c>
      <c r="AB152" t="s">
        <v>52</v>
      </c>
      <c r="AC152">
        <v>15</v>
      </c>
      <c r="AD152" s="1" t="str">
        <f>_xlfn.CONCAT(Table1[[#This Row],[created_month]]," ",Table1[[#This Row],[created_year]])</f>
        <v>Dec 2011</v>
      </c>
      <c r="AE152">
        <f>"Sept 2023" - Table1[[#This Row],[month_created]]</f>
        <v>4292</v>
      </c>
      <c r="AF152" s="2">
        <f>Table1[[#This Row],[age_days]]/365</f>
        <v>11.758904109589041</v>
      </c>
    </row>
    <row r="153" spans="1:32" x14ac:dyDescent="0.35">
      <c r="A153">
        <v>231</v>
      </c>
      <c r="B153">
        <f>_xlfn.RANK.EQ(Table1[[#This Row],[source_rank]],A:A,1)</f>
        <v>152</v>
      </c>
      <c r="C153" t="s">
        <v>272</v>
      </c>
      <c r="D153" s="4">
        <v>25400000</v>
      </c>
      <c r="E153" s="4">
        <v>6430853035</v>
      </c>
      <c r="F153" s="4">
        <f>Table1[[#This Row],[video views]]/Table1[[#This Row],[age_days]]</f>
        <v>2271583.5517484988</v>
      </c>
      <c r="G153" s="4">
        <f>Table1[[#This Row],[video views]]/Table1[[#This Row],[uploads]]</f>
        <v>1730584.777987083</v>
      </c>
      <c r="H153" t="s">
        <v>36</v>
      </c>
      <c r="I153" t="s">
        <v>272</v>
      </c>
      <c r="J153" s="4">
        <v>3716</v>
      </c>
      <c r="K153" s="4">
        <f>Table1[[#This Row],[uploads]]/Table1[[#This Row],[age_years]]</f>
        <v>479.10279053338041</v>
      </c>
      <c r="L153" t="s">
        <v>185</v>
      </c>
      <c r="M153" t="s">
        <v>186</v>
      </c>
      <c r="N153" t="s">
        <v>29</v>
      </c>
      <c r="O153">
        <v>942</v>
      </c>
      <c r="P153">
        <v>6</v>
      </c>
      <c r="Q153">
        <v>62</v>
      </c>
      <c r="R153">
        <v>58487000</v>
      </c>
      <c r="S153" s="3">
        <v>14600</v>
      </c>
      <c r="T153" s="3">
        <v>233900</v>
      </c>
      <c r="U153" s="3">
        <f>(Table1[[#This Row],[lowest_monthly_earnings]]+Table1[[#This Row],[highest_monthly_earnings]])/2</f>
        <v>124250</v>
      </c>
      <c r="V153" s="3">
        <v>175500</v>
      </c>
      <c r="W153" s="3">
        <v>2800000</v>
      </c>
      <c r="X153" s="3">
        <f>(Table1[[#This Row],[lowest_yearly_earnings]]+Table1[[#This Row],[highest_yearly_earnings]])/2</f>
        <v>1487750</v>
      </c>
      <c r="Y153" s="5">
        <v>100000</v>
      </c>
      <c r="Z153" s="6">
        <f>Table1[[#This Row],[subscribers_for_last_30_days]]/Table1[[#This Row],[subscribers]]</f>
        <v>3.937007874015748E-3</v>
      </c>
      <c r="AA153">
        <v>2015</v>
      </c>
      <c r="AB153" t="s">
        <v>52</v>
      </c>
      <c r="AC153">
        <v>27</v>
      </c>
      <c r="AD153" s="1" t="str">
        <f>_xlfn.CONCAT(Table1[[#This Row],[created_month]]," ",Table1[[#This Row],[created_year]])</f>
        <v>Dec 2015</v>
      </c>
      <c r="AE153">
        <f>"Sept 2023" - Table1[[#This Row],[month_created]]</f>
        <v>2831</v>
      </c>
      <c r="AF153" s="2">
        <f>Table1[[#This Row],[age_days]]/365</f>
        <v>7.7561643835616438</v>
      </c>
    </row>
    <row r="154" spans="1:32" x14ac:dyDescent="0.35">
      <c r="A154">
        <v>232</v>
      </c>
      <c r="B154">
        <f>_xlfn.RANK.EQ(Table1[[#This Row],[source_rank]],A:A,1)</f>
        <v>153</v>
      </c>
      <c r="C154" t="s">
        <v>273</v>
      </c>
      <c r="D154" s="4">
        <v>25400000</v>
      </c>
      <c r="E154" s="4">
        <v>34300482066</v>
      </c>
      <c r="F154" s="4">
        <f>Table1[[#This Row],[video views]]/Table1[[#This Row],[age_days]]</f>
        <v>13101788.413292591</v>
      </c>
      <c r="G154" s="4">
        <f>Table1[[#This Row],[video views]]/Table1[[#This Row],[uploads]]</f>
        <v>3908886.8451282051</v>
      </c>
      <c r="H154" t="s">
        <v>119</v>
      </c>
      <c r="I154" t="s">
        <v>273</v>
      </c>
      <c r="J154" s="4">
        <v>8775</v>
      </c>
      <c r="K154" s="4">
        <f>Table1[[#This Row],[uploads]]/Table1[[#This Row],[age_years]]</f>
        <v>1223.4052711993888</v>
      </c>
      <c r="L154" t="s">
        <v>25</v>
      </c>
      <c r="M154" t="s">
        <v>26</v>
      </c>
      <c r="N154" t="s">
        <v>27</v>
      </c>
      <c r="O154">
        <v>29</v>
      </c>
      <c r="P154">
        <v>69</v>
      </c>
      <c r="Q154">
        <v>18</v>
      </c>
      <c r="R154">
        <v>815341000</v>
      </c>
      <c r="S154" s="3">
        <v>203800</v>
      </c>
      <c r="T154" s="3">
        <v>3300000</v>
      </c>
      <c r="U154" s="3">
        <f>(Table1[[#This Row],[lowest_monthly_earnings]]+Table1[[#This Row],[highest_monthly_earnings]])/2</f>
        <v>1751900</v>
      </c>
      <c r="V154" s="3">
        <v>2400000</v>
      </c>
      <c r="W154" s="3">
        <v>39100000</v>
      </c>
      <c r="X154" s="3">
        <f>(Table1[[#This Row],[lowest_yearly_earnings]]+Table1[[#This Row],[highest_yearly_earnings]])/2</f>
        <v>20750000</v>
      </c>
      <c r="Y154" s="5">
        <v>600000</v>
      </c>
      <c r="Z154" s="6">
        <f>Table1[[#This Row],[subscribers_for_last_30_days]]/Table1[[#This Row],[subscribers]]</f>
        <v>2.3622047244094488E-2</v>
      </c>
      <c r="AA154">
        <v>2016</v>
      </c>
      <c r="AB154" t="s">
        <v>62</v>
      </c>
      <c r="AC154">
        <v>30</v>
      </c>
      <c r="AD154" s="1" t="str">
        <f>_xlfn.CONCAT(Table1[[#This Row],[created_month]]," ",Table1[[#This Row],[created_year]])</f>
        <v>Jul 2016</v>
      </c>
      <c r="AE154">
        <f>"Sept 2023" - Table1[[#This Row],[month_created]]</f>
        <v>2618</v>
      </c>
      <c r="AF154" s="2">
        <f>Table1[[#This Row],[age_days]]/365</f>
        <v>7.1726027397260275</v>
      </c>
    </row>
    <row r="155" spans="1:32" x14ac:dyDescent="0.35">
      <c r="A155">
        <v>233</v>
      </c>
      <c r="B155">
        <f>_xlfn.RANK.EQ(Table1[[#This Row],[source_rank]],A:A,1)</f>
        <v>154</v>
      </c>
      <c r="C155" t="s">
        <v>274</v>
      </c>
      <c r="D155" s="4">
        <v>25300000</v>
      </c>
      <c r="E155" s="4">
        <v>17331663193</v>
      </c>
      <c r="F155" s="4">
        <f>Table1[[#This Row],[video views]]/Table1[[#This Row],[age_days]]</f>
        <v>3472583.288519335</v>
      </c>
      <c r="G155" s="4">
        <f>Table1[[#This Row],[video views]]/Table1[[#This Row],[uploads]]</f>
        <v>43546892.444723621</v>
      </c>
      <c r="H155" t="s">
        <v>20</v>
      </c>
      <c r="I155" t="s">
        <v>274</v>
      </c>
      <c r="J155" s="4">
        <v>398</v>
      </c>
      <c r="K155" s="4">
        <f>Table1[[#This Row],[uploads]]/Table1[[#This Row],[age_years]]</f>
        <v>29.106391504708476</v>
      </c>
      <c r="L155" t="s">
        <v>60</v>
      </c>
      <c r="M155" t="s">
        <v>61</v>
      </c>
      <c r="N155" t="s">
        <v>20</v>
      </c>
      <c r="O155">
        <v>160</v>
      </c>
      <c r="P155">
        <v>8</v>
      </c>
      <c r="Q155">
        <v>70</v>
      </c>
      <c r="R155">
        <v>198875000</v>
      </c>
      <c r="S155" s="3">
        <v>49700</v>
      </c>
      <c r="T155" s="3">
        <v>795500</v>
      </c>
      <c r="U155" s="3">
        <f>(Table1[[#This Row],[lowest_monthly_earnings]]+Table1[[#This Row],[highest_monthly_earnings]])/2</f>
        <v>422600</v>
      </c>
      <c r="V155" s="3">
        <v>596600</v>
      </c>
      <c r="W155" s="3">
        <v>9500000</v>
      </c>
      <c r="X155" s="3">
        <f>(Table1[[#This Row],[lowest_yearly_earnings]]+Table1[[#This Row],[highest_yearly_earnings]])/2</f>
        <v>5048300</v>
      </c>
      <c r="Y155" s="5">
        <v>100000</v>
      </c>
      <c r="Z155" s="6">
        <f>Table1[[#This Row],[subscribers_for_last_30_days]]/Table1[[#This Row],[subscribers]]</f>
        <v>3.952569169960474E-3</v>
      </c>
      <c r="AA155">
        <v>2010</v>
      </c>
      <c r="AB155" t="s">
        <v>47</v>
      </c>
      <c r="AC155">
        <v>3</v>
      </c>
      <c r="AD155" s="1" t="str">
        <f>_xlfn.CONCAT(Table1[[#This Row],[created_month]]," ",Table1[[#This Row],[created_year]])</f>
        <v>Jan 2010</v>
      </c>
      <c r="AE155">
        <f>"Sept 2023" - Table1[[#This Row],[month_created]]</f>
        <v>4991</v>
      </c>
      <c r="AF155" s="2">
        <f>Table1[[#This Row],[age_days]]/365</f>
        <v>13.673972602739726</v>
      </c>
    </row>
    <row r="156" spans="1:32" x14ac:dyDescent="0.35">
      <c r="A156">
        <v>235</v>
      </c>
      <c r="B156">
        <f>_xlfn.RANK.EQ(Table1[[#This Row],[source_rank]],A:A,1)</f>
        <v>155</v>
      </c>
      <c r="C156" t="s">
        <v>275</v>
      </c>
      <c r="D156" s="4">
        <v>25200000</v>
      </c>
      <c r="E156" s="4">
        <v>11081602368</v>
      </c>
      <c r="F156" s="4">
        <f>Table1[[#This Row],[video views]]/Table1[[#This Row],[age_days]]</f>
        <v>3567805.0122343851</v>
      </c>
      <c r="G156" s="4">
        <f>Table1[[#This Row],[video views]]/Table1[[#This Row],[uploads]]</f>
        <v>5472396.2311111111</v>
      </c>
      <c r="H156" t="s">
        <v>36</v>
      </c>
      <c r="I156" t="s">
        <v>275</v>
      </c>
      <c r="J156" s="4">
        <v>2025</v>
      </c>
      <c r="K156" s="4">
        <f>Table1[[#This Row],[uploads]]/Table1[[#This Row],[age_years]]</f>
        <v>237.96683837733417</v>
      </c>
      <c r="L156" t="s">
        <v>25</v>
      </c>
      <c r="M156" t="s">
        <v>26</v>
      </c>
      <c r="N156" t="s">
        <v>77</v>
      </c>
      <c r="O156">
        <v>375</v>
      </c>
      <c r="P156">
        <v>70</v>
      </c>
      <c r="Q156">
        <v>16</v>
      </c>
      <c r="R156">
        <v>140319000</v>
      </c>
      <c r="S156" s="3">
        <v>35100</v>
      </c>
      <c r="T156" s="3">
        <v>561300</v>
      </c>
      <c r="U156" s="3">
        <f>(Table1[[#This Row],[lowest_monthly_earnings]]+Table1[[#This Row],[highest_monthly_earnings]])/2</f>
        <v>298200</v>
      </c>
      <c r="V156" s="3">
        <v>421000</v>
      </c>
      <c r="W156" s="3">
        <v>6700000</v>
      </c>
      <c r="X156" s="3">
        <f>(Table1[[#This Row],[lowest_yearly_earnings]]+Table1[[#This Row],[highest_yearly_earnings]])/2</f>
        <v>3560500</v>
      </c>
      <c r="Y156" s="5">
        <v>300000</v>
      </c>
      <c r="Z156" s="6">
        <f>Table1[[#This Row],[subscribers_for_last_30_days]]/Table1[[#This Row],[subscribers]]</f>
        <v>1.1904761904761904E-2</v>
      </c>
      <c r="AA156">
        <v>2015</v>
      </c>
      <c r="AB156" t="s">
        <v>23</v>
      </c>
      <c r="AC156">
        <v>31</v>
      </c>
      <c r="AD156" s="1" t="str">
        <f>_xlfn.CONCAT(Table1[[#This Row],[created_month]]," ",Table1[[#This Row],[created_year]])</f>
        <v>Mar 2015</v>
      </c>
      <c r="AE156">
        <f>"Sept 2023" - Table1[[#This Row],[month_created]]</f>
        <v>3106</v>
      </c>
      <c r="AF156" s="2">
        <f>Table1[[#This Row],[age_days]]/365</f>
        <v>8.5095890410958912</v>
      </c>
    </row>
    <row r="157" spans="1:32" x14ac:dyDescent="0.35">
      <c r="A157">
        <v>238</v>
      </c>
      <c r="B157">
        <f>_xlfn.RANK.EQ(Table1[[#This Row],[source_rank]],A:A,1)</f>
        <v>156</v>
      </c>
      <c r="C157" t="s">
        <v>276</v>
      </c>
      <c r="D157" s="4">
        <v>25200000</v>
      </c>
      <c r="E157" s="4">
        <v>10409352249</v>
      </c>
      <c r="F157" s="4">
        <f>Table1[[#This Row],[video views]]/Table1[[#This Row],[age_days]]</f>
        <v>3351369.0434642625</v>
      </c>
      <c r="G157" s="4">
        <f>Table1[[#This Row],[video views]]/Table1[[#This Row],[uploads]]</f>
        <v>203589.98316024174</v>
      </c>
      <c r="H157" t="s">
        <v>85</v>
      </c>
      <c r="I157" t="s">
        <v>276</v>
      </c>
      <c r="J157" s="4">
        <v>51129</v>
      </c>
      <c r="K157" s="4">
        <f>Table1[[#This Row],[uploads]]/Table1[[#This Row],[age_years]]</f>
        <v>6008.398261429491</v>
      </c>
      <c r="L157" t="s">
        <v>21</v>
      </c>
      <c r="M157" t="s">
        <v>22</v>
      </c>
      <c r="N157" t="s">
        <v>86</v>
      </c>
      <c r="O157">
        <v>408</v>
      </c>
      <c r="P157">
        <v>52</v>
      </c>
      <c r="Q157">
        <v>6</v>
      </c>
      <c r="R157">
        <v>273920000</v>
      </c>
      <c r="S157" s="3">
        <v>68500</v>
      </c>
      <c r="T157" s="3">
        <v>1100000</v>
      </c>
      <c r="U157" s="3">
        <f>(Table1[[#This Row],[lowest_monthly_earnings]]+Table1[[#This Row],[highest_monthly_earnings]])/2</f>
        <v>584250</v>
      </c>
      <c r="V157" s="3">
        <v>821800</v>
      </c>
      <c r="W157" s="3">
        <v>13100000</v>
      </c>
      <c r="X157" s="3">
        <f>(Table1[[#This Row],[lowest_yearly_earnings]]+Table1[[#This Row],[highest_yearly_earnings]])/2</f>
        <v>6960900</v>
      </c>
      <c r="Y157" s="5">
        <v>300000</v>
      </c>
      <c r="Z157" s="6">
        <f>Table1[[#This Row],[subscribers_for_last_30_days]]/Table1[[#This Row],[subscribers]]</f>
        <v>1.1904761904761904E-2</v>
      </c>
      <c r="AA157">
        <v>2015</v>
      </c>
      <c r="AB157" t="s">
        <v>23</v>
      </c>
      <c r="AC157">
        <v>23</v>
      </c>
      <c r="AD157" s="1" t="str">
        <f>_xlfn.CONCAT(Table1[[#This Row],[created_month]]," ",Table1[[#This Row],[created_year]])</f>
        <v>Mar 2015</v>
      </c>
      <c r="AE157">
        <f>"Sept 2023" - Table1[[#This Row],[month_created]]</f>
        <v>3106</v>
      </c>
      <c r="AF157" s="2">
        <f>Table1[[#This Row],[age_days]]/365</f>
        <v>8.5095890410958912</v>
      </c>
    </row>
    <row r="158" spans="1:32" x14ac:dyDescent="0.35">
      <c r="A158">
        <v>241</v>
      </c>
      <c r="B158">
        <f>_xlfn.RANK.EQ(Table1[[#This Row],[source_rank]],A:A,1)</f>
        <v>157</v>
      </c>
      <c r="C158" t="s">
        <v>277</v>
      </c>
      <c r="D158" s="4">
        <v>25000000</v>
      </c>
      <c r="E158" s="4">
        <v>14169516119</v>
      </c>
      <c r="F158" s="4">
        <f>Table1[[#This Row],[video views]]/Table1[[#This Row],[age_days]]</f>
        <v>4310774.602677213</v>
      </c>
      <c r="G158" s="4">
        <f>Table1[[#This Row],[video views]]/Table1[[#This Row],[uploads]]</f>
        <v>158888.48404893529</v>
      </c>
      <c r="H158" t="s">
        <v>29</v>
      </c>
      <c r="I158" t="s">
        <v>277</v>
      </c>
      <c r="J158" s="4">
        <v>89179</v>
      </c>
      <c r="K158" s="4">
        <f>Table1[[#This Row],[uploads]]/Table1[[#This Row],[age_years]]</f>
        <v>9902.7487070276838</v>
      </c>
      <c r="L158" t="s">
        <v>185</v>
      </c>
      <c r="M158" t="s">
        <v>186</v>
      </c>
      <c r="N158" t="s">
        <v>29</v>
      </c>
      <c r="O158">
        <v>251</v>
      </c>
      <c r="P158">
        <v>7</v>
      </c>
      <c r="Q158">
        <v>64</v>
      </c>
      <c r="R158">
        <v>123189000</v>
      </c>
      <c r="S158" s="3">
        <v>30800</v>
      </c>
      <c r="T158" s="3">
        <v>492800</v>
      </c>
      <c r="U158" s="3">
        <f>(Table1[[#This Row],[lowest_monthly_earnings]]+Table1[[#This Row],[highest_monthly_earnings]])/2</f>
        <v>261800</v>
      </c>
      <c r="V158" s="3">
        <v>369600</v>
      </c>
      <c r="W158" s="3">
        <v>5900000</v>
      </c>
      <c r="X158" s="3">
        <f>(Table1[[#This Row],[lowest_yearly_earnings]]+Table1[[#This Row],[highest_yearly_earnings]])/2</f>
        <v>3134800</v>
      </c>
      <c r="Y158" s="5">
        <v>100000</v>
      </c>
      <c r="Z158" s="6">
        <f>Table1[[#This Row],[subscribers_for_last_30_days]]/Table1[[#This Row],[subscribers]]</f>
        <v>4.0000000000000001E-3</v>
      </c>
      <c r="AA158">
        <v>2014</v>
      </c>
      <c r="AB158" t="s">
        <v>33</v>
      </c>
      <c r="AC158">
        <v>4</v>
      </c>
      <c r="AD158" s="1" t="str">
        <f>_xlfn.CONCAT(Table1[[#This Row],[created_month]]," ",Table1[[#This Row],[created_year]])</f>
        <v>Sep 2014</v>
      </c>
      <c r="AE158">
        <f>"Sept 2023" - Table1[[#This Row],[month_created]]</f>
        <v>3287</v>
      </c>
      <c r="AF158" s="2">
        <f>Table1[[#This Row],[age_days]]/365</f>
        <v>9.0054794520547947</v>
      </c>
    </row>
    <row r="159" spans="1:32" x14ac:dyDescent="0.35">
      <c r="A159">
        <v>242</v>
      </c>
      <c r="B159">
        <f>_xlfn.RANK.EQ(Table1[[#This Row],[source_rank]],A:A,1)</f>
        <v>158</v>
      </c>
      <c r="C159" t="s">
        <v>278</v>
      </c>
      <c r="D159" s="4">
        <v>25000000</v>
      </c>
      <c r="E159" s="4">
        <v>14827085149</v>
      </c>
      <c r="F159" s="4">
        <f>Table1[[#This Row],[video views]]/Table1[[#This Row],[age_days]]</f>
        <v>5800894.0332550863</v>
      </c>
      <c r="G159" s="4">
        <f>Table1[[#This Row],[video views]]/Table1[[#This Row],[uploads]]</f>
        <v>100864524.82312925</v>
      </c>
      <c r="H159" t="s">
        <v>20</v>
      </c>
      <c r="I159" t="s">
        <v>278</v>
      </c>
      <c r="J159" s="4">
        <v>147</v>
      </c>
      <c r="K159" s="4">
        <f>Table1[[#This Row],[uploads]]/Table1[[#This Row],[age_years]]</f>
        <v>20.991784037558684</v>
      </c>
      <c r="L159" t="s">
        <v>126</v>
      </c>
      <c r="M159" t="s">
        <v>127</v>
      </c>
      <c r="N159" t="s">
        <v>20</v>
      </c>
      <c r="O159">
        <v>225</v>
      </c>
      <c r="P159">
        <v>6</v>
      </c>
      <c r="Q159">
        <v>73</v>
      </c>
      <c r="R159">
        <v>284144000</v>
      </c>
      <c r="S159" s="3">
        <v>71000</v>
      </c>
      <c r="T159" s="3">
        <v>1100000</v>
      </c>
      <c r="U159" s="3">
        <f>(Table1[[#This Row],[lowest_monthly_earnings]]+Table1[[#This Row],[highest_monthly_earnings]])/2</f>
        <v>585500</v>
      </c>
      <c r="V159" s="3">
        <v>852400</v>
      </c>
      <c r="W159" s="3">
        <v>13600000</v>
      </c>
      <c r="X159" s="3">
        <f>(Table1[[#This Row],[lowest_yearly_earnings]]+Table1[[#This Row],[highest_yearly_earnings]])/2</f>
        <v>7226200</v>
      </c>
      <c r="Y159" s="5">
        <v>300000</v>
      </c>
      <c r="Z159" s="6">
        <f>Table1[[#This Row],[subscribers_for_last_30_days]]/Table1[[#This Row],[subscribers]]</f>
        <v>1.2E-2</v>
      </c>
      <c r="AA159">
        <v>2016</v>
      </c>
      <c r="AB159" t="s">
        <v>33</v>
      </c>
      <c r="AC159">
        <v>8</v>
      </c>
      <c r="AD159" s="1" t="str">
        <f>_xlfn.CONCAT(Table1[[#This Row],[created_month]]," ",Table1[[#This Row],[created_year]])</f>
        <v>Sep 2016</v>
      </c>
      <c r="AE159">
        <f>"Sept 2023" - Table1[[#This Row],[month_created]]</f>
        <v>2556</v>
      </c>
      <c r="AF159" s="2">
        <f>Table1[[#This Row],[age_days]]/365</f>
        <v>7.0027397260273974</v>
      </c>
    </row>
    <row r="160" spans="1:32" x14ac:dyDescent="0.35">
      <c r="A160">
        <v>243</v>
      </c>
      <c r="B160">
        <f>_xlfn.RANK.EQ(Table1[[#This Row],[source_rank]],A:A,1)</f>
        <v>159</v>
      </c>
      <c r="C160" t="s">
        <v>279</v>
      </c>
      <c r="D160" s="4">
        <v>24800000</v>
      </c>
      <c r="E160" s="4">
        <v>17387583720</v>
      </c>
      <c r="F160" s="4">
        <f>Table1[[#This Row],[video views]]/Table1[[#This Row],[age_days]]</f>
        <v>6012304.1908713691</v>
      </c>
      <c r="G160" s="4">
        <f>Table1[[#This Row],[video views]]/Table1[[#This Row],[uploads]]</f>
        <v>10576389.124087591</v>
      </c>
      <c r="H160" t="s">
        <v>29</v>
      </c>
      <c r="I160" t="s">
        <v>279</v>
      </c>
      <c r="J160" s="4">
        <v>1644</v>
      </c>
      <c r="K160" s="4">
        <f>Table1[[#This Row],[uploads]]/Table1[[#This Row],[age_years]]</f>
        <v>207.48962655601659</v>
      </c>
      <c r="L160" t="s">
        <v>60</v>
      </c>
      <c r="M160" t="s">
        <v>61</v>
      </c>
      <c r="N160" t="s">
        <v>29</v>
      </c>
      <c r="O160">
        <v>157</v>
      </c>
      <c r="P160">
        <v>9</v>
      </c>
      <c r="Q160">
        <v>66</v>
      </c>
      <c r="R160">
        <v>331889000</v>
      </c>
      <c r="S160" s="3">
        <v>83000</v>
      </c>
      <c r="T160" s="3">
        <v>1300000</v>
      </c>
      <c r="U160" s="3">
        <f>(Table1[[#This Row],[lowest_monthly_earnings]]+Table1[[#This Row],[highest_monthly_earnings]])/2</f>
        <v>691500</v>
      </c>
      <c r="V160" s="3">
        <v>995700</v>
      </c>
      <c r="W160" s="3">
        <v>15900000</v>
      </c>
      <c r="X160" s="3">
        <f>(Table1[[#This Row],[lowest_yearly_earnings]]+Table1[[#This Row],[highest_yearly_earnings]])/2</f>
        <v>8447850</v>
      </c>
      <c r="Y160" s="5">
        <v>500000</v>
      </c>
      <c r="Z160" s="6">
        <f>Table1[[#This Row],[subscribers_for_last_30_days]]/Table1[[#This Row],[subscribers]]</f>
        <v>2.0161290322580645E-2</v>
      </c>
      <c r="AA160">
        <v>2015</v>
      </c>
      <c r="AB160" t="s">
        <v>83</v>
      </c>
      <c r="AC160">
        <v>30</v>
      </c>
      <c r="AD160" s="1" t="str">
        <f>_xlfn.CONCAT(Table1[[#This Row],[created_month]]," ",Table1[[#This Row],[created_year]])</f>
        <v>Oct 2015</v>
      </c>
      <c r="AE160">
        <f>"Sept 2023" - Table1[[#This Row],[month_created]]</f>
        <v>2892</v>
      </c>
      <c r="AF160" s="2">
        <f>Table1[[#This Row],[age_days]]/365</f>
        <v>7.9232876712328766</v>
      </c>
    </row>
    <row r="161" spans="1:32" x14ac:dyDescent="0.35">
      <c r="A161">
        <v>245</v>
      </c>
      <c r="B161">
        <f>_xlfn.RANK.EQ(Table1[[#This Row],[source_rank]],A:A,1)</f>
        <v>160</v>
      </c>
      <c r="C161" t="s">
        <v>280</v>
      </c>
      <c r="D161" s="4">
        <v>24800000</v>
      </c>
      <c r="E161" s="4">
        <v>3699352704</v>
      </c>
      <c r="F161" s="4">
        <f>Table1[[#This Row],[video views]]/Table1[[#This Row],[age_days]]</f>
        <v>587105.6505316617</v>
      </c>
      <c r="G161" s="4">
        <f>Table1[[#This Row],[video views]]/Table1[[#This Row],[uploads]]</f>
        <v>1953195.7254487856</v>
      </c>
      <c r="H161" t="s">
        <v>29</v>
      </c>
      <c r="I161" t="s">
        <v>280</v>
      </c>
      <c r="J161" s="4">
        <v>1894</v>
      </c>
      <c r="K161" s="4">
        <f>Table1[[#This Row],[uploads]]/Table1[[#This Row],[age_years]]</f>
        <v>109.71433105856214</v>
      </c>
      <c r="L161" t="s">
        <v>25</v>
      </c>
      <c r="M161" t="s">
        <v>26</v>
      </c>
      <c r="N161" t="s">
        <v>29</v>
      </c>
      <c r="O161">
        <v>2122</v>
      </c>
      <c r="P161">
        <v>72</v>
      </c>
      <c r="Q161">
        <v>65</v>
      </c>
      <c r="R161">
        <v>134412000</v>
      </c>
      <c r="S161" s="3">
        <v>33600</v>
      </c>
      <c r="T161" s="3">
        <v>537600</v>
      </c>
      <c r="U161" s="3">
        <f>(Table1[[#This Row],[lowest_monthly_earnings]]+Table1[[#This Row],[highest_monthly_earnings]])/2</f>
        <v>285600</v>
      </c>
      <c r="V161" s="3">
        <v>403200</v>
      </c>
      <c r="W161" s="3">
        <v>6500000</v>
      </c>
      <c r="X161" s="3">
        <f>(Table1[[#This Row],[lowest_yearly_earnings]]+Table1[[#This Row],[highest_yearly_earnings]])/2</f>
        <v>3451600</v>
      </c>
      <c r="Y161" s="5">
        <v>400000</v>
      </c>
      <c r="Z161" s="6">
        <f>Table1[[#This Row],[subscribers_for_last_30_days]]/Table1[[#This Row],[subscribers]]</f>
        <v>1.6129032258064516E-2</v>
      </c>
      <c r="AA161">
        <v>2006</v>
      </c>
      <c r="AB161" t="s">
        <v>56</v>
      </c>
      <c r="AC161">
        <v>29</v>
      </c>
      <c r="AD161" s="1" t="str">
        <f>_xlfn.CONCAT(Table1[[#This Row],[created_month]]," ",Table1[[#This Row],[created_year]])</f>
        <v>Jun 2006</v>
      </c>
      <c r="AE161">
        <f>"Sept 2023" - Table1[[#This Row],[month_created]]</f>
        <v>6301</v>
      </c>
      <c r="AF161" s="2">
        <f>Table1[[#This Row],[age_days]]/365</f>
        <v>17.263013698630136</v>
      </c>
    </row>
    <row r="162" spans="1:32" x14ac:dyDescent="0.35">
      <c r="A162">
        <v>247</v>
      </c>
      <c r="B162">
        <f>_xlfn.RANK.EQ(Table1[[#This Row],[source_rank]],A:A,1)</f>
        <v>161</v>
      </c>
      <c r="C162" t="s">
        <v>281</v>
      </c>
      <c r="D162" s="4">
        <v>24700000</v>
      </c>
      <c r="E162" s="4">
        <v>20531704527</v>
      </c>
      <c r="F162" s="4">
        <f>Table1[[#This Row],[video views]]/Table1[[#This Row],[age_days]]</f>
        <v>3921257.5490832697</v>
      </c>
      <c r="G162" s="4">
        <f>Table1[[#This Row],[video views]]/Table1[[#This Row],[uploads]]</f>
        <v>197420235.83653846</v>
      </c>
      <c r="H162" t="s">
        <v>20</v>
      </c>
      <c r="I162" t="s">
        <v>281</v>
      </c>
      <c r="J162" s="4">
        <v>104</v>
      </c>
      <c r="K162" s="4">
        <f>Table1[[#This Row],[uploads]]/Table1[[#This Row],[age_years]]</f>
        <v>7.2498090145148968</v>
      </c>
      <c r="L162" t="s">
        <v>25</v>
      </c>
      <c r="M162" t="s">
        <v>26</v>
      </c>
      <c r="N162" t="s">
        <v>20</v>
      </c>
      <c r="O162">
        <v>115</v>
      </c>
      <c r="P162">
        <v>73</v>
      </c>
      <c r="Q162">
        <v>74</v>
      </c>
      <c r="R162">
        <v>139443000</v>
      </c>
      <c r="S162" s="3">
        <v>34900</v>
      </c>
      <c r="T162" s="3">
        <v>557800</v>
      </c>
      <c r="U162" s="3">
        <f>(Table1[[#This Row],[lowest_monthly_earnings]]+Table1[[#This Row],[highest_monthly_earnings]])/2</f>
        <v>296350</v>
      </c>
      <c r="V162" s="3">
        <v>418300</v>
      </c>
      <c r="W162" s="3">
        <v>6700000</v>
      </c>
      <c r="X162" s="3">
        <f>(Table1[[#This Row],[lowest_yearly_earnings]]+Table1[[#This Row],[highest_yearly_earnings]])/2</f>
        <v>3559150</v>
      </c>
      <c r="Y162" s="5">
        <v>100000</v>
      </c>
      <c r="Z162" s="6">
        <f>Table1[[#This Row],[subscribers_for_last_30_days]]/Table1[[#This Row],[subscribers]]</f>
        <v>4.048582995951417E-3</v>
      </c>
      <c r="AA162">
        <v>2009</v>
      </c>
      <c r="AB162" t="s">
        <v>37</v>
      </c>
      <c r="AC162">
        <v>12</v>
      </c>
      <c r="AD162" s="1" t="str">
        <f>_xlfn.CONCAT(Table1[[#This Row],[created_month]]," ",Table1[[#This Row],[created_year]])</f>
        <v>May 2009</v>
      </c>
      <c r="AE162">
        <f>"Sept 2023" - Table1[[#This Row],[month_created]]</f>
        <v>5236</v>
      </c>
      <c r="AF162" s="2">
        <f>Table1[[#This Row],[age_days]]/365</f>
        <v>14.345205479452055</v>
      </c>
    </row>
    <row r="163" spans="1:32" x14ac:dyDescent="0.35">
      <c r="A163">
        <v>249</v>
      </c>
      <c r="B163">
        <f>_xlfn.RANK.EQ(Table1[[#This Row],[source_rank]],A:A,1)</f>
        <v>162</v>
      </c>
      <c r="C163" t="s">
        <v>282</v>
      </c>
      <c r="D163" s="4">
        <v>24600000</v>
      </c>
      <c r="E163" s="4">
        <v>23755792542</v>
      </c>
      <c r="F163" s="4">
        <f>Table1[[#This Row],[video views]]/Table1[[#This Row],[age_days]]</f>
        <v>4730344.9904420553</v>
      </c>
      <c r="G163" s="4">
        <f>Table1[[#This Row],[video views]]/Table1[[#This Row],[uploads]]</f>
        <v>135747385.95428571</v>
      </c>
      <c r="H163" t="s">
        <v>20</v>
      </c>
      <c r="I163" t="s">
        <v>282</v>
      </c>
      <c r="J163" s="4">
        <v>175</v>
      </c>
      <c r="K163" s="4">
        <f>Table1[[#This Row],[uploads]]/Table1[[#This Row],[age_years]]</f>
        <v>12.719036240541616</v>
      </c>
      <c r="L163" t="s">
        <v>25</v>
      </c>
      <c r="M163" t="s">
        <v>26</v>
      </c>
      <c r="N163" t="s">
        <v>20</v>
      </c>
      <c r="O163">
        <v>82</v>
      </c>
      <c r="P163">
        <v>74</v>
      </c>
      <c r="Q163">
        <v>75</v>
      </c>
      <c r="R163">
        <v>88940000</v>
      </c>
      <c r="S163" s="3">
        <v>22200</v>
      </c>
      <c r="T163" s="3">
        <v>355800</v>
      </c>
      <c r="U163" s="3">
        <f>(Table1[[#This Row],[lowest_monthly_earnings]]+Table1[[#This Row],[highest_monthly_earnings]])/2</f>
        <v>189000</v>
      </c>
      <c r="V163" s="3">
        <v>266800</v>
      </c>
      <c r="W163" s="3">
        <v>4300000</v>
      </c>
      <c r="X163" s="3">
        <f>(Table1[[#This Row],[lowest_yearly_earnings]]+Table1[[#This Row],[highest_yearly_earnings]])/2</f>
        <v>2283400</v>
      </c>
      <c r="Y163" s="5">
        <v>100000</v>
      </c>
      <c r="Z163" s="6">
        <f>Table1[[#This Row],[subscribers_for_last_30_days]]/Table1[[#This Row],[subscribers]]</f>
        <v>4.0650406504065045E-3</v>
      </c>
      <c r="AA163">
        <v>2009</v>
      </c>
      <c r="AB163" t="s">
        <v>52</v>
      </c>
      <c r="AC163">
        <v>13</v>
      </c>
      <c r="AD163" s="1" t="str">
        <f>_xlfn.CONCAT(Table1[[#This Row],[created_month]]," ",Table1[[#This Row],[created_year]])</f>
        <v>Dec 2009</v>
      </c>
      <c r="AE163">
        <f>"Sept 2023" - Table1[[#This Row],[month_created]]</f>
        <v>5022</v>
      </c>
      <c r="AF163" s="2">
        <f>Table1[[#This Row],[age_days]]/365</f>
        <v>13.758904109589041</v>
      </c>
    </row>
    <row r="164" spans="1:32" x14ac:dyDescent="0.35">
      <c r="A164">
        <v>250</v>
      </c>
      <c r="B164">
        <f>_xlfn.RANK.EQ(Table1[[#This Row],[source_rank]],A:A,1)</f>
        <v>163</v>
      </c>
      <c r="C164" t="s">
        <v>283</v>
      </c>
      <c r="D164" s="4">
        <v>24600000</v>
      </c>
      <c r="E164" s="4">
        <v>3647987299</v>
      </c>
      <c r="F164" s="4">
        <f>Table1[[#This Row],[video views]]/Table1[[#This Row],[age_days]]</f>
        <v>838039.81139444059</v>
      </c>
      <c r="G164" s="4">
        <f>Table1[[#This Row],[video views]]/Table1[[#This Row],[uploads]]</f>
        <v>30399894.158333335</v>
      </c>
      <c r="H164" t="s">
        <v>208</v>
      </c>
      <c r="I164" t="s">
        <v>283</v>
      </c>
      <c r="J164" s="4">
        <v>120</v>
      </c>
      <c r="K164" s="4">
        <f>Table1[[#This Row],[uploads]]/Table1[[#This Row],[age_years]]</f>
        <v>10.062026188835286</v>
      </c>
      <c r="L164" t="s">
        <v>25</v>
      </c>
      <c r="M164" t="s">
        <v>26</v>
      </c>
      <c r="N164" t="s">
        <v>209</v>
      </c>
      <c r="O164">
        <v>2178</v>
      </c>
      <c r="P164">
        <v>74</v>
      </c>
      <c r="Q164">
        <v>3</v>
      </c>
      <c r="R164">
        <v>88625000</v>
      </c>
      <c r="S164" s="3">
        <v>22200</v>
      </c>
      <c r="T164" s="3">
        <v>354500</v>
      </c>
      <c r="U164" s="3">
        <f>(Table1[[#This Row],[lowest_monthly_earnings]]+Table1[[#This Row],[highest_monthly_earnings]])/2</f>
        <v>188350</v>
      </c>
      <c r="V164" s="3">
        <v>265900</v>
      </c>
      <c r="W164" s="3">
        <v>4300000</v>
      </c>
      <c r="X164" s="3">
        <f>(Table1[[#This Row],[lowest_yearly_earnings]]+Table1[[#This Row],[highest_yearly_earnings]])/2</f>
        <v>2282950</v>
      </c>
      <c r="Y164" s="5">
        <v>200000</v>
      </c>
      <c r="Z164" s="6">
        <f>Table1[[#This Row],[subscribers_for_last_30_days]]/Table1[[#This Row],[subscribers]]</f>
        <v>8.130081300813009E-3</v>
      </c>
      <c r="AA164">
        <v>2011</v>
      </c>
      <c r="AB164" t="s">
        <v>83</v>
      </c>
      <c r="AC164">
        <v>20</v>
      </c>
      <c r="AD164" s="1" t="str">
        <f>_xlfn.CONCAT(Table1[[#This Row],[created_month]]," ",Table1[[#This Row],[created_year]])</f>
        <v>Oct 2011</v>
      </c>
      <c r="AE164">
        <f>"Sept 2023" - Table1[[#This Row],[month_created]]</f>
        <v>4353</v>
      </c>
      <c r="AF164" s="2">
        <f>Table1[[#This Row],[age_days]]/365</f>
        <v>11.926027397260274</v>
      </c>
    </row>
    <row r="165" spans="1:32" x14ac:dyDescent="0.35">
      <c r="A165">
        <v>252</v>
      </c>
      <c r="B165">
        <f>_xlfn.RANK.EQ(Table1[[#This Row],[source_rank]],A:A,1)</f>
        <v>164</v>
      </c>
      <c r="C165" t="s">
        <v>284</v>
      </c>
      <c r="D165" s="4">
        <v>24400000</v>
      </c>
      <c r="E165" s="4">
        <v>12385924995</v>
      </c>
      <c r="F165" s="4">
        <f>Table1[[#This Row],[video views]]/Table1[[#This Row],[age_days]]</f>
        <v>7138861.668587896</v>
      </c>
      <c r="G165" s="4">
        <f>Table1[[#This Row],[video views]]/Table1[[#This Row],[uploads]]</f>
        <v>18823594.217325229</v>
      </c>
      <c r="H165" t="s">
        <v>29</v>
      </c>
      <c r="I165" t="s">
        <v>284</v>
      </c>
      <c r="J165" s="4">
        <v>658</v>
      </c>
      <c r="K165" s="4">
        <f>Table1[[#This Row],[uploads]]/Table1[[#This Row],[age_years]]</f>
        <v>138.4265129682997</v>
      </c>
      <c r="L165" t="s">
        <v>25</v>
      </c>
      <c r="M165" t="s">
        <v>26</v>
      </c>
      <c r="N165" t="s">
        <v>29</v>
      </c>
      <c r="O165">
        <v>312</v>
      </c>
      <c r="P165">
        <v>75</v>
      </c>
      <c r="Q165">
        <v>68</v>
      </c>
      <c r="R165">
        <v>169865000</v>
      </c>
      <c r="S165" s="3">
        <v>42500</v>
      </c>
      <c r="T165" s="3">
        <v>679500</v>
      </c>
      <c r="U165" s="3">
        <f>(Table1[[#This Row],[lowest_monthly_earnings]]+Table1[[#This Row],[highest_monthly_earnings]])/2</f>
        <v>361000</v>
      </c>
      <c r="V165" s="3">
        <v>509600</v>
      </c>
      <c r="W165" s="3">
        <v>8200000</v>
      </c>
      <c r="X165" s="3">
        <f>(Table1[[#This Row],[lowest_yearly_earnings]]+Table1[[#This Row],[highest_yearly_earnings]])/2</f>
        <v>4354800</v>
      </c>
      <c r="Y165" s="5">
        <v>400000</v>
      </c>
      <c r="Z165" s="6">
        <f>Table1[[#This Row],[subscribers_for_last_30_days]]/Table1[[#This Row],[subscribers]]</f>
        <v>1.6393442622950821E-2</v>
      </c>
      <c r="AA165">
        <v>2018</v>
      </c>
      <c r="AB165" t="s">
        <v>52</v>
      </c>
      <c r="AC165">
        <v>19</v>
      </c>
      <c r="AD165" s="1" t="str">
        <f>_xlfn.CONCAT(Table1[[#This Row],[created_month]]," ",Table1[[#This Row],[created_year]])</f>
        <v>Dec 2018</v>
      </c>
      <c r="AE165">
        <f>"Sept 2023" - Table1[[#This Row],[month_created]]</f>
        <v>1735</v>
      </c>
      <c r="AF165" s="2">
        <f>Table1[[#This Row],[age_days]]/365</f>
        <v>4.7534246575342465</v>
      </c>
    </row>
    <row r="166" spans="1:32" x14ac:dyDescent="0.35">
      <c r="A166">
        <v>254</v>
      </c>
      <c r="B166">
        <f>_xlfn.RANK.EQ(Table1[[#This Row],[source_rank]],A:A,1)</f>
        <v>165</v>
      </c>
      <c r="C166" t="s">
        <v>285</v>
      </c>
      <c r="D166" s="4">
        <v>24300000</v>
      </c>
      <c r="E166" s="4">
        <v>6608773195</v>
      </c>
      <c r="F166" s="4">
        <f>Table1[[#This Row],[video views]]/Table1[[#This Row],[age_days]]</f>
        <v>1903996.8870642467</v>
      </c>
      <c r="G166" s="4">
        <f>Table1[[#This Row],[video views]]/Table1[[#This Row],[uploads]]</f>
        <v>3964471.0227954411</v>
      </c>
      <c r="H166" t="s">
        <v>24</v>
      </c>
      <c r="I166" t="s">
        <v>285</v>
      </c>
      <c r="J166" s="4">
        <v>1667</v>
      </c>
      <c r="K166" s="4">
        <f>Table1[[#This Row],[uploads]]/Table1[[#This Row],[age_years]]</f>
        <v>175.2967444540478</v>
      </c>
      <c r="L166" t="s">
        <v>21</v>
      </c>
      <c r="M166" t="s">
        <v>22</v>
      </c>
      <c r="N166" t="s">
        <v>77</v>
      </c>
      <c r="O166">
        <v>903</v>
      </c>
      <c r="P166">
        <v>53</v>
      </c>
      <c r="Q166">
        <v>17</v>
      </c>
      <c r="R166">
        <v>94853000</v>
      </c>
      <c r="S166" s="3">
        <v>23700</v>
      </c>
      <c r="T166" s="3">
        <v>379400</v>
      </c>
      <c r="U166" s="3">
        <f>(Table1[[#This Row],[lowest_monthly_earnings]]+Table1[[#This Row],[highest_monthly_earnings]])/2</f>
        <v>201550</v>
      </c>
      <c r="V166" s="3">
        <v>284600</v>
      </c>
      <c r="W166" s="3">
        <v>4600000</v>
      </c>
      <c r="X166" s="3">
        <f>(Table1[[#This Row],[lowest_yearly_earnings]]+Table1[[#This Row],[highest_yearly_earnings]])/2</f>
        <v>2442300</v>
      </c>
      <c r="Y166" s="5">
        <v>300000</v>
      </c>
      <c r="Z166" s="6">
        <f>Table1[[#This Row],[subscribers_for_last_30_days]]/Table1[[#This Row],[subscribers]]</f>
        <v>1.2345679012345678E-2</v>
      </c>
      <c r="AA166">
        <v>2014</v>
      </c>
      <c r="AB166" t="s">
        <v>23</v>
      </c>
      <c r="AC166">
        <v>25</v>
      </c>
      <c r="AD166" s="1" t="str">
        <f>_xlfn.CONCAT(Table1[[#This Row],[created_month]]," ",Table1[[#This Row],[created_year]])</f>
        <v>Mar 2014</v>
      </c>
      <c r="AE166">
        <f>"Sept 2023" - Table1[[#This Row],[month_created]]</f>
        <v>3471</v>
      </c>
      <c r="AF166" s="2">
        <f>Table1[[#This Row],[age_days]]/365</f>
        <v>9.5095890410958912</v>
      </c>
    </row>
    <row r="167" spans="1:32" x14ac:dyDescent="0.35">
      <c r="A167">
        <v>255</v>
      </c>
      <c r="B167">
        <f>_xlfn.RANK.EQ(Table1[[#This Row],[source_rank]],A:A,1)</f>
        <v>166</v>
      </c>
      <c r="C167" t="s">
        <v>286</v>
      </c>
      <c r="D167" s="4">
        <v>24200000</v>
      </c>
      <c r="E167" s="4">
        <v>2700914170</v>
      </c>
      <c r="F167" s="4">
        <f>Table1[[#This Row],[video views]]/Table1[[#This Row],[age_days]]</f>
        <v>3410245.1641414142</v>
      </c>
      <c r="G167" s="4">
        <f>Table1[[#This Row],[video views]]/Table1[[#This Row],[uploads]]</f>
        <v>40312151.791044779</v>
      </c>
      <c r="H167" t="s">
        <v>29</v>
      </c>
      <c r="I167" t="s">
        <v>286</v>
      </c>
      <c r="J167" s="4">
        <v>67</v>
      </c>
      <c r="K167" s="4">
        <f>Table1[[#This Row],[uploads]]/Table1[[#This Row],[age_years]]</f>
        <v>30.877525252525253</v>
      </c>
      <c r="L167" t="s">
        <v>139</v>
      </c>
      <c r="M167" t="s">
        <v>140</v>
      </c>
      <c r="N167" t="s">
        <v>29</v>
      </c>
      <c r="O167">
        <v>3309</v>
      </c>
      <c r="P167">
        <v>10</v>
      </c>
      <c r="Q167">
        <v>70</v>
      </c>
      <c r="R167">
        <v>33590000</v>
      </c>
      <c r="S167" s="3">
        <v>8400</v>
      </c>
      <c r="T167" s="3">
        <v>134400</v>
      </c>
      <c r="U167" s="3">
        <f>(Table1[[#This Row],[lowest_monthly_earnings]]+Table1[[#This Row],[highest_monthly_earnings]])/2</f>
        <v>71400</v>
      </c>
      <c r="V167" s="3">
        <v>100800</v>
      </c>
      <c r="W167" s="3">
        <v>1600000</v>
      </c>
      <c r="X167" s="3">
        <f>(Table1[[#This Row],[lowest_yearly_earnings]]+Table1[[#This Row],[highest_yearly_earnings]])/2</f>
        <v>850400</v>
      </c>
      <c r="Y167" s="5">
        <v>100000</v>
      </c>
      <c r="Z167" s="6">
        <f>Table1[[#This Row],[subscribers_for_last_30_days]]/Table1[[#This Row],[subscribers]]</f>
        <v>4.1322314049586778E-3</v>
      </c>
      <c r="AA167">
        <v>2021</v>
      </c>
      <c r="AB167" t="s">
        <v>62</v>
      </c>
      <c r="AC167">
        <v>9</v>
      </c>
      <c r="AD167" s="1" t="str">
        <f>_xlfn.CONCAT(Table1[[#This Row],[created_month]]," ",Table1[[#This Row],[created_year]])</f>
        <v>Jul 2021</v>
      </c>
      <c r="AE167">
        <f>"Sept 2023" - Table1[[#This Row],[month_created]]</f>
        <v>792</v>
      </c>
      <c r="AF167" s="2">
        <f>Table1[[#This Row],[age_days]]/365</f>
        <v>2.1698630136986301</v>
      </c>
    </row>
    <row r="168" spans="1:32" x14ac:dyDescent="0.35">
      <c r="A168">
        <v>258</v>
      </c>
      <c r="B168">
        <f>_xlfn.RANK.EQ(Table1[[#This Row],[source_rank]],A:A,1)</f>
        <v>167</v>
      </c>
      <c r="C168" t="s">
        <v>287</v>
      </c>
      <c r="D168" s="4">
        <v>24100000</v>
      </c>
      <c r="E168" s="4">
        <v>10999000479</v>
      </c>
      <c r="F168" s="4">
        <f>Table1[[#This Row],[video views]]/Table1[[#This Row],[age_days]]</f>
        <v>3115864.1583569404</v>
      </c>
      <c r="G168" s="4">
        <f>Table1[[#This Row],[video views]]/Table1[[#This Row],[uploads]]</f>
        <v>13714464.437655861</v>
      </c>
      <c r="H168" t="s">
        <v>119</v>
      </c>
      <c r="I168" t="s">
        <v>287</v>
      </c>
      <c r="J168" s="4">
        <v>802</v>
      </c>
      <c r="K168" s="4">
        <f>Table1[[#This Row],[uploads]]/Table1[[#This Row],[age_years]]</f>
        <v>82.926345609065152</v>
      </c>
      <c r="L168" t="s">
        <v>80</v>
      </c>
      <c r="M168" t="s">
        <v>81</v>
      </c>
      <c r="N168" t="s">
        <v>29</v>
      </c>
      <c r="O168">
        <v>376</v>
      </c>
      <c r="P168">
        <v>4</v>
      </c>
      <c r="Q168">
        <v>71</v>
      </c>
      <c r="R168">
        <v>401512000</v>
      </c>
      <c r="S168" s="3">
        <v>100400</v>
      </c>
      <c r="T168" s="3">
        <v>1600000</v>
      </c>
      <c r="U168" s="3">
        <f>(Table1[[#This Row],[lowest_monthly_earnings]]+Table1[[#This Row],[highest_monthly_earnings]])/2</f>
        <v>850200</v>
      </c>
      <c r="V168" s="3">
        <v>1200000</v>
      </c>
      <c r="W168" s="3">
        <v>19300000</v>
      </c>
      <c r="X168" s="3">
        <f>(Table1[[#This Row],[lowest_yearly_earnings]]+Table1[[#This Row],[highest_yearly_earnings]])/2</f>
        <v>10250000</v>
      </c>
      <c r="Y168" s="5">
        <v>600000</v>
      </c>
      <c r="Z168" s="6">
        <f>Table1[[#This Row],[subscribers_for_last_30_days]]/Table1[[#This Row],[subscribers]]</f>
        <v>2.4896265560165973E-2</v>
      </c>
      <c r="AA168">
        <v>2014</v>
      </c>
      <c r="AB168" t="s">
        <v>47</v>
      </c>
      <c r="AC168">
        <v>17</v>
      </c>
      <c r="AD168" s="1" t="str">
        <f>_xlfn.CONCAT(Table1[[#This Row],[created_month]]," ",Table1[[#This Row],[created_year]])</f>
        <v>Jan 2014</v>
      </c>
      <c r="AE168">
        <f>"Sept 2023" - Table1[[#This Row],[month_created]]</f>
        <v>3530</v>
      </c>
      <c r="AF168" s="2">
        <f>Table1[[#This Row],[age_days]]/365</f>
        <v>9.6712328767123292</v>
      </c>
    </row>
    <row r="169" spans="1:32" x14ac:dyDescent="0.35">
      <c r="A169">
        <v>260</v>
      </c>
      <c r="B169">
        <f>_xlfn.RANK.EQ(Table1[[#This Row],[source_rank]],A:A,1)</f>
        <v>168</v>
      </c>
      <c r="C169" t="s">
        <v>288</v>
      </c>
      <c r="D169" s="4">
        <v>24100000</v>
      </c>
      <c r="E169" s="4">
        <v>56106087508</v>
      </c>
      <c r="F169" s="4">
        <f>Table1[[#This Row],[video views]]/Table1[[#This Row],[age_days]]</f>
        <v>15894075.781303117</v>
      </c>
      <c r="G169" s="4">
        <f>Table1[[#This Row],[video views]]/Table1[[#This Row],[uploads]]</f>
        <v>2388407.7948150355</v>
      </c>
      <c r="H169" t="s">
        <v>20</v>
      </c>
      <c r="I169" t="s">
        <v>288</v>
      </c>
      <c r="J169" s="4">
        <v>23491</v>
      </c>
      <c r="K169" s="4">
        <f>Table1[[#This Row],[uploads]]/Table1[[#This Row],[age_years]]</f>
        <v>2428.956090651558</v>
      </c>
      <c r="L169" t="s">
        <v>199</v>
      </c>
      <c r="M169" t="s">
        <v>200</v>
      </c>
      <c r="N169" t="s">
        <v>20</v>
      </c>
      <c r="O169">
        <v>14</v>
      </c>
      <c r="P169">
        <v>2</v>
      </c>
      <c r="Q169">
        <v>76</v>
      </c>
      <c r="R169">
        <v>424815000</v>
      </c>
      <c r="S169" s="3">
        <v>106200</v>
      </c>
      <c r="T169" s="3">
        <v>1700000</v>
      </c>
      <c r="U169" s="3">
        <f>(Table1[[#This Row],[lowest_monthly_earnings]]+Table1[[#This Row],[highest_monthly_earnings]])/2</f>
        <v>903100</v>
      </c>
      <c r="V169" s="3">
        <v>1300000</v>
      </c>
      <c r="W169" s="3">
        <v>20400000</v>
      </c>
      <c r="X169" s="3">
        <f>(Table1[[#This Row],[lowest_yearly_earnings]]+Table1[[#This Row],[highest_yearly_earnings]])/2</f>
        <v>10850000</v>
      </c>
      <c r="Y169" s="5">
        <v>200000</v>
      </c>
      <c r="Z169" s="6">
        <f>Table1[[#This Row],[subscribers_for_last_30_days]]/Table1[[#This Row],[subscribers]]</f>
        <v>8.2987551867219917E-3</v>
      </c>
      <c r="AA169">
        <v>2014</v>
      </c>
      <c r="AB169" t="s">
        <v>47</v>
      </c>
      <c r="AC169">
        <v>23</v>
      </c>
      <c r="AD169" s="1" t="str">
        <f>_xlfn.CONCAT(Table1[[#This Row],[created_month]]," ",Table1[[#This Row],[created_year]])</f>
        <v>Jan 2014</v>
      </c>
      <c r="AE169">
        <f>"Sept 2023" - Table1[[#This Row],[month_created]]</f>
        <v>3530</v>
      </c>
      <c r="AF169" s="2">
        <f>Table1[[#This Row],[age_days]]/365</f>
        <v>9.6712328767123292</v>
      </c>
    </row>
    <row r="170" spans="1:32" x14ac:dyDescent="0.35">
      <c r="A170">
        <v>264</v>
      </c>
      <c r="B170">
        <f>_xlfn.RANK.EQ(Table1[[#This Row],[source_rank]],A:A,1)</f>
        <v>169</v>
      </c>
      <c r="C170" t="s">
        <v>289</v>
      </c>
      <c r="D170" s="4">
        <v>24000000</v>
      </c>
      <c r="E170" s="4">
        <v>13943030228</v>
      </c>
      <c r="F170" s="4">
        <f>Table1[[#This Row],[video views]]/Table1[[#This Row],[age_days]]</f>
        <v>11447479.661740558</v>
      </c>
      <c r="G170" s="4">
        <f>Table1[[#This Row],[video views]]/Table1[[#This Row],[uploads]]</f>
        <v>15475061.296337403</v>
      </c>
      <c r="H170" t="s">
        <v>119</v>
      </c>
      <c r="I170" t="s">
        <v>289</v>
      </c>
      <c r="J170" s="4">
        <v>901</v>
      </c>
      <c r="K170" s="4">
        <f>Table1[[#This Row],[uploads]]/Table1[[#This Row],[age_years]]</f>
        <v>270.00410509031201</v>
      </c>
      <c r="L170" t="s">
        <v>70</v>
      </c>
      <c r="M170" t="s">
        <v>71</v>
      </c>
      <c r="N170" t="s">
        <v>119</v>
      </c>
      <c r="O170">
        <v>252</v>
      </c>
      <c r="P170">
        <v>13</v>
      </c>
      <c r="Q170">
        <v>14</v>
      </c>
      <c r="R170">
        <v>761451000</v>
      </c>
      <c r="S170" s="3">
        <v>190400</v>
      </c>
      <c r="T170" s="3">
        <v>3000000</v>
      </c>
      <c r="U170" s="3">
        <f>(Table1[[#This Row],[lowest_monthly_earnings]]+Table1[[#This Row],[highest_monthly_earnings]])/2</f>
        <v>1595200</v>
      </c>
      <c r="V170" s="3">
        <v>2300000</v>
      </c>
      <c r="W170" s="3">
        <v>36500000</v>
      </c>
      <c r="X170" s="3">
        <f>(Table1[[#This Row],[lowest_yearly_earnings]]+Table1[[#This Row],[highest_yearly_earnings]])/2</f>
        <v>19400000</v>
      </c>
      <c r="Y170" s="5">
        <v>1100000</v>
      </c>
      <c r="Z170" s="6">
        <f>Table1[[#This Row],[subscribers_for_last_30_days]]/Table1[[#This Row],[subscribers]]</f>
        <v>4.583333333333333E-2</v>
      </c>
      <c r="AA170">
        <v>2020</v>
      </c>
      <c r="AB170" t="s">
        <v>37</v>
      </c>
      <c r="AC170">
        <v>18</v>
      </c>
      <c r="AD170" s="1" t="str">
        <f>_xlfn.CONCAT(Table1[[#This Row],[created_month]]," ",Table1[[#This Row],[created_year]])</f>
        <v>May 2020</v>
      </c>
      <c r="AE170">
        <f>"Sept 2023" - Table1[[#This Row],[month_created]]</f>
        <v>1218</v>
      </c>
      <c r="AF170" s="2">
        <f>Table1[[#This Row],[age_days]]/365</f>
        <v>3.3369863013698629</v>
      </c>
    </row>
    <row r="171" spans="1:32" x14ac:dyDescent="0.35">
      <c r="A171">
        <v>266</v>
      </c>
      <c r="B171">
        <f>_xlfn.RANK.EQ(Table1[[#This Row],[source_rank]],A:A,1)</f>
        <v>170</v>
      </c>
      <c r="C171" t="s">
        <v>290</v>
      </c>
      <c r="D171" s="4">
        <v>24000000</v>
      </c>
      <c r="E171" s="4">
        <v>8279004442</v>
      </c>
      <c r="F171" s="4">
        <f>Table1[[#This Row],[video views]]/Table1[[#This Row],[age_days]]</f>
        <v>2029665.2223584212</v>
      </c>
      <c r="G171" s="4">
        <f>Table1[[#This Row],[video views]]/Table1[[#This Row],[uploads]]</f>
        <v>2065104.6250935395</v>
      </c>
      <c r="H171" t="s">
        <v>38</v>
      </c>
      <c r="I171" t="s">
        <v>290</v>
      </c>
      <c r="J171" s="4">
        <v>4009</v>
      </c>
      <c r="K171" s="4">
        <f>Table1[[#This Row],[uploads]]/Table1[[#This Row],[age_years]]</f>
        <v>358.73620985535672</v>
      </c>
      <c r="L171" t="s">
        <v>25</v>
      </c>
      <c r="M171" t="s">
        <v>26</v>
      </c>
      <c r="N171" t="s">
        <v>29</v>
      </c>
      <c r="O171">
        <v>621</v>
      </c>
      <c r="P171">
        <v>78</v>
      </c>
      <c r="Q171">
        <v>72</v>
      </c>
      <c r="R171">
        <v>151697000</v>
      </c>
      <c r="S171" s="3">
        <v>37900</v>
      </c>
      <c r="T171" s="3">
        <v>606800</v>
      </c>
      <c r="U171" s="3">
        <f>(Table1[[#This Row],[lowest_monthly_earnings]]+Table1[[#This Row],[highest_monthly_earnings]])/2</f>
        <v>322350</v>
      </c>
      <c r="V171" s="3">
        <v>455100</v>
      </c>
      <c r="W171" s="3">
        <v>7300000</v>
      </c>
      <c r="X171" s="3">
        <f>(Table1[[#This Row],[lowest_yearly_earnings]]+Table1[[#This Row],[highest_yearly_earnings]])/2</f>
        <v>3877550</v>
      </c>
      <c r="Y171" s="5">
        <v>200000</v>
      </c>
      <c r="Z171" s="6">
        <f>Table1[[#This Row],[subscribers_for_last_30_days]]/Table1[[#This Row],[subscribers]]</f>
        <v>8.3333333333333332E-3</v>
      </c>
      <c r="AA171">
        <v>2012</v>
      </c>
      <c r="AB171" t="s">
        <v>62</v>
      </c>
      <c r="AC171">
        <v>4</v>
      </c>
      <c r="AD171" s="1" t="str">
        <f>_xlfn.CONCAT(Table1[[#This Row],[created_month]]," ",Table1[[#This Row],[created_year]])</f>
        <v>Jul 2012</v>
      </c>
      <c r="AE171">
        <f>"Sept 2023" - Table1[[#This Row],[month_created]]</f>
        <v>4079</v>
      </c>
      <c r="AF171" s="2">
        <f>Table1[[#This Row],[age_days]]/365</f>
        <v>11.175342465753424</v>
      </c>
    </row>
    <row r="172" spans="1:32" x14ac:dyDescent="0.35">
      <c r="A172">
        <v>267</v>
      </c>
      <c r="B172">
        <f>_xlfn.RANK.EQ(Table1[[#This Row],[source_rank]],A:A,1)</f>
        <v>171</v>
      </c>
      <c r="C172" t="s">
        <v>291</v>
      </c>
      <c r="D172" s="4">
        <v>23900000</v>
      </c>
      <c r="E172" s="4">
        <v>4067878931</v>
      </c>
      <c r="F172" s="4">
        <f>Table1[[#This Row],[video views]]/Table1[[#This Row],[age_days]]</f>
        <v>1436905.3094312963</v>
      </c>
      <c r="G172" s="4">
        <f>Table1[[#This Row],[video views]]/Table1[[#This Row],[uploads]]</f>
        <v>8055205.803960396</v>
      </c>
      <c r="H172" t="s">
        <v>29</v>
      </c>
      <c r="I172" t="s">
        <v>291</v>
      </c>
      <c r="J172" s="4">
        <v>505</v>
      </c>
      <c r="K172" s="4">
        <f>Table1[[#This Row],[uploads]]/Table1[[#This Row],[age_years]]</f>
        <v>65.109501942776404</v>
      </c>
      <c r="L172" t="s">
        <v>25</v>
      </c>
      <c r="M172" t="s">
        <v>26</v>
      </c>
      <c r="N172" t="s">
        <v>29</v>
      </c>
      <c r="O172">
        <v>1860</v>
      </c>
      <c r="P172">
        <v>79</v>
      </c>
      <c r="Q172">
        <v>73</v>
      </c>
      <c r="R172">
        <v>58126000</v>
      </c>
      <c r="S172" s="3">
        <v>14500</v>
      </c>
      <c r="T172" s="3">
        <v>232500</v>
      </c>
      <c r="U172" s="3">
        <f>(Table1[[#This Row],[lowest_monthly_earnings]]+Table1[[#This Row],[highest_monthly_earnings]])/2</f>
        <v>123500</v>
      </c>
      <c r="V172" s="3">
        <v>174400</v>
      </c>
      <c r="W172" s="3">
        <v>2800000</v>
      </c>
      <c r="X172" s="3">
        <f>(Table1[[#This Row],[lowest_yearly_earnings]]+Table1[[#This Row],[highest_yearly_earnings]])/2</f>
        <v>1487200</v>
      </c>
      <c r="Y172" s="5">
        <v>100000</v>
      </c>
      <c r="Z172" s="6">
        <f>Table1[[#This Row],[subscribers_for_last_30_days]]/Table1[[#This Row],[subscribers]]</f>
        <v>4.1841004184100415E-3</v>
      </c>
      <c r="AA172">
        <v>2015</v>
      </c>
      <c r="AB172" t="s">
        <v>52</v>
      </c>
      <c r="AC172">
        <v>1</v>
      </c>
      <c r="AD172" s="1" t="str">
        <f>_xlfn.CONCAT(Table1[[#This Row],[created_month]]," ",Table1[[#This Row],[created_year]])</f>
        <v>Dec 2015</v>
      </c>
      <c r="AE172">
        <f>"Sept 2023" - Table1[[#This Row],[month_created]]</f>
        <v>2831</v>
      </c>
      <c r="AF172" s="2">
        <f>Table1[[#This Row],[age_days]]/365</f>
        <v>7.7561643835616438</v>
      </c>
    </row>
    <row r="173" spans="1:32" x14ac:dyDescent="0.35">
      <c r="A173">
        <v>269</v>
      </c>
      <c r="B173">
        <f>_xlfn.RANK.EQ(Table1[[#This Row],[source_rank]],A:A,1)</f>
        <v>172</v>
      </c>
      <c r="C173" t="s">
        <v>292</v>
      </c>
      <c r="D173" s="4">
        <v>23900000</v>
      </c>
      <c r="E173" s="4">
        <v>7213499085</v>
      </c>
      <c r="F173" s="4">
        <f>Table1[[#This Row],[video views]]/Table1[[#This Row],[age_days]]</f>
        <v>1680684.7821528425</v>
      </c>
      <c r="G173" s="4">
        <f>Table1[[#This Row],[video views]]/Table1[[#This Row],[uploads]]</f>
        <v>14116436.565557729</v>
      </c>
      <c r="H173" t="s">
        <v>36</v>
      </c>
      <c r="I173" t="s">
        <v>292</v>
      </c>
      <c r="J173" s="4">
        <v>511</v>
      </c>
      <c r="K173" s="4">
        <f>Table1[[#This Row],[uploads]]/Table1[[#This Row],[age_years]]</f>
        <v>43.456430568499535</v>
      </c>
      <c r="L173" t="s">
        <v>25</v>
      </c>
      <c r="M173" t="s">
        <v>26</v>
      </c>
      <c r="N173" t="s">
        <v>29</v>
      </c>
      <c r="O173">
        <v>787</v>
      </c>
      <c r="P173">
        <v>79</v>
      </c>
      <c r="Q173">
        <v>73</v>
      </c>
      <c r="R173">
        <v>177769000</v>
      </c>
      <c r="S173" s="3">
        <v>44400</v>
      </c>
      <c r="T173" s="3">
        <v>711100</v>
      </c>
      <c r="U173" s="3">
        <f>(Table1[[#This Row],[lowest_monthly_earnings]]+Table1[[#This Row],[highest_monthly_earnings]])/2</f>
        <v>377750</v>
      </c>
      <c r="V173" s="3">
        <v>533300</v>
      </c>
      <c r="W173" s="3">
        <v>8500000</v>
      </c>
      <c r="X173" s="3">
        <f>(Table1[[#This Row],[lowest_yearly_earnings]]+Table1[[#This Row],[highest_yearly_earnings]])/2</f>
        <v>4516650</v>
      </c>
      <c r="Y173" s="5">
        <v>300000</v>
      </c>
      <c r="Z173" s="6">
        <f>Table1[[#This Row],[subscribers_for_last_30_days]]/Table1[[#This Row],[subscribers]]</f>
        <v>1.2552301255230125E-2</v>
      </c>
      <c r="AA173">
        <v>2011</v>
      </c>
      <c r="AB173" t="s">
        <v>52</v>
      </c>
      <c r="AC173">
        <v>22</v>
      </c>
      <c r="AD173" s="1" t="str">
        <f>_xlfn.CONCAT(Table1[[#This Row],[created_month]]," ",Table1[[#This Row],[created_year]])</f>
        <v>Dec 2011</v>
      </c>
      <c r="AE173">
        <f>"Sept 2023" - Table1[[#This Row],[month_created]]</f>
        <v>4292</v>
      </c>
      <c r="AF173" s="2">
        <f>Table1[[#This Row],[age_days]]/365</f>
        <v>11.758904109589041</v>
      </c>
    </row>
    <row r="174" spans="1:32" x14ac:dyDescent="0.35">
      <c r="A174">
        <v>271</v>
      </c>
      <c r="B174">
        <f>_xlfn.RANK.EQ(Table1[[#This Row],[source_rank]],A:A,1)</f>
        <v>173</v>
      </c>
      <c r="C174" t="s">
        <v>293</v>
      </c>
      <c r="D174" s="4">
        <v>23800000</v>
      </c>
      <c r="E174" s="4">
        <v>10414479943</v>
      </c>
      <c r="F174" s="4">
        <f>Table1[[#This Row],[video views]]/Table1[[#This Row],[age_days]]</f>
        <v>3564161.5136892539</v>
      </c>
      <c r="G174" s="4">
        <f>Table1[[#This Row],[video views]]/Table1[[#This Row],[uploads]]</f>
        <v>4294630.9043298969</v>
      </c>
      <c r="H174" t="s">
        <v>59</v>
      </c>
      <c r="I174" t="s">
        <v>293</v>
      </c>
      <c r="J174" s="4">
        <v>2425</v>
      </c>
      <c r="K174" s="4">
        <f>Table1[[#This Row],[uploads]]/Table1[[#This Row],[age_years]]</f>
        <v>302.91752224503762</v>
      </c>
      <c r="L174" t="s">
        <v>25</v>
      </c>
      <c r="M174" t="s">
        <v>26</v>
      </c>
      <c r="N174" t="s">
        <v>128</v>
      </c>
      <c r="O174">
        <v>412</v>
      </c>
      <c r="P174">
        <v>80</v>
      </c>
      <c r="Q174">
        <v>8</v>
      </c>
      <c r="R174">
        <v>98052000</v>
      </c>
      <c r="S174" s="3">
        <v>24500</v>
      </c>
      <c r="T174" s="3">
        <v>392200</v>
      </c>
      <c r="U174" s="3">
        <f>(Table1[[#This Row],[lowest_monthly_earnings]]+Table1[[#This Row],[highest_monthly_earnings]])/2</f>
        <v>208350</v>
      </c>
      <c r="V174" s="3">
        <v>294200</v>
      </c>
      <c r="W174" s="3">
        <v>4700000</v>
      </c>
      <c r="X174" s="3">
        <f>(Table1[[#This Row],[lowest_yearly_earnings]]+Table1[[#This Row],[highest_yearly_earnings]])/2</f>
        <v>2497100</v>
      </c>
      <c r="Y174" s="5">
        <v>100000</v>
      </c>
      <c r="Z174" s="6">
        <f>Table1[[#This Row],[subscribers_for_last_30_days]]/Table1[[#This Row],[subscribers]]</f>
        <v>4.2016806722689074E-3</v>
      </c>
      <c r="AA174">
        <v>2015</v>
      </c>
      <c r="AB174" t="s">
        <v>33</v>
      </c>
      <c r="AC174">
        <v>12</v>
      </c>
      <c r="AD174" s="1" t="str">
        <f>_xlfn.CONCAT(Table1[[#This Row],[created_month]]," ",Table1[[#This Row],[created_year]])</f>
        <v>Sep 2015</v>
      </c>
      <c r="AE174">
        <f>"Sept 2023" - Table1[[#This Row],[month_created]]</f>
        <v>2922</v>
      </c>
      <c r="AF174" s="2">
        <f>Table1[[#This Row],[age_days]]/365</f>
        <v>8.0054794520547947</v>
      </c>
    </row>
    <row r="175" spans="1:32" x14ac:dyDescent="0.35">
      <c r="A175">
        <v>272</v>
      </c>
      <c r="B175">
        <f>_xlfn.RANK.EQ(Table1[[#This Row],[source_rank]],A:A,1)</f>
        <v>174</v>
      </c>
      <c r="C175" t="s">
        <v>294</v>
      </c>
      <c r="D175" s="4">
        <v>23800000</v>
      </c>
      <c r="E175" s="4">
        <v>17688774915</v>
      </c>
      <c r="F175" s="4">
        <f>Table1[[#This Row],[video views]]/Table1[[#This Row],[age_days]]</f>
        <v>2949603.9544772385</v>
      </c>
      <c r="G175" s="4">
        <f>Table1[[#This Row],[video views]]/Table1[[#This Row],[uploads]]</f>
        <v>39929514.480812639</v>
      </c>
      <c r="H175" t="s">
        <v>20</v>
      </c>
      <c r="I175" t="s">
        <v>294</v>
      </c>
      <c r="J175" s="4">
        <v>443</v>
      </c>
      <c r="K175" s="4">
        <f>Table1[[#This Row],[uploads]]/Table1[[#This Row],[age_years]]</f>
        <v>26.962647990661996</v>
      </c>
      <c r="L175" t="s">
        <v>25</v>
      </c>
      <c r="M175" t="s">
        <v>26</v>
      </c>
      <c r="N175" t="s">
        <v>20</v>
      </c>
      <c r="O175">
        <v>154</v>
      </c>
      <c r="P175">
        <v>80</v>
      </c>
      <c r="Q175">
        <v>77</v>
      </c>
      <c r="R175">
        <v>122914000</v>
      </c>
      <c r="S175" s="3">
        <v>30700</v>
      </c>
      <c r="T175" s="3">
        <v>491700</v>
      </c>
      <c r="U175" s="3">
        <f>(Table1[[#This Row],[lowest_monthly_earnings]]+Table1[[#This Row],[highest_monthly_earnings]])/2</f>
        <v>261200</v>
      </c>
      <c r="V175" s="3">
        <v>368700</v>
      </c>
      <c r="W175" s="3">
        <v>5900000</v>
      </c>
      <c r="X175" s="3">
        <f>(Table1[[#This Row],[lowest_yearly_earnings]]+Table1[[#This Row],[highest_yearly_earnings]])/2</f>
        <v>3134350</v>
      </c>
      <c r="Y175" s="5">
        <v>100000</v>
      </c>
      <c r="Z175" s="6">
        <f>Table1[[#This Row],[subscribers_for_last_30_days]]/Table1[[#This Row],[subscribers]]</f>
        <v>4.2016806722689074E-3</v>
      </c>
      <c r="AA175">
        <v>2007</v>
      </c>
      <c r="AB175" t="s">
        <v>41</v>
      </c>
      <c r="AC175">
        <v>12</v>
      </c>
      <c r="AD175" s="1" t="str">
        <f>_xlfn.CONCAT(Table1[[#This Row],[created_month]]," ",Table1[[#This Row],[created_year]])</f>
        <v>Apr 2007</v>
      </c>
      <c r="AE175">
        <f>"Sept 2023" - Table1[[#This Row],[month_created]]</f>
        <v>5997</v>
      </c>
      <c r="AF175" s="2">
        <f>Table1[[#This Row],[age_days]]/365</f>
        <v>16.43013698630137</v>
      </c>
    </row>
    <row r="176" spans="1:32" x14ac:dyDescent="0.35">
      <c r="A176">
        <v>276</v>
      </c>
      <c r="B176">
        <f>_xlfn.RANK.EQ(Table1[[#This Row],[source_rank]],A:A,1)</f>
        <v>175</v>
      </c>
      <c r="C176" t="s">
        <v>295</v>
      </c>
      <c r="D176" s="4">
        <v>23700000</v>
      </c>
      <c r="E176" s="4">
        <v>20289689389</v>
      </c>
      <c r="F176" s="4">
        <f>Table1[[#This Row],[video views]]/Table1[[#This Row],[age_days]]</f>
        <v>18019262.334813498</v>
      </c>
      <c r="G176" s="4">
        <f>Table1[[#This Row],[video views]]/Table1[[#This Row],[uploads]]</f>
        <v>26384511.55916775</v>
      </c>
      <c r="H176" t="s">
        <v>296</v>
      </c>
      <c r="I176" t="s">
        <v>295</v>
      </c>
      <c r="J176" s="4">
        <v>769</v>
      </c>
      <c r="K176" s="4">
        <f>Table1[[#This Row],[uploads]]/Table1[[#This Row],[age_years]]</f>
        <v>249.27619893428064</v>
      </c>
      <c r="L176" t="s">
        <v>25</v>
      </c>
      <c r="M176" t="s">
        <v>26</v>
      </c>
      <c r="N176" t="s">
        <v>297</v>
      </c>
      <c r="O176">
        <v>118</v>
      </c>
      <c r="P176">
        <v>81</v>
      </c>
      <c r="Q176">
        <v>1</v>
      </c>
      <c r="R176">
        <v>755054000</v>
      </c>
      <c r="S176" s="3">
        <v>188800</v>
      </c>
      <c r="T176" s="3">
        <v>3000000</v>
      </c>
      <c r="U176" s="3">
        <f>(Table1[[#This Row],[lowest_monthly_earnings]]+Table1[[#This Row],[highest_monthly_earnings]])/2</f>
        <v>1594400</v>
      </c>
      <c r="V176" s="3">
        <v>2300000</v>
      </c>
      <c r="W176" s="3">
        <v>36200000</v>
      </c>
      <c r="X176" s="3">
        <f>(Table1[[#This Row],[lowest_yearly_earnings]]+Table1[[#This Row],[highest_yearly_earnings]])/2</f>
        <v>19250000</v>
      </c>
      <c r="Y176" s="5">
        <v>1100000</v>
      </c>
      <c r="Z176" s="6">
        <f>Table1[[#This Row],[subscribers_for_last_30_days]]/Table1[[#This Row],[subscribers]]</f>
        <v>4.6413502109704644E-2</v>
      </c>
      <c r="AA176">
        <v>2020</v>
      </c>
      <c r="AB176" t="s">
        <v>57</v>
      </c>
      <c r="AC176">
        <v>29</v>
      </c>
      <c r="AD176" s="1" t="str">
        <f>_xlfn.CONCAT(Table1[[#This Row],[created_month]]," ",Table1[[#This Row],[created_year]])</f>
        <v>Aug 2020</v>
      </c>
      <c r="AE176">
        <f>"Sept 2023" - Table1[[#This Row],[month_created]]</f>
        <v>1126</v>
      </c>
      <c r="AF176" s="2">
        <f>Table1[[#This Row],[age_days]]/365</f>
        <v>3.0849315068493151</v>
      </c>
    </row>
    <row r="177" spans="1:32" x14ac:dyDescent="0.35">
      <c r="A177">
        <v>278</v>
      </c>
      <c r="B177">
        <f>_xlfn.RANK.EQ(Table1[[#This Row],[source_rank]],A:A,1)</f>
        <v>176</v>
      </c>
      <c r="C177" t="s">
        <v>298</v>
      </c>
      <c r="D177" s="4">
        <v>23600000</v>
      </c>
      <c r="E177" s="4">
        <v>2135644776</v>
      </c>
      <c r="F177" s="4">
        <f>Table1[[#This Row],[video views]]/Table1[[#This Row],[age_days]]</f>
        <v>632034.55933708197</v>
      </c>
      <c r="G177" s="4">
        <f>Table1[[#This Row],[video views]]/Table1[[#This Row],[uploads]]</f>
        <v>9449755.6460176986</v>
      </c>
      <c r="H177" t="s">
        <v>29</v>
      </c>
      <c r="I177" t="s">
        <v>298</v>
      </c>
      <c r="J177" s="4">
        <v>226</v>
      </c>
      <c r="K177" s="4">
        <f>Table1[[#This Row],[uploads]]/Table1[[#This Row],[age_years]]</f>
        <v>24.412548091151226</v>
      </c>
      <c r="L177" t="s">
        <v>139</v>
      </c>
      <c r="M177" t="s">
        <v>140</v>
      </c>
      <c r="N177" t="s">
        <v>46</v>
      </c>
      <c r="O177">
        <v>4529</v>
      </c>
      <c r="P177">
        <v>11</v>
      </c>
      <c r="Q177">
        <v>10</v>
      </c>
      <c r="R177">
        <v>46862000</v>
      </c>
      <c r="S177" s="3">
        <v>11700</v>
      </c>
      <c r="T177" s="3">
        <v>187400</v>
      </c>
      <c r="U177" s="3">
        <f>(Table1[[#This Row],[lowest_monthly_earnings]]+Table1[[#This Row],[highest_monthly_earnings]])/2</f>
        <v>99550</v>
      </c>
      <c r="V177" s="3">
        <v>140600</v>
      </c>
      <c r="W177" s="3">
        <v>2200000</v>
      </c>
      <c r="X177" s="3">
        <f>(Table1[[#This Row],[lowest_yearly_earnings]]+Table1[[#This Row],[highest_yearly_earnings]])/2</f>
        <v>1170300</v>
      </c>
      <c r="Y177" s="5">
        <v>200000</v>
      </c>
      <c r="Z177" s="6">
        <f>Table1[[#This Row],[subscribers_for_last_30_days]]/Table1[[#This Row],[subscribers]]</f>
        <v>8.4745762711864406E-3</v>
      </c>
      <c r="AA177">
        <v>2014</v>
      </c>
      <c r="AB177" t="s">
        <v>56</v>
      </c>
      <c r="AC177">
        <v>9</v>
      </c>
      <c r="AD177" s="1" t="str">
        <f>_xlfn.CONCAT(Table1[[#This Row],[created_month]]," ",Table1[[#This Row],[created_year]])</f>
        <v>Jun 2014</v>
      </c>
      <c r="AE177">
        <f>"Sept 2023" - Table1[[#This Row],[month_created]]</f>
        <v>3379</v>
      </c>
      <c r="AF177" s="2">
        <f>Table1[[#This Row],[age_days]]/365</f>
        <v>9.257534246575343</v>
      </c>
    </row>
    <row r="178" spans="1:32" x14ac:dyDescent="0.35">
      <c r="A178">
        <v>280</v>
      </c>
      <c r="B178">
        <f>_xlfn.RANK.EQ(Table1[[#This Row],[source_rank]],A:A,1)</f>
        <v>177</v>
      </c>
      <c r="C178" t="s">
        <v>299</v>
      </c>
      <c r="D178" s="4">
        <v>23600000</v>
      </c>
      <c r="E178" s="4">
        <v>6766461070</v>
      </c>
      <c r="F178" s="4">
        <f>Table1[[#This Row],[video views]]/Table1[[#This Row],[age_days]]</f>
        <v>1837214.5180559326</v>
      </c>
      <c r="G178" s="4">
        <f>Table1[[#This Row],[video views]]/Table1[[#This Row],[uploads]]</f>
        <v>12258081.648550725</v>
      </c>
      <c r="H178" t="s">
        <v>29</v>
      </c>
      <c r="I178" t="s">
        <v>299</v>
      </c>
      <c r="J178" s="4">
        <v>552</v>
      </c>
      <c r="K178" s="4">
        <f>Table1[[#This Row],[uploads]]/Table1[[#This Row],[age_years]]</f>
        <v>54.705403203909853</v>
      </c>
      <c r="L178" t="s">
        <v>25</v>
      </c>
      <c r="M178" t="s">
        <v>26</v>
      </c>
      <c r="N178" t="s">
        <v>29</v>
      </c>
      <c r="O178">
        <v>883</v>
      </c>
      <c r="P178">
        <v>82</v>
      </c>
      <c r="Q178">
        <v>75</v>
      </c>
      <c r="R178">
        <v>44542000</v>
      </c>
      <c r="S178" s="3">
        <v>11100</v>
      </c>
      <c r="T178" s="3">
        <v>178200</v>
      </c>
      <c r="U178" s="3">
        <f>(Table1[[#This Row],[lowest_monthly_earnings]]+Table1[[#This Row],[highest_monthly_earnings]])/2</f>
        <v>94650</v>
      </c>
      <c r="V178" s="3">
        <v>133600</v>
      </c>
      <c r="W178" s="3">
        <v>2100000</v>
      </c>
      <c r="X178" s="3">
        <f>(Table1[[#This Row],[lowest_yearly_earnings]]+Table1[[#This Row],[highest_yearly_earnings]])/2</f>
        <v>1116800</v>
      </c>
      <c r="Y178" s="5">
        <v>400000</v>
      </c>
      <c r="Z178" s="6">
        <f>Table1[[#This Row],[subscribers_for_last_30_days]]/Table1[[#This Row],[subscribers]]</f>
        <v>1.6949152542372881E-2</v>
      </c>
      <c r="AA178">
        <v>2013</v>
      </c>
      <c r="AB178" t="s">
        <v>57</v>
      </c>
      <c r="AC178">
        <v>30</v>
      </c>
      <c r="AD178" s="1" t="str">
        <f>_xlfn.CONCAT(Table1[[#This Row],[created_month]]," ",Table1[[#This Row],[created_year]])</f>
        <v>Aug 2013</v>
      </c>
      <c r="AE178">
        <f>"Sept 2023" - Table1[[#This Row],[month_created]]</f>
        <v>3683</v>
      </c>
      <c r="AF178" s="2">
        <f>Table1[[#This Row],[age_days]]/365</f>
        <v>10.09041095890411</v>
      </c>
    </row>
    <row r="179" spans="1:32" x14ac:dyDescent="0.35">
      <c r="A179">
        <v>281</v>
      </c>
      <c r="B179">
        <f>_xlfn.RANK.EQ(Table1[[#This Row],[source_rank]],A:A,1)</f>
        <v>178</v>
      </c>
      <c r="C179" t="s">
        <v>300</v>
      </c>
      <c r="D179" s="4">
        <v>23600000</v>
      </c>
      <c r="E179" s="4">
        <v>7920637200</v>
      </c>
      <c r="F179" s="4">
        <f>Table1[[#This Row],[video views]]/Table1[[#This Row],[age_days]]</f>
        <v>2365075.3060615109</v>
      </c>
      <c r="G179" s="4">
        <f>Table1[[#This Row],[video views]]/Table1[[#This Row],[uploads]]</f>
        <v>6331444.6043165466</v>
      </c>
      <c r="H179" t="s">
        <v>24</v>
      </c>
      <c r="I179" t="s">
        <v>300</v>
      </c>
      <c r="J179" s="4">
        <v>1251</v>
      </c>
      <c r="K179" s="4">
        <f>Table1[[#This Row],[uploads]]/Table1[[#This Row],[age_years]]</f>
        <v>136.34368468199463</v>
      </c>
      <c r="L179" t="s">
        <v>60</v>
      </c>
      <c r="M179" t="s">
        <v>61</v>
      </c>
      <c r="N179" t="s">
        <v>77</v>
      </c>
      <c r="O179">
        <v>668</v>
      </c>
      <c r="P179">
        <v>12</v>
      </c>
      <c r="Q179">
        <v>19</v>
      </c>
      <c r="R179">
        <v>53589000</v>
      </c>
      <c r="S179" s="3">
        <v>13400</v>
      </c>
      <c r="T179" s="3">
        <v>214400</v>
      </c>
      <c r="U179" s="3">
        <f>(Table1[[#This Row],[lowest_monthly_earnings]]+Table1[[#This Row],[highest_monthly_earnings]])/2</f>
        <v>113900</v>
      </c>
      <c r="V179" s="3">
        <v>160800</v>
      </c>
      <c r="W179" s="3">
        <v>2600000</v>
      </c>
      <c r="X179" s="3">
        <f>(Table1[[#This Row],[lowest_yearly_earnings]]+Table1[[#This Row],[highest_yearly_earnings]])/2</f>
        <v>1380400</v>
      </c>
      <c r="Y179" s="5">
        <v>100000</v>
      </c>
      <c r="Z179" s="6">
        <f>Table1[[#This Row],[subscribers_for_last_30_days]]/Table1[[#This Row],[subscribers]]</f>
        <v>4.2372881355932203E-3</v>
      </c>
      <c r="AA179">
        <v>2014</v>
      </c>
      <c r="AB179" t="s">
        <v>62</v>
      </c>
      <c r="AC179">
        <v>28</v>
      </c>
      <c r="AD179" s="1" t="str">
        <f>_xlfn.CONCAT(Table1[[#This Row],[created_month]]," ",Table1[[#This Row],[created_year]])</f>
        <v>Jul 2014</v>
      </c>
      <c r="AE179">
        <f>"Sept 2023" - Table1[[#This Row],[month_created]]</f>
        <v>3349</v>
      </c>
      <c r="AF179" s="2">
        <f>Table1[[#This Row],[age_days]]/365</f>
        <v>9.1753424657534239</v>
      </c>
    </row>
    <row r="180" spans="1:32" x14ac:dyDescent="0.35">
      <c r="A180">
        <v>284</v>
      </c>
      <c r="B180">
        <f>_xlfn.RANK.EQ(Table1[[#This Row],[source_rank]],A:A,1)</f>
        <v>179</v>
      </c>
      <c r="C180" t="s">
        <v>301</v>
      </c>
      <c r="D180" s="4">
        <v>23400000</v>
      </c>
      <c r="E180" s="4">
        <v>9465863821</v>
      </c>
      <c r="F180" s="4">
        <f>Table1[[#This Row],[video views]]/Table1[[#This Row],[age_days]]</f>
        <v>8888135.0431924891</v>
      </c>
      <c r="G180" s="4">
        <f>Table1[[#This Row],[video views]]/Table1[[#This Row],[uploads]]</f>
        <v>1418744.5774880096</v>
      </c>
      <c r="H180" t="s">
        <v>24</v>
      </c>
      <c r="I180" t="s">
        <v>301</v>
      </c>
      <c r="J180" s="4">
        <v>6672</v>
      </c>
      <c r="K180" s="4">
        <f>Table1[[#This Row],[uploads]]/Table1[[#This Row],[age_years]]</f>
        <v>2286.6478873239435</v>
      </c>
      <c r="L180" t="s">
        <v>21</v>
      </c>
      <c r="M180" t="s">
        <v>22</v>
      </c>
      <c r="N180" t="s">
        <v>77</v>
      </c>
      <c r="O180">
        <v>493</v>
      </c>
      <c r="P180">
        <v>56</v>
      </c>
      <c r="Q180">
        <v>20</v>
      </c>
      <c r="R180">
        <v>367347000</v>
      </c>
      <c r="S180" s="3">
        <v>91800</v>
      </c>
      <c r="T180" s="3">
        <v>1500000</v>
      </c>
      <c r="U180" s="3">
        <f>(Table1[[#This Row],[lowest_monthly_earnings]]+Table1[[#This Row],[highest_monthly_earnings]])/2</f>
        <v>795900</v>
      </c>
      <c r="V180" s="3">
        <v>1100000</v>
      </c>
      <c r="W180" s="3">
        <v>17600000</v>
      </c>
      <c r="X180" s="3">
        <f>(Table1[[#This Row],[lowest_yearly_earnings]]+Table1[[#This Row],[highest_yearly_earnings]])/2</f>
        <v>9350000</v>
      </c>
      <c r="Y180" s="5">
        <v>900000</v>
      </c>
      <c r="Z180" s="6">
        <f>Table1[[#This Row],[subscribers_for_last_30_days]]/Table1[[#This Row],[subscribers]]</f>
        <v>3.8461538461538464E-2</v>
      </c>
      <c r="AA180">
        <v>2020</v>
      </c>
      <c r="AB180" t="s">
        <v>83</v>
      </c>
      <c r="AC180">
        <v>10</v>
      </c>
      <c r="AD180" s="1" t="str">
        <f>_xlfn.CONCAT(Table1[[#This Row],[created_month]]," ",Table1[[#This Row],[created_year]])</f>
        <v>Oct 2020</v>
      </c>
      <c r="AE180">
        <f>"Sept 2023" - Table1[[#This Row],[month_created]]</f>
        <v>1065</v>
      </c>
      <c r="AF180" s="2">
        <f>Table1[[#This Row],[age_days]]/365</f>
        <v>2.9178082191780823</v>
      </c>
    </row>
    <row r="181" spans="1:32" x14ac:dyDescent="0.35">
      <c r="A181">
        <v>286</v>
      </c>
      <c r="B181">
        <f>_xlfn.RANK.EQ(Table1[[#This Row],[source_rank]],A:A,1)</f>
        <v>180</v>
      </c>
      <c r="C181" t="s">
        <v>302</v>
      </c>
      <c r="D181" s="4">
        <v>23300000</v>
      </c>
      <c r="E181" s="4">
        <v>22471357411</v>
      </c>
      <c r="F181" s="4">
        <f>Table1[[#This Row],[video views]]/Table1[[#This Row],[age_days]]</f>
        <v>3482851.4276193427</v>
      </c>
      <c r="G181" s="4">
        <f>Table1[[#This Row],[video views]]/Table1[[#This Row],[uploads]]</f>
        <v>6144751.8214383377</v>
      </c>
      <c r="H181" t="s">
        <v>29</v>
      </c>
      <c r="I181" t="s">
        <v>302</v>
      </c>
      <c r="J181" s="4">
        <v>3657</v>
      </c>
      <c r="K181" s="4">
        <f>Table1[[#This Row],[uploads]]/Table1[[#This Row],[age_years]]</f>
        <v>206.8823620582765</v>
      </c>
      <c r="L181" t="s">
        <v>25</v>
      </c>
      <c r="M181" t="s">
        <v>26</v>
      </c>
      <c r="N181" t="s">
        <v>29</v>
      </c>
      <c r="O181">
        <v>99</v>
      </c>
      <c r="P181">
        <v>83</v>
      </c>
      <c r="Q181">
        <v>78</v>
      </c>
      <c r="R181">
        <v>124187000</v>
      </c>
      <c r="S181" s="3">
        <v>31000</v>
      </c>
      <c r="T181" s="3">
        <v>496700</v>
      </c>
      <c r="U181" s="3">
        <f>(Table1[[#This Row],[lowest_monthly_earnings]]+Table1[[#This Row],[highest_monthly_earnings]])/2</f>
        <v>263850</v>
      </c>
      <c r="V181" s="3">
        <v>372600</v>
      </c>
      <c r="W181" s="3">
        <v>6000000</v>
      </c>
      <c r="X181" s="3">
        <f>(Table1[[#This Row],[lowest_yearly_earnings]]+Table1[[#This Row],[highest_yearly_earnings]])/2</f>
        <v>3186300</v>
      </c>
      <c r="Y181" s="5">
        <v>100000</v>
      </c>
      <c r="Z181" s="6">
        <f>Table1[[#This Row],[subscribers_for_last_30_days]]/Table1[[#This Row],[subscribers]]</f>
        <v>4.2918454935622317E-3</v>
      </c>
      <c r="AA181">
        <v>2006</v>
      </c>
      <c r="AB181" t="s">
        <v>47</v>
      </c>
      <c r="AC181">
        <v>16</v>
      </c>
      <c r="AD181" s="1" t="str">
        <f>_xlfn.CONCAT(Table1[[#This Row],[created_month]]," ",Table1[[#This Row],[created_year]])</f>
        <v>Jan 2006</v>
      </c>
      <c r="AE181">
        <f>"Sept 2023" - Table1[[#This Row],[month_created]]</f>
        <v>6452</v>
      </c>
      <c r="AF181" s="2">
        <f>Table1[[#This Row],[age_days]]/365</f>
        <v>17.676712328767124</v>
      </c>
    </row>
    <row r="182" spans="1:32" x14ac:dyDescent="0.35">
      <c r="A182">
        <v>287</v>
      </c>
      <c r="B182">
        <f>_xlfn.RANK.EQ(Table1[[#This Row],[source_rank]],A:A,1)</f>
        <v>181</v>
      </c>
      <c r="C182" t="s">
        <v>303</v>
      </c>
      <c r="D182" s="4">
        <v>23200000</v>
      </c>
      <c r="E182" s="4">
        <v>2634</v>
      </c>
      <c r="F182" s="4">
        <f>Table1[[#This Row],[video views]]/Table1[[#This Row],[age_days]]</f>
        <v>0.96131386861313872</v>
      </c>
      <c r="G182" s="4">
        <f>Table1[[#This Row],[video views]]/Table1[[#This Row],[uploads]]</f>
        <v>2634</v>
      </c>
      <c r="H182" t="s">
        <v>208</v>
      </c>
      <c r="I182" t="s">
        <v>303</v>
      </c>
      <c r="J182" s="4">
        <v>1</v>
      </c>
      <c r="K182" s="4">
        <f>Table1[[#This Row],[uploads]]/Table1[[#This Row],[age_years]]</f>
        <v>0.13321167883211679</v>
      </c>
      <c r="L182" t="s">
        <v>25</v>
      </c>
      <c r="M182" t="s">
        <v>26</v>
      </c>
      <c r="N182" t="s">
        <v>29</v>
      </c>
      <c r="O182">
        <v>4053372</v>
      </c>
      <c r="P182">
        <v>84</v>
      </c>
      <c r="Q182">
        <v>79</v>
      </c>
      <c r="R182">
        <v>6589000000</v>
      </c>
      <c r="S182" s="3">
        <v>0</v>
      </c>
      <c r="T182" s="3">
        <v>0</v>
      </c>
      <c r="U182" s="3">
        <f>(Table1[[#This Row],[lowest_monthly_earnings]]+Table1[[#This Row],[highest_monthly_earnings]])/2</f>
        <v>0</v>
      </c>
      <c r="V182" s="3">
        <v>0</v>
      </c>
      <c r="W182" s="3">
        <v>0</v>
      </c>
      <c r="X182" s="3">
        <f>(Table1[[#This Row],[lowest_yearly_earnings]]+Table1[[#This Row],[highest_yearly_earnings]])/2</f>
        <v>0</v>
      </c>
      <c r="Y182" s="5">
        <v>100000</v>
      </c>
      <c r="Z182" s="6">
        <f>Table1[[#This Row],[subscribers_for_last_30_days]]/Table1[[#This Row],[subscribers]]</f>
        <v>4.3103448275862068E-3</v>
      </c>
      <c r="AA182">
        <v>2016</v>
      </c>
      <c r="AB182" t="s">
        <v>23</v>
      </c>
      <c r="AC182">
        <v>15</v>
      </c>
      <c r="AD182" s="1" t="str">
        <f>_xlfn.CONCAT(Table1[[#This Row],[created_month]]," ",Table1[[#This Row],[created_year]])</f>
        <v>Mar 2016</v>
      </c>
      <c r="AE182">
        <f>"Sept 2023" - Table1[[#This Row],[month_created]]</f>
        <v>2740</v>
      </c>
      <c r="AF182" s="2">
        <f>Table1[[#This Row],[age_days]]/365</f>
        <v>7.506849315068493</v>
      </c>
    </row>
    <row r="183" spans="1:32" x14ac:dyDescent="0.35">
      <c r="A183">
        <v>288</v>
      </c>
      <c r="B183">
        <f>_xlfn.RANK.EQ(Table1[[#This Row],[source_rank]],A:A,1)</f>
        <v>182</v>
      </c>
      <c r="C183" t="s">
        <v>304</v>
      </c>
      <c r="D183" s="4">
        <v>23200000</v>
      </c>
      <c r="E183" s="4">
        <v>15751661213</v>
      </c>
      <c r="F183" s="4">
        <f>Table1[[#This Row],[video views]]/Table1[[#This Row],[age_days]]</f>
        <v>2812294.4497411177</v>
      </c>
      <c r="G183" s="4">
        <f>Table1[[#This Row],[video views]]/Table1[[#This Row],[uploads]]</f>
        <v>91579425.656976745</v>
      </c>
      <c r="H183" t="s">
        <v>36</v>
      </c>
      <c r="I183" t="s">
        <v>304</v>
      </c>
      <c r="J183" s="4">
        <v>172</v>
      </c>
      <c r="K183" s="4">
        <f>Table1[[#This Row],[uploads]]/Table1[[#This Row],[age_years]]</f>
        <v>11.208712729869665</v>
      </c>
      <c r="L183" t="s">
        <v>25</v>
      </c>
      <c r="M183" t="s">
        <v>26</v>
      </c>
      <c r="N183" t="s">
        <v>20</v>
      </c>
      <c r="O183">
        <v>198</v>
      </c>
      <c r="P183">
        <v>83</v>
      </c>
      <c r="Q183">
        <v>79</v>
      </c>
      <c r="R183">
        <v>143169000</v>
      </c>
      <c r="S183" s="3">
        <v>35800</v>
      </c>
      <c r="T183" s="3">
        <v>572700</v>
      </c>
      <c r="U183" s="3">
        <f>(Table1[[#This Row],[lowest_monthly_earnings]]+Table1[[#This Row],[highest_monthly_earnings]])/2</f>
        <v>304250</v>
      </c>
      <c r="V183" s="3">
        <v>429500</v>
      </c>
      <c r="W183" s="3">
        <v>6900000</v>
      </c>
      <c r="X183" s="3">
        <f>(Table1[[#This Row],[lowest_yearly_earnings]]+Table1[[#This Row],[highest_yearly_earnings]])/2</f>
        <v>3664750</v>
      </c>
      <c r="Y183" s="5">
        <v>100000</v>
      </c>
      <c r="Z183" s="6">
        <f>Table1[[#This Row],[subscribers_for_last_30_days]]/Table1[[#This Row],[subscribers]]</f>
        <v>4.3103448275862068E-3</v>
      </c>
      <c r="AA183">
        <v>2008</v>
      </c>
      <c r="AB183" t="s">
        <v>37</v>
      </c>
      <c r="AC183">
        <v>15</v>
      </c>
      <c r="AD183" s="1" t="str">
        <f>_xlfn.CONCAT(Table1[[#This Row],[created_month]]," ",Table1[[#This Row],[created_year]])</f>
        <v>May 2008</v>
      </c>
      <c r="AE183">
        <f>"Sept 2023" - Table1[[#This Row],[month_created]]</f>
        <v>5601</v>
      </c>
      <c r="AF183" s="2">
        <f>Table1[[#This Row],[age_days]]/365</f>
        <v>15.345205479452055</v>
      </c>
    </row>
    <row r="184" spans="1:32" x14ac:dyDescent="0.35">
      <c r="A184">
        <v>290</v>
      </c>
      <c r="B184">
        <f>_xlfn.RANK.EQ(Table1[[#This Row],[source_rank]],A:A,1)</f>
        <v>183</v>
      </c>
      <c r="C184" t="s">
        <v>305</v>
      </c>
      <c r="D184" s="4">
        <v>23100000</v>
      </c>
      <c r="E184" s="4">
        <v>12889240875</v>
      </c>
      <c r="F184" s="4">
        <f>Table1[[#This Row],[video views]]/Table1[[#This Row],[age_days]]</f>
        <v>3884641.6139240507</v>
      </c>
      <c r="G184" s="4">
        <f>Table1[[#This Row],[video views]]/Table1[[#This Row],[uploads]]</f>
        <v>570876.11280892906</v>
      </c>
      <c r="H184" t="s">
        <v>20</v>
      </c>
      <c r="I184" t="s">
        <v>305</v>
      </c>
      <c r="J184" s="4">
        <v>22578</v>
      </c>
      <c r="K184" s="4">
        <f>Table1[[#This Row],[uploads]]/Table1[[#This Row],[age_years]]</f>
        <v>2483.7160940325493</v>
      </c>
      <c r="L184" t="s">
        <v>21</v>
      </c>
      <c r="M184" t="s">
        <v>22</v>
      </c>
      <c r="N184" t="s">
        <v>20</v>
      </c>
      <c r="O184">
        <v>293</v>
      </c>
      <c r="P184">
        <v>59</v>
      </c>
      <c r="Q184">
        <v>81</v>
      </c>
      <c r="R184">
        <v>52678000</v>
      </c>
      <c r="S184" s="3">
        <v>13200</v>
      </c>
      <c r="T184" s="3">
        <v>210700</v>
      </c>
      <c r="U184" s="3">
        <f>(Table1[[#This Row],[lowest_monthly_earnings]]+Table1[[#This Row],[highest_monthly_earnings]])/2</f>
        <v>111950</v>
      </c>
      <c r="V184" s="3">
        <v>158000</v>
      </c>
      <c r="W184" s="3">
        <v>2500000</v>
      </c>
      <c r="X184" s="3">
        <f>(Table1[[#This Row],[lowest_yearly_earnings]]+Table1[[#This Row],[highest_yearly_earnings]])/2</f>
        <v>1329000</v>
      </c>
      <c r="Y184" s="5">
        <v>100000</v>
      </c>
      <c r="Z184" s="6">
        <f>Table1[[#This Row],[subscribers_for_last_30_days]]/Table1[[#This Row],[subscribers]]</f>
        <v>4.329004329004329E-3</v>
      </c>
      <c r="AA184">
        <v>2014</v>
      </c>
      <c r="AB184" t="s">
        <v>57</v>
      </c>
      <c r="AC184">
        <v>10</v>
      </c>
      <c r="AD184" s="1" t="str">
        <f>_xlfn.CONCAT(Table1[[#This Row],[created_month]]," ",Table1[[#This Row],[created_year]])</f>
        <v>Aug 2014</v>
      </c>
      <c r="AE184">
        <f>"Sept 2023" - Table1[[#This Row],[month_created]]</f>
        <v>3318</v>
      </c>
      <c r="AF184" s="2">
        <f>Table1[[#This Row],[age_days]]/365</f>
        <v>9.0904109589041102</v>
      </c>
    </row>
    <row r="185" spans="1:32" x14ac:dyDescent="0.35">
      <c r="A185">
        <v>292</v>
      </c>
      <c r="B185">
        <f>_xlfn.RANK.EQ(Table1[[#This Row],[source_rank]],A:A,1)</f>
        <v>184</v>
      </c>
      <c r="C185" t="s">
        <v>306</v>
      </c>
      <c r="D185" s="4">
        <v>23100000</v>
      </c>
      <c r="E185" s="4">
        <v>2551113422</v>
      </c>
      <c r="F185" s="4">
        <f>Table1[[#This Row],[video views]]/Table1[[#This Row],[age_days]]</f>
        <v>416984.86793069629</v>
      </c>
      <c r="G185" s="4">
        <f>Table1[[#This Row],[video views]]/Table1[[#This Row],[uploads]]</f>
        <v>573928.77885264345</v>
      </c>
      <c r="H185" t="s">
        <v>36</v>
      </c>
      <c r="I185" t="s">
        <v>306</v>
      </c>
      <c r="J185" s="4">
        <v>4445</v>
      </c>
      <c r="K185" s="4">
        <f>Table1[[#This Row],[uploads]]/Table1[[#This Row],[age_years]]</f>
        <v>265.18878718535467</v>
      </c>
      <c r="L185" t="s">
        <v>25</v>
      </c>
      <c r="M185" t="s">
        <v>26</v>
      </c>
      <c r="N185" t="s">
        <v>209</v>
      </c>
      <c r="O185">
        <v>3568</v>
      </c>
      <c r="P185">
        <v>85</v>
      </c>
      <c r="Q185">
        <v>4</v>
      </c>
      <c r="R185">
        <v>13246000</v>
      </c>
      <c r="S185" s="3">
        <v>3300</v>
      </c>
      <c r="T185" s="3">
        <v>53000</v>
      </c>
      <c r="U185" s="3">
        <f>(Table1[[#This Row],[lowest_monthly_earnings]]+Table1[[#This Row],[highest_monthly_earnings]])/2</f>
        <v>28150</v>
      </c>
      <c r="V185" s="3">
        <v>39700</v>
      </c>
      <c r="W185" s="3">
        <v>635800</v>
      </c>
      <c r="X185" s="3">
        <f>(Table1[[#This Row],[lowest_yearly_earnings]]+Table1[[#This Row],[highest_yearly_earnings]])/2</f>
        <v>337750</v>
      </c>
      <c r="Y185" s="5">
        <v>100000</v>
      </c>
      <c r="Z185" s="6">
        <f>Table1[[#This Row],[subscribers_for_last_30_days]]/Table1[[#This Row],[subscribers]]</f>
        <v>4.329004329004329E-3</v>
      </c>
      <c r="AA185">
        <v>2006</v>
      </c>
      <c r="AB185" t="s">
        <v>52</v>
      </c>
      <c r="AC185">
        <v>6</v>
      </c>
      <c r="AD185" s="1" t="str">
        <f>_xlfn.CONCAT(Table1[[#This Row],[created_month]]," ",Table1[[#This Row],[created_year]])</f>
        <v>Dec 2006</v>
      </c>
      <c r="AE185">
        <f>"Sept 2023" - Table1[[#This Row],[month_created]]</f>
        <v>6118</v>
      </c>
      <c r="AF185" s="2">
        <f>Table1[[#This Row],[age_days]]/365</f>
        <v>16.761643835616439</v>
      </c>
    </row>
    <row r="186" spans="1:32" x14ac:dyDescent="0.35">
      <c r="A186">
        <v>293</v>
      </c>
      <c r="B186">
        <f>_xlfn.RANK.EQ(Table1[[#This Row],[source_rank]],A:A,1)</f>
        <v>185</v>
      </c>
      <c r="C186" t="s">
        <v>307</v>
      </c>
      <c r="D186" s="4">
        <v>23100000</v>
      </c>
      <c r="E186" s="4">
        <v>9299371231</v>
      </c>
      <c r="F186" s="4">
        <f>Table1[[#This Row],[video views]]/Table1[[#This Row],[age_days]]</f>
        <v>3638251.6553208139</v>
      </c>
      <c r="G186" s="4">
        <f>Table1[[#This Row],[video views]]/Table1[[#This Row],[uploads]]</f>
        <v>20393357.962719299</v>
      </c>
      <c r="H186" t="s">
        <v>20</v>
      </c>
      <c r="I186" t="s">
        <v>307</v>
      </c>
      <c r="J186" s="4">
        <v>456</v>
      </c>
      <c r="K186" s="4">
        <f>Table1[[#This Row],[uploads]]/Table1[[#This Row],[age_years]]</f>
        <v>65.117370892018783</v>
      </c>
      <c r="L186" t="s">
        <v>21</v>
      </c>
      <c r="M186" t="s">
        <v>22</v>
      </c>
      <c r="N186" t="s">
        <v>20</v>
      </c>
      <c r="O186">
        <v>506</v>
      </c>
      <c r="P186">
        <v>58</v>
      </c>
      <c r="Q186">
        <v>80</v>
      </c>
      <c r="R186">
        <v>304021000</v>
      </c>
      <c r="S186" s="3">
        <v>76000</v>
      </c>
      <c r="T186" s="3">
        <v>1200000</v>
      </c>
      <c r="U186" s="3">
        <f>(Table1[[#This Row],[lowest_monthly_earnings]]+Table1[[#This Row],[highest_monthly_earnings]])/2</f>
        <v>638000</v>
      </c>
      <c r="V186" s="3">
        <v>912100</v>
      </c>
      <c r="W186" s="3">
        <v>14600000</v>
      </c>
      <c r="X186" s="3">
        <f>(Table1[[#This Row],[lowest_yearly_earnings]]+Table1[[#This Row],[highest_yearly_earnings]])/2</f>
        <v>7756050</v>
      </c>
      <c r="Y186" s="5">
        <v>700000</v>
      </c>
      <c r="Z186" s="6">
        <f>Table1[[#This Row],[subscribers_for_last_30_days]]/Table1[[#This Row],[subscribers]]</f>
        <v>3.0303030303030304E-2</v>
      </c>
      <c r="AA186">
        <v>2016</v>
      </c>
      <c r="AB186" t="s">
        <v>33</v>
      </c>
      <c r="AC186">
        <v>27</v>
      </c>
      <c r="AD186" s="1" t="str">
        <f>_xlfn.CONCAT(Table1[[#This Row],[created_month]]," ",Table1[[#This Row],[created_year]])</f>
        <v>Sep 2016</v>
      </c>
      <c r="AE186">
        <f>"Sept 2023" - Table1[[#This Row],[month_created]]</f>
        <v>2556</v>
      </c>
      <c r="AF186" s="2">
        <f>Table1[[#This Row],[age_days]]/365</f>
        <v>7.0027397260273974</v>
      </c>
    </row>
    <row r="187" spans="1:32" x14ac:dyDescent="0.35">
      <c r="A187">
        <v>294</v>
      </c>
      <c r="B187">
        <f>_xlfn.RANK.EQ(Table1[[#This Row],[source_rank]],A:A,1)</f>
        <v>186</v>
      </c>
      <c r="C187" t="s">
        <v>308</v>
      </c>
      <c r="D187" s="4">
        <v>23100000</v>
      </c>
      <c r="E187" s="4">
        <v>13151870846</v>
      </c>
      <c r="F187" s="4">
        <f>Table1[[#This Row],[video views]]/Table1[[#This Row],[age_days]]</f>
        <v>3570966.8330165627</v>
      </c>
      <c r="G187" s="4">
        <f>Table1[[#This Row],[video views]]/Table1[[#This Row],[uploads]]</f>
        <v>3478410.6971700611</v>
      </c>
      <c r="H187" t="s">
        <v>35</v>
      </c>
      <c r="I187" t="s">
        <v>308</v>
      </c>
      <c r="J187" s="4">
        <v>3781</v>
      </c>
      <c r="K187" s="4">
        <f>Table1[[#This Row],[uploads]]/Table1[[#This Row],[age_years]]</f>
        <v>374.71219114852022</v>
      </c>
      <c r="L187" t="s">
        <v>25</v>
      </c>
      <c r="M187" t="s">
        <v>26</v>
      </c>
      <c r="N187" t="s">
        <v>20</v>
      </c>
      <c r="O187">
        <v>282</v>
      </c>
      <c r="P187">
        <v>85</v>
      </c>
      <c r="Q187">
        <v>81</v>
      </c>
      <c r="R187">
        <v>128448000</v>
      </c>
      <c r="S187" s="3">
        <v>32100</v>
      </c>
      <c r="T187" s="3">
        <v>513800</v>
      </c>
      <c r="U187" s="3">
        <f>(Table1[[#This Row],[lowest_monthly_earnings]]+Table1[[#This Row],[highest_monthly_earnings]])/2</f>
        <v>272950</v>
      </c>
      <c r="V187" s="3">
        <v>385300</v>
      </c>
      <c r="W187" s="3">
        <v>6200000</v>
      </c>
      <c r="X187" s="3">
        <f>(Table1[[#This Row],[lowest_yearly_earnings]]+Table1[[#This Row],[highest_yearly_earnings]])/2</f>
        <v>3292650</v>
      </c>
      <c r="Y187" s="5">
        <v>700000</v>
      </c>
      <c r="Z187" s="6">
        <f>Table1[[#This Row],[subscribers_for_last_30_days]]/Table1[[#This Row],[subscribers]]</f>
        <v>3.0303030303030304E-2</v>
      </c>
      <c r="AA187">
        <v>2013</v>
      </c>
      <c r="AB187" t="s">
        <v>57</v>
      </c>
      <c r="AC187">
        <v>30</v>
      </c>
      <c r="AD187" s="1" t="str">
        <f>_xlfn.CONCAT(Table1[[#This Row],[created_month]]," ",Table1[[#This Row],[created_year]])</f>
        <v>Aug 2013</v>
      </c>
      <c r="AE187">
        <f>"Sept 2023" - Table1[[#This Row],[month_created]]</f>
        <v>3683</v>
      </c>
      <c r="AF187" s="2">
        <f>Table1[[#This Row],[age_days]]/365</f>
        <v>10.09041095890411</v>
      </c>
    </row>
    <row r="188" spans="1:32" x14ac:dyDescent="0.35">
      <c r="A188">
        <v>295</v>
      </c>
      <c r="B188">
        <f>_xlfn.RANK.EQ(Table1[[#This Row],[source_rank]],A:A,1)</f>
        <v>187</v>
      </c>
      <c r="C188" t="s">
        <v>309</v>
      </c>
      <c r="D188" s="4">
        <v>23000000</v>
      </c>
      <c r="E188" s="4">
        <v>31494513067</v>
      </c>
      <c r="F188" s="4">
        <f>Table1[[#This Row],[video views]]/Table1[[#This Row],[age_days]]</f>
        <v>20679260.057124097</v>
      </c>
      <c r="G188" s="4">
        <f>Table1[[#This Row],[video views]]/Table1[[#This Row],[uploads]]</f>
        <v>10841484.704647159</v>
      </c>
      <c r="H188" t="s">
        <v>29</v>
      </c>
      <c r="I188" t="s">
        <v>309</v>
      </c>
      <c r="J188" s="4">
        <v>2905</v>
      </c>
      <c r="K188" s="4">
        <f>Table1[[#This Row],[uploads]]/Table1[[#This Row],[age_years]]</f>
        <v>696.20814182534468</v>
      </c>
      <c r="L188" t="s">
        <v>310</v>
      </c>
      <c r="M188" t="s">
        <v>311</v>
      </c>
      <c r="N188" t="s">
        <v>119</v>
      </c>
      <c r="O188">
        <v>34</v>
      </c>
      <c r="P188">
        <v>1</v>
      </c>
      <c r="Q188">
        <v>15</v>
      </c>
      <c r="R188">
        <v>756717000</v>
      </c>
      <c r="S188" s="3">
        <v>189200</v>
      </c>
      <c r="T188" s="3">
        <v>3000000</v>
      </c>
      <c r="U188" s="3">
        <f>(Table1[[#This Row],[lowest_monthly_earnings]]+Table1[[#This Row],[highest_monthly_earnings]])/2</f>
        <v>1594600</v>
      </c>
      <c r="V188" s="3">
        <v>2300000</v>
      </c>
      <c r="W188" s="3">
        <v>36300000</v>
      </c>
      <c r="X188" s="3">
        <f>(Table1[[#This Row],[lowest_yearly_earnings]]+Table1[[#This Row],[highest_yearly_earnings]])/2</f>
        <v>19300000</v>
      </c>
      <c r="Y188" s="5">
        <v>800000</v>
      </c>
      <c r="Z188" s="6">
        <f>Table1[[#This Row],[subscribers_for_last_30_days]]/Table1[[#This Row],[subscribers]]</f>
        <v>3.4782608695652174E-2</v>
      </c>
      <c r="AA188">
        <v>2019</v>
      </c>
      <c r="AB188" t="s">
        <v>62</v>
      </c>
      <c r="AC188">
        <v>10</v>
      </c>
      <c r="AD188" s="1" t="str">
        <f>_xlfn.CONCAT(Table1[[#This Row],[created_month]]," ",Table1[[#This Row],[created_year]])</f>
        <v>Jul 2019</v>
      </c>
      <c r="AE188">
        <f>"Sept 2023" - Table1[[#This Row],[month_created]]</f>
        <v>1523</v>
      </c>
      <c r="AF188" s="2">
        <f>Table1[[#This Row],[age_days]]/365</f>
        <v>4.1726027397260275</v>
      </c>
    </row>
    <row r="189" spans="1:32" x14ac:dyDescent="0.35">
      <c r="A189">
        <v>297</v>
      </c>
      <c r="B189">
        <f>_xlfn.RANK.EQ(Table1[[#This Row],[source_rank]],A:A,1)</f>
        <v>188</v>
      </c>
      <c r="C189" t="s">
        <v>312</v>
      </c>
      <c r="D189" s="4">
        <v>23000000</v>
      </c>
      <c r="E189" s="4">
        <v>6041264489</v>
      </c>
      <c r="F189" s="4">
        <f>Table1[[#This Row],[video views]]/Table1[[#This Row],[age_days]]</f>
        <v>944981.14953855774</v>
      </c>
      <c r="G189" s="4">
        <f>Table1[[#This Row],[video views]]/Table1[[#This Row],[uploads]]</f>
        <v>3780515.950563204</v>
      </c>
      <c r="H189" t="s">
        <v>29</v>
      </c>
      <c r="I189" t="s">
        <v>312</v>
      </c>
      <c r="J189" s="4">
        <v>1598</v>
      </c>
      <c r="K189" s="4">
        <f>Table1[[#This Row],[uploads]]/Table1[[#This Row],[age_years]]</f>
        <v>91.235726575942437</v>
      </c>
      <c r="L189" t="s">
        <v>80</v>
      </c>
      <c r="M189" t="s">
        <v>81</v>
      </c>
      <c r="N189" t="s">
        <v>29</v>
      </c>
      <c r="O189">
        <v>1040</v>
      </c>
      <c r="P189">
        <v>5</v>
      </c>
      <c r="Q189">
        <v>80</v>
      </c>
      <c r="R189">
        <v>35539000</v>
      </c>
      <c r="S189" s="3">
        <v>8900</v>
      </c>
      <c r="T189" s="3">
        <v>142200</v>
      </c>
      <c r="U189" s="3">
        <f>(Table1[[#This Row],[lowest_monthly_earnings]]+Table1[[#This Row],[highest_monthly_earnings]])/2</f>
        <v>75550</v>
      </c>
      <c r="V189" s="3">
        <v>106600</v>
      </c>
      <c r="W189" s="3">
        <v>1700000</v>
      </c>
      <c r="X189" s="3">
        <f>(Table1[[#This Row],[lowest_yearly_earnings]]+Table1[[#This Row],[highest_yearly_earnings]])/2</f>
        <v>903300</v>
      </c>
      <c r="Y189" s="5">
        <v>100000</v>
      </c>
      <c r="Z189" s="6">
        <f>Table1[[#This Row],[subscribers_for_last_30_days]]/Table1[[#This Row],[subscribers]]</f>
        <v>4.3478260869565218E-3</v>
      </c>
      <c r="AA189">
        <v>2006</v>
      </c>
      <c r="AB189" t="s">
        <v>23</v>
      </c>
      <c r="AC189">
        <v>9</v>
      </c>
      <c r="AD189" s="1" t="str">
        <f>_xlfn.CONCAT(Table1[[#This Row],[created_month]]," ",Table1[[#This Row],[created_year]])</f>
        <v>Mar 2006</v>
      </c>
      <c r="AE189">
        <f>"Sept 2023" - Table1[[#This Row],[month_created]]</f>
        <v>6393</v>
      </c>
      <c r="AF189" s="2">
        <f>Table1[[#This Row],[age_days]]/365</f>
        <v>17.515068493150686</v>
      </c>
    </row>
    <row r="190" spans="1:32" x14ac:dyDescent="0.35">
      <c r="A190">
        <v>298</v>
      </c>
      <c r="B190">
        <f>_xlfn.RANK.EQ(Table1[[#This Row],[source_rank]],A:A,1)</f>
        <v>189</v>
      </c>
      <c r="C190" t="s">
        <v>313</v>
      </c>
      <c r="D190" s="4">
        <v>23000000</v>
      </c>
      <c r="E190" s="4">
        <v>10939966484</v>
      </c>
      <c r="F190" s="4">
        <f>Table1[[#This Row],[video views]]/Table1[[#This Row],[age_days]]</f>
        <v>3151819.787957361</v>
      </c>
      <c r="G190" s="4">
        <f>Table1[[#This Row],[video views]]/Table1[[#This Row],[uploads]]</f>
        <v>1913250.5218607904</v>
      </c>
      <c r="H190" t="s">
        <v>29</v>
      </c>
      <c r="I190" t="s">
        <v>313</v>
      </c>
      <c r="J190" s="4">
        <v>5718</v>
      </c>
      <c r="K190" s="4">
        <f>Table1[[#This Row],[uploads]]/Table1[[#This Row],[age_years]]</f>
        <v>601.28781331028517</v>
      </c>
      <c r="L190" t="s">
        <v>21</v>
      </c>
      <c r="M190" t="s">
        <v>22</v>
      </c>
      <c r="N190" t="s">
        <v>20</v>
      </c>
      <c r="O190">
        <v>382</v>
      </c>
      <c r="P190">
        <v>60</v>
      </c>
      <c r="Q190">
        <v>82</v>
      </c>
      <c r="R190">
        <v>93183000</v>
      </c>
      <c r="S190" s="3">
        <v>23300</v>
      </c>
      <c r="T190" s="3">
        <v>372700</v>
      </c>
      <c r="U190" s="3">
        <f>(Table1[[#This Row],[lowest_monthly_earnings]]+Table1[[#This Row],[highest_monthly_earnings]])/2</f>
        <v>198000</v>
      </c>
      <c r="V190" s="3">
        <v>279500</v>
      </c>
      <c r="W190" s="3">
        <v>4500000</v>
      </c>
      <c r="X190" s="3">
        <f>(Table1[[#This Row],[lowest_yearly_earnings]]+Table1[[#This Row],[highest_yearly_earnings]])/2</f>
        <v>2389750</v>
      </c>
      <c r="Y190" s="5">
        <v>100000</v>
      </c>
      <c r="Z190" s="6">
        <f>Table1[[#This Row],[subscribers_for_last_30_days]]/Table1[[#This Row],[subscribers]]</f>
        <v>4.3478260869565218E-3</v>
      </c>
      <c r="AA190">
        <v>2014</v>
      </c>
      <c r="AB190" t="s">
        <v>23</v>
      </c>
      <c r="AC190">
        <v>23</v>
      </c>
      <c r="AD190" s="1" t="str">
        <f>_xlfn.CONCAT(Table1[[#This Row],[created_month]]," ",Table1[[#This Row],[created_year]])</f>
        <v>Mar 2014</v>
      </c>
      <c r="AE190">
        <f>"Sept 2023" - Table1[[#This Row],[month_created]]</f>
        <v>3471</v>
      </c>
      <c r="AF190" s="2">
        <f>Table1[[#This Row],[age_days]]/365</f>
        <v>9.5095890410958912</v>
      </c>
    </row>
    <row r="191" spans="1:32" x14ac:dyDescent="0.35">
      <c r="A191">
        <v>299</v>
      </c>
      <c r="B191">
        <f>_xlfn.RANK.EQ(Table1[[#This Row],[source_rank]],A:A,1)</f>
        <v>190</v>
      </c>
      <c r="C191" t="s">
        <v>314</v>
      </c>
      <c r="D191" s="4">
        <v>22900000</v>
      </c>
      <c r="E191" s="4">
        <v>5320485069</v>
      </c>
      <c r="F191" s="4">
        <f>Table1[[#This Row],[video views]]/Table1[[#This Row],[age_days]]</f>
        <v>1180755.6744340879</v>
      </c>
      <c r="G191" s="4">
        <f>Table1[[#This Row],[video views]]/Table1[[#This Row],[uploads]]</f>
        <v>3185919.2029940118</v>
      </c>
      <c r="H191" t="s">
        <v>238</v>
      </c>
      <c r="I191" t="s">
        <v>314</v>
      </c>
      <c r="J191" s="4">
        <v>1670</v>
      </c>
      <c r="K191" s="4">
        <f>Table1[[#This Row],[uploads]]/Table1[[#This Row],[age_years]]</f>
        <v>135.27518863737239</v>
      </c>
      <c r="L191" t="s">
        <v>21</v>
      </c>
      <c r="M191" t="s">
        <v>22</v>
      </c>
      <c r="N191" t="s">
        <v>77</v>
      </c>
      <c r="O191">
        <v>1248</v>
      </c>
      <c r="P191">
        <v>61</v>
      </c>
      <c r="Q191">
        <v>22</v>
      </c>
      <c r="R191">
        <v>118846000</v>
      </c>
      <c r="S191" s="3">
        <v>0</v>
      </c>
      <c r="T191" s="3">
        <v>0</v>
      </c>
      <c r="U191" s="3">
        <f>(Table1[[#This Row],[lowest_monthly_earnings]]+Table1[[#This Row],[highest_monthly_earnings]])/2</f>
        <v>0</v>
      </c>
      <c r="V191" s="3">
        <v>0</v>
      </c>
      <c r="W191" s="3">
        <v>0</v>
      </c>
      <c r="X191" s="3">
        <f>(Table1[[#This Row],[lowest_yearly_earnings]]+Table1[[#This Row],[highest_yearly_earnings]])/2</f>
        <v>0</v>
      </c>
      <c r="Y191" s="5">
        <v>300000</v>
      </c>
      <c r="Z191" s="6">
        <f>Table1[[#This Row],[subscribers_for_last_30_days]]/Table1[[#This Row],[subscribers]]</f>
        <v>1.3100436681222707E-2</v>
      </c>
      <c r="AA191">
        <v>2011</v>
      </c>
      <c r="AB191" t="s">
        <v>37</v>
      </c>
      <c r="AC191">
        <v>17</v>
      </c>
      <c r="AD191" s="1" t="str">
        <f>_xlfn.CONCAT(Table1[[#This Row],[created_month]]," ",Table1[[#This Row],[created_year]])</f>
        <v>May 2011</v>
      </c>
      <c r="AE191">
        <f>"Sept 2023" - Table1[[#This Row],[month_created]]</f>
        <v>4506</v>
      </c>
      <c r="AF191" s="2">
        <f>Table1[[#This Row],[age_days]]/365</f>
        <v>12.345205479452055</v>
      </c>
    </row>
    <row r="192" spans="1:32" x14ac:dyDescent="0.35">
      <c r="A192">
        <v>301</v>
      </c>
      <c r="B192">
        <f>_xlfn.RANK.EQ(Table1[[#This Row],[source_rank]],A:A,1)</f>
        <v>191</v>
      </c>
      <c r="C192" t="s">
        <v>315</v>
      </c>
      <c r="D192" s="4">
        <v>22900000</v>
      </c>
      <c r="E192" s="4">
        <v>16298342829</v>
      </c>
      <c r="F192" s="4">
        <f>Table1[[#This Row],[video views]]/Table1[[#This Row],[age_days]]</f>
        <v>4119904.6584934276</v>
      </c>
      <c r="G192" s="4">
        <f>Table1[[#This Row],[video views]]/Table1[[#This Row],[uploads]]</f>
        <v>14062418.316652287</v>
      </c>
      <c r="H192" t="s">
        <v>20</v>
      </c>
      <c r="I192" t="s">
        <v>315</v>
      </c>
      <c r="J192" s="4">
        <v>1159</v>
      </c>
      <c r="K192" s="4">
        <f>Table1[[#This Row],[uploads]]/Table1[[#This Row],[age_years]]</f>
        <v>106.93503538928211</v>
      </c>
      <c r="L192" t="s">
        <v>228</v>
      </c>
      <c r="M192" t="s">
        <v>229</v>
      </c>
      <c r="N192" t="s">
        <v>20</v>
      </c>
      <c r="O192">
        <v>181</v>
      </c>
      <c r="P192">
        <v>2</v>
      </c>
      <c r="Q192">
        <v>83</v>
      </c>
      <c r="R192">
        <v>169056000</v>
      </c>
      <c r="S192" s="3">
        <v>42300</v>
      </c>
      <c r="T192" s="3">
        <v>676200</v>
      </c>
      <c r="U192" s="3">
        <f>(Table1[[#This Row],[lowest_monthly_earnings]]+Table1[[#This Row],[highest_monthly_earnings]])/2</f>
        <v>359250</v>
      </c>
      <c r="V192" s="3">
        <v>507200</v>
      </c>
      <c r="W192" s="3">
        <v>8100000</v>
      </c>
      <c r="X192" s="3">
        <f>(Table1[[#This Row],[lowest_yearly_earnings]]+Table1[[#This Row],[highest_yearly_earnings]])/2</f>
        <v>4303600</v>
      </c>
      <c r="Y192" s="5">
        <v>300000</v>
      </c>
      <c r="Z192" s="6">
        <f>Table1[[#This Row],[subscribers_for_last_30_days]]/Table1[[#This Row],[subscribers]]</f>
        <v>1.3100436681222707E-2</v>
      </c>
      <c r="AA192">
        <v>2012</v>
      </c>
      <c r="AB192" t="s">
        <v>91</v>
      </c>
      <c r="AC192">
        <v>1</v>
      </c>
      <c r="AD192" s="1" t="str">
        <f>_xlfn.CONCAT(Table1[[#This Row],[created_month]]," ",Table1[[#This Row],[created_year]])</f>
        <v>Nov 2012</v>
      </c>
      <c r="AE192">
        <f>"Sept 2023" - Table1[[#This Row],[month_created]]</f>
        <v>3956</v>
      </c>
      <c r="AF192" s="2">
        <f>Table1[[#This Row],[age_days]]/365</f>
        <v>10.838356164383562</v>
      </c>
    </row>
    <row r="193" spans="1:32" x14ac:dyDescent="0.35">
      <c r="A193">
        <v>302</v>
      </c>
      <c r="B193">
        <f>_xlfn.RANK.EQ(Table1[[#This Row],[source_rank]],A:A,1)</f>
        <v>192</v>
      </c>
      <c r="C193" t="s">
        <v>316</v>
      </c>
      <c r="D193" s="4">
        <v>22900000</v>
      </c>
      <c r="E193" s="4">
        <v>13206471140</v>
      </c>
      <c r="F193" s="4">
        <f>Table1[[#This Row],[video views]]/Table1[[#This Row],[age_days]]</f>
        <v>6570383.6517412933</v>
      </c>
      <c r="G193" s="4">
        <f>Table1[[#This Row],[video views]]/Table1[[#This Row],[uploads]]</f>
        <v>10556731.526778577</v>
      </c>
      <c r="H193" t="s">
        <v>32</v>
      </c>
      <c r="I193" t="s">
        <v>317</v>
      </c>
      <c r="J193" s="4">
        <v>1251</v>
      </c>
      <c r="K193" s="4">
        <f>Table1[[#This Row],[uploads]]/Table1[[#This Row],[age_years]]</f>
        <v>227.17164179104478</v>
      </c>
      <c r="L193" t="s">
        <v>139</v>
      </c>
      <c r="M193" t="s">
        <v>140</v>
      </c>
      <c r="N193" t="s">
        <v>32</v>
      </c>
      <c r="O193">
        <v>278</v>
      </c>
      <c r="P193">
        <v>12</v>
      </c>
      <c r="Q193">
        <v>17</v>
      </c>
      <c r="R193">
        <v>136821000</v>
      </c>
      <c r="S193" s="3">
        <v>34200</v>
      </c>
      <c r="T193" s="3">
        <v>547300</v>
      </c>
      <c r="U193" s="3">
        <f>(Table1[[#This Row],[lowest_monthly_earnings]]+Table1[[#This Row],[highest_monthly_earnings]])/2</f>
        <v>290750</v>
      </c>
      <c r="V193" s="3">
        <v>410500</v>
      </c>
      <c r="W193" s="3">
        <v>6600000</v>
      </c>
      <c r="X193" s="3">
        <f>(Table1[[#This Row],[lowest_yearly_earnings]]+Table1[[#This Row],[highest_yearly_earnings]])/2</f>
        <v>3505250</v>
      </c>
      <c r="Y193" s="5">
        <v>200000</v>
      </c>
      <c r="Z193" s="6">
        <f>Table1[[#This Row],[subscribers_for_last_30_days]]/Table1[[#This Row],[subscribers]]</f>
        <v>8.7336244541484712E-3</v>
      </c>
      <c r="AA193">
        <v>2018</v>
      </c>
      <c r="AB193" t="s">
        <v>23</v>
      </c>
      <c r="AC193">
        <v>19</v>
      </c>
      <c r="AD193" s="1" t="str">
        <f>_xlfn.CONCAT(Table1[[#This Row],[created_month]]," ",Table1[[#This Row],[created_year]])</f>
        <v>Mar 2018</v>
      </c>
      <c r="AE193">
        <f>"Sept 2023" - Table1[[#This Row],[month_created]]</f>
        <v>2010</v>
      </c>
      <c r="AF193" s="2">
        <f>Table1[[#This Row],[age_days]]/365</f>
        <v>5.506849315068493</v>
      </c>
    </row>
    <row r="194" spans="1:32" x14ac:dyDescent="0.35">
      <c r="A194">
        <v>304</v>
      </c>
      <c r="B194">
        <f>_xlfn.RANK.EQ(Table1[[#This Row],[source_rank]],A:A,1)</f>
        <v>193</v>
      </c>
      <c r="C194" t="s">
        <v>318</v>
      </c>
      <c r="D194" s="4">
        <v>22700000</v>
      </c>
      <c r="E194" s="4">
        <v>10115316784</v>
      </c>
      <c r="F194" s="4">
        <f>Table1[[#This Row],[video views]]/Table1[[#This Row],[age_days]]</f>
        <v>3461778.5023956196</v>
      </c>
      <c r="G194" s="4">
        <f>Table1[[#This Row],[video views]]/Table1[[#This Row],[uploads]]</f>
        <v>10269357.141116751</v>
      </c>
      <c r="H194" t="s">
        <v>36</v>
      </c>
      <c r="I194" t="s">
        <v>318</v>
      </c>
      <c r="J194" s="4">
        <v>985</v>
      </c>
      <c r="K194" s="4">
        <f>Table1[[#This Row],[uploads]]/Table1[[#This Row],[age_years]]</f>
        <v>123.04072553045859</v>
      </c>
      <c r="L194" t="s">
        <v>25</v>
      </c>
      <c r="M194" t="s">
        <v>26</v>
      </c>
      <c r="N194" t="s">
        <v>32</v>
      </c>
      <c r="O194">
        <v>438</v>
      </c>
      <c r="P194">
        <v>87</v>
      </c>
      <c r="Q194">
        <v>18</v>
      </c>
      <c r="R194">
        <v>155215000</v>
      </c>
      <c r="S194" s="3">
        <v>38800</v>
      </c>
      <c r="T194" s="3">
        <v>620900</v>
      </c>
      <c r="U194" s="3">
        <f>(Table1[[#This Row],[lowest_monthly_earnings]]+Table1[[#This Row],[highest_monthly_earnings]])/2</f>
        <v>329850</v>
      </c>
      <c r="V194" s="3">
        <v>465600</v>
      </c>
      <c r="W194" s="3">
        <v>7500000</v>
      </c>
      <c r="X194" s="3">
        <f>(Table1[[#This Row],[lowest_yearly_earnings]]+Table1[[#This Row],[highest_yearly_earnings]])/2</f>
        <v>3982800</v>
      </c>
      <c r="Y194" s="5">
        <v>300000</v>
      </c>
      <c r="Z194" s="6">
        <f>Table1[[#This Row],[subscribers_for_last_30_days]]/Table1[[#This Row],[subscribers]]</f>
        <v>1.3215859030837005E-2</v>
      </c>
      <c r="AA194">
        <v>2015</v>
      </c>
      <c r="AB194" t="s">
        <v>33</v>
      </c>
      <c r="AC194">
        <v>9</v>
      </c>
      <c r="AD194" s="1" t="str">
        <f>_xlfn.CONCAT(Table1[[#This Row],[created_month]]," ",Table1[[#This Row],[created_year]])</f>
        <v>Sep 2015</v>
      </c>
      <c r="AE194">
        <f>"Sept 2023" - Table1[[#This Row],[month_created]]</f>
        <v>2922</v>
      </c>
      <c r="AF194" s="2">
        <f>Table1[[#This Row],[age_days]]/365</f>
        <v>8.0054794520547947</v>
      </c>
    </row>
    <row r="195" spans="1:32" x14ac:dyDescent="0.35">
      <c r="A195">
        <v>306</v>
      </c>
      <c r="B195">
        <f>_xlfn.RANK.EQ(Table1[[#This Row],[source_rank]],A:A,1)</f>
        <v>194</v>
      </c>
      <c r="C195" t="s">
        <v>319</v>
      </c>
      <c r="D195" s="4">
        <v>22600000</v>
      </c>
      <c r="E195" s="4">
        <v>20847038152</v>
      </c>
      <c r="F195" s="4">
        <f>Table1[[#This Row],[video views]]/Table1[[#This Row],[age_days]]</f>
        <v>7528724.5041531241</v>
      </c>
      <c r="G195" s="4">
        <f>Table1[[#This Row],[video views]]/Table1[[#This Row],[uploads]]</f>
        <v>341956.53421691491</v>
      </c>
      <c r="H195" t="s">
        <v>36</v>
      </c>
      <c r="I195" t="s">
        <v>319</v>
      </c>
      <c r="J195" s="4">
        <v>60964</v>
      </c>
      <c r="K195" s="4">
        <f>Table1[[#This Row],[uploads]]/Table1[[#This Row],[age_years]]</f>
        <v>8036.0635608522934</v>
      </c>
      <c r="L195" t="s">
        <v>21</v>
      </c>
      <c r="M195" t="s">
        <v>22</v>
      </c>
      <c r="N195" t="s">
        <v>29</v>
      </c>
      <c r="O195">
        <v>109</v>
      </c>
      <c r="P195">
        <v>63</v>
      </c>
      <c r="Q195">
        <v>82</v>
      </c>
      <c r="R195">
        <v>982238000</v>
      </c>
      <c r="S195" s="3">
        <v>245600</v>
      </c>
      <c r="T195" s="3">
        <v>3900000</v>
      </c>
      <c r="U195" s="3">
        <f>(Table1[[#This Row],[lowest_monthly_earnings]]+Table1[[#This Row],[highest_monthly_earnings]])/2</f>
        <v>2072800</v>
      </c>
      <c r="V195" s="3">
        <v>2900000</v>
      </c>
      <c r="W195" s="3">
        <v>47100000</v>
      </c>
      <c r="X195" s="3">
        <f>(Table1[[#This Row],[lowest_yearly_earnings]]+Table1[[#This Row],[highest_yearly_earnings]])/2</f>
        <v>25000000</v>
      </c>
      <c r="Y195" s="5">
        <v>600000</v>
      </c>
      <c r="Z195" s="6">
        <f>Table1[[#This Row],[subscribers_for_last_30_days]]/Table1[[#This Row],[subscribers]]</f>
        <v>2.6548672566371681E-2</v>
      </c>
      <c r="AA195">
        <v>2016</v>
      </c>
      <c r="AB195" t="s">
        <v>30</v>
      </c>
      <c r="AC195">
        <v>26</v>
      </c>
      <c r="AD195" s="1" t="str">
        <f>_xlfn.CONCAT(Table1[[#This Row],[created_month]]," ",Table1[[#This Row],[created_year]])</f>
        <v>Feb 2016</v>
      </c>
      <c r="AE195">
        <f>"Sept 2023" - Table1[[#This Row],[month_created]]</f>
        <v>2769</v>
      </c>
      <c r="AF195" s="2">
        <f>Table1[[#This Row],[age_days]]/365</f>
        <v>7.5863013698630137</v>
      </c>
    </row>
    <row r="196" spans="1:32" x14ac:dyDescent="0.35">
      <c r="A196">
        <v>307</v>
      </c>
      <c r="B196">
        <f>_xlfn.RANK.EQ(Table1[[#This Row],[source_rank]],A:A,1)</f>
        <v>195</v>
      </c>
      <c r="C196" t="s">
        <v>320</v>
      </c>
      <c r="D196" s="4">
        <v>22600000</v>
      </c>
      <c r="E196" s="4">
        <v>9223534599</v>
      </c>
      <c r="F196" s="4">
        <f>Table1[[#This Row],[video views]]/Table1[[#This Row],[age_days]]</f>
        <v>7770458.8028643643</v>
      </c>
      <c r="G196" s="4">
        <f>Table1[[#This Row],[video views]]/Table1[[#This Row],[uploads]]</f>
        <v>18633403.23030303</v>
      </c>
      <c r="H196" t="s">
        <v>119</v>
      </c>
      <c r="I196" t="s">
        <v>320</v>
      </c>
      <c r="J196" s="4">
        <v>495</v>
      </c>
      <c r="K196" s="4">
        <f>Table1[[#This Row],[uploads]]/Table1[[#This Row],[age_years]]</f>
        <v>152.21145745577087</v>
      </c>
      <c r="L196" t="s">
        <v>21</v>
      </c>
      <c r="M196" t="s">
        <v>22</v>
      </c>
      <c r="N196" t="s">
        <v>29</v>
      </c>
      <c r="O196">
        <v>508</v>
      </c>
      <c r="P196">
        <v>62</v>
      </c>
      <c r="Q196">
        <v>81</v>
      </c>
      <c r="R196">
        <v>399152000</v>
      </c>
      <c r="S196" s="3">
        <v>99800</v>
      </c>
      <c r="T196" s="3">
        <v>1600000</v>
      </c>
      <c r="U196" s="3">
        <f>(Table1[[#This Row],[lowest_monthly_earnings]]+Table1[[#This Row],[highest_monthly_earnings]])/2</f>
        <v>849900</v>
      </c>
      <c r="V196" s="3">
        <v>1200000</v>
      </c>
      <c r="W196" s="3">
        <v>19200000</v>
      </c>
      <c r="X196" s="3">
        <f>(Table1[[#This Row],[lowest_yearly_earnings]]+Table1[[#This Row],[highest_yearly_earnings]])/2</f>
        <v>10200000</v>
      </c>
      <c r="Y196" s="5">
        <v>1400000</v>
      </c>
      <c r="Z196" s="6">
        <f>Table1[[#This Row],[subscribers_for_last_30_days]]/Table1[[#This Row],[subscribers]]</f>
        <v>6.1946902654867256E-2</v>
      </c>
      <c r="AA196">
        <v>2020</v>
      </c>
      <c r="AB196" t="s">
        <v>56</v>
      </c>
      <c r="AC196">
        <v>29</v>
      </c>
      <c r="AD196" s="1" t="str">
        <f>_xlfn.CONCAT(Table1[[#This Row],[created_month]]," ",Table1[[#This Row],[created_year]])</f>
        <v>Jun 2020</v>
      </c>
      <c r="AE196">
        <f>"Sept 2023" - Table1[[#This Row],[month_created]]</f>
        <v>1187</v>
      </c>
      <c r="AF196" s="2">
        <f>Table1[[#This Row],[age_days]]/365</f>
        <v>3.2520547945205478</v>
      </c>
    </row>
    <row r="197" spans="1:32" x14ac:dyDescent="0.35">
      <c r="A197">
        <v>308</v>
      </c>
      <c r="B197">
        <f>_xlfn.RANK.EQ(Table1[[#This Row],[source_rank]],A:A,1)</f>
        <v>196</v>
      </c>
      <c r="C197" t="s">
        <v>321</v>
      </c>
      <c r="D197" s="4">
        <v>22600000</v>
      </c>
      <c r="E197" s="4">
        <v>14231943358</v>
      </c>
      <c r="F197" s="4">
        <f>Table1[[#This Row],[video views]]/Table1[[#This Row],[age_days]]</f>
        <v>3542928.3938262383</v>
      </c>
      <c r="G197" s="4">
        <f>Table1[[#This Row],[video views]]/Table1[[#This Row],[uploads]]</f>
        <v>79066351.98888889</v>
      </c>
      <c r="H197" t="s">
        <v>20</v>
      </c>
      <c r="I197" t="s">
        <v>321</v>
      </c>
      <c r="J197" s="4">
        <v>180</v>
      </c>
      <c r="K197" s="4">
        <f>Table1[[#This Row],[uploads]]/Table1[[#This Row],[age_years]]</f>
        <v>16.355489171023152</v>
      </c>
      <c r="L197" t="s">
        <v>25</v>
      </c>
      <c r="M197" t="s">
        <v>26</v>
      </c>
      <c r="N197" t="s">
        <v>20</v>
      </c>
      <c r="O197">
        <v>246</v>
      </c>
      <c r="P197">
        <v>88</v>
      </c>
      <c r="Q197">
        <v>84</v>
      </c>
      <c r="R197">
        <v>81660000</v>
      </c>
      <c r="S197" s="3">
        <v>20400</v>
      </c>
      <c r="T197" s="3">
        <v>326600</v>
      </c>
      <c r="U197" s="3">
        <f>(Table1[[#This Row],[lowest_monthly_earnings]]+Table1[[#This Row],[highest_monthly_earnings]])/2</f>
        <v>173500</v>
      </c>
      <c r="V197" s="3">
        <v>245000</v>
      </c>
      <c r="W197" s="3">
        <v>3900000</v>
      </c>
      <c r="X197" s="3">
        <f>(Table1[[#This Row],[lowest_yearly_earnings]]+Table1[[#This Row],[highest_yearly_earnings]])/2</f>
        <v>2072500</v>
      </c>
      <c r="Y197" s="5">
        <v>100000</v>
      </c>
      <c r="Z197" s="6">
        <f>Table1[[#This Row],[subscribers_for_last_30_days]]/Table1[[#This Row],[subscribers]]</f>
        <v>4.4247787610619468E-3</v>
      </c>
      <c r="AA197">
        <v>2012</v>
      </c>
      <c r="AB197" t="s">
        <v>33</v>
      </c>
      <c r="AC197">
        <v>22</v>
      </c>
      <c r="AD197" s="1" t="str">
        <f>_xlfn.CONCAT(Table1[[#This Row],[created_month]]," ",Table1[[#This Row],[created_year]])</f>
        <v>Sep 2012</v>
      </c>
      <c r="AE197">
        <f>"Sept 2023" - Table1[[#This Row],[month_created]]</f>
        <v>4017</v>
      </c>
      <c r="AF197" s="2">
        <f>Table1[[#This Row],[age_days]]/365</f>
        <v>11.005479452054795</v>
      </c>
    </row>
    <row r="198" spans="1:32" x14ac:dyDescent="0.35">
      <c r="A198">
        <v>309</v>
      </c>
      <c r="B198">
        <f>_xlfn.RANK.EQ(Table1[[#This Row],[source_rank]],A:A,1)</f>
        <v>197</v>
      </c>
      <c r="C198" t="s">
        <v>322</v>
      </c>
      <c r="D198" s="4">
        <v>22600000</v>
      </c>
      <c r="E198" s="4">
        <v>17507060680</v>
      </c>
      <c r="F198" s="4">
        <f>Table1[[#This Row],[video views]]/Table1[[#This Row],[age_days]]</f>
        <v>3759300.1245436976</v>
      </c>
      <c r="G198" s="4">
        <f>Table1[[#This Row],[video views]]/Table1[[#This Row],[uploads]]</f>
        <v>14724188.965517242</v>
      </c>
      <c r="H198" t="s">
        <v>36</v>
      </c>
      <c r="I198" t="s">
        <v>322</v>
      </c>
      <c r="J198" s="4">
        <v>1189</v>
      </c>
      <c r="K198" s="4">
        <f>Table1[[#This Row],[uploads]]/Table1[[#This Row],[age_years]]</f>
        <v>93.189821773674041</v>
      </c>
      <c r="L198" t="s">
        <v>158</v>
      </c>
      <c r="M198" t="s">
        <v>159</v>
      </c>
      <c r="N198" t="s">
        <v>29</v>
      </c>
      <c r="O198">
        <v>156</v>
      </c>
      <c r="P198">
        <v>1</v>
      </c>
      <c r="Q198">
        <v>83</v>
      </c>
      <c r="R198">
        <v>73829000</v>
      </c>
      <c r="S198" s="3">
        <v>18500</v>
      </c>
      <c r="T198" s="3">
        <v>295300</v>
      </c>
      <c r="U198" s="3">
        <f>(Table1[[#This Row],[lowest_monthly_earnings]]+Table1[[#This Row],[highest_monthly_earnings]])/2</f>
        <v>156900</v>
      </c>
      <c r="V198" s="3">
        <v>221500</v>
      </c>
      <c r="W198" s="3">
        <v>3500000</v>
      </c>
      <c r="X198" s="3">
        <f>(Table1[[#This Row],[lowest_yearly_earnings]]+Table1[[#This Row],[highest_yearly_earnings]])/2</f>
        <v>1860750</v>
      </c>
      <c r="Y198" s="5">
        <v>100000</v>
      </c>
      <c r="Z198" s="6">
        <f>Table1[[#This Row],[subscribers_for_last_30_days]]/Table1[[#This Row],[subscribers]]</f>
        <v>4.4247787610619468E-3</v>
      </c>
      <c r="AA198">
        <v>2010</v>
      </c>
      <c r="AB198" t="s">
        <v>52</v>
      </c>
      <c r="AC198">
        <v>11</v>
      </c>
      <c r="AD198" s="1" t="str">
        <f>_xlfn.CONCAT(Table1[[#This Row],[created_month]]," ",Table1[[#This Row],[created_year]])</f>
        <v>Dec 2010</v>
      </c>
      <c r="AE198">
        <f>"Sept 2023" - Table1[[#This Row],[month_created]]</f>
        <v>4657</v>
      </c>
      <c r="AF198" s="2">
        <f>Table1[[#This Row],[age_days]]/365</f>
        <v>12.758904109589041</v>
      </c>
    </row>
    <row r="199" spans="1:32" x14ac:dyDescent="0.35">
      <c r="A199">
        <v>311</v>
      </c>
      <c r="B199">
        <f>_xlfn.RANK.EQ(Table1[[#This Row],[source_rank]],A:A,1)</f>
        <v>198</v>
      </c>
      <c r="C199" t="s">
        <v>323</v>
      </c>
      <c r="D199" s="4">
        <v>22600000</v>
      </c>
      <c r="E199" s="4">
        <v>27084848152</v>
      </c>
      <c r="F199" s="4">
        <f>Table1[[#This Row],[video views]]/Table1[[#This Row],[age_days]]</f>
        <v>37102531.715068497</v>
      </c>
      <c r="G199" s="4">
        <f>Table1[[#This Row],[video views]]/Table1[[#This Row],[uploads]]</f>
        <v>11669473.56828953</v>
      </c>
      <c r="H199" t="s">
        <v>36</v>
      </c>
      <c r="I199" t="s">
        <v>323</v>
      </c>
      <c r="J199" s="4">
        <v>2321</v>
      </c>
      <c r="K199" s="4">
        <f>Table1[[#This Row],[uploads]]/Table1[[#This Row],[age_years]]</f>
        <v>1160.5</v>
      </c>
      <c r="L199" t="s">
        <v>25</v>
      </c>
      <c r="M199" t="s">
        <v>26</v>
      </c>
      <c r="N199" t="s">
        <v>46</v>
      </c>
      <c r="O199">
        <v>57</v>
      </c>
      <c r="P199">
        <v>87</v>
      </c>
      <c r="Q199">
        <v>11</v>
      </c>
      <c r="R199">
        <v>1174000000</v>
      </c>
      <c r="S199" s="3">
        <v>293500</v>
      </c>
      <c r="T199" s="3">
        <v>4700000</v>
      </c>
      <c r="U199" s="3">
        <f>(Table1[[#This Row],[lowest_monthly_earnings]]+Table1[[#This Row],[highest_monthly_earnings]])/2</f>
        <v>2496750</v>
      </c>
      <c r="V199" s="3">
        <v>3500000</v>
      </c>
      <c r="W199" s="3">
        <v>56300000</v>
      </c>
      <c r="X199" s="3">
        <f>(Table1[[#This Row],[lowest_yearly_earnings]]+Table1[[#This Row],[highest_yearly_earnings]])/2</f>
        <v>29900000</v>
      </c>
      <c r="Y199" s="5">
        <v>1300000</v>
      </c>
      <c r="Z199" s="6">
        <f>Table1[[#This Row],[subscribers_for_last_30_days]]/Table1[[#This Row],[subscribers]]</f>
        <v>5.7522123893805309E-2</v>
      </c>
      <c r="AA199">
        <v>2021</v>
      </c>
      <c r="AB199" t="s">
        <v>33</v>
      </c>
      <c r="AC199">
        <v>28</v>
      </c>
      <c r="AD199" s="1" t="str">
        <f>_xlfn.CONCAT(Table1[[#This Row],[created_month]]," ",Table1[[#This Row],[created_year]])</f>
        <v>Sep 2021</v>
      </c>
      <c r="AE199">
        <f>"Sept 2023" - Table1[[#This Row],[month_created]]</f>
        <v>730</v>
      </c>
      <c r="AF199" s="2">
        <f>Table1[[#This Row],[age_days]]/365</f>
        <v>2</v>
      </c>
    </row>
    <row r="200" spans="1:32" x14ac:dyDescent="0.35">
      <c r="A200">
        <v>312</v>
      </c>
      <c r="B200">
        <f>_xlfn.RANK.EQ(Table1[[#This Row],[source_rank]],A:A,1)</f>
        <v>199</v>
      </c>
      <c r="C200" t="s">
        <v>324</v>
      </c>
      <c r="D200" s="4">
        <v>22500000</v>
      </c>
      <c r="E200" s="4">
        <v>2431154438</v>
      </c>
      <c r="F200" s="4">
        <f>Table1[[#This Row],[video views]]/Table1[[#This Row],[age_days]]</f>
        <v>832017.26146475016</v>
      </c>
      <c r="G200" s="4">
        <f>Table1[[#This Row],[video views]]/Table1[[#This Row],[uploads]]</f>
        <v>719915.43914717203</v>
      </c>
      <c r="H200" t="s">
        <v>24</v>
      </c>
      <c r="I200" t="s">
        <v>324</v>
      </c>
      <c r="J200" s="4">
        <v>3377</v>
      </c>
      <c r="K200" s="4">
        <f>Table1[[#This Row],[uploads]]/Table1[[#This Row],[age_years]]</f>
        <v>421.83607118412044</v>
      </c>
      <c r="L200" t="s">
        <v>21</v>
      </c>
      <c r="M200" t="s">
        <v>22</v>
      </c>
      <c r="N200" t="s">
        <v>77</v>
      </c>
      <c r="O200">
        <v>3793</v>
      </c>
      <c r="P200">
        <v>64</v>
      </c>
      <c r="Q200">
        <v>23</v>
      </c>
      <c r="R200">
        <v>48740000</v>
      </c>
      <c r="S200" s="3">
        <v>12200</v>
      </c>
      <c r="T200" s="3">
        <v>195000</v>
      </c>
      <c r="U200" s="3">
        <f>(Table1[[#This Row],[lowest_monthly_earnings]]+Table1[[#This Row],[highest_monthly_earnings]])/2</f>
        <v>103600</v>
      </c>
      <c r="V200" s="3">
        <v>146200</v>
      </c>
      <c r="W200" s="3">
        <v>2300000</v>
      </c>
      <c r="X200" s="3">
        <f>(Table1[[#This Row],[lowest_yearly_earnings]]+Table1[[#This Row],[highest_yearly_earnings]])/2</f>
        <v>1223100</v>
      </c>
      <c r="Y200" s="5">
        <v>200000</v>
      </c>
      <c r="Z200" s="6">
        <f>Table1[[#This Row],[subscribers_for_last_30_days]]/Table1[[#This Row],[subscribers]]</f>
        <v>8.8888888888888889E-3</v>
      </c>
      <c r="AA200">
        <v>2015</v>
      </c>
      <c r="AB200" t="s">
        <v>33</v>
      </c>
      <c r="AC200">
        <v>12</v>
      </c>
      <c r="AD200" s="1" t="str">
        <f>_xlfn.CONCAT(Table1[[#This Row],[created_month]]," ",Table1[[#This Row],[created_year]])</f>
        <v>Sep 2015</v>
      </c>
      <c r="AE200">
        <f>"Sept 2023" - Table1[[#This Row],[month_created]]</f>
        <v>2922</v>
      </c>
      <c r="AF200" s="2">
        <f>Table1[[#This Row],[age_days]]/365</f>
        <v>8.0054794520547947</v>
      </c>
    </row>
    <row r="201" spans="1:32" x14ac:dyDescent="0.35">
      <c r="A201">
        <v>314</v>
      </c>
      <c r="B201">
        <f>_xlfn.RANK.EQ(Table1[[#This Row],[source_rank]],A:A,1)</f>
        <v>200</v>
      </c>
      <c r="C201" t="s">
        <v>325</v>
      </c>
      <c r="D201" s="4">
        <v>22500000</v>
      </c>
      <c r="E201" s="4">
        <v>13835173331</v>
      </c>
      <c r="F201" s="4">
        <f>Table1[[#This Row],[video views]]/Table1[[#This Row],[age_days]]</f>
        <v>2738553.7076405385</v>
      </c>
      <c r="G201" s="4">
        <f>Table1[[#This Row],[video views]]/Table1[[#This Row],[uploads]]</f>
        <v>4173506.2838612366</v>
      </c>
      <c r="H201" t="s">
        <v>38</v>
      </c>
      <c r="I201" t="s">
        <v>325</v>
      </c>
      <c r="J201" s="4">
        <v>3315</v>
      </c>
      <c r="K201" s="4">
        <f>Table1[[#This Row],[uploads]]/Table1[[#This Row],[age_years]]</f>
        <v>239.50415676959622</v>
      </c>
      <c r="L201" t="s">
        <v>25</v>
      </c>
      <c r="M201" t="s">
        <v>26</v>
      </c>
      <c r="N201" t="s">
        <v>27</v>
      </c>
      <c r="O201">
        <v>261</v>
      </c>
      <c r="P201">
        <v>90</v>
      </c>
      <c r="Q201">
        <v>21</v>
      </c>
      <c r="R201">
        <v>175094000</v>
      </c>
      <c r="S201" s="3">
        <v>43800</v>
      </c>
      <c r="T201" s="3">
        <v>700400</v>
      </c>
      <c r="U201" s="3">
        <f>(Table1[[#This Row],[lowest_monthly_earnings]]+Table1[[#This Row],[highest_monthly_earnings]])/2</f>
        <v>372100</v>
      </c>
      <c r="V201" s="3">
        <v>525300</v>
      </c>
      <c r="W201" s="3">
        <v>8400000</v>
      </c>
      <c r="X201" s="3">
        <f>(Table1[[#This Row],[lowest_yearly_earnings]]+Table1[[#This Row],[highest_yearly_earnings]])/2</f>
        <v>4462650</v>
      </c>
      <c r="Y201" s="5">
        <v>200000</v>
      </c>
      <c r="Z201" s="6">
        <f>Table1[[#This Row],[subscribers_for_last_30_days]]/Table1[[#This Row],[subscribers]]</f>
        <v>8.8888888888888889E-3</v>
      </c>
      <c r="AA201">
        <v>2009</v>
      </c>
      <c r="AB201" t="s">
        <v>91</v>
      </c>
      <c r="AC201">
        <v>28</v>
      </c>
      <c r="AD201" s="1" t="str">
        <f>_xlfn.CONCAT(Table1[[#This Row],[created_month]]," ",Table1[[#This Row],[created_year]])</f>
        <v>Nov 2009</v>
      </c>
      <c r="AE201">
        <f>"Sept 2023" - Table1[[#This Row],[month_created]]</f>
        <v>5052</v>
      </c>
      <c r="AF201" s="2">
        <f>Table1[[#This Row],[age_days]]/365</f>
        <v>13.841095890410958</v>
      </c>
    </row>
    <row r="202" spans="1:32" x14ac:dyDescent="0.35">
      <c r="A202">
        <v>316</v>
      </c>
      <c r="B202">
        <f>_xlfn.RANK.EQ(Table1[[#This Row],[source_rank]],A:A,1)</f>
        <v>201</v>
      </c>
      <c r="C202" t="s">
        <v>326</v>
      </c>
      <c r="D202" s="4">
        <v>22300000</v>
      </c>
      <c r="E202" s="4">
        <v>8663830163</v>
      </c>
      <c r="F202" s="4">
        <f>Table1[[#This Row],[video views]]/Table1[[#This Row],[age_days]]</f>
        <v>6188450.1164285718</v>
      </c>
      <c r="G202" s="4">
        <f>Table1[[#This Row],[video views]]/Table1[[#This Row],[uploads]]</f>
        <v>254818534.20588234</v>
      </c>
      <c r="H202" t="s">
        <v>36</v>
      </c>
      <c r="I202" t="s">
        <v>327</v>
      </c>
      <c r="J202" s="4">
        <v>34</v>
      </c>
      <c r="K202" s="4">
        <f>Table1[[#This Row],[uploads]]/Table1[[#This Row],[age_years]]</f>
        <v>8.8642857142857157</v>
      </c>
      <c r="L202" t="s">
        <v>328</v>
      </c>
      <c r="M202" t="s">
        <v>329</v>
      </c>
      <c r="N202" t="s">
        <v>20</v>
      </c>
      <c r="O202">
        <v>3805801</v>
      </c>
      <c r="P202">
        <v>3046</v>
      </c>
      <c r="Q202">
        <v>4509</v>
      </c>
      <c r="R202">
        <v>735</v>
      </c>
      <c r="S202" s="3">
        <v>0.18</v>
      </c>
      <c r="T202" s="3">
        <v>3</v>
      </c>
      <c r="U202" s="3">
        <f>(Table1[[#This Row],[lowest_monthly_earnings]]+Table1[[#This Row],[highest_monthly_earnings]])/2</f>
        <v>1.59</v>
      </c>
      <c r="V202" s="3">
        <v>2</v>
      </c>
      <c r="W202" s="3">
        <v>35</v>
      </c>
      <c r="X202" s="3">
        <f>(Table1[[#This Row],[lowest_yearly_earnings]]+Table1[[#This Row],[highest_yearly_earnings]])/2</f>
        <v>18.5</v>
      </c>
      <c r="Y202" s="5">
        <v>10</v>
      </c>
      <c r="Z202" s="6">
        <f>Table1[[#This Row],[subscribers_for_last_30_days]]/Table1[[#This Row],[subscribers]]</f>
        <v>4.4843049327354261E-7</v>
      </c>
      <c r="AA202">
        <v>2019</v>
      </c>
      <c r="AB202" t="s">
        <v>91</v>
      </c>
      <c r="AC202">
        <v>3</v>
      </c>
      <c r="AD202" s="1" t="str">
        <f>_xlfn.CONCAT(Table1[[#This Row],[created_month]]," ",Table1[[#This Row],[created_year]])</f>
        <v>Nov 2019</v>
      </c>
      <c r="AE202">
        <f>"Sept 2023" - Table1[[#This Row],[month_created]]</f>
        <v>1400</v>
      </c>
      <c r="AF202" s="2">
        <f>Table1[[#This Row],[age_days]]/365</f>
        <v>3.8356164383561642</v>
      </c>
    </row>
    <row r="203" spans="1:32" x14ac:dyDescent="0.35">
      <c r="A203">
        <v>317</v>
      </c>
      <c r="B203">
        <f>_xlfn.RANK.EQ(Table1[[#This Row],[source_rank]],A:A,1)</f>
        <v>202</v>
      </c>
      <c r="C203" t="s">
        <v>330</v>
      </c>
      <c r="D203" s="4">
        <v>22300000</v>
      </c>
      <c r="E203" s="4">
        <v>24059336857</v>
      </c>
      <c r="F203" s="4">
        <f>Table1[[#This Row],[video views]]/Table1[[#This Row],[age_days]]</f>
        <v>6373334.2667549672</v>
      </c>
      <c r="G203" s="4">
        <f>Table1[[#This Row],[video views]]/Table1[[#This Row],[uploads]]</f>
        <v>13955531.819605568</v>
      </c>
      <c r="H203" t="s">
        <v>38</v>
      </c>
      <c r="I203" t="s">
        <v>330</v>
      </c>
      <c r="J203" s="4">
        <v>1724</v>
      </c>
      <c r="K203" s="4">
        <f>Table1[[#This Row],[uploads]]/Table1[[#This Row],[age_years]]</f>
        <v>166.69139072847685</v>
      </c>
      <c r="L203" t="s">
        <v>25</v>
      </c>
      <c r="M203" t="s">
        <v>26</v>
      </c>
      <c r="N203" t="s">
        <v>27</v>
      </c>
      <c r="O203">
        <v>77</v>
      </c>
      <c r="P203">
        <v>91</v>
      </c>
      <c r="Q203">
        <v>22</v>
      </c>
      <c r="R203">
        <v>132110000</v>
      </c>
      <c r="S203" s="3">
        <v>33000</v>
      </c>
      <c r="T203" s="3">
        <v>528400</v>
      </c>
      <c r="U203" s="3">
        <f>(Table1[[#This Row],[lowest_monthly_earnings]]+Table1[[#This Row],[highest_monthly_earnings]])/2</f>
        <v>280700</v>
      </c>
      <c r="V203" s="3">
        <v>396300</v>
      </c>
      <c r="W203" s="3">
        <v>6300000</v>
      </c>
      <c r="X203" s="3">
        <f>(Table1[[#This Row],[lowest_yearly_earnings]]+Table1[[#This Row],[highest_yearly_earnings]])/2</f>
        <v>3348150</v>
      </c>
      <c r="Y203" s="5">
        <v>100000</v>
      </c>
      <c r="Z203" s="6">
        <f>Table1[[#This Row],[subscribers_for_last_30_days]]/Table1[[#This Row],[subscribers]]</f>
        <v>4.4843049327354259E-3</v>
      </c>
      <c r="AA203">
        <v>2013</v>
      </c>
      <c r="AB203" t="s">
        <v>37</v>
      </c>
      <c r="AC203">
        <v>24</v>
      </c>
      <c r="AD203" s="1" t="str">
        <f>_xlfn.CONCAT(Table1[[#This Row],[created_month]]," ",Table1[[#This Row],[created_year]])</f>
        <v>May 2013</v>
      </c>
      <c r="AE203">
        <f>"Sept 2023" - Table1[[#This Row],[month_created]]</f>
        <v>3775</v>
      </c>
      <c r="AF203" s="2">
        <f>Table1[[#This Row],[age_days]]/365</f>
        <v>10.342465753424657</v>
      </c>
    </row>
    <row r="204" spans="1:32" x14ac:dyDescent="0.35">
      <c r="A204">
        <v>318</v>
      </c>
      <c r="B204">
        <f>_xlfn.RANK.EQ(Table1[[#This Row],[source_rank]],A:A,1)</f>
        <v>203</v>
      </c>
      <c r="C204" t="s">
        <v>331</v>
      </c>
      <c r="D204" s="4">
        <v>22200000</v>
      </c>
      <c r="E204" s="4">
        <v>11136266461</v>
      </c>
      <c r="F204" s="4">
        <f>Table1[[#This Row],[video views]]/Table1[[#This Row],[age_days]]</f>
        <v>3811179.4869952085</v>
      </c>
      <c r="G204" s="4">
        <f>Table1[[#This Row],[video views]]/Table1[[#This Row],[uploads]]</f>
        <v>11147413.874874875</v>
      </c>
      <c r="H204" t="s">
        <v>29</v>
      </c>
      <c r="I204" t="s">
        <v>331</v>
      </c>
      <c r="J204" s="4">
        <v>999</v>
      </c>
      <c r="K204" s="4">
        <f>Table1[[#This Row],[uploads]]/Table1[[#This Row],[age_years]]</f>
        <v>124.78952772073922</v>
      </c>
      <c r="L204" t="s">
        <v>25</v>
      </c>
      <c r="M204" t="s">
        <v>26</v>
      </c>
      <c r="N204" t="s">
        <v>29</v>
      </c>
      <c r="O204">
        <v>370</v>
      </c>
      <c r="P204">
        <v>92</v>
      </c>
      <c r="Q204">
        <v>86</v>
      </c>
      <c r="R204">
        <v>139333000</v>
      </c>
      <c r="S204" s="3">
        <v>34800</v>
      </c>
      <c r="T204" s="3">
        <v>557300</v>
      </c>
      <c r="U204" s="3">
        <f>(Table1[[#This Row],[lowest_monthly_earnings]]+Table1[[#This Row],[highest_monthly_earnings]])/2</f>
        <v>296050</v>
      </c>
      <c r="V204" s="3">
        <v>418000</v>
      </c>
      <c r="W204" s="3">
        <v>6700000</v>
      </c>
      <c r="X204" s="3">
        <f>(Table1[[#This Row],[lowest_yearly_earnings]]+Table1[[#This Row],[highest_yearly_earnings]])/2</f>
        <v>3559000</v>
      </c>
      <c r="Y204" s="5">
        <v>200000</v>
      </c>
      <c r="Z204" s="6">
        <f>Table1[[#This Row],[subscribers_for_last_30_days]]/Table1[[#This Row],[subscribers]]</f>
        <v>9.0090090090090089E-3</v>
      </c>
      <c r="AA204">
        <v>2015</v>
      </c>
      <c r="AB204" t="s">
        <v>33</v>
      </c>
      <c r="AC204">
        <v>25</v>
      </c>
      <c r="AD204" s="1" t="str">
        <f>_xlfn.CONCAT(Table1[[#This Row],[created_month]]," ",Table1[[#This Row],[created_year]])</f>
        <v>Sep 2015</v>
      </c>
      <c r="AE204">
        <f>"Sept 2023" - Table1[[#This Row],[month_created]]</f>
        <v>2922</v>
      </c>
      <c r="AF204" s="2">
        <f>Table1[[#This Row],[age_days]]/365</f>
        <v>8.0054794520547947</v>
      </c>
    </row>
    <row r="205" spans="1:32" x14ac:dyDescent="0.35">
      <c r="A205">
        <v>319</v>
      </c>
      <c r="B205">
        <f>_xlfn.RANK.EQ(Table1[[#This Row],[source_rank]],A:A,1)</f>
        <v>204</v>
      </c>
      <c r="C205" t="s">
        <v>332</v>
      </c>
      <c r="D205" s="4">
        <v>22000000</v>
      </c>
      <c r="E205" s="4">
        <v>9924807127</v>
      </c>
      <c r="F205" s="4">
        <f>Table1[[#This Row],[video views]]/Table1[[#This Row],[age_days]]</f>
        <v>1941092.7297085859</v>
      </c>
      <c r="G205" s="4">
        <f>Table1[[#This Row],[video views]]/Table1[[#This Row],[uploads]]</f>
        <v>63215332.019108281</v>
      </c>
      <c r="H205" t="s">
        <v>20</v>
      </c>
      <c r="I205" t="s">
        <v>332</v>
      </c>
      <c r="J205" s="4">
        <v>157</v>
      </c>
      <c r="K205" s="4">
        <f>Table1[[#This Row],[uploads]]/Table1[[#This Row],[age_years]]</f>
        <v>11.207705847838843</v>
      </c>
      <c r="L205" t="s">
        <v>25</v>
      </c>
      <c r="M205" t="s">
        <v>26</v>
      </c>
      <c r="N205" t="s">
        <v>20</v>
      </c>
      <c r="O205">
        <v>449</v>
      </c>
      <c r="P205">
        <v>94</v>
      </c>
      <c r="Q205">
        <v>86</v>
      </c>
      <c r="R205">
        <v>111500000</v>
      </c>
      <c r="S205" s="3">
        <v>27900</v>
      </c>
      <c r="T205" s="3">
        <v>446000</v>
      </c>
      <c r="U205" s="3">
        <f>(Table1[[#This Row],[lowest_monthly_earnings]]+Table1[[#This Row],[highest_monthly_earnings]])/2</f>
        <v>236950</v>
      </c>
      <c r="V205" s="3">
        <v>334500</v>
      </c>
      <c r="W205" s="3">
        <v>5400000</v>
      </c>
      <c r="X205" s="3">
        <f>(Table1[[#This Row],[lowest_yearly_earnings]]+Table1[[#This Row],[highest_yearly_earnings]])/2</f>
        <v>2867250</v>
      </c>
      <c r="Y205" s="5">
        <v>100000</v>
      </c>
      <c r="Z205" s="6">
        <f>Table1[[#This Row],[subscribers_for_last_30_days]]/Table1[[#This Row],[subscribers]]</f>
        <v>4.5454545454545452E-3</v>
      </c>
      <c r="AA205">
        <v>2009</v>
      </c>
      <c r="AB205" t="s">
        <v>33</v>
      </c>
      <c r="AC205">
        <v>9</v>
      </c>
      <c r="AD205" s="1" t="str">
        <f>_xlfn.CONCAT(Table1[[#This Row],[created_month]]," ",Table1[[#This Row],[created_year]])</f>
        <v>Sep 2009</v>
      </c>
      <c r="AE205">
        <f>"Sept 2023" - Table1[[#This Row],[month_created]]</f>
        <v>5113</v>
      </c>
      <c r="AF205" s="2">
        <f>Table1[[#This Row],[age_days]]/365</f>
        <v>14.008219178082191</v>
      </c>
    </row>
    <row r="206" spans="1:32" x14ac:dyDescent="0.35">
      <c r="A206">
        <v>321</v>
      </c>
      <c r="B206">
        <f>_xlfn.RANK.EQ(Table1[[#This Row],[source_rank]],A:A,1)</f>
        <v>205</v>
      </c>
      <c r="C206" t="s">
        <v>333</v>
      </c>
      <c r="D206" s="4">
        <v>22000000</v>
      </c>
      <c r="E206" s="4">
        <v>18347969186</v>
      </c>
      <c r="F206" s="4">
        <f>Table1[[#This Row],[video views]]/Table1[[#This Row],[age_days]]</f>
        <v>19477674.295116771</v>
      </c>
      <c r="G206" s="4">
        <f>Table1[[#This Row],[video views]]/Table1[[#This Row],[uploads]]</f>
        <v>2924445.2001912654</v>
      </c>
      <c r="H206" t="s">
        <v>29</v>
      </c>
      <c r="I206" t="s">
        <v>333</v>
      </c>
      <c r="J206" s="4">
        <v>6274</v>
      </c>
      <c r="K206" s="4">
        <f>Table1[[#This Row],[uploads]]/Table1[[#This Row],[age_years]]</f>
        <v>2431.0084925690021</v>
      </c>
      <c r="L206" t="s">
        <v>39</v>
      </c>
      <c r="M206" t="s">
        <v>40</v>
      </c>
      <c r="N206" t="s">
        <v>29</v>
      </c>
      <c r="O206">
        <v>144</v>
      </c>
      <c r="P206">
        <v>3</v>
      </c>
      <c r="Q206">
        <v>88</v>
      </c>
      <c r="R206">
        <v>711254000</v>
      </c>
      <c r="S206" s="3">
        <v>177800</v>
      </c>
      <c r="T206" s="3">
        <v>2800000</v>
      </c>
      <c r="U206" s="3">
        <f>(Table1[[#This Row],[lowest_monthly_earnings]]+Table1[[#This Row],[highest_monthly_earnings]])/2</f>
        <v>1488900</v>
      </c>
      <c r="V206" s="3">
        <v>2100000</v>
      </c>
      <c r="W206" s="3">
        <v>34100000</v>
      </c>
      <c r="X206" s="3">
        <f>(Table1[[#This Row],[lowest_yearly_earnings]]+Table1[[#This Row],[highest_yearly_earnings]])/2</f>
        <v>18100000</v>
      </c>
      <c r="Y206" s="5">
        <v>800000</v>
      </c>
      <c r="Z206" s="6">
        <f>Table1[[#This Row],[subscribers_for_last_30_days]]/Table1[[#This Row],[subscribers]]</f>
        <v>3.6363636363636362E-2</v>
      </c>
      <c r="AA206">
        <v>2021</v>
      </c>
      <c r="AB206" t="s">
        <v>30</v>
      </c>
      <c r="AC206">
        <v>13</v>
      </c>
      <c r="AD206" s="1" t="str">
        <f>_xlfn.CONCAT(Table1[[#This Row],[created_month]]," ",Table1[[#This Row],[created_year]])</f>
        <v>Feb 2021</v>
      </c>
      <c r="AE206">
        <f>"Sept 2023" - Table1[[#This Row],[month_created]]</f>
        <v>942</v>
      </c>
      <c r="AF206" s="2">
        <f>Table1[[#This Row],[age_days]]/365</f>
        <v>2.580821917808219</v>
      </c>
    </row>
    <row r="207" spans="1:32" x14ac:dyDescent="0.35">
      <c r="A207">
        <v>322</v>
      </c>
      <c r="B207">
        <f>_xlfn.RANK.EQ(Table1[[#This Row],[source_rank]],A:A,1)</f>
        <v>206</v>
      </c>
      <c r="C207" t="s">
        <v>334</v>
      </c>
      <c r="D207" s="4">
        <v>21900000</v>
      </c>
      <c r="E207" s="4">
        <v>4454917643</v>
      </c>
      <c r="F207" s="4">
        <f>Table1[[#This Row],[video views]]/Table1[[#This Row],[age_days]]</f>
        <v>1318413.0343296833</v>
      </c>
      <c r="G207" s="4">
        <f>Table1[[#This Row],[video views]]/Table1[[#This Row],[uploads]]</f>
        <v>14800390.840531562</v>
      </c>
      <c r="H207" t="s">
        <v>24</v>
      </c>
      <c r="I207" t="s">
        <v>334</v>
      </c>
      <c r="J207" s="4">
        <v>301</v>
      </c>
      <c r="K207" s="4">
        <f>Table1[[#This Row],[uploads]]/Table1[[#This Row],[age_years]]</f>
        <v>32.514057413435928</v>
      </c>
      <c r="L207" t="s">
        <v>25</v>
      </c>
      <c r="M207" t="s">
        <v>26</v>
      </c>
      <c r="N207" t="s">
        <v>29</v>
      </c>
      <c r="O207">
        <v>1620</v>
      </c>
      <c r="P207">
        <v>94</v>
      </c>
      <c r="Q207">
        <v>88</v>
      </c>
      <c r="R207">
        <v>184946000</v>
      </c>
      <c r="S207" s="3">
        <v>46200</v>
      </c>
      <c r="T207" s="3">
        <v>739800</v>
      </c>
      <c r="U207" s="3">
        <f>(Table1[[#This Row],[lowest_monthly_earnings]]+Table1[[#This Row],[highest_monthly_earnings]])/2</f>
        <v>393000</v>
      </c>
      <c r="V207" s="3">
        <v>554800</v>
      </c>
      <c r="W207" s="3">
        <v>8900000</v>
      </c>
      <c r="X207" s="3">
        <f>(Table1[[#This Row],[lowest_yearly_earnings]]+Table1[[#This Row],[highest_yearly_earnings]])/2</f>
        <v>4727400</v>
      </c>
      <c r="Y207" s="5">
        <v>500000</v>
      </c>
      <c r="Z207" s="6">
        <f>Table1[[#This Row],[subscribers_for_last_30_days]]/Table1[[#This Row],[subscribers]]</f>
        <v>2.2831050228310501E-2</v>
      </c>
      <c r="AA207">
        <v>2014</v>
      </c>
      <c r="AB207" t="s">
        <v>56</v>
      </c>
      <c r="AC207">
        <v>5</v>
      </c>
      <c r="AD207" s="1" t="str">
        <f>_xlfn.CONCAT(Table1[[#This Row],[created_month]]," ",Table1[[#This Row],[created_year]])</f>
        <v>Jun 2014</v>
      </c>
      <c r="AE207">
        <f>"Sept 2023" - Table1[[#This Row],[month_created]]</f>
        <v>3379</v>
      </c>
      <c r="AF207" s="2">
        <f>Table1[[#This Row],[age_days]]/365</f>
        <v>9.257534246575343</v>
      </c>
    </row>
    <row r="208" spans="1:32" x14ac:dyDescent="0.35">
      <c r="A208">
        <v>323</v>
      </c>
      <c r="B208">
        <f>_xlfn.RANK.EQ(Table1[[#This Row],[source_rank]],A:A,1)</f>
        <v>207</v>
      </c>
      <c r="C208" t="s">
        <v>335</v>
      </c>
      <c r="D208" s="4">
        <v>21900000</v>
      </c>
      <c r="E208" s="4">
        <v>5918314128</v>
      </c>
      <c r="F208" s="4">
        <f>Table1[[#This Row],[video views]]/Table1[[#This Row],[age_days]]</f>
        <v>1767188.4526724396</v>
      </c>
      <c r="G208" s="4">
        <f>Table1[[#This Row],[video views]]/Table1[[#This Row],[uploads]]</f>
        <v>6256146.0126849897</v>
      </c>
      <c r="H208" t="s">
        <v>36</v>
      </c>
      <c r="I208" t="s">
        <v>335</v>
      </c>
      <c r="J208" s="4">
        <v>946</v>
      </c>
      <c r="K208" s="4">
        <f>Table1[[#This Row],[uploads]]/Table1[[#This Row],[age_years]]</f>
        <v>103.1024186324276</v>
      </c>
      <c r="L208" t="s">
        <v>25</v>
      </c>
      <c r="M208" t="s">
        <v>26</v>
      </c>
      <c r="N208" t="s">
        <v>46</v>
      </c>
      <c r="O208">
        <v>1069</v>
      </c>
      <c r="P208">
        <v>94</v>
      </c>
      <c r="Q208">
        <v>12</v>
      </c>
      <c r="R208">
        <v>234222000</v>
      </c>
      <c r="S208" s="3">
        <v>58600</v>
      </c>
      <c r="T208" s="3">
        <v>936900</v>
      </c>
      <c r="U208" s="3">
        <f>(Table1[[#This Row],[lowest_monthly_earnings]]+Table1[[#This Row],[highest_monthly_earnings]])/2</f>
        <v>497750</v>
      </c>
      <c r="V208" s="3">
        <v>702700</v>
      </c>
      <c r="W208" s="3">
        <v>11200000</v>
      </c>
      <c r="X208" s="3">
        <f>(Table1[[#This Row],[lowest_yearly_earnings]]+Table1[[#This Row],[highest_yearly_earnings]])/2</f>
        <v>5951350</v>
      </c>
      <c r="Y208" s="5">
        <v>400000</v>
      </c>
      <c r="Z208" s="6">
        <f>Table1[[#This Row],[subscribers_for_last_30_days]]/Table1[[#This Row],[subscribers]]</f>
        <v>1.8264840182648401E-2</v>
      </c>
      <c r="AA208">
        <v>2014</v>
      </c>
      <c r="AB208" t="s">
        <v>62</v>
      </c>
      <c r="AC208">
        <v>5</v>
      </c>
      <c r="AD208" s="1" t="str">
        <f>_xlfn.CONCAT(Table1[[#This Row],[created_month]]," ",Table1[[#This Row],[created_year]])</f>
        <v>Jul 2014</v>
      </c>
      <c r="AE208">
        <f>"Sept 2023" - Table1[[#This Row],[month_created]]</f>
        <v>3349</v>
      </c>
      <c r="AF208" s="2">
        <f>Table1[[#This Row],[age_days]]/365</f>
        <v>9.1753424657534239</v>
      </c>
    </row>
    <row r="209" spans="1:32" x14ac:dyDescent="0.35">
      <c r="A209">
        <v>324</v>
      </c>
      <c r="B209">
        <f>_xlfn.RANK.EQ(Table1[[#This Row],[source_rank]],A:A,1)</f>
        <v>208</v>
      </c>
      <c r="C209" t="s">
        <v>336</v>
      </c>
      <c r="D209" s="4">
        <v>21900000</v>
      </c>
      <c r="E209" s="4">
        <v>15552070846</v>
      </c>
      <c r="F209" s="4">
        <f>Table1[[#This Row],[video views]]/Table1[[#This Row],[age_days]]</f>
        <v>4643795.4153478649</v>
      </c>
      <c r="G209" s="4">
        <f>Table1[[#This Row],[video views]]/Table1[[#This Row],[uploads]]</f>
        <v>19058910.350490198</v>
      </c>
      <c r="H209" t="s">
        <v>119</v>
      </c>
      <c r="I209" t="s">
        <v>336</v>
      </c>
      <c r="J209" s="4">
        <v>816</v>
      </c>
      <c r="K209" s="4">
        <f>Table1[[#This Row],[uploads]]/Table1[[#This Row],[age_years]]</f>
        <v>88.934010152284273</v>
      </c>
      <c r="L209" t="s">
        <v>25</v>
      </c>
      <c r="M209" t="s">
        <v>26</v>
      </c>
      <c r="N209" t="s">
        <v>119</v>
      </c>
      <c r="O209">
        <v>204</v>
      </c>
      <c r="P209">
        <v>91</v>
      </c>
      <c r="Q209">
        <v>16</v>
      </c>
      <c r="R209">
        <v>687028000</v>
      </c>
      <c r="S209" s="3">
        <v>171800</v>
      </c>
      <c r="T209" s="3">
        <v>2700000</v>
      </c>
      <c r="U209" s="3">
        <f>(Table1[[#This Row],[lowest_monthly_earnings]]+Table1[[#This Row],[highest_monthly_earnings]])/2</f>
        <v>1435900</v>
      </c>
      <c r="V209" s="3">
        <v>2100000</v>
      </c>
      <c r="W209" s="3">
        <v>33000000</v>
      </c>
      <c r="X209" s="3">
        <f>(Table1[[#This Row],[lowest_yearly_earnings]]+Table1[[#This Row],[highest_yearly_earnings]])/2</f>
        <v>17550000</v>
      </c>
      <c r="Y209" s="5">
        <v>1900000</v>
      </c>
      <c r="Z209" s="6">
        <f>Table1[[#This Row],[subscribers_for_last_30_days]]/Table1[[#This Row],[subscribers]]</f>
        <v>8.6757990867579904E-2</v>
      </c>
      <c r="AA209">
        <v>2014</v>
      </c>
      <c r="AB209" t="s">
        <v>62</v>
      </c>
      <c r="AC209">
        <v>9</v>
      </c>
      <c r="AD209" s="1" t="str">
        <f>_xlfn.CONCAT(Table1[[#This Row],[created_month]]," ",Table1[[#This Row],[created_year]])</f>
        <v>Jul 2014</v>
      </c>
      <c r="AE209">
        <f>"Sept 2023" - Table1[[#This Row],[month_created]]</f>
        <v>3349</v>
      </c>
      <c r="AF209" s="2">
        <f>Table1[[#This Row],[age_days]]/365</f>
        <v>9.1753424657534239</v>
      </c>
    </row>
    <row r="210" spans="1:32" x14ac:dyDescent="0.35">
      <c r="A210">
        <v>326</v>
      </c>
      <c r="B210">
        <f>_xlfn.RANK.EQ(Table1[[#This Row],[source_rank]],A:A,1)</f>
        <v>209</v>
      </c>
      <c r="C210" t="s">
        <v>337</v>
      </c>
      <c r="D210" s="4">
        <v>21800000</v>
      </c>
      <c r="E210" s="4">
        <v>4469711607</v>
      </c>
      <c r="F210" s="4">
        <f>Table1[[#This Row],[video views]]/Table1[[#This Row],[age_days]]</f>
        <v>793768.71017581248</v>
      </c>
      <c r="G210" s="4">
        <f>Table1[[#This Row],[video views]]/Table1[[#This Row],[uploads]]</f>
        <v>17391873.957198445</v>
      </c>
      <c r="H210" t="s">
        <v>36</v>
      </c>
      <c r="I210" t="s">
        <v>337</v>
      </c>
      <c r="J210" s="4">
        <v>257</v>
      </c>
      <c r="K210" s="4">
        <f>Table1[[#This Row],[uploads]]/Table1[[#This Row],[age_years]]</f>
        <v>16.658675190907477</v>
      </c>
      <c r="L210" t="s">
        <v>25</v>
      </c>
      <c r="M210" t="s">
        <v>26</v>
      </c>
      <c r="N210" t="s">
        <v>46</v>
      </c>
      <c r="O210">
        <v>1610</v>
      </c>
      <c r="P210">
        <v>95</v>
      </c>
      <c r="Q210">
        <v>13</v>
      </c>
      <c r="R210">
        <v>197953000</v>
      </c>
      <c r="S210" s="3">
        <v>49500</v>
      </c>
      <c r="T210" s="3">
        <v>791800</v>
      </c>
      <c r="U210" s="3">
        <f>(Table1[[#This Row],[lowest_monthly_earnings]]+Table1[[#This Row],[highest_monthly_earnings]])/2</f>
        <v>420650</v>
      </c>
      <c r="V210" s="3">
        <v>593900</v>
      </c>
      <c r="W210" s="3">
        <v>9500000</v>
      </c>
      <c r="X210" s="3">
        <f>(Table1[[#This Row],[lowest_yearly_earnings]]+Table1[[#This Row],[highest_yearly_earnings]])/2</f>
        <v>5046950</v>
      </c>
      <c r="Y210" s="5">
        <v>600000</v>
      </c>
      <c r="Z210" s="6">
        <f>Table1[[#This Row],[subscribers_for_last_30_days]]/Table1[[#This Row],[subscribers]]</f>
        <v>2.7522935779816515E-2</v>
      </c>
      <c r="AA210">
        <v>2008</v>
      </c>
      <c r="AB210" t="s">
        <v>41</v>
      </c>
      <c r="AC210">
        <v>11</v>
      </c>
      <c r="AD210" s="1" t="str">
        <f>_xlfn.CONCAT(Table1[[#This Row],[created_month]]," ",Table1[[#This Row],[created_year]])</f>
        <v>Apr 2008</v>
      </c>
      <c r="AE210">
        <f>"Sept 2023" - Table1[[#This Row],[month_created]]</f>
        <v>5631</v>
      </c>
      <c r="AF210" s="2">
        <f>Table1[[#This Row],[age_days]]/365</f>
        <v>15.427397260273972</v>
      </c>
    </row>
    <row r="211" spans="1:32" x14ac:dyDescent="0.35">
      <c r="A211">
        <v>327</v>
      </c>
      <c r="B211">
        <f>_xlfn.RANK.EQ(Table1[[#This Row],[source_rank]],A:A,1)</f>
        <v>210</v>
      </c>
      <c r="C211" t="s">
        <v>338</v>
      </c>
      <c r="D211" s="4">
        <v>21800000</v>
      </c>
      <c r="E211" s="4">
        <v>5614621131</v>
      </c>
      <c r="F211" s="4">
        <f>Table1[[#This Row],[video views]]/Table1[[#This Row],[age_days]]</f>
        <v>886705.80085281108</v>
      </c>
      <c r="G211" s="4">
        <f>Table1[[#This Row],[video views]]/Table1[[#This Row],[uploads]]</f>
        <v>552511.42796693568</v>
      </c>
      <c r="H211" t="s">
        <v>208</v>
      </c>
      <c r="I211" t="s">
        <v>338</v>
      </c>
      <c r="J211" s="4">
        <v>10162</v>
      </c>
      <c r="K211" s="4">
        <f>Table1[[#This Row],[uploads]]/Table1[[#This Row],[age_years]]</f>
        <v>585.77542640555907</v>
      </c>
      <c r="L211" t="s">
        <v>25</v>
      </c>
      <c r="M211" t="s">
        <v>26</v>
      </c>
      <c r="N211" t="s">
        <v>29</v>
      </c>
      <c r="O211">
        <v>1158</v>
      </c>
      <c r="P211">
        <v>95</v>
      </c>
      <c r="Q211">
        <v>89</v>
      </c>
      <c r="R211">
        <v>45812000</v>
      </c>
      <c r="S211" s="3">
        <v>11500</v>
      </c>
      <c r="T211" s="3">
        <v>183200</v>
      </c>
      <c r="U211" s="3">
        <f>(Table1[[#This Row],[lowest_monthly_earnings]]+Table1[[#This Row],[highest_monthly_earnings]])/2</f>
        <v>97350</v>
      </c>
      <c r="V211" s="3">
        <v>137400</v>
      </c>
      <c r="W211" s="3">
        <v>2200000</v>
      </c>
      <c r="X211" s="3">
        <f>(Table1[[#This Row],[lowest_yearly_earnings]]+Table1[[#This Row],[highest_yearly_earnings]])/2</f>
        <v>1168700</v>
      </c>
      <c r="Y211" s="5">
        <v>100000</v>
      </c>
      <c r="Z211" s="6">
        <f>Table1[[#This Row],[subscribers_for_last_30_days]]/Table1[[#This Row],[subscribers]]</f>
        <v>4.5871559633027525E-3</v>
      </c>
      <c r="AA211">
        <v>2006</v>
      </c>
      <c r="AB211" t="s">
        <v>37</v>
      </c>
      <c r="AC211">
        <v>7</v>
      </c>
      <c r="AD211" s="1" t="str">
        <f>_xlfn.CONCAT(Table1[[#This Row],[created_month]]," ",Table1[[#This Row],[created_year]])</f>
        <v>May 2006</v>
      </c>
      <c r="AE211">
        <f>"Sept 2023" - Table1[[#This Row],[month_created]]</f>
        <v>6332</v>
      </c>
      <c r="AF211" s="2">
        <f>Table1[[#This Row],[age_days]]/365</f>
        <v>17.347945205479451</v>
      </c>
    </row>
    <row r="212" spans="1:32" x14ac:dyDescent="0.35">
      <c r="A212">
        <v>328</v>
      </c>
      <c r="B212">
        <f>_xlfn.RANK.EQ(Table1[[#This Row],[source_rank]],A:A,1)</f>
        <v>211</v>
      </c>
      <c r="C212" t="s">
        <v>339</v>
      </c>
      <c r="D212" s="4">
        <v>21800000</v>
      </c>
      <c r="E212" s="4">
        <v>11288359365</v>
      </c>
      <c r="F212" s="4">
        <f>Table1[[#This Row],[video views]]/Table1[[#This Row],[age_days]]</f>
        <v>2456661.4504896626</v>
      </c>
      <c r="G212" s="4">
        <f>Table1[[#This Row],[video views]]/Table1[[#This Row],[uploads]]</f>
        <v>68831459.542682931</v>
      </c>
      <c r="H212" t="s">
        <v>20</v>
      </c>
      <c r="I212" t="s">
        <v>339</v>
      </c>
      <c r="J212" s="4">
        <v>164</v>
      </c>
      <c r="K212" s="4">
        <f>Table1[[#This Row],[uploads]]/Table1[[#This Row],[age_years]]</f>
        <v>13.027203482045703</v>
      </c>
      <c r="L212" t="s">
        <v>60</v>
      </c>
      <c r="M212" t="s">
        <v>61</v>
      </c>
      <c r="N212" t="s">
        <v>20</v>
      </c>
      <c r="O212">
        <v>368</v>
      </c>
      <c r="P212">
        <v>14</v>
      </c>
      <c r="Q212">
        <v>87</v>
      </c>
      <c r="R212">
        <v>128047000</v>
      </c>
      <c r="S212" s="3">
        <v>32000</v>
      </c>
      <c r="T212" s="3">
        <v>512200</v>
      </c>
      <c r="U212" s="3">
        <f>(Table1[[#This Row],[lowest_monthly_earnings]]+Table1[[#This Row],[highest_monthly_earnings]])/2</f>
        <v>272100</v>
      </c>
      <c r="V212" s="3">
        <v>384100</v>
      </c>
      <c r="W212" s="3">
        <v>6100000</v>
      </c>
      <c r="X212" s="3">
        <f>(Table1[[#This Row],[lowest_yearly_earnings]]+Table1[[#This Row],[highest_yearly_earnings]])/2</f>
        <v>3242050</v>
      </c>
      <c r="Y212" s="5">
        <v>100000</v>
      </c>
      <c r="Z212" s="6">
        <f>Table1[[#This Row],[subscribers_for_last_30_days]]/Table1[[#This Row],[subscribers]]</f>
        <v>4.5871559633027525E-3</v>
      </c>
      <c r="AA212">
        <v>2011</v>
      </c>
      <c r="AB212" t="s">
        <v>30</v>
      </c>
      <c r="AC212">
        <v>5</v>
      </c>
      <c r="AD212" s="1" t="str">
        <f>_xlfn.CONCAT(Table1[[#This Row],[created_month]]," ",Table1[[#This Row],[created_year]])</f>
        <v>Feb 2011</v>
      </c>
      <c r="AE212">
        <f>"Sept 2023" - Table1[[#This Row],[month_created]]</f>
        <v>4595</v>
      </c>
      <c r="AF212" s="2">
        <f>Table1[[#This Row],[age_days]]/365</f>
        <v>12.58904109589041</v>
      </c>
    </row>
    <row r="213" spans="1:32" x14ac:dyDescent="0.35">
      <c r="A213">
        <v>334</v>
      </c>
      <c r="B213">
        <f>_xlfn.RANK.EQ(Table1[[#This Row],[source_rank]],A:A,1)</f>
        <v>212</v>
      </c>
      <c r="C213" t="s">
        <v>340</v>
      </c>
      <c r="D213" s="4">
        <v>21600000</v>
      </c>
      <c r="E213" s="4">
        <v>9597894786</v>
      </c>
      <c r="F213" s="4">
        <f>Table1[[#This Row],[video views]]/Table1[[#This Row],[age_days]]</f>
        <v>2502058.0776850889</v>
      </c>
      <c r="G213" s="4">
        <f>Table1[[#This Row],[video views]]/Table1[[#This Row],[uploads]]</f>
        <v>3262370.7634262405</v>
      </c>
      <c r="H213" t="s">
        <v>341</v>
      </c>
      <c r="I213" t="s">
        <v>340</v>
      </c>
      <c r="J213" s="4">
        <v>2942</v>
      </c>
      <c r="K213" s="4">
        <f>Table1[[#This Row],[uploads]]/Table1[[#This Row],[age_years]]</f>
        <v>279.93482794577682</v>
      </c>
      <c r="L213" t="s">
        <v>70</v>
      </c>
      <c r="M213" t="s">
        <v>71</v>
      </c>
      <c r="N213" t="s">
        <v>29</v>
      </c>
      <c r="O213">
        <v>481</v>
      </c>
      <c r="P213">
        <v>15</v>
      </c>
      <c r="Q213">
        <v>90</v>
      </c>
      <c r="R213">
        <v>193174000</v>
      </c>
      <c r="S213" s="3">
        <v>48300</v>
      </c>
      <c r="T213" s="3">
        <v>772700</v>
      </c>
      <c r="U213" s="3">
        <f>(Table1[[#This Row],[lowest_monthly_earnings]]+Table1[[#This Row],[highest_monthly_earnings]])/2</f>
        <v>410500</v>
      </c>
      <c r="V213" s="3">
        <v>579500</v>
      </c>
      <c r="W213" s="3">
        <v>9300000</v>
      </c>
      <c r="X213" s="3">
        <f>(Table1[[#This Row],[lowest_yearly_earnings]]+Table1[[#This Row],[highest_yearly_earnings]])/2</f>
        <v>4939750</v>
      </c>
      <c r="Y213" s="5">
        <v>300000</v>
      </c>
      <c r="Z213" s="6">
        <f>Table1[[#This Row],[subscribers_for_last_30_days]]/Table1[[#This Row],[subscribers]]</f>
        <v>1.3888888888888888E-2</v>
      </c>
      <c r="AA213">
        <v>2013</v>
      </c>
      <c r="AB213" t="s">
        <v>23</v>
      </c>
      <c r="AC213">
        <v>2</v>
      </c>
      <c r="AD213" s="1" t="str">
        <f>_xlfn.CONCAT(Table1[[#This Row],[created_month]]," ",Table1[[#This Row],[created_year]])</f>
        <v>Mar 2013</v>
      </c>
      <c r="AE213">
        <f>"Sept 2023" - Table1[[#This Row],[month_created]]</f>
        <v>3836</v>
      </c>
      <c r="AF213" s="2">
        <f>Table1[[#This Row],[age_days]]/365</f>
        <v>10.509589041095891</v>
      </c>
    </row>
    <row r="214" spans="1:32" x14ac:dyDescent="0.35">
      <c r="A214">
        <v>335</v>
      </c>
      <c r="B214">
        <f>_xlfn.RANK.EQ(Table1[[#This Row],[source_rank]],A:A,1)</f>
        <v>213</v>
      </c>
      <c r="C214" t="s">
        <v>342</v>
      </c>
      <c r="D214" s="4">
        <v>21600000</v>
      </c>
      <c r="E214" s="4">
        <v>5863377051</v>
      </c>
      <c r="F214" s="4">
        <f>Table1[[#This Row],[video views]]/Table1[[#This Row],[age_days]]</f>
        <v>2962797.9034866095</v>
      </c>
      <c r="G214" s="4">
        <f>Table1[[#This Row],[video views]]/Table1[[#This Row],[uploads]]</f>
        <v>26773411.19178082</v>
      </c>
      <c r="H214" t="s">
        <v>59</v>
      </c>
      <c r="I214" t="s">
        <v>342</v>
      </c>
      <c r="J214" s="4">
        <v>219</v>
      </c>
      <c r="K214" s="4">
        <f>Table1[[#This Row],[uploads]]/Table1[[#This Row],[age_years]]</f>
        <v>40.391611925214754</v>
      </c>
      <c r="L214" t="s">
        <v>21</v>
      </c>
      <c r="M214" t="s">
        <v>22</v>
      </c>
      <c r="N214" t="s">
        <v>128</v>
      </c>
      <c r="O214">
        <v>1082</v>
      </c>
      <c r="P214">
        <v>66</v>
      </c>
      <c r="Q214">
        <v>9</v>
      </c>
      <c r="R214">
        <v>194604000</v>
      </c>
      <c r="S214" s="3">
        <v>48700</v>
      </c>
      <c r="T214" s="3">
        <v>778400</v>
      </c>
      <c r="U214" s="3">
        <f>(Table1[[#This Row],[lowest_monthly_earnings]]+Table1[[#This Row],[highest_monthly_earnings]])/2</f>
        <v>413550</v>
      </c>
      <c r="V214" s="3">
        <v>583800</v>
      </c>
      <c r="W214" s="3">
        <v>9300000</v>
      </c>
      <c r="X214" s="3">
        <f>(Table1[[#This Row],[lowest_yearly_earnings]]+Table1[[#This Row],[highest_yearly_earnings]])/2</f>
        <v>4941900</v>
      </c>
      <c r="Y214" s="5">
        <v>400000</v>
      </c>
      <c r="Z214" s="6">
        <f>Table1[[#This Row],[subscribers_for_last_30_days]]/Table1[[#This Row],[subscribers]]</f>
        <v>1.8518518518518517E-2</v>
      </c>
      <c r="AA214">
        <v>2018</v>
      </c>
      <c r="AB214" t="s">
        <v>41</v>
      </c>
      <c r="AC214">
        <v>25</v>
      </c>
      <c r="AD214" s="1" t="str">
        <f>_xlfn.CONCAT(Table1[[#This Row],[created_month]]," ",Table1[[#This Row],[created_year]])</f>
        <v>Apr 2018</v>
      </c>
      <c r="AE214">
        <f>"Sept 2023" - Table1[[#This Row],[month_created]]</f>
        <v>1979</v>
      </c>
      <c r="AF214" s="2">
        <f>Table1[[#This Row],[age_days]]/365</f>
        <v>5.4219178082191783</v>
      </c>
    </row>
    <row r="215" spans="1:32" x14ac:dyDescent="0.35">
      <c r="A215">
        <v>337</v>
      </c>
      <c r="B215">
        <f>_xlfn.RANK.EQ(Table1[[#This Row],[source_rank]],A:A,1)</f>
        <v>214</v>
      </c>
      <c r="C215" t="s">
        <v>343</v>
      </c>
      <c r="D215" s="4">
        <v>21500000</v>
      </c>
      <c r="E215" s="4">
        <v>5890180734</v>
      </c>
      <c r="F215" s="4">
        <f>Table1[[#This Row],[video views]]/Table1[[#This Row],[age_days]]</f>
        <v>2976341.9575543203</v>
      </c>
      <c r="G215" s="4">
        <f>Table1[[#This Row],[video views]]/Table1[[#This Row],[uploads]]</f>
        <v>115493739.88235295</v>
      </c>
      <c r="H215" t="s">
        <v>36</v>
      </c>
      <c r="I215" t="s">
        <v>343</v>
      </c>
      <c r="J215" s="4">
        <v>51</v>
      </c>
      <c r="K215" s="4">
        <f>Table1[[#This Row],[uploads]]/Table1[[#This Row],[age_years]]</f>
        <v>9.4062657908034364</v>
      </c>
      <c r="L215" t="s">
        <v>25</v>
      </c>
      <c r="M215" t="s">
        <v>26</v>
      </c>
      <c r="N215" t="s">
        <v>20</v>
      </c>
      <c r="O215">
        <v>1081</v>
      </c>
      <c r="P215">
        <v>96</v>
      </c>
      <c r="Q215">
        <v>88</v>
      </c>
      <c r="R215">
        <v>113542000</v>
      </c>
      <c r="S215" s="3">
        <v>28400</v>
      </c>
      <c r="T215" s="3">
        <v>454200</v>
      </c>
      <c r="U215" s="3">
        <f>(Table1[[#This Row],[lowest_monthly_earnings]]+Table1[[#This Row],[highest_monthly_earnings]])/2</f>
        <v>241300</v>
      </c>
      <c r="V215" s="3">
        <v>340600</v>
      </c>
      <c r="W215" s="3">
        <v>5400000</v>
      </c>
      <c r="X215" s="3">
        <f>(Table1[[#This Row],[lowest_yearly_earnings]]+Table1[[#This Row],[highest_yearly_earnings]])/2</f>
        <v>2870300</v>
      </c>
      <c r="Y215" s="5">
        <v>200000</v>
      </c>
      <c r="Z215" s="6">
        <f>Table1[[#This Row],[subscribers_for_last_30_days]]/Table1[[#This Row],[subscribers]]</f>
        <v>9.3023255813953487E-3</v>
      </c>
      <c r="AA215">
        <v>2018</v>
      </c>
      <c r="AB215" t="s">
        <v>41</v>
      </c>
      <c r="AC215">
        <v>6</v>
      </c>
      <c r="AD215" s="1" t="str">
        <f>_xlfn.CONCAT(Table1[[#This Row],[created_month]]," ",Table1[[#This Row],[created_year]])</f>
        <v>Apr 2018</v>
      </c>
      <c r="AE215">
        <f>"Sept 2023" - Table1[[#This Row],[month_created]]</f>
        <v>1979</v>
      </c>
      <c r="AF215" s="2">
        <f>Table1[[#This Row],[age_days]]/365</f>
        <v>5.4219178082191783</v>
      </c>
    </row>
    <row r="216" spans="1:32" x14ac:dyDescent="0.35">
      <c r="A216">
        <v>340</v>
      </c>
      <c r="B216">
        <f>_xlfn.RANK.EQ(Table1[[#This Row],[source_rank]],A:A,1)</f>
        <v>215</v>
      </c>
      <c r="C216" t="s">
        <v>344</v>
      </c>
      <c r="D216" s="4">
        <v>21500000</v>
      </c>
      <c r="E216" s="4">
        <v>8409641722</v>
      </c>
      <c r="F216" s="4">
        <f>Table1[[#This Row],[video views]]/Table1[[#This Row],[age_days]]</f>
        <v>3212239.0076394193</v>
      </c>
      <c r="G216" s="4">
        <f>Table1[[#This Row],[video views]]/Table1[[#This Row],[uploads]]</f>
        <v>494684807.17647058</v>
      </c>
      <c r="H216" t="s">
        <v>38</v>
      </c>
      <c r="I216" t="s">
        <v>345</v>
      </c>
      <c r="J216" s="4">
        <v>17</v>
      </c>
      <c r="K216" s="4">
        <f>Table1[[#This Row],[uploads]]/Table1[[#This Row],[age_years]]</f>
        <v>2.3701298701298703</v>
      </c>
      <c r="L216" t="s">
        <v>99</v>
      </c>
      <c r="M216" t="s">
        <v>100</v>
      </c>
      <c r="N216" t="s">
        <v>46</v>
      </c>
      <c r="O216">
        <v>4038708</v>
      </c>
      <c r="P216">
        <v>2889</v>
      </c>
      <c r="Q216">
        <v>7518</v>
      </c>
      <c r="R216">
        <v>49</v>
      </c>
      <c r="S216" s="3">
        <v>0.01</v>
      </c>
      <c r="T216" s="3">
        <v>0.2</v>
      </c>
      <c r="U216" s="3">
        <f>(Table1[[#This Row],[lowest_monthly_earnings]]+Table1[[#This Row],[highest_monthly_earnings]])/2</f>
        <v>0.10500000000000001</v>
      </c>
      <c r="V216" s="3">
        <v>0.15</v>
      </c>
      <c r="W216" s="3">
        <v>2</v>
      </c>
      <c r="X216" s="3">
        <f>(Table1[[#This Row],[lowest_yearly_earnings]]+Table1[[#This Row],[highest_yearly_earnings]])/2</f>
        <v>1.075</v>
      </c>
      <c r="Y216" s="5">
        <v>4</v>
      </c>
      <c r="Z216" s="6">
        <f>Table1[[#This Row],[subscribers_for_last_30_days]]/Table1[[#This Row],[subscribers]]</f>
        <v>1.8604651162790698E-7</v>
      </c>
      <c r="AA216">
        <v>2016</v>
      </c>
      <c r="AB216" t="s">
        <v>62</v>
      </c>
      <c r="AC216">
        <v>26</v>
      </c>
      <c r="AD216" s="1" t="str">
        <f>_xlfn.CONCAT(Table1[[#This Row],[created_month]]," ",Table1[[#This Row],[created_year]])</f>
        <v>Jul 2016</v>
      </c>
      <c r="AE216">
        <f>"Sept 2023" - Table1[[#This Row],[month_created]]</f>
        <v>2618</v>
      </c>
      <c r="AF216" s="2">
        <f>Table1[[#This Row],[age_days]]/365</f>
        <v>7.1726027397260275</v>
      </c>
    </row>
    <row r="217" spans="1:32" x14ac:dyDescent="0.35">
      <c r="A217">
        <v>342</v>
      </c>
      <c r="B217">
        <f>_xlfn.RANK.EQ(Table1[[#This Row],[source_rank]],A:A,1)</f>
        <v>216</v>
      </c>
      <c r="C217" t="s">
        <v>346</v>
      </c>
      <c r="D217" s="4">
        <v>21400000</v>
      </c>
      <c r="E217" s="4">
        <v>6264261757</v>
      </c>
      <c r="F217" s="4">
        <f>Table1[[#This Row],[video views]]/Table1[[#This Row],[age_days]]</f>
        <v>2898779.1564090699</v>
      </c>
      <c r="G217" s="4">
        <f>Table1[[#This Row],[video views]]/Table1[[#This Row],[uploads]]</f>
        <v>54949664.53508772</v>
      </c>
      <c r="H217" t="s">
        <v>20</v>
      </c>
      <c r="I217" t="s">
        <v>346</v>
      </c>
      <c r="J217" s="4">
        <v>114</v>
      </c>
      <c r="K217" s="4">
        <f>Table1[[#This Row],[uploads]]/Table1[[#This Row],[age_years]]</f>
        <v>19.254974548819991</v>
      </c>
      <c r="L217" t="s">
        <v>21</v>
      </c>
      <c r="M217" t="s">
        <v>22</v>
      </c>
      <c r="N217" t="s">
        <v>20</v>
      </c>
      <c r="O217">
        <v>987</v>
      </c>
      <c r="P217">
        <v>67</v>
      </c>
      <c r="Q217">
        <v>89</v>
      </c>
      <c r="R217">
        <v>160690000</v>
      </c>
      <c r="S217" s="3">
        <v>40200</v>
      </c>
      <c r="T217" s="3">
        <v>642800</v>
      </c>
      <c r="U217" s="3">
        <f>(Table1[[#This Row],[lowest_monthly_earnings]]+Table1[[#This Row],[highest_monthly_earnings]])/2</f>
        <v>341500</v>
      </c>
      <c r="V217" s="3">
        <v>482100</v>
      </c>
      <c r="W217" s="3">
        <v>7700000</v>
      </c>
      <c r="X217" s="3">
        <f>(Table1[[#This Row],[lowest_yearly_earnings]]+Table1[[#This Row],[highest_yearly_earnings]])/2</f>
        <v>4091050</v>
      </c>
      <c r="Y217" s="5">
        <v>500000</v>
      </c>
      <c r="Z217" s="6">
        <f>Table1[[#This Row],[subscribers_for_last_30_days]]/Table1[[#This Row],[subscribers]]</f>
        <v>2.336448598130841E-2</v>
      </c>
      <c r="AA217">
        <v>2017</v>
      </c>
      <c r="AB217" t="s">
        <v>83</v>
      </c>
      <c r="AC217">
        <v>30</v>
      </c>
      <c r="AD217" s="1" t="str">
        <f>_xlfn.CONCAT(Table1[[#This Row],[created_month]]," ",Table1[[#This Row],[created_year]])</f>
        <v>Oct 2017</v>
      </c>
      <c r="AE217">
        <f>"Sept 2023" - Table1[[#This Row],[month_created]]</f>
        <v>2161</v>
      </c>
      <c r="AF217" s="2">
        <f>Table1[[#This Row],[age_days]]/365</f>
        <v>5.9205479452054792</v>
      </c>
    </row>
    <row r="218" spans="1:32" x14ac:dyDescent="0.35">
      <c r="A218">
        <v>343</v>
      </c>
      <c r="B218">
        <f>_xlfn.RANK.EQ(Table1[[#This Row],[source_rank]],A:A,1)</f>
        <v>217</v>
      </c>
      <c r="C218" t="s">
        <v>347</v>
      </c>
      <c r="D218" s="4">
        <v>21300000</v>
      </c>
      <c r="E218" s="4">
        <v>6269945014</v>
      </c>
      <c r="F218" s="4">
        <f>Table1[[#This Row],[video views]]/Table1[[#This Row],[age_days]]</f>
        <v>2674891.217576792</v>
      </c>
      <c r="G218" s="4">
        <f>Table1[[#This Row],[video views]]/Table1[[#This Row],[uploads]]</f>
        <v>8553813.1159618013</v>
      </c>
      <c r="H218" t="s">
        <v>36</v>
      </c>
      <c r="I218" t="s">
        <v>347</v>
      </c>
      <c r="J218" s="4">
        <v>733</v>
      </c>
      <c r="K218" s="4">
        <f>Table1[[#This Row],[uploads]]/Table1[[#This Row],[age_years]]</f>
        <v>114.14035836177474</v>
      </c>
      <c r="L218" t="s">
        <v>25</v>
      </c>
      <c r="M218" t="s">
        <v>26</v>
      </c>
      <c r="N218" t="s">
        <v>46</v>
      </c>
      <c r="O218">
        <v>982</v>
      </c>
      <c r="P218">
        <v>98</v>
      </c>
      <c r="Q218">
        <v>15</v>
      </c>
      <c r="R218">
        <v>160227000</v>
      </c>
      <c r="S218" s="3">
        <v>40100</v>
      </c>
      <c r="T218" s="3">
        <v>640900</v>
      </c>
      <c r="U218" s="3">
        <f>(Table1[[#This Row],[lowest_monthly_earnings]]+Table1[[#This Row],[highest_monthly_earnings]])/2</f>
        <v>340500</v>
      </c>
      <c r="V218" s="3">
        <v>480700</v>
      </c>
      <c r="W218" s="3">
        <v>7700000</v>
      </c>
      <c r="X218" s="3">
        <f>(Table1[[#This Row],[lowest_yearly_earnings]]+Table1[[#This Row],[highest_yearly_earnings]])/2</f>
        <v>4090350</v>
      </c>
      <c r="Y218" s="5">
        <v>200000</v>
      </c>
      <c r="Z218" s="6">
        <f>Table1[[#This Row],[subscribers_for_last_30_days]]/Table1[[#This Row],[subscribers]]</f>
        <v>9.3896713615023476E-3</v>
      </c>
      <c r="AA218">
        <v>2017</v>
      </c>
      <c r="AB218" t="s">
        <v>41</v>
      </c>
      <c r="AC218">
        <v>13</v>
      </c>
      <c r="AD218" s="1" t="str">
        <f>_xlfn.CONCAT(Table1[[#This Row],[created_month]]," ",Table1[[#This Row],[created_year]])</f>
        <v>Apr 2017</v>
      </c>
      <c r="AE218">
        <f>"Sept 2023" - Table1[[#This Row],[month_created]]</f>
        <v>2344</v>
      </c>
      <c r="AF218" s="2">
        <f>Table1[[#This Row],[age_days]]/365</f>
        <v>6.4219178082191783</v>
      </c>
    </row>
    <row r="219" spans="1:32" x14ac:dyDescent="0.35">
      <c r="A219">
        <v>344</v>
      </c>
      <c r="B219">
        <f>_xlfn.RANK.EQ(Table1[[#This Row],[source_rank]],A:A,1)</f>
        <v>218</v>
      </c>
      <c r="C219" t="s">
        <v>348</v>
      </c>
      <c r="D219" s="4">
        <v>21300000</v>
      </c>
      <c r="E219" s="4">
        <v>10644857969</v>
      </c>
      <c r="F219" s="4">
        <f>Table1[[#This Row],[video views]]/Table1[[#This Row],[age_days]]</f>
        <v>2428669.3974446724</v>
      </c>
      <c r="G219" s="4">
        <f>Table1[[#This Row],[video views]]/Table1[[#This Row],[uploads]]</f>
        <v>136472538.06410256</v>
      </c>
      <c r="H219" t="s">
        <v>20</v>
      </c>
      <c r="I219" t="s">
        <v>348</v>
      </c>
      <c r="J219" s="4">
        <v>78</v>
      </c>
      <c r="K219" s="4">
        <f>Table1[[#This Row],[uploads]]/Table1[[#This Row],[age_years]]</f>
        <v>6.4955509924709105</v>
      </c>
      <c r="L219" t="s">
        <v>25</v>
      </c>
      <c r="M219" t="s">
        <v>26</v>
      </c>
      <c r="N219" t="s">
        <v>20</v>
      </c>
      <c r="O219">
        <v>396</v>
      </c>
      <c r="P219">
        <v>98</v>
      </c>
      <c r="Q219">
        <v>90</v>
      </c>
      <c r="R219">
        <v>103171000</v>
      </c>
      <c r="S219" s="3">
        <v>25800</v>
      </c>
      <c r="T219" s="3">
        <v>412700</v>
      </c>
      <c r="U219" s="3">
        <f>(Table1[[#This Row],[lowest_monthly_earnings]]+Table1[[#This Row],[highest_monthly_earnings]])/2</f>
        <v>219250</v>
      </c>
      <c r="V219" s="3">
        <v>309500</v>
      </c>
      <c r="W219" s="3">
        <v>5000000</v>
      </c>
      <c r="X219" s="3">
        <f>(Table1[[#This Row],[lowest_yearly_earnings]]+Table1[[#This Row],[highest_yearly_earnings]])/2</f>
        <v>2654750</v>
      </c>
      <c r="Y219" s="5">
        <v>100000</v>
      </c>
      <c r="Z219" s="6">
        <f>Table1[[#This Row],[subscribers_for_last_30_days]]/Table1[[#This Row],[subscribers]]</f>
        <v>4.6948356807511738E-3</v>
      </c>
      <c r="AA219">
        <v>2011</v>
      </c>
      <c r="AB219" t="s">
        <v>33</v>
      </c>
      <c r="AC219">
        <v>6</v>
      </c>
      <c r="AD219" s="1" t="str">
        <f>_xlfn.CONCAT(Table1[[#This Row],[created_month]]," ",Table1[[#This Row],[created_year]])</f>
        <v>Sep 2011</v>
      </c>
      <c r="AE219">
        <f>"Sept 2023" - Table1[[#This Row],[month_created]]</f>
        <v>4383</v>
      </c>
      <c r="AF219" s="2">
        <f>Table1[[#This Row],[age_days]]/365</f>
        <v>12.008219178082191</v>
      </c>
    </row>
    <row r="220" spans="1:32" x14ac:dyDescent="0.35">
      <c r="A220">
        <v>345</v>
      </c>
      <c r="B220">
        <f>_xlfn.RANK.EQ(Table1[[#This Row],[source_rank]],A:A,1)</f>
        <v>219</v>
      </c>
      <c r="C220" t="s">
        <v>349</v>
      </c>
      <c r="D220" s="4">
        <v>21300000</v>
      </c>
      <c r="E220" s="4">
        <v>12761253839</v>
      </c>
      <c r="F220" s="4">
        <f>Table1[[#This Row],[video views]]/Table1[[#This Row],[age_days]]</f>
        <v>4874428.5099312449</v>
      </c>
      <c r="G220" s="4">
        <f>Table1[[#This Row],[video views]]/Table1[[#This Row],[uploads]]</f>
        <v>13418773.752891693</v>
      </c>
      <c r="H220" t="s">
        <v>36</v>
      </c>
      <c r="I220" t="s">
        <v>349</v>
      </c>
      <c r="J220" s="4">
        <v>951</v>
      </c>
      <c r="K220" s="4">
        <f>Table1[[#This Row],[uploads]]/Table1[[#This Row],[age_years]]</f>
        <v>132.58785332314744</v>
      </c>
      <c r="L220" t="s">
        <v>21</v>
      </c>
      <c r="M220" t="s">
        <v>22</v>
      </c>
      <c r="N220" t="s">
        <v>46</v>
      </c>
      <c r="O220">
        <v>301</v>
      </c>
      <c r="P220">
        <v>68</v>
      </c>
      <c r="Q220">
        <v>16</v>
      </c>
      <c r="R220">
        <v>729409000</v>
      </c>
      <c r="S220" s="3">
        <v>182400</v>
      </c>
      <c r="T220" s="3">
        <v>2900000</v>
      </c>
      <c r="U220" s="3">
        <f>(Table1[[#This Row],[lowest_monthly_earnings]]+Table1[[#This Row],[highest_monthly_earnings]])/2</f>
        <v>1541200</v>
      </c>
      <c r="V220" s="3">
        <v>2200000</v>
      </c>
      <c r="W220" s="3">
        <v>35000000</v>
      </c>
      <c r="X220" s="3">
        <f>(Table1[[#This Row],[lowest_yearly_earnings]]+Table1[[#This Row],[highest_yearly_earnings]])/2</f>
        <v>18600000</v>
      </c>
      <c r="Y220" s="5">
        <v>1600000</v>
      </c>
      <c r="Z220" s="6">
        <f>Table1[[#This Row],[subscribers_for_last_30_days]]/Table1[[#This Row],[subscribers]]</f>
        <v>7.5117370892018781E-2</v>
      </c>
      <c r="AA220">
        <v>2016</v>
      </c>
      <c r="AB220" t="s">
        <v>62</v>
      </c>
      <c r="AC220">
        <v>27</v>
      </c>
      <c r="AD220" s="1" t="str">
        <f>_xlfn.CONCAT(Table1[[#This Row],[created_month]]," ",Table1[[#This Row],[created_year]])</f>
        <v>Jul 2016</v>
      </c>
      <c r="AE220">
        <f>"Sept 2023" - Table1[[#This Row],[month_created]]</f>
        <v>2618</v>
      </c>
      <c r="AF220" s="2">
        <f>Table1[[#This Row],[age_days]]/365</f>
        <v>7.1726027397260275</v>
      </c>
    </row>
    <row r="221" spans="1:32" x14ac:dyDescent="0.35">
      <c r="A221">
        <v>346</v>
      </c>
      <c r="B221">
        <f>_xlfn.RANK.EQ(Table1[[#This Row],[source_rank]],A:A,1)</f>
        <v>220</v>
      </c>
      <c r="C221" t="s">
        <v>350</v>
      </c>
      <c r="D221" s="4">
        <v>21300000</v>
      </c>
      <c r="E221" s="4">
        <v>5141834668</v>
      </c>
      <c r="F221" s="4">
        <f>Table1[[#This Row],[video views]]/Table1[[#This Row],[age_days]]</f>
        <v>1549678.9234478602</v>
      </c>
      <c r="G221" s="4">
        <f>Table1[[#This Row],[video views]]/Table1[[#This Row],[uploads]]</f>
        <v>3197658.3756218906</v>
      </c>
      <c r="H221" t="s">
        <v>29</v>
      </c>
      <c r="I221" t="s">
        <v>350</v>
      </c>
      <c r="J221" s="4">
        <v>1608</v>
      </c>
      <c r="K221" s="4">
        <f>Table1[[#This Row],[uploads]]/Table1[[#This Row],[age_years]]</f>
        <v>176.88969258589512</v>
      </c>
      <c r="L221" t="s">
        <v>25</v>
      </c>
      <c r="M221" t="s">
        <v>26</v>
      </c>
      <c r="N221" t="s">
        <v>29</v>
      </c>
      <c r="O221">
        <v>1296</v>
      </c>
      <c r="P221">
        <v>98</v>
      </c>
      <c r="Q221">
        <v>93</v>
      </c>
      <c r="R221">
        <v>68350000</v>
      </c>
      <c r="S221" s="3">
        <v>17100</v>
      </c>
      <c r="T221" s="3">
        <v>273400</v>
      </c>
      <c r="U221" s="3">
        <f>(Table1[[#This Row],[lowest_monthly_earnings]]+Table1[[#This Row],[highest_monthly_earnings]])/2</f>
        <v>145250</v>
      </c>
      <c r="V221" s="3">
        <v>205100</v>
      </c>
      <c r="W221" s="3">
        <v>3300000</v>
      </c>
      <c r="X221" s="3">
        <f>(Table1[[#This Row],[lowest_yearly_earnings]]+Table1[[#This Row],[highest_yearly_earnings]])/2</f>
        <v>1752550</v>
      </c>
      <c r="Y221" s="5">
        <v>200000</v>
      </c>
      <c r="Z221" s="6">
        <f>Table1[[#This Row],[subscribers_for_last_30_days]]/Table1[[#This Row],[subscribers]]</f>
        <v>9.3896713615023476E-3</v>
      </c>
      <c r="AA221">
        <v>2014</v>
      </c>
      <c r="AB221" t="s">
        <v>57</v>
      </c>
      <c r="AC221">
        <v>21</v>
      </c>
      <c r="AD221" s="1" t="str">
        <f>_xlfn.CONCAT(Table1[[#This Row],[created_month]]," ",Table1[[#This Row],[created_year]])</f>
        <v>Aug 2014</v>
      </c>
      <c r="AE221">
        <f>"Sept 2023" - Table1[[#This Row],[month_created]]</f>
        <v>3318</v>
      </c>
      <c r="AF221" s="2">
        <f>Table1[[#This Row],[age_days]]/365</f>
        <v>9.0904109589041102</v>
      </c>
    </row>
    <row r="222" spans="1:32" x14ac:dyDescent="0.35">
      <c r="A222">
        <v>347</v>
      </c>
      <c r="B222">
        <f>_xlfn.RANK.EQ(Table1[[#This Row],[source_rank]],A:A,1)</f>
        <v>221</v>
      </c>
      <c r="C222" t="s">
        <v>351</v>
      </c>
      <c r="D222" s="4">
        <v>21300000</v>
      </c>
      <c r="E222" s="4">
        <v>10047736580</v>
      </c>
      <c r="F222" s="4">
        <f>Table1[[#This Row],[video views]]/Table1[[#This Row],[age_days]]</f>
        <v>10666387.027600849</v>
      </c>
      <c r="G222" s="4">
        <f>Table1[[#This Row],[video views]]/Table1[[#This Row],[uploads]]</f>
        <v>15019038.236173393</v>
      </c>
      <c r="H222" t="s">
        <v>29</v>
      </c>
      <c r="I222" t="s">
        <v>351</v>
      </c>
      <c r="J222" s="4">
        <v>669</v>
      </c>
      <c r="K222" s="4">
        <f>Table1[[#This Row],[uploads]]/Table1[[#This Row],[age_years]]</f>
        <v>259.21974522292993</v>
      </c>
      <c r="L222" t="s">
        <v>21</v>
      </c>
      <c r="M222" t="s">
        <v>22</v>
      </c>
      <c r="N222" t="s">
        <v>29</v>
      </c>
      <c r="O222">
        <v>436</v>
      </c>
      <c r="P222">
        <v>67</v>
      </c>
      <c r="Q222">
        <v>92</v>
      </c>
      <c r="R222">
        <v>236293000</v>
      </c>
      <c r="S222" s="3">
        <v>59100</v>
      </c>
      <c r="T222" s="3">
        <v>945200</v>
      </c>
      <c r="U222" s="3">
        <f>(Table1[[#This Row],[lowest_monthly_earnings]]+Table1[[#This Row],[highest_monthly_earnings]])/2</f>
        <v>502150</v>
      </c>
      <c r="V222" s="3">
        <v>708900</v>
      </c>
      <c r="W222" s="3">
        <v>11300000</v>
      </c>
      <c r="X222" s="3">
        <f>(Table1[[#This Row],[lowest_yearly_earnings]]+Table1[[#This Row],[highest_yearly_earnings]])/2</f>
        <v>6004450</v>
      </c>
      <c r="Y222" s="5">
        <v>600000</v>
      </c>
      <c r="Z222" s="6">
        <f>Table1[[#This Row],[subscribers_for_last_30_days]]/Table1[[#This Row],[subscribers]]</f>
        <v>2.8169014084507043E-2</v>
      </c>
      <c r="AA222">
        <v>2021</v>
      </c>
      <c r="AB222" t="s">
        <v>30</v>
      </c>
      <c r="AC222">
        <v>2</v>
      </c>
      <c r="AD222" s="1" t="str">
        <f>_xlfn.CONCAT(Table1[[#This Row],[created_month]]," ",Table1[[#This Row],[created_year]])</f>
        <v>Feb 2021</v>
      </c>
      <c r="AE222">
        <f>"Sept 2023" - Table1[[#This Row],[month_created]]</f>
        <v>942</v>
      </c>
      <c r="AF222" s="2">
        <f>Table1[[#This Row],[age_days]]/365</f>
        <v>2.580821917808219</v>
      </c>
    </row>
    <row r="223" spans="1:32" x14ac:dyDescent="0.35">
      <c r="A223">
        <v>348</v>
      </c>
      <c r="B223">
        <f>_xlfn.RANK.EQ(Table1[[#This Row],[source_rank]],A:A,1)</f>
        <v>222</v>
      </c>
      <c r="C223" t="s">
        <v>352</v>
      </c>
      <c r="D223" s="4">
        <v>21300000</v>
      </c>
      <c r="E223" s="4">
        <v>12895427184</v>
      </c>
      <c r="F223" s="4">
        <f>Table1[[#This Row],[video views]]/Table1[[#This Row],[age_days]]</f>
        <v>5803522.5850585056</v>
      </c>
      <c r="G223" s="4">
        <f>Table1[[#This Row],[video views]]/Table1[[#This Row],[uploads]]</f>
        <v>637598.37745364651</v>
      </c>
      <c r="H223" t="s">
        <v>29</v>
      </c>
      <c r="I223" t="s">
        <v>352</v>
      </c>
      <c r="J223" s="4">
        <v>20225</v>
      </c>
      <c r="K223" s="4">
        <f>Table1[[#This Row],[uploads]]/Table1[[#This Row],[age_years]]</f>
        <v>3322.288478847885</v>
      </c>
      <c r="L223" t="s">
        <v>21</v>
      </c>
      <c r="M223" t="s">
        <v>22</v>
      </c>
      <c r="N223" t="s">
        <v>29</v>
      </c>
      <c r="O223">
        <v>291</v>
      </c>
      <c r="P223">
        <v>67</v>
      </c>
      <c r="Q223">
        <v>92</v>
      </c>
      <c r="R223">
        <v>561020000</v>
      </c>
      <c r="S223" s="3">
        <v>140300</v>
      </c>
      <c r="T223" s="3">
        <v>2200000</v>
      </c>
      <c r="U223" s="3">
        <f>(Table1[[#This Row],[lowest_monthly_earnings]]+Table1[[#This Row],[highest_monthly_earnings]])/2</f>
        <v>1170150</v>
      </c>
      <c r="V223" s="3">
        <v>1700000</v>
      </c>
      <c r="W223" s="3">
        <v>26900000</v>
      </c>
      <c r="X223" s="3">
        <f>(Table1[[#This Row],[lowest_yearly_earnings]]+Table1[[#This Row],[highest_yearly_earnings]])/2</f>
        <v>14300000</v>
      </c>
      <c r="Y223" s="5">
        <v>700000</v>
      </c>
      <c r="Z223" s="6">
        <f>Table1[[#This Row],[subscribers_for_last_30_days]]/Table1[[#This Row],[subscribers]]</f>
        <v>3.2863849765258218E-2</v>
      </c>
      <c r="AA223">
        <v>2017</v>
      </c>
      <c r="AB223" t="s">
        <v>57</v>
      </c>
      <c r="AC223">
        <v>2</v>
      </c>
      <c r="AD223" s="1" t="str">
        <f>_xlfn.CONCAT(Table1[[#This Row],[created_month]]," ",Table1[[#This Row],[created_year]])</f>
        <v>Aug 2017</v>
      </c>
      <c r="AE223">
        <f>"Sept 2023" - Table1[[#This Row],[month_created]]</f>
        <v>2222</v>
      </c>
      <c r="AF223" s="2">
        <f>Table1[[#This Row],[age_days]]/365</f>
        <v>6.087671232876712</v>
      </c>
    </row>
    <row r="224" spans="1:32" x14ac:dyDescent="0.35">
      <c r="A224">
        <v>350</v>
      </c>
      <c r="B224">
        <f>_xlfn.RANK.EQ(Table1[[#This Row],[source_rank]],A:A,1)</f>
        <v>223</v>
      </c>
      <c r="C224" t="s">
        <v>353</v>
      </c>
      <c r="D224" s="4">
        <v>21200000</v>
      </c>
      <c r="E224" s="4">
        <v>11364908616</v>
      </c>
      <c r="F224" s="4">
        <f>Table1[[#This Row],[video views]]/Table1[[#This Row],[age_days]]</f>
        <v>2209352.374805599</v>
      </c>
      <c r="G224" s="4">
        <f>Table1[[#This Row],[video views]]/Table1[[#This Row],[uploads]]</f>
        <v>355275.52021007222</v>
      </c>
      <c r="H224" t="s">
        <v>29</v>
      </c>
      <c r="I224" t="s">
        <v>353</v>
      </c>
      <c r="J224" s="4">
        <v>31989</v>
      </c>
      <c r="K224" s="4">
        <f>Table1[[#This Row],[uploads]]/Table1[[#This Row],[age_years]]</f>
        <v>2269.8260108864697</v>
      </c>
      <c r="L224" t="s">
        <v>121</v>
      </c>
      <c r="M224" t="s">
        <v>122</v>
      </c>
      <c r="N224" t="s">
        <v>86</v>
      </c>
      <c r="O224">
        <v>359</v>
      </c>
      <c r="P224">
        <v>4</v>
      </c>
      <c r="Q224">
        <v>7</v>
      </c>
      <c r="R224">
        <v>142317000</v>
      </c>
      <c r="S224" s="3">
        <v>35600</v>
      </c>
      <c r="T224" s="3">
        <v>569300</v>
      </c>
      <c r="U224" s="3">
        <f>(Table1[[#This Row],[lowest_monthly_earnings]]+Table1[[#This Row],[highest_monthly_earnings]])/2</f>
        <v>302450</v>
      </c>
      <c r="V224" s="3">
        <v>427000</v>
      </c>
      <c r="W224" s="3">
        <v>6800000</v>
      </c>
      <c r="X224" s="3">
        <f>(Table1[[#This Row],[lowest_yearly_earnings]]+Table1[[#This Row],[highest_yearly_earnings]])/2</f>
        <v>3613500</v>
      </c>
      <c r="Y224" s="5">
        <v>200000</v>
      </c>
      <c r="Z224" s="6">
        <f>Table1[[#This Row],[subscribers_for_last_30_days]]/Table1[[#This Row],[subscribers]]</f>
        <v>9.433962264150943E-3</v>
      </c>
      <c r="AA224">
        <v>2009</v>
      </c>
      <c r="AB224" t="s">
        <v>57</v>
      </c>
      <c r="AC224">
        <v>8</v>
      </c>
      <c r="AD224" s="1" t="str">
        <f>_xlfn.CONCAT(Table1[[#This Row],[created_month]]," ",Table1[[#This Row],[created_year]])</f>
        <v>Aug 2009</v>
      </c>
      <c r="AE224">
        <f>"Sept 2023" - Table1[[#This Row],[month_created]]</f>
        <v>5144</v>
      </c>
      <c r="AF224" s="2">
        <f>Table1[[#This Row],[age_days]]/365</f>
        <v>14.093150684931507</v>
      </c>
    </row>
    <row r="225" spans="1:32" x14ac:dyDescent="0.35">
      <c r="A225">
        <v>352</v>
      </c>
      <c r="B225">
        <f>_xlfn.RANK.EQ(Table1[[#This Row],[source_rank]],A:A,1)</f>
        <v>224</v>
      </c>
      <c r="C225" t="s">
        <v>354</v>
      </c>
      <c r="D225" s="4">
        <v>21100000</v>
      </c>
      <c r="E225" s="4">
        <v>4526271677</v>
      </c>
      <c r="F225" s="4">
        <f>Table1[[#This Row],[video views]]/Table1[[#This Row],[age_days]]</f>
        <v>1709317.0985649547</v>
      </c>
      <c r="G225" s="4">
        <f>Table1[[#This Row],[video views]]/Table1[[#This Row],[uploads]]</f>
        <v>1946783.5169892474</v>
      </c>
      <c r="H225" t="s">
        <v>36</v>
      </c>
      <c r="I225" t="s">
        <v>354</v>
      </c>
      <c r="J225" s="4">
        <v>2325</v>
      </c>
      <c r="K225" s="4">
        <f>Table1[[#This Row],[uploads]]/Table1[[#This Row],[age_years]]</f>
        <v>320.47771903323263</v>
      </c>
      <c r="L225" t="s">
        <v>185</v>
      </c>
      <c r="M225" t="s">
        <v>186</v>
      </c>
      <c r="N225" t="s">
        <v>29</v>
      </c>
      <c r="O225">
        <v>1583</v>
      </c>
      <c r="P225">
        <v>8</v>
      </c>
      <c r="Q225">
        <v>94</v>
      </c>
      <c r="R225">
        <v>26974000</v>
      </c>
      <c r="S225" s="3">
        <v>6700</v>
      </c>
      <c r="T225" s="3">
        <v>107900</v>
      </c>
      <c r="U225" s="3">
        <f>(Table1[[#This Row],[lowest_monthly_earnings]]+Table1[[#This Row],[highest_monthly_earnings]])/2</f>
        <v>57300</v>
      </c>
      <c r="V225" s="3">
        <v>80900</v>
      </c>
      <c r="W225" s="3">
        <v>1300000</v>
      </c>
      <c r="X225" s="3">
        <f>(Table1[[#This Row],[lowest_yearly_earnings]]+Table1[[#This Row],[highest_yearly_earnings]])/2</f>
        <v>690450</v>
      </c>
      <c r="Y225" s="5">
        <v>100000</v>
      </c>
      <c r="Z225" s="6">
        <f>Table1[[#This Row],[subscribers_for_last_30_days]]/Table1[[#This Row],[subscribers]]</f>
        <v>4.7393364928909956E-3</v>
      </c>
      <c r="AA225">
        <v>2016</v>
      </c>
      <c r="AB225" t="s">
        <v>56</v>
      </c>
      <c r="AC225">
        <v>4</v>
      </c>
      <c r="AD225" s="1" t="str">
        <f>_xlfn.CONCAT(Table1[[#This Row],[created_month]]," ",Table1[[#This Row],[created_year]])</f>
        <v>Jun 2016</v>
      </c>
      <c r="AE225">
        <f>"Sept 2023" - Table1[[#This Row],[month_created]]</f>
        <v>2648</v>
      </c>
      <c r="AF225" s="2">
        <f>Table1[[#This Row],[age_days]]/365</f>
        <v>7.2547945205479456</v>
      </c>
    </row>
    <row r="226" spans="1:32" x14ac:dyDescent="0.35">
      <c r="A226">
        <v>354</v>
      </c>
      <c r="B226">
        <f>_xlfn.RANK.EQ(Table1[[#This Row],[source_rank]],A:A,1)</f>
        <v>225</v>
      </c>
      <c r="C226" t="s">
        <v>355</v>
      </c>
      <c r="D226" s="4">
        <v>21000000</v>
      </c>
      <c r="E226" s="4">
        <v>7762905663</v>
      </c>
      <c r="F226" s="4">
        <f>Table1[[#This Row],[video views]]/Table1[[#This Row],[age_days]]</f>
        <v>2628820.0687436503</v>
      </c>
      <c r="G226" s="4">
        <f>Table1[[#This Row],[video views]]/Table1[[#This Row],[uploads]]</f>
        <v>2692648.5130072841</v>
      </c>
      <c r="H226" t="s">
        <v>29</v>
      </c>
      <c r="I226" t="s">
        <v>355</v>
      </c>
      <c r="J226" s="4">
        <v>2883</v>
      </c>
      <c r="K226" s="4">
        <f>Table1[[#This Row],[uploads]]/Table1[[#This Row],[age_years]]</f>
        <v>356.34778191669488</v>
      </c>
      <c r="L226" t="s">
        <v>70</v>
      </c>
      <c r="M226" t="s">
        <v>71</v>
      </c>
      <c r="N226" t="s">
        <v>29</v>
      </c>
      <c r="O226">
        <v>695</v>
      </c>
      <c r="P226">
        <v>16</v>
      </c>
      <c r="Q226">
        <v>94</v>
      </c>
      <c r="R226">
        <v>118410000</v>
      </c>
      <c r="S226" s="3">
        <v>29600</v>
      </c>
      <c r="T226" s="3">
        <v>473600</v>
      </c>
      <c r="U226" s="3">
        <f>(Table1[[#This Row],[lowest_monthly_earnings]]+Table1[[#This Row],[highest_monthly_earnings]])/2</f>
        <v>251600</v>
      </c>
      <c r="V226" s="3">
        <v>355200</v>
      </c>
      <c r="W226" s="3">
        <v>5700000</v>
      </c>
      <c r="X226" s="3">
        <f>(Table1[[#This Row],[lowest_yearly_earnings]]+Table1[[#This Row],[highest_yearly_earnings]])/2</f>
        <v>3027600</v>
      </c>
      <c r="Y226" s="5">
        <v>400000</v>
      </c>
      <c r="Z226" s="6">
        <f>Table1[[#This Row],[subscribers_for_last_30_days]]/Table1[[#This Row],[subscribers]]</f>
        <v>1.9047619047619049E-2</v>
      </c>
      <c r="AA226">
        <v>2015</v>
      </c>
      <c r="AB226" t="s">
        <v>57</v>
      </c>
      <c r="AC226">
        <v>26</v>
      </c>
      <c r="AD226" s="1" t="str">
        <f>_xlfn.CONCAT(Table1[[#This Row],[created_month]]," ",Table1[[#This Row],[created_year]])</f>
        <v>Aug 2015</v>
      </c>
      <c r="AE226">
        <f>"Sept 2023" - Table1[[#This Row],[month_created]]</f>
        <v>2953</v>
      </c>
      <c r="AF226" s="2">
        <f>Table1[[#This Row],[age_days]]/365</f>
        <v>8.0904109589041102</v>
      </c>
    </row>
    <row r="227" spans="1:32" x14ac:dyDescent="0.35">
      <c r="A227">
        <v>355</v>
      </c>
      <c r="B227">
        <f>_xlfn.RANK.EQ(Table1[[#This Row],[source_rank]],A:A,1)</f>
        <v>226</v>
      </c>
      <c r="C227" t="s">
        <v>356</v>
      </c>
      <c r="D227" s="4">
        <v>21000000</v>
      </c>
      <c r="E227" s="4">
        <v>10631638628</v>
      </c>
      <c r="F227" s="4">
        <f>Table1[[#This Row],[video views]]/Table1[[#This Row],[age_days]]</f>
        <v>2771542.9165797704</v>
      </c>
      <c r="G227" s="4">
        <f>Table1[[#This Row],[video views]]/Table1[[#This Row],[uploads]]</f>
        <v>25313425.304761905</v>
      </c>
      <c r="H227" t="s">
        <v>29</v>
      </c>
      <c r="I227" t="s">
        <v>356</v>
      </c>
      <c r="J227" s="4">
        <v>420</v>
      </c>
      <c r="K227" s="4">
        <f>Table1[[#This Row],[uploads]]/Table1[[#This Row],[age_years]]</f>
        <v>39.963503649635037</v>
      </c>
      <c r="L227" t="s">
        <v>25</v>
      </c>
      <c r="M227" t="s">
        <v>26</v>
      </c>
      <c r="N227" t="s">
        <v>29</v>
      </c>
      <c r="O227">
        <v>398</v>
      </c>
      <c r="P227">
        <v>100</v>
      </c>
      <c r="Q227">
        <v>95</v>
      </c>
      <c r="R227">
        <v>80062000</v>
      </c>
      <c r="S227" s="3">
        <v>20000</v>
      </c>
      <c r="T227" s="3">
        <v>320200</v>
      </c>
      <c r="U227" s="3">
        <f>(Table1[[#This Row],[lowest_monthly_earnings]]+Table1[[#This Row],[highest_monthly_earnings]])/2</f>
        <v>170100</v>
      </c>
      <c r="V227" s="3">
        <v>240200</v>
      </c>
      <c r="W227" s="3">
        <v>3800000</v>
      </c>
      <c r="X227" s="3">
        <f>(Table1[[#This Row],[lowest_yearly_earnings]]+Table1[[#This Row],[highest_yearly_earnings]])/2</f>
        <v>2020100</v>
      </c>
      <c r="Y227" s="5">
        <v>100000</v>
      </c>
      <c r="Z227" s="6">
        <f>Table1[[#This Row],[subscribers_for_last_30_days]]/Table1[[#This Row],[subscribers]]</f>
        <v>4.7619047619047623E-3</v>
      </c>
      <c r="AA227">
        <v>2013</v>
      </c>
      <c r="AB227" t="s">
        <v>23</v>
      </c>
      <c r="AC227">
        <v>25</v>
      </c>
      <c r="AD227" s="1" t="str">
        <f>_xlfn.CONCAT(Table1[[#This Row],[created_month]]," ",Table1[[#This Row],[created_year]])</f>
        <v>Mar 2013</v>
      </c>
      <c r="AE227">
        <f>"Sept 2023" - Table1[[#This Row],[month_created]]</f>
        <v>3836</v>
      </c>
      <c r="AF227" s="2">
        <f>Table1[[#This Row],[age_days]]/365</f>
        <v>10.509589041095891</v>
      </c>
    </row>
    <row r="228" spans="1:32" x14ac:dyDescent="0.35">
      <c r="A228">
        <v>357</v>
      </c>
      <c r="B228">
        <f>_xlfn.RANK.EQ(Table1[[#This Row],[source_rank]],A:A,1)</f>
        <v>227</v>
      </c>
      <c r="C228" t="s">
        <v>357</v>
      </c>
      <c r="D228" s="4">
        <v>20900000</v>
      </c>
      <c r="E228" s="4">
        <v>1693149479</v>
      </c>
      <c r="F228" s="4">
        <f>Table1[[#This Row],[video views]]/Table1[[#This Row],[age_days]]</f>
        <v>475470.22718337545</v>
      </c>
      <c r="G228" s="4">
        <f>Table1[[#This Row],[video views]]/Table1[[#This Row],[uploads]]</f>
        <v>1889675.7578125</v>
      </c>
      <c r="H228" t="s">
        <v>32</v>
      </c>
      <c r="I228" t="s">
        <v>357</v>
      </c>
      <c r="J228" s="4">
        <v>896</v>
      </c>
      <c r="K228" s="4">
        <f>Table1[[#This Row],[uploads]]/Table1[[#This Row],[age_years]]</f>
        <v>91.839370963212588</v>
      </c>
      <c r="L228" t="s">
        <v>21</v>
      </c>
      <c r="M228" t="s">
        <v>22</v>
      </c>
      <c r="N228" t="s">
        <v>32</v>
      </c>
      <c r="O228">
        <v>6082</v>
      </c>
      <c r="P228">
        <v>69</v>
      </c>
      <c r="Q228">
        <v>20</v>
      </c>
      <c r="R228">
        <v>28588000</v>
      </c>
      <c r="S228" s="3">
        <v>7100</v>
      </c>
      <c r="T228" s="3">
        <v>114400</v>
      </c>
      <c r="U228" s="3">
        <f>(Table1[[#This Row],[lowest_monthly_earnings]]+Table1[[#This Row],[highest_monthly_earnings]])/2</f>
        <v>60750</v>
      </c>
      <c r="V228" s="3">
        <v>85800</v>
      </c>
      <c r="W228" s="3">
        <v>1400000</v>
      </c>
      <c r="X228" s="3">
        <f>(Table1[[#This Row],[lowest_yearly_earnings]]+Table1[[#This Row],[highest_yearly_earnings]])/2</f>
        <v>742900</v>
      </c>
      <c r="Y228" s="5">
        <v>100000</v>
      </c>
      <c r="Z228" s="6">
        <f>Table1[[#This Row],[subscribers_for_last_30_days]]/Table1[[#This Row],[subscribers]]</f>
        <v>4.7846889952153108E-3</v>
      </c>
      <c r="AA228">
        <v>2013</v>
      </c>
      <c r="AB228" t="s">
        <v>52</v>
      </c>
      <c r="AC228">
        <v>6</v>
      </c>
      <c r="AD228" s="1" t="str">
        <f>_xlfn.CONCAT(Table1[[#This Row],[created_month]]," ",Table1[[#This Row],[created_year]])</f>
        <v>Dec 2013</v>
      </c>
      <c r="AE228">
        <f>"Sept 2023" - Table1[[#This Row],[month_created]]</f>
        <v>3561</v>
      </c>
      <c r="AF228" s="2">
        <f>Table1[[#This Row],[age_days]]/365</f>
        <v>9.7561643835616429</v>
      </c>
    </row>
    <row r="229" spans="1:32" x14ac:dyDescent="0.35">
      <c r="A229">
        <v>358</v>
      </c>
      <c r="B229">
        <f>_xlfn.RANK.EQ(Table1[[#This Row],[source_rank]],A:A,1)</f>
        <v>228</v>
      </c>
      <c r="C229" t="s">
        <v>358</v>
      </c>
      <c r="D229" s="4">
        <v>20900000</v>
      </c>
      <c r="E229" s="4">
        <v>3828000587</v>
      </c>
      <c r="F229" s="4">
        <f>Table1[[#This Row],[video views]]/Table1[[#This Row],[age_days]]</f>
        <v>1048192.9318181818</v>
      </c>
      <c r="G229" s="4">
        <f>Table1[[#This Row],[video views]]/Table1[[#This Row],[uploads]]</f>
        <v>611306.38565953367</v>
      </c>
      <c r="H229" t="s">
        <v>29</v>
      </c>
      <c r="I229" t="s">
        <v>358</v>
      </c>
      <c r="J229" s="4">
        <v>6262</v>
      </c>
      <c r="K229" s="4">
        <f>Table1[[#This Row],[uploads]]/Table1[[#This Row],[age_years]]</f>
        <v>625.85706462212488</v>
      </c>
      <c r="L229" t="s">
        <v>70</v>
      </c>
      <c r="M229" t="s">
        <v>71</v>
      </c>
      <c r="N229" t="s">
        <v>29</v>
      </c>
      <c r="O229">
        <v>2033</v>
      </c>
      <c r="P229">
        <v>17</v>
      </c>
      <c r="Q229">
        <v>96</v>
      </c>
      <c r="R229">
        <v>52330000</v>
      </c>
      <c r="S229" s="3">
        <v>13100</v>
      </c>
      <c r="T229" s="3">
        <v>209300</v>
      </c>
      <c r="U229" s="3">
        <f>(Table1[[#This Row],[lowest_monthly_earnings]]+Table1[[#This Row],[highest_monthly_earnings]])/2</f>
        <v>111200</v>
      </c>
      <c r="V229" s="3">
        <v>157000</v>
      </c>
      <c r="W229" s="3">
        <v>2500000</v>
      </c>
      <c r="X229" s="3">
        <f>(Table1[[#This Row],[lowest_yearly_earnings]]+Table1[[#This Row],[highest_yearly_earnings]])/2</f>
        <v>1328500</v>
      </c>
      <c r="Y229" s="5">
        <v>100000</v>
      </c>
      <c r="Z229" s="6">
        <f>Table1[[#This Row],[subscribers_for_last_30_days]]/Table1[[#This Row],[subscribers]]</f>
        <v>4.7846889952153108E-3</v>
      </c>
      <c r="AA229">
        <v>2013</v>
      </c>
      <c r="AB229" t="s">
        <v>33</v>
      </c>
      <c r="AC229">
        <v>26</v>
      </c>
      <c r="AD229" s="1" t="str">
        <f>_xlfn.CONCAT(Table1[[#This Row],[created_month]]," ",Table1[[#This Row],[created_year]])</f>
        <v>Sep 2013</v>
      </c>
      <c r="AE229">
        <f>"Sept 2023" - Table1[[#This Row],[month_created]]</f>
        <v>3652</v>
      </c>
      <c r="AF229" s="2">
        <f>Table1[[#This Row],[age_days]]/365</f>
        <v>10.005479452054795</v>
      </c>
    </row>
    <row r="230" spans="1:32" x14ac:dyDescent="0.35">
      <c r="A230">
        <v>359</v>
      </c>
      <c r="B230">
        <f>_xlfn.RANK.EQ(Table1[[#This Row],[source_rank]],A:A,1)</f>
        <v>229</v>
      </c>
      <c r="C230" t="s">
        <v>359</v>
      </c>
      <c r="D230" s="4">
        <v>20900000</v>
      </c>
      <c r="E230" s="4">
        <v>4927879069</v>
      </c>
      <c r="F230" s="4">
        <f>Table1[[#This Row],[video views]]/Table1[[#This Row],[age_days]]</f>
        <v>1499202.6373592941</v>
      </c>
      <c r="G230" s="4">
        <f>Table1[[#This Row],[video views]]/Table1[[#This Row],[uploads]]</f>
        <v>5018206.7912423629</v>
      </c>
      <c r="H230" t="s">
        <v>296</v>
      </c>
      <c r="I230" t="s">
        <v>359</v>
      </c>
      <c r="J230" s="4">
        <v>982</v>
      </c>
      <c r="K230" s="4">
        <f>Table1[[#This Row],[uploads]]/Table1[[#This Row],[age_years]]</f>
        <v>109.04472163066626</v>
      </c>
      <c r="L230" t="s">
        <v>25</v>
      </c>
      <c r="M230" t="s">
        <v>26</v>
      </c>
      <c r="N230" t="s">
        <v>297</v>
      </c>
      <c r="O230">
        <v>1396</v>
      </c>
      <c r="P230">
        <v>100</v>
      </c>
      <c r="Q230">
        <v>2</v>
      </c>
      <c r="R230">
        <v>2989000</v>
      </c>
      <c r="S230" s="3">
        <v>0</v>
      </c>
      <c r="T230" s="3">
        <v>0</v>
      </c>
      <c r="U230" s="3">
        <f>(Table1[[#This Row],[lowest_monthly_earnings]]+Table1[[#This Row],[highest_monthly_earnings]])/2</f>
        <v>0</v>
      </c>
      <c r="V230" s="3">
        <v>0</v>
      </c>
      <c r="W230" s="3">
        <v>0</v>
      </c>
      <c r="X230" s="3">
        <f>(Table1[[#This Row],[lowest_yearly_earnings]]+Table1[[#This Row],[highest_yearly_earnings]])/2</f>
        <v>0</v>
      </c>
      <c r="Y230" s="5">
        <v>100000</v>
      </c>
      <c r="Z230" s="6">
        <f>Table1[[#This Row],[subscribers_for_last_30_days]]/Table1[[#This Row],[subscribers]]</f>
        <v>4.7846889952153108E-3</v>
      </c>
      <c r="AA230">
        <v>2014</v>
      </c>
      <c r="AB230" t="s">
        <v>33</v>
      </c>
      <c r="AC230">
        <v>8</v>
      </c>
      <c r="AD230" s="1" t="str">
        <f>_xlfn.CONCAT(Table1[[#This Row],[created_month]]," ",Table1[[#This Row],[created_year]])</f>
        <v>Sep 2014</v>
      </c>
      <c r="AE230">
        <f>"Sept 2023" - Table1[[#This Row],[month_created]]</f>
        <v>3287</v>
      </c>
      <c r="AF230" s="2">
        <f>Table1[[#This Row],[age_days]]/365</f>
        <v>9.0054794520547947</v>
      </c>
    </row>
    <row r="231" spans="1:32" x14ac:dyDescent="0.35">
      <c r="A231">
        <v>360</v>
      </c>
      <c r="B231">
        <f>_xlfn.RANK.EQ(Table1[[#This Row],[source_rank]],A:A,1)</f>
        <v>230</v>
      </c>
      <c r="C231" t="s">
        <v>360</v>
      </c>
      <c r="D231" s="4">
        <v>20900000</v>
      </c>
      <c r="E231" s="4">
        <v>11058049885</v>
      </c>
      <c r="F231" s="4">
        <f>Table1[[#This Row],[video views]]/Table1[[#This Row],[age_days]]</f>
        <v>9820648.2104795743</v>
      </c>
      <c r="G231" s="4">
        <f>Table1[[#This Row],[video views]]/Table1[[#This Row],[uploads]]</f>
        <v>1122644.6583756346</v>
      </c>
      <c r="H231" t="s">
        <v>36</v>
      </c>
      <c r="I231" t="s">
        <v>360</v>
      </c>
      <c r="J231" s="4">
        <v>9850</v>
      </c>
      <c r="K231" s="4">
        <f>Table1[[#This Row],[uploads]]/Table1[[#This Row],[age_years]]</f>
        <v>3192.9396092362344</v>
      </c>
      <c r="L231" t="s">
        <v>25</v>
      </c>
      <c r="M231" t="s">
        <v>26</v>
      </c>
      <c r="N231" t="s">
        <v>46</v>
      </c>
      <c r="O231">
        <v>372</v>
      </c>
      <c r="P231">
        <v>100</v>
      </c>
      <c r="Q231">
        <v>17</v>
      </c>
      <c r="R231">
        <v>383700000</v>
      </c>
      <c r="S231" s="3">
        <v>95900</v>
      </c>
      <c r="T231" s="3">
        <v>1500000</v>
      </c>
      <c r="U231" s="3">
        <f>(Table1[[#This Row],[lowest_monthly_earnings]]+Table1[[#This Row],[highest_monthly_earnings]])/2</f>
        <v>797950</v>
      </c>
      <c r="V231" s="3">
        <v>1200000</v>
      </c>
      <c r="W231" s="3">
        <v>18400000</v>
      </c>
      <c r="X231" s="3">
        <f>(Table1[[#This Row],[lowest_yearly_earnings]]+Table1[[#This Row],[highest_yearly_earnings]])/2</f>
        <v>9800000</v>
      </c>
      <c r="Y231" s="5">
        <v>600000</v>
      </c>
      <c r="Z231" s="6">
        <f>Table1[[#This Row],[subscribers_for_last_30_days]]/Table1[[#This Row],[subscribers]]</f>
        <v>2.8708133971291867E-2</v>
      </c>
      <c r="AA231">
        <v>2020</v>
      </c>
      <c r="AB231" t="s">
        <v>57</v>
      </c>
      <c r="AC231">
        <v>18</v>
      </c>
      <c r="AD231" s="1" t="str">
        <f>_xlfn.CONCAT(Table1[[#This Row],[created_month]]," ",Table1[[#This Row],[created_year]])</f>
        <v>Aug 2020</v>
      </c>
      <c r="AE231">
        <f>"Sept 2023" - Table1[[#This Row],[month_created]]</f>
        <v>1126</v>
      </c>
      <c r="AF231" s="2">
        <f>Table1[[#This Row],[age_days]]/365</f>
        <v>3.0849315068493151</v>
      </c>
    </row>
    <row r="232" spans="1:32" x14ac:dyDescent="0.35">
      <c r="A232">
        <v>364</v>
      </c>
      <c r="B232">
        <f>_xlfn.RANK.EQ(Table1[[#This Row],[source_rank]],A:A,1)</f>
        <v>231</v>
      </c>
      <c r="C232" t="s">
        <v>361</v>
      </c>
      <c r="D232" s="4">
        <v>20800000</v>
      </c>
      <c r="E232" s="4">
        <v>2378448129</v>
      </c>
      <c r="F232" s="4">
        <f>Table1[[#This Row],[video views]]/Table1[[#This Row],[age_days]]</f>
        <v>640400.6809369952</v>
      </c>
      <c r="G232" s="4">
        <f>Table1[[#This Row],[video views]]/Table1[[#This Row],[uploads]]</f>
        <v>12323565.435233161</v>
      </c>
      <c r="H232" t="s">
        <v>32</v>
      </c>
      <c r="I232" t="s">
        <v>361</v>
      </c>
      <c r="J232" s="4">
        <v>193</v>
      </c>
      <c r="K232" s="4">
        <f>Table1[[#This Row],[uploads]]/Table1[[#This Row],[age_years]]</f>
        <v>18.96742057081314</v>
      </c>
      <c r="L232" t="s">
        <v>310</v>
      </c>
      <c r="M232" t="s">
        <v>311</v>
      </c>
      <c r="N232" t="s">
        <v>32</v>
      </c>
      <c r="O232">
        <v>3914</v>
      </c>
      <c r="P232">
        <v>2</v>
      </c>
      <c r="Q232">
        <v>21</v>
      </c>
      <c r="R232">
        <v>29269000</v>
      </c>
      <c r="S232" s="3">
        <v>7300</v>
      </c>
      <c r="T232" s="3">
        <v>117100</v>
      </c>
      <c r="U232" s="3">
        <f>(Table1[[#This Row],[lowest_monthly_earnings]]+Table1[[#This Row],[highest_monthly_earnings]])/2</f>
        <v>62200</v>
      </c>
      <c r="V232" s="3">
        <v>87800</v>
      </c>
      <c r="W232" s="3">
        <v>1400000</v>
      </c>
      <c r="X232" s="3">
        <f>(Table1[[#This Row],[lowest_yearly_earnings]]+Table1[[#This Row],[highest_yearly_earnings]])/2</f>
        <v>743900</v>
      </c>
      <c r="Y232" s="5">
        <v>100000</v>
      </c>
      <c r="Z232" s="6">
        <f>Table1[[#This Row],[subscribers_for_last_30_days]]/Table1[[#This Row],[subscribers]]</f>
        <v>4.807692307692308E-3</v>
      </c>
      <c r="AA232">
        <v>2013</v>
      </c>
      <c r="AB232" t="s">
        <v>62</v>
      </c>
      <c r="AC232">
        <v>9</v>
      </c>
      <c r="AD232" s="1" t="str">
        <f>_xlfn.CONCAT(Table1[[#This Row],[created_month]]," ",Table1[[#This Row],[created_year]])</f>
        <v>Jul 2013</v>
      </c>
      <c r="AE232">
        <f>"Sept 2023" - Table1[[#This Row],[month_created]]</f>
        <v>3714</v>
      </c>
      <c r="AF232" s="2">
        <f>Table1[[#This Row],[age_days]]/365</f>
        <v>10.175342465753424</v>
      </c>
    </row>
    <row r="233" spans="1:32" x14ac:dyDescent="0.35">
      <c r="A233">
        <v>365</v>
      </c>
      <c r="B233">
        <f>_xlfn.RANK.EQ(Table1[[#This Row],[source_rank]],A:A,1)</f>
        <v>232</v>
      </c>
      <c r="C233" t="s">
        <v>362</v>
      </c>
      <c r="D233" s="4">
        <v>20700000</v>
      </c>
      <c r="E233" s="4">
        <v>17963202261</v>
      </c>
      <c r="F233" s="4">
        <f>Table1[[#This Row],[video views]]/Table1[[#This Row],[age_days]]</f>
        <v>16404750.923287671</v>
      </c>
      <c r="G233" s="4">
        <f>Table1[[#This Row],[video views]]/Table1[[#This Row],[uploads]]</f>
        <v>29019712.861066237</v>
      </c>
      <c r="H233" t="s">
        <v>29</v>
      </c>
      <c r="I233" t="s">
        <v>362</v>
      </c>
      <c r="J233" s="4">
        <v>619</v>
      </c>
      <c r="K233" s="4">
        <f>Table1[[#This Row],[uploads]]/Table1[[#This Row],[age_years]]</f>
        <v>206.33333333333334</v>
      </c>
      <c r="L233" t="s">
        <v>25</v>
      </c>
      <c r="M233" t="s">
        <v>26</v>
      </c>
      <c r="N233" t="s">
        <v>29</v>
      </c>
      <c r="O233">
        <v>146</v>
      </c>
      <c r="P233">
        <v>101</v>
      </c>
      <c r="Q233">
        <v>96</v>
      </c>
      <c r="R233">
        <v>874796000</v>
      </c>
      <c r="S233" s="3">
        <v>218700</v>
      </c>
      <c r="T233" s="3">
        <v>3500000</v>
      </c>
      <c r="U233" s="3">
        <f>(Table1[[#This Row],[lowest_monthly_earnings]]+Table1[[#This Row],[highest_monthly_earnings]])/2</f>
        <v>1859350</v>
      </c>
      <c r="V233" s="3">
        <v>2600000</v>
      </c>
      <c r="W233" s="3">
        <v>42000000</v>
      </c>
      <c r="X233" s="3">
        <f>(Table1[[#This Row],[lowest_yearly_earnings]]+Table1[[#This Row],[highest_yearly_earnings]])/2</f>
        <v>22300000</v>
      </c>
      <c r="Y233" s="5">
        <v>1000000</v>
      </c>
      <c r="Z233" s="6">
        <f>Table1[[#This Row],[subscribers_for_last_30_days]]/Table1[[#This Row],[subscribers]]</f>
        <v>4.8309178743961352E-2</v>
      </c>
      <c r="AA233">
        <v>2020</v>
      </c>
      <c r="AB233" t="s">
        <v>33</v>
      </c>
      <c r="AC233">
        <v>26</v>
      </c>
      <c r="AD233" s="1" t="str">
        <f>_xlfn.CONCAT(Table1[[#This Row],[created_month]]," ",Table1[[#This Row],[created_year]])</f>
        <v>Sep 2020</v>
      </c>
      <c r="AE233">
        <f>"Sept 2023" - Table1[[#This Row],[month_created]]</f>
        <v>1095</v>
      </c>
      <c r="AF233" s="2">
        <f>Table1[[#This Row],[age_days]]/365</f>
        <v>3</v>
      </c>
    </row>
    <row r="234" spans="1:32" x14ac:dyDescent="0.35">
      <c r="A234">
        <v>368</v>
      </c>
      <c r="B234">
        <f>_xlfn.RANK.EQ(Table1[[#This Row],[source_rank]],A:A,1)</f>
        <v>233</v>
      </c>
      <c r="C234" t="s">
        <v>363</v>
      </c>
      <c r="D234" s="4">
        <v>20700000</v>
      </c>
      <c r="E234" s="4">
        <v>8658941531</v>
      </c>
      <c r="F234" s="4">
        <f>Table1[[#This Row],[video views]]/Table1[[#This Row],[age_days]]</f>
        <v>2994101.4975795299</v>
      </c>
      <c r="G234" s="4">
        <f>Table1[[#This Row],[video views]]/Table1[[#This Row],[uploads]]</f>
        <v>9740091.7109111361</v>
      </c>
      <c r="H234" t="s">
        <v>36</v>
      </c>
      <c r="I234" t="s">
        <v>363</v>
      </c>
      <c r="J234" s="4">
        <v>889</v>
      </c>
      <c r="K234" s="4">
        <f>Table1[[#This Row],[uploads]]/Table1[[#This Row],[age_years]]</f>
        <v>112.2008990318119</v>
      </c>
      <c r="L234" t="s">
        <v>44</v>
      </c>
      <c r="M234" t="s">
        <v>45</v>
      </c>
      <c r="N234" t="s">
        <v>46</v>
      </c>
      <c r="O234">
        <v>570</v>
      </c>
      <c r="P234">
        <v>3</v>
      </c>
      <c r="Q234">
        <v>18</v>
      </c>
      <c r="R234">
        <v>552266000</v>
      </c>
      <c r="S234" s="3">
        <v>138100</v>
      </c>
      <c r="T234" s="3">
        <v>2200000</v>
      </c>
      <c r="U234" s="3">
        <f>(Table1[[#This Row],[lowest_monthly_earnings]]+Table1[[#This Row],[highest_monthly_earnings]])/2</f>
        <v>1169050</v>
      </c>
      <c r="V234" s="3">
        <v>1700000</v>
      </c>
      <c r="W234" s="3">
        <v>26500000</v>
      </c>
      <c r="X234" s="3">
        <f>(Table1[[#This Row],[lowest_yearly_earnings]]+Table1[[#This Row],[highest_yearly_earnings]])/2</f>
        <v>14100000</v>
      </c>
      <c r="Y234" s="5">
        <v>1600000</v>
      </c>
      <c r="Z234" s="6">
        <f>Table1[[#This Row],[subscribers_for_last_30_days]]/Table1[[#This Row],[subscribers]]</f>
        <v>7.7294685990338161E-2</v>
      </c>
      <c r="AA234">
        <v>2015</v>
      </c>
      <c r="AB234" t="s">
        <v>83</v>
      </c>
      <c r="AC234">
        <v>26</v>
      </c>
      <c r="AD234" s="1" t="str">
        <f>_xlfn.CONCAT(Table1[[#This Row],[created_month]]," ",Table1[[#This Row],[created_year]])</f>
        <v>Oct 2015</v>
      </c>
      <c r="AE234">
        <f>"Sept 2023" - Table1[[#This Row],[month_created]]</f>
        <v>2892</v>
      </c>
      <c r="AF234" s="2">
        <f>Table1[[#This Row],[age_days]]/365</f>
        <v>7.9232876712328766</v>
      </c>
    </row>
    <row r="235" spans="1:32" x14ac:dyDescent="0.35">
      <c r="A235">
        <v>370</v>
      </c>
      <c r="B235">
        <f>_xlfn.RANK.EQ(Table1[[#This Row],[source_rank]],A:A,1)</f>
        <v>234</v>
      </c>
      <c r="C235" t="s">
        <v>364</v>
      </c>
      <c r="D235" s="4">
        <v>20600000</v>
      </c>
      <c r="E235" s="4">
        <v>4956090094</v>
      </c>
      <c r="F235" s="4">
        <f>Table1[[#This Row],[video views]]/Table1[[#This Row],[age_days]]</f>
        <v>839161.88520149002</v>
      </c>
      <c r="G235" s="4">
        <f>Table1[[#This Row],[video views]]/Table1[[#This Row],[uploads]]</f>
        <v>330406006.26666665</v>
      </c>
      <c r="H235" t="s">
        <v>29</v>
      </c>
      <c r="I235" t="s">
        <v>365</v>
      </c>
      <c r="J235" s="4">
        <v>15</v>
      </c>
      <c r="K235" s="4">
        <f>Table1[[#This Row],[uploads]]/Table1[[#This Row],[age_years]]</f>
        <v>0.92702336606840496</v>
      </c>
      <c r="L235" t="s">
        <v>185</v>
      </c>
      <c r="M235" t="s">
        <v>186</v>
      </c>
      <c r="N235" t="s">
        <v>29</v>
      </c>
      <c r="O235">
        <v>3539124</v>
      </c>
      <c r="P235">
        <v>4044</v>
      </c>
      <c r="Q235">
        <v>6217</v>
      </c>
      <c r="R235">
        <v>85</v>
      </c>
      <c r="S235" s="3">
        <v>0.02</v>
      </c>
      <c r="T235" s="3">
        <v>0.34</v>
      </c>
      <c r="U235" s="3">
        <f>(Table1[[#This Row],[lowest_monthly_earnings]]+Table1[[#This Row],[highest_monthly_earnings]])/2</f>
        <v>0.18000000000000002</v>
      </c>
      <c r="V235" s="3">
        <v>0.26</v>
      </c>
      <c r="W235" s="3">
        <v>4</v>
      </c>
      <c r="X235" s="3">
        <f>(Table1[[#This Row],[lowest_yearly_earnings]]+Table1[[#This Row],[highest_yearly_earnings]])/2</f>
        <v>2.13</v>
      </c>
      <c r="Y235" s="5">
        <v>1</v>
      </c>
      <c r="Z235" s="6">
        <f>Table1[[#This Row],[subscribers_for_last_30_days]]/Table1[[#This Row],[subscribers]]</f>
        <v>4.8543689320388351E-8</v>
      </c>
      <c r="AA235">
        <v>2007</v>
      </c>
      <c r="AB235" t="s">
        <v>62</v>
      </c>
      <c r="AC235">
        <v>23</v>
      </c>
      <c r="AD235" s="1" t="str">
        <f>_xlfn.CONCAT(Table1[[#This Row],[created_month]]," ",Table1[[#This Row],[created_year]])</f>
        <v>Jul 2007</v>
      </c>
      <c r="AE235">
        <f>"Sept 2023" - Table1[[#This Row],[month_created]]</f>
        <v>5906</v>
      </c>
      <c r="AF235" s="2">
        <f>Table1[[#This Row],[age_days]]/365</f>
        <v>16.18082191780822</v>
      </c>
    </row>
    <row r="236" spans="1:32" x14ac:dyDescent="0.35">
      <c r="A236">
        <v>371</v>
      </c>
      <c r="B236">
        <f>_xlfn.RANK.EQ(Table1[[#This Row],[source_rank]],A:A,1)</f>
        <v>235</v>
      </c>
      <c r="C236" t="s">
        <v>366</v>
      </c>
      <c r="D236" s="4">
        <v>20600000</v>
      </c>
      <c r="E236" s="4">
        <v>7657171980</v>
      </c>
      <c r="F236" s="4">
        <f>Table1[[#This Row],[video views]]/Table1[[#This Row],[age_days]]</f>
        <v>3145921.1092851274</v>
      </c>
      <c r="G236" s="4">
        <f>Table1[[#This Row],[video views]]/Table1[[#This Row],[uploads]]</f>
        <v>92255084.096385539</v>
      </c>
      <c r="H236" t="s">
        <v>119</v>
      </c>
      <c r="I236" t="s">
        <v>366</v>
      </c>
      <c r="J236" s="4">
        <v>83</v>
      </c>
      <c r="K236" s="4">
        <f>Table1[[#This Row],[uploads]]/Table1[[#This Row],[age_years]]</f>
        <v>12.44658997534922</v>
      </c>
      <c r="L236" t="s">
        <v>80</v>
      </c>
      <c r="M236" t="s">
        <v>81</v>
      </c>
      <c r="N236" t="s">
        <v>29</v>
      </c>
      <c r="O236">
        <v>711</v>
      </c>
      <c r="P236">
        <v>8</v>
      </c>
      <c r="Q236">
        <v>98</v>
      </c>
      <c r="R236">
        <v>193176000</v>
      </c>
      <c r="S236" s="3">
        <v>48300</v>
      </c>
      <c r="T236" s="3">
        <v>772700</v>
      </c>
      <c r="U236" s="3">
        <f>(Table1[[#This Row],[lowest_monthly_earnings]]+Table1[[#This Row],[highest_monthly_earnings]])/2</f>
        <v>410500</v>
      </c>
      <c r="V236" s="3">
        <v>579500</v>
      </c>
      <c r="W236" s="3">
        <v>9300000</v>
      </c>
      <c r="X236" s="3">
        <f>(Table1[[#This Row],[lowest_yearly_earnings]]+Table1[[#This Row],[highest_yearly_earnings]])/2</f>
        <v>4939750</v>
      </c>
      <c r="Y236" s="5">
        <v>200000</v>
      </c>
      <c r="Z236" s="6">
        <f>Table1[[#This Row],[subscribers_for_last_30_days]]/Table1[[#This Row],[subscribers]]</f>
        <v>9.7087378640776691E-3</v>
      </c>
      <c r="AA236">
        <v>2017</v>
      </c>
      <c r="AB236" t="s">
        <v>47</v>
      </c>
      <c r="AC236">
        <v>15</v>
      </c>
      <c r="AD236" s="1" t="str">
        <f>_xlfn.CONCAT(Table1[[#This Row],[created_month]]," ",Table1[[#This Row],[created_year]])</f>
        <v>Jan 2017</v>
      </c>
      <c r="AE236">
        <f>"Sept 2023" - Table1[[#This Row],[month_created]]</f>
        <v>2434</v>
      </c>
      <c r="AF236" s="2">
        <f>Table1[[#This Row],[age_days]]/365</f>
        <v>6.6684931506849319</v>
      </c>
    </row>
    <row r="237" spans="1:32" x14ac:dyDescent="0.35">
      <c r="A237">
        <v>373</v>
      </c>
      <c r="B237">
        <f>_xlfn.RANK.EQ(Table1[[#This Row],[source_rank]],A:A,1)</f>
        <v>236</v>
      </c>
      <c r="C237" t="s">
        <v>369</v>
      </c>
      <c r="D237" s="4">
        <v>20500000</v>
      </c>
      <c r="E237" s="4">
        <v>15038593883</v>
      </c>
      <c r="F237" s="4">
        <f>Table1[[#This Row],[video views]]/Table1[[#This Row],[age_days]]</f>
        <v>2352353.1805099328</v>
      </c>
      <c r="G237" s="4">
        <f>Table1[[#This Row],[video views]]/Table1[[#This Row],[uploads]]</f>
        <v>452574.37428150111</v>
      </c>
      <c r="H237" t="s">
        <v>29</v>
      </c>
      <c r="I237" t="s">
        <v>369</v>
      </c>
      <c r="J237" s="4">
        <v>33229</v>
      </c>
      <c r="K237" s="4">
        <f>Table1[[#This Row],[uploads]]/Table1[[#This Row],[age_years]]</f>
        <v>1897.1664320350383</v>
      </c>
      <c r="L237" t="s">
        <v>54</v>
      </c>
      <c r="M237" t="s">
        <v>55</v>
      </c>
      <c r="N237" t="s">
        <v>29</v>
      </c>
      <c r="O237">
        <v>220</v>
      </c>
      <c r="P237">
        <v>7</v>
      </c>
      <c r="Q237">
        <v>99</v>
      </c>
      <c r="R237">
        <v>158540000</v>
      </c>
      <c r="S237" s="3">
        <v>39600</v>
      </c>
      <c r="T237" s="3">
        <v>634200</v>
      </c>
      <c r="U237" s="3">
        <f>(Table1[[#This Row],[lowest_monthly_earnings]]+Table1[[#This Row],[highest_monthly_earnings]])/2</f>
        <v>336900</v>
      </c>
      <c r="V237" s="3">
        <v>475600</v>
      </c>
      <c r="W237" s="3">
        <v>7600000</v>
      </c>
      <c r="X237" s="3">
        <f>(Table1[[#This Row],[lowest_yearly_earnings]]+Table1[[#This Row],[highest_yearly_earnings]])/2</f>
        <v>4037800</v>
      </c>
      <c r="Y237" s="5">
        <v>100000</v>
      </c>
      <c r="Z237" s="6">
        <f>Table1[[#This Row],[subscribers_for_last_30_days]]/Table1[[#This Row],[subscribers]]</f>
        <v>4.8780487804878049E-3</v>
      </c>
      <c r="AA237">
        <v>2006</v>
      </c>
      <c r="AB237" t="s">
        <v>23</v>
      </c>
      <c r="AC237">
        <v>9</v>
      </c>
      <c r="AD237" s="1" t="str">
        <f>_xlfn.CONCAT(Table1[[#This Row],[created_month]]," ",Table1[[#This Row],[created_year]])</f>
        <v>Mar 2006</v>
      </c>
      <c r="AE237">
        <f>"Sept 2023" - Table1[[#This Row],[month_created]]</f>
        <v>6393</v>
      </c>
      <c r="AF237" s="2">
        <f>Table1[[#This Row],[age_days]]/365</f>
        <v>17.515068493150686</v>
      </c>
    </row>
    <row r="238" spans="1:32" x14ac:dyDescent="0.35">
      <c r="A238">
        <v>375</v>
      </c>
      <c r="B238">
        <f>_xlfn.RANK.EQ(Table1[[#This Row],[source_rank]],A:A,1)</f>
        <v>237</v>
      </c>
      <c r="C238" t="s">
        <v>370</v>
      </c>
      <c r="D238" s="4">
        <v>20500000</v>
      </c>
      <c r="E238" s="4">
        <v>11009148579</v>
      </c>
      <c r="F238" s="4">
        <f>Table1[[#This Row],[video views]]/Table1[[#This Row],[age_days]]</f>
        <v>4581418.4681647941</v>
      </c>
      <c r="G238" s="4">
        <f>Table1[[#This Row],[video views]]/Table1[[#This Row],[uploads]]</f>
        <v>37193069.523648649</v>
      </c>
      <c r="H238" t="s">
        <v>29</v>
      </c>
      <c r="I238" t="s">
        <v>370</v>
      </c>
      <c r="J238" s="4">
        <v>296</v>
      </c>
      <c r="K238" s="4">
        <f>Table1[[#This Row],[uploads]]/Table1[[#This Row],[age_years]]</f>
        <v>44.960466084061594</v>
      </c>
      <c r="L238" t="s">
        <v>25</v>
      </c>
      <c r="M238" t="s">
        <v>26</v>
      </c>
      <c r="N238" t="s">
        <v>29</v>
      </c>
      <c r="O238">
        <v>377</v>
      </c>
      <c r="P238">
        <v>104</v>
      </c>
      <c r="Q238">
        <v>99</v>
      </c>
      <c r="R238">
        <v>195203000</v>
      </c>
      <c r="S238" s="3">
        <v>48800</v>
      </c>
      <c r="T238" s="3">
        <v>780800</v>
      </c>
      <c r="U238" s="3">
        <f>(Table1[[#This Row],[lowest_monthly_earnings]]+Table1[[#This Row],[highest_monthly_earnings]])/2</f>
        <v>414800</v>
      </c>
      <c r="V238" s="3">
        <v>585600</v>
      </c>
      <c r="W238" s="3">
        <v>9400000</v>
      </c>
      <c r="X238" s="3">
        <f>(Table1[[#This Row],[lowest_yearly_earnings]]+Table1[[#This Row],[highest_yearly_earnings]])/2</f>
        <v>4992800</v>
      </c>
      <c r="Y238" s="5">
        <v>100000</v>
      </c>
      <c r="Z238" s="6">
        <f>Table1[[#This Row],[subscribers_for_last_30_days]]/Table1[[#This Row],[subscribers]]</f>
        <v>4.8780487804878049E-3</v>
      </c>
      <c r="AA238">
        <v>2017</v>
      </c>
      <c r="AB238" t="s">
        <v>30</v>
      </c>
      <c r="AC238">
        <v>9</v>
      </c>
      <c r="AD238" s="1" t="str">
        <f>_xlfn.CONCAT(Table1[[#This Row],[created_month]]," ",Table1[[#This Row],[created_year]])</f>
        <v>Feb 2017</v>
      </c>
      <c r="AE238">
        <f>"Sept 2023" - Table1[[#This Row],[month_created]]</f>
        <v>2403</v>
      </c>
      <c r="AF238" s="2">
        <f>Table1[[#This Row],[age_days]]/365</f>
        <v>6.5835616438356164</v>
      </c>
    </row>
    <row r="239" spans="1:32" x14ac:dyDescent="0.35">
      <c r="A239">
        <v>376</v>
      </c>
      <c r="B239">
        <f>_xlfn.RANK.EQ(Table1[[#This Row],[source_rank]],A:A,1)</f>
        <v>238</v>
      </c>
      <c r="C239" t="s">
        <v>371</v>
      </c>
      <c r="D239" s="4">
        <v>20400000</v>
      </c>
      <c r="E239" s="4">
        <v>1796227417</v>
      </c>
      <c r="F239" s="4">
        <f>Table1[[#This Row],[video views]]/Table1[[#This Row],[age_days]]</f>
        <v>562023.59730913641</v>
      </c>
      <c r="G239" s="4">
        <f>Table1[[#This Row],[video views]]/Table1[[#This Row],[uploads]]</f>
        <v>8719550.5679611657</v>
      </c>
      <c r="H239" t="s">
        <v>24</v>
      </c>
      <c r="I239" t="s">
        <v>371</v>
      </c>
      <c r="J239" s="4">
        <v>206</v>
      </c>
      <c r="K239" s="4">
        <f>Table1[[#This Row],[uploads]]/Table1[[#This Row],[age_years]]</f>
        <v>23.526282853566961</v>
      </c>
      <c r="L239" t="s">
        <v>70</v>
      </c>
      <c r="M239" t="s">
        <v>71</v>
      </c>
      <c r="N239" t="s">
        <v>77</v>
      </c>
      <c r="O239">
        <v>5673</v>
      </c>
      <c r="P239">
        <v>19</v>
      </c>
      <c r="Q239">
        <v>24</v>
      </c>
      <c r="R239">
        <v>39495000</v>
      </c>
      <c r="S239" s="3">
        <v>9900</v>
      </c>
      <c r="T239" s="3">
        <v>158000</v>
      </c>
      <c r="U239" s="3">
        <f>(Table1[[#This Row],[lowest_monthly_earnings]]+Table1[[#This Row],[highest_monthly_earnings]])/2</f>
        <v>83950</v>
      </c>
      <c r="V239" s="3">
        <v>118500</v>
      </c>
      <c r="W239" s="3">
        <v>1900000</v>
      </c>
      <c r="X239" s="3">
        <f>(Table1[[#This Row],[lowest_yearly_earnings]]+Table1[[#This Row],[highest_yearly_earnings]])/2</f>
        <v>1009250</v>
      </c>
      <c r="Y239" s="5">
        <v>100000</v>
      </c>
      <c r="Z239" s="6">
        <f>Table1[[#This Row],[subscribers_for_last_30_days]]/Table1[[#This Row],[subscribers]]</f>
        <v>4.9019607843137254E-3</v>
      </c>
      <c r="AA239">
        <v>2014</v>
      </c>
      <c r="AB239" t="s">
        <v>52</v>
      </c>
      <c r="AC239">
        <v>2</v>
      </c>
      <c r="AD239" s="1" t="str">
        <f>_xlfn.CONCAT(Table1[[#This Row],[created_month]]," ",Table1[[#This Row],[created_year]])</f>
        <v>Dec 2014</v>
      </c>
      <c r="AE239">
        <f>"Sept 2023" - Table1[[#This Row],[month_created]]</f>
        <v>3196</v>
      </c>
      <c r="AF239" s="2">
        <f>Table1[[#This Row],[age_days]]/365</f>
        <v>8.7561643835616429</v>
      </c>
    </row>
    <row r="240" spans="1:32" x14ac:dyDescent="0.35">
      <c r="A240">
        <v>377</v>
      </c>
      <c r="B240">
        <f>_xlfn.RANK.EQ(Table1[[#This Row],[source_rank]],A:A,1)</f>
        <v>239</v>
      </c>
      <c r="C240" t="s">
        <v>372</v>
      </c>
      <c r="D240" s="4">
        <v>20400000</v>
      </c>
      <c r="E240" s="4">
        <v>7311322368</v>
      </c>
      <c r="F240" s="4">
        <f>Table1[[#This Row],[video views]]/Table1[[#This Row],[age_days]]</f>
        <v>2002005.0295728368</v>
      </c>
      <c r="G240" s="4">
        <f>Table1[[#This Row],[video views]]/Table1[[#This Row],[uploads]]</f>
        <v>7267716.0715705762</v>
      </c>
      <c r="H240" t="s">
        <v>36</v>
      </c>
      <c r="I240" t="s">
        <v>372</v>
      </c>
      <c r="J240" s="4">
        <v>1006</v>
      </c>
      <c r="K240" s="4">
        <f>Table1[[#This Row],[uploads]]/Table1[[#This Row],[age_years]]</f>
        <v>100.54490690032858</v>
      </c>
      <c r="L240" t="s">
        <v>25</v>
      </c>
      <c r="M240" t="s">
        <v>26</v>
      </c>
      <c r="N240" t="s">
        <v>46</v>
      </c>
      <c r="O240">
        <v>778</v>
      </c>
      <c r="P240">
        <v>105</v>
      </c>
      <c r="Q240">
        <v>19</v>
      </c>
      <c r="R240">
        <v>14646000</v>
      </c>
      <c r="S240" s="3">
        <v>3700</v>
      </c>
      <c r="T240" s="3">
        <v>58600</v>
      </c>
      <c r="U240" s="3">
        <f>(Table1[[#This Row],[lowest_monthly_earnings]]+Table1[[#This Row],[highest_monthly_earnings]])/2</f>
        <v>31150</v>
      </c>
      <c r="V240" s="3">
        <v>43900</v>
      </c>
      <c r="W240" s="3">
        <v>703000</v>
      </c>
      <c r="X240" s="3">
        <f>(Table1[[#This Row],[lowest_yearly_earnings]]+Table1[[#This Row],[highest_yearly_earnings]])/2</f>
        <v>373450</v>
      </c>
      <c r="Y240" s="5">
        <v>100000</v>
      </c>
      <c r="Z240" s="6">
        <f>Table1[[#This Row],[subscribers_for_last_30_days]]/Table1[[#This Row],[subscribers]]</f>
        <v>4.9019607843137254E-3</v>
      </c>
      <c r="AA240">
        <v>2013</v>
      </c>
      <c r="AB240" t="s">
        <v>33</v>
      </c>
      <c r="AC240">
        <v>19</v>
      </c>
      <c r="AD240" s="1" t="str">
        <f>_xlfn.CONCAT(Table1[[#This Row],[created_month]]," ",Table1[[#This Row],[created_year]])</f>
        <v>Sep 2013</v>
      </c>
      <c r="AE240">
        <f>"Sept 2023" - Table1[[#This Row],[month_created]]</f>
        <v>3652</v>
      </c>
      <c r="AF240" s="2">
        <f>Table1[[#This Row],[age_days]]/365</f>
        <v>10.005479452054795</v>
      </c>
    </row>
    <row r="241" spans="1:32" x14ac:dyDescent="0.35">
      <c r="A241">
        <v>379</v>
      </c>
      <c r="B241">
        <f>_xlfn.RANK.EQ(Table1[[#This Row],[source_rank]],A:A,1)</f>
        <v>240</v>
      </c>
      <c r="C241" t="s">
        <v>373</v>
      </c>
      <c r="D241" s="4">
        <v>20400000</v>
      </c>
      <c r="E241" s="4">
        <v>29406206620</v>
      </c>
      <c r="F241" s="4">
        <f>Table1[[#This Row],[video views]]/Table1[[#This Row],[age_days]]</f>
        <v>4855714.4352708058</v>
      </c>
      <c r="G241" s="4">
        <f>Table1[[#This Row],[video views]]/Table1[[#This Row],[uploads]]</f>
        <v>570828.04270600795</v>
      </c>
      <c r="H241" t="s">
        <v>29</v>
      </c>
      <c r="I241" t="s">
        <v>373</v>
      </c>
      <c r="J241" s="4">
        <v>51515</v>
      </c>
      <c r="K241" s="4">
        <f>Table1[[#This Row],[uploads]]/Table1[[#This Row],[age_years]]</f>
        <v>3104.8505614266842</v>
      </c>
      <c r="L241" t="s">
        <v>21</v>
      </c>
      <c r="M241" t="s">
        <v>22</v>
      </c>
      <c r="N241" t="s">
        <v>29</v>
      </c>
      <c r="O241">
        <v>43</v>
      </c>
      <c r="P241">
        <v>70</v>
      </c>
      <c r="Q241">
        <v>100</v>
      </c>
      <c r="R241">
        <v>907534000</v>
      </c>
      <c r="S241" s="3">
        <v>226900</v>
      </c>
      <c r="T241" s="3">
        <v>3600000</v>
      </c>
      <c r="U241" s="3">
        <f>(Table1[[#This Row],[lowest_monthly_earnings]]+Table1[[#This Row],[highest_monthly_earnings]])/2</f>
        <v>1913450</v>
      </c>
      <c r="V241" s="3">
        <v>2700000</v>
      </c>
      <c r="W241" s="3">
        <v>43600000</v>
      </c>
      <c r="X241" s="3">
        <f>(Table1[[#This Row],[lowest_yearly_earnings]]+Table1[[#This Row],[highest_yearly_earnings]])/2</f>
        <v>23150000</v>
      </c>
      <c r="Y241" s="5">
        <v>400000</v>
      </c>
      <c r="Z241" s="6">
        <f>Table1[[#This Row],[subscribers_for_last_30_days]]/Table1[[#This Row],[subscribers]]</f>
        <v>1.9607843137254902E-2</v>
      </c>
      <c r="AA241">
        <v>2007</v>
      </c>
      <c r="AB241" t="s">
        <v>30</v>
      </c>
      <c r="AC241">
        <v>1</v>
      </c>
      <c r="AD241" s="1" t="str">
        <f>_xlfn.CONCAT(Table1[[#This Row],[created_month]]," ",Table1[[#This Row],[created_year]])</f>
        <v>Feb 2007</v>
      </c>
      <c r="AE241">
        <f>"Sept 2023" - Table1[[#This Row],[month_created]]</f>
        <v>6056</v>
      </c>
      <c r="AF241" s="2">
        <f>Table1[[#This Row],[age_days]]/365</f>
        <v>16.591780821917808</v>
      </c>
    </row>
    <row r="242" spans="1:32" x14ac:dyDescent="0.35">
      <c r="A242">
        <v>381</v>
      </c>
      <c r="B242">
        <f>_xlfn.RANK.EQ(Table1[[#This Row],[source_rank]],A:A,1)</f>
        <v>241</v>
      </c>
      <c r="C242" t="s">
        <v>376</v>
      </c>
      <c r="D242" s="4">
        <v>20400000</v>
      </c>
      <c r="E242" s="4">
        <v>3579555124</v>
      </c>
      <c r="F242" s="4">
        <f>Table1[[#This Row],[video views]]/Table1[[#This Row],[age_days]]</f>
        <v>948226.52291390731</v>
      </c>
      <c r="G242" s="4">
        <f>Table1[[#This Row],[video views]]/Table1[[#This Row],[uploads]]</f>
        <v>14977218.09205021</v>
      </c>
      <c r="H242" t="s">
        <v>20</v>
      </c>
      <c r="I242" t="s">
        <v>376</v>
      </c>
      <c r="J242" s="4">
        <v>239</v>
      </c>
      <c r="K242" s="4">
        <f>Table1[[#This Row],[uploads]]/Table1[[#This Row],[age_years]]</f>
        <v>23.108609271523182</v>
      </c>
      <c r="L242" t="s">
        <v>21</v>
      </c>
      <c r="M242" t="s">
        <v>22</v>
      </c>
      <c r="N242" t="s">
        <v>20</v>
      </c>
      <c r="O242">
        <v>2236</v>
      </c>
      <c r="P242">
        <v>70</v>
      </c>
      <c r="Q242">
        <v>94</v>
      </c>
      <c r="R242">
        <v>41289000</v>
      </c>
      <c r="S242" s="3">
        <v>10300</v>
      </c>
      <c r="T242" s="3">
        <v>165200</v>
      </c>
      <c r="U242" s="3">
        <f>(Table1[[#This Row],[lowest_monthly_earnings]]+Table1[[#This Row],[highest_monthly_earnings]])/2</f>
        <v>87750</v>
      </c>
      <c r="V242" s="3">
        <v>123900</v>
      </c>
      <c r="W242" s="3">
        <v>2000000</v>
      </c>
      <c r="X242" s="3">
        <f>(Table1[[#This Row],[lowest_yearly_earnings]]+Table1[[#This Row],[highest_yearly_earnings]])/2</f>
        <v>1061950</v>
      </c>
      <c r="Y242" s="5">
        <v>100000</v>
      </c>
      <c r="Z242" s="6">
        <f>Table1[[#This Row],[subscribers_for_last_30_days]]/Table1[[#This Row],[subscribers]]</f>
        <v>4.9019607843137254E-3</v>
      </c>
      <c r="AA242">
        <v>2013</v>
      </c>
      <c r="AB242" t="s">
        <v>37</v>
      </c>
      <c r="AC242">
        <v>3</v>
      </c>
      <c r="AD242" s="1" t="str">
        <f>_xlfn.CONCAT(Table1[[#This Row],[created_month]]," ",Table1[[#This Row],[created_year]])</f>
        <v>May 2013</v>
      </c>
      <c r="AE242">
        <f>"Sept 2023" - Table1[[#This Row],[month_created]]</f>
        <v>3775</v>
      </c>
      <c r="AF242" s="2">
        <f>Table1[[#This Row],[age_days]]/365</f>
        <v>10.342465753424657</v>
      </c>
    </row>
    <row r="243" spans="1:32" x14ac:dyDescent="0.35">
      <c r="A243">
        <v>382</v>
      </c>
      <c r="B243">
        <f>_xlfn.RANK.EQ(Table1[[#This Row],[source_rank]],A:A,1)</f>
        <v>242</v>
      </c>
      <c r="C243" t="s">
        <v>377</v>
      </c>
      <c r="D243" s="4">
        <v>20300000</v>
      </c>
      <c r="E243" s="4">
        <v>2441288701</v>
      </c>
      <c r="F243" s="4">
        <f>Table1[[#This Row],[video views]]/Table1[[#This Row],[age_days]]</f>
        <v>626775.01951219514</v>
      </c>
      <c r="G243" s="4">
        <f>Table1[[#This Row],[video views]]/Table1[[#This Row],[uploads]]</f>
        <v>1960874.4586345381</v>
      </c>
      <c r="H243" t="s">
        <v>29</v>
      </c>
      <c r="I243" t="s">
        <v>377</v>
      </c>
      <c r="J243" s="4">
        <v>1245</v>
      </c>
      <c r="K243" s="4">
        <f>Table1[[#This Row],[uploads]]/Table1[[#This Row],[age_years]]</f>
        <v>116.66880616174582</v>
      </c>
      <c r="L243" t="s">
        <v>60</v>
      </c>
      <c r="M243" t="s">
        <v>61</v>
      </c>
      <c r="N243" t="s">
        <v>29</v>
      </c>
      <c r="O243">
        <v>3750</v>
      </c>
      <c r="P243">
        <v>15</v>
      </c>
      <c r="Q243">
        <v>101</v>
      </c>
      <c r="R243">
        <v>86457000</v>
      </c>
      <c r="S243" s="3">
        <v>21600</v>
      </c>
      <c r="T243" s="3">
        <v>345800</v>
      </c>
      <c r="U243" s="3">
        <f>(Table1[[#This Row],[lowest_monthly_earnings]]+Table1[[#This Row],[highest_monthly_earnings]])/2</f>
        <v>183700</v>
      </c>
      <c r="V243" s="3">
        <v>259400</v>
      </c>
      <c r="W243" s="3">
        <v>4100000</v>
      </c>
      <c r="X243" s="3">
        <f>(Table1[[#This Row],[lowest_yearly_earnings]]+Table1[[#This Row],[highest_yearly_earnings]])/2</f>
        <v>2179700</v>
      </c>
      <c r="Y243" s="5">
        <v>100000</v>
      </c>
      <c r="Z243" s="6">
        <f>Table1[[#This Row],[subscribers_for_last_30_days]]/Table1[[#This Row],[subscribers]]</f>
        <v>4.9261083743842365E-3</v>
      </c>
      <c r="AA243">
        <v>2013</v>
      </c>
      <c r="AB243" t="s">
        <v>47</v>
      </c>
      <c r="AC243">
        <v>31</v>
      </c>
      <c r="AD243" s="1" t="str">
        <f>_xlfn.CONCAT(Table1[[#This Row],[created_month]]," ",Table1[[#This Row],[created_year]])</f>
        <v>Jan 2013</v>
      </c>
      <c r="AE243">
        <f>"Sept 2023" - Table1[[#This Row],[month_created]]</f>
        <v>3895</v>
      </c>
      <c r="AF243" s="2">
        <f>Table1[[#This Row],[age_days]]/365</f>
        <v>10.671232876712329</v>
      </c>
    </row>
    <row r="244" spans="1:32" x14ac:dyDescent="0.35">
      <c r="A244">
        <v>384</v>
      </c>
      <c r="B244">
        <f>_xlfn.RANK.EQ(Table1[[#This Row],[source_rank]],A:A,1)</f>
        <v>243</v>
      </c>
      <c r="C244" t="s">
        <v>378</v>
      </c>
      <c r="D244" s="4">
        <v>20300000</v>
      </c>
      <c r="E244" s="4">
        <v>11819051552</v>
      </c>
      <c r="F244" s="4">
        <f>Table1[[#This Row],[video views]]/Table1[[#This Row],[age_days]]</f>
        <v>6936063.1173708923</v>
      </c>
      <c r="G244" s="4">
        <f>Table1[[#This Row],[video views]]/Table1[[#This Row],[uploads]]</f>
        <v>13507487.488</v>
      </c>
      <c r="H244" t="s">
        <v>32</v>
      </c>
      <c r="I244" t="s">
        <v>378</v>
      </c>
      <c r="J244" s="4">
        <v>875</v>
      </c>
      <c r="K244" s="4">
        <f>Table1[[#This Row],[uploads]]/Table1[[#This Row],[age_years]]</f>
        <v>187.42664319248826</v>
      </c>
      <c r="L244" t="s">
        <v>185</v>
      </c>
      <c r="M244" t="s">
        <v>186</v>
      </c>
      <c r="N244" t="s">
        <v>32</v>
      </c>
      <c r="O244">
        <v>332</v>
      </c>
      <c r="P244">
        <v>10</v>
      </c>
      <c r="Q244">
        <v>22</v>
      </c>
      <c r="R244">
        <v>112768000</v>
      </c>
      <c r="S244" s="3">
        <v>28200</v>
      </c>
      <c r="T244" s="3">
        <v>451100</v>
      </c>
      <c r="U244" s="3">
        <f>(Table1[[#This Row],[lowest_monthly_earnings]]+Table1[[#This Row],[highest_monthly_earnings]])/2</f>
        <v>239650</v>
      </c>
      <c r="V244" s="3">
        <v>338300</v>
      </c>
      <c r="W244" s="3">
        <v>5400000</v>
      </c>
      <c r="X244" s="3">
        <f>(Table1[[#This Row],[lowest_yearly_earnings]]+Table1[[#This Row],[highest_yearly_earnings]])/2</f>
        <v>2869150</v>
      </c>
      <c r="Y244" s="5">
        <v>100000</v>
      </c>
      <c r="Z244" s="6">
        <f>Table1[[#This Row],[subscribers_for_last_30_days]]/Table1[[#This Row],[subscribers]]</f>
        <v>4.9261083743842365E-3</v>
      </c>
      <c r="AA244">
        <v>2019</v>
      </c>
      <c r="AB244" t="s">
        <v>47</v>
      </c>
      <c r="AC244">
        <v>14</v>
      </c>
      <c r="AD244" s="1" t="str">
        <f>_xlfn.CONCAT(Table1[[#This Row],[created_month]]," ",Table1[[#This Row],[created_year]])</f>
        <v>Jan 2019</v>
      </c>
      <c r="AE244">
        <f>"Sept 2023" - Table1[[#This Row],[month_created]]</f>
        <v>1704</v>
      </c>
      <c r="AF244" s="2">
        <f>Table1[[#This Row],[age_days]]/365</f>
        <v>4.6684931506849319</v>
      </c>
    </row>
    <row r="245" spans="1:32" x14ac:dyDescent="0.35">
      <c r="A245">
        <v>385</v>
      </c>
      <c r="B245">
        <f>_xlfn.RANK.EQ(Table1[[#This Row],[source_rank]],A:A,1)</f>
        <v>244</v>
      </c>
      <c r="C245" t="s">
        <v>379</v>
      </c>
      <c r="D245" s="4">
        <v>20200000</v>
      </c>
      <c r="E245" s="4">
        <v>2951914200</v>
      </c>
      <c r="F245" s="4">
        <f>Table1[[#This Row],[video views]]/Table1[[#This Row],[age_days]]</f>
        <v>570418.20289855078</v>
      </c>
      <c r="G245" s="4">
        <f>Table1[[#This Row],[video views]]/Table1[[#This Row],[uploads]]</f>
        <v>6417204.7826086953</v>
      </c>
      <c r="H245" t="s">
        <v>29</v>
      </c>
      <c r="I245" t="s">
        <v>379</v>
      </c>
      <c r="J245" s="4">
        <v>460</v>
      </c>
      <c r="K245" s="4">
        <f>Table1[[#This Row],[uploads]]/Table1[[#This Row],[age_years]]</f>
        <v>32.444444444444443</v>
      </c>
      <c r="L245" t="s">
        <v>126</v>
      </c>
      <c r="M245" t="s">
        <v>127</v>
      </c>
      <c r="N245" t="s">
        <v>29</v>
      </c>
      <c r="O245">
        <v>2959</v>
      </c>
      <c r="P245">
        <v>7</v>
      </c>
      <c r="Q245">
        <v>103</v>
      </c>
      <c r="R245">
        <v>263864000</v>
      </c>
      <c r="S245" s="3">
        <v>66000</v>
      </c>
      <c r="T245" s="3">
        <v>1100000</v>
      </c>
      <c r="U245" s="3">
        <f>(Table1[[#This Row],[lowest_monthly_earnings]]+Table1[[#This Row],[highest_monthly_earnings]])/2</f>
        <v>583000</v>
      </c>
      <c r="V245" s="3">
        <v>791600</v>
      </c>
      <c r="W245" s="3">
        <v>12700000</v>
      </c>
      <c r="X245" s="3">
        <f>(Table1[[#This Row],[lowest_yearly_earnings]]+Table1[[#This Row],[highest_yearly_earnings]])/2</f>
        <v>6745800</v>
      </c>
      <c r="Y245" s="5">
        <v>1600000</v>
      </c>
      <c r="Z245" s="6">
        <f>Table1[[#This Row],[subscribers_for_last_30_days]]/Table1[[#This Row],[subscribers]]</f>
        <v>7.9207920792079209E-2</v>
      </c>
      <c r="AA245">
        <v>2009</v>
      </c>
      <c r="AB245" t="s">
        <v>62</v>
      </c>
      <c r="AC245">
        <v>20</v>
      </c>
      <c r="AD245" s="1" t="str">
        <f>_xlfn.CONCAT(Table1[[#This Row],[created_month]]," ",Table1[[#This Row],[created_year]])</f>
        <v>Jul 2009</v>
      </c>
      <c r="AE245">
        <f>"Sept 2023" - Table1[[#This Row],[month_created]]</f>
        <v>5175</v>
      </c>
      <c r="AF245" s="2">
        <f>Table1[[#This Row],[age_days]]/365</f>
        <v>14.178082191780822</v>
      </c>
    </row>
    <row r="246" spans="1:32" x14ac:dyDescent="0.35">
      <c r="A246">
        <v>386</v>
      </c>
      <c r="B246">
        <f>_xlfn.RANK.EQ(Table1[[#This Row],[source_rank]],A:A,1)</f>
        <v>245</v>
      </c>
      <c r="C246" t="s">
        <v>380</v>
      </c>
      <c r="D246" s="4">
        <v>20200000</v>
      </c>
      <c r="E246" s="4">
        <v>2764127969</v>
      </c>
      <c r="F246" s="4">
        <f>Table1[[#This Row],[video views]]/Table1[[#This Row],[age_days]]</f>
        <v>803525.57238372089</v>
      </c>
      <c r="G246" s="4">
        <f>Table1[[#This Row],[video views]]/Table1[[#This Row],[uploads]]</f>
        <v>3988640.6479076478</v>
      </c>
      <c r="H246" t="s">
        <v>119</v>
      </c>
      <c r="I246" t="s">
        <v>380</v>
      </c>
      <c r="J246" s="4">
        <v>693</v>
      </c>
      <c r="K246" s="4">
        <f>Table1[[#This Row],[uploads]]/Table1[[#This Row],[age_years]]</f>
        <v>73.530523255813947</v>
      </c>
      <c r="L246" t="s">
        <v>143</v>
      </c>
      <c r="M246" t="s">
        <v>144</v>
      </c>
      <c r="N246" t="s">
        <v>29</v>
      </c>
      <c r="O246">
        <v>3238</v>
      </c>
      <c r="P246">
        <v>5</v>
      </c>
      <c r="Q246">
        <v>102</v>
      </c>
      <c r="R246">
        <v>15556000</v>
      </c>
      <c r="S246" s="3">
        <v>3900</v>
      </c>
      <c r="T246" s="3">
        <v>62200</v>
      </c>
      <c r="U246" s="3">
        <f>(Table1[[#This Row],[lowest_monthly_earnings]]+Table1[[#This Row],[highest_monthly_earnings]])/2</f>
        <v>33050</v>
      </c>
      <c r="V246" s="3">
        <v>46700</v>
      </c>
      <c r="W246" s="3">
        <v>746700</v>
      </c>
      <c r="X246" s="3">
        <f>(Table1[[#This Row],[lowest_yearly_earnings]]+Table1[[#This Row],[highest_yearly_earnings]])/2</f>
        <v>396700</v>
      </c>
      <c r="Y246" s="5">
        <v>100000</v>
      </c>
      <c r="Z246" s="6">
        <f>Table1[[#This Row],[subscribers_for_last_30_days]]/Table1[[#This Row],[subscribers]]</f>
        <v>4.9504950495049506E-3</v>
      </c>
      <c r="AA246">
        <v>2014</v>
      </c>
      <c r="AB246" t="s">
        <v>41</v>
      </c>
      <c r="AC246">
        <v>24</v>
      </c>
      <c r="AD246" s="1" t="str">
        <f>_xlfn.CONCAT(Table1[[#This Row],[created_month]]," ",Table1[[#This Row],[created_year]])</f>
        <v>Apr 2014</v>
      </c>
      <c r="AE246">
        <f>"Sept 2023" - Table1[[#This Row],[month_created]]</f>
        <v>3440</v>
      </c>
      <c r="AF246" s="2">
        <f>Table1[[#This Row],[age_days]]/365</f>
        <v>9.4246575342465757</v>
      </c>
    </row>
    <row r="247" spans="1:32" x14ac:dyDescent="0.35">
      <c r="A247">
        <v>388</v>
      </c>
      <c r="B247">
        <f>_xlfn.RANK.EQ(Table1[[#This Row],[source_rank]],A:A,1)</f>
        <v>246</v>
      </c>
      <c r="C247" t="s">
        <v>381</v>
      </c>
      <c r="D247" s="4">
        <v>20200000</v>
      </c>
      <c r="E247" s="4">
        <v>7274150246</v>
      </c>
      <c r="F247" s="4">
        <f>Table1[[#This Row],[video views]]/Table1[[#This Row],[age_days]]</f>
        <v>3143539.4321521176</v>
      </c>
      <c r="G247" s="4">
        <f>Table1[[#This Row],[video views]]/Table1[[#This Row],[uploads]]</f>
        <v>32186505.513274338</v>
      </c>
      <c r="H247" t="s">
        <v>32</v>
      </c>
      <c r="I247" t="s">
        <v>381</v>
      </c>
      <c r="J247" s="4">
        <v>226</v>
      </c>
      <c r="K247" s="4">
        <f>Table1[[#This Row],[uploads]]/Table1[[#This Row],[age_years]]</f>
        <v>35.648228176318064</v>
      </c>
      <c r="L247" t="s">
        <v>21</v>
      </c>
      <c r="M247" t="s">
        <v>22</v>
      </c>
      <c r="N247" t="s">
        <v>32</v>
      </c>
      <c r="O247">
        <v>780</v>
      </c>
      <c r="P247">
        <v>71</v>
      </c>
      <c r="Q247">
        <v>23</v>
      </c>
      <c r="R247">
        <v>113420000</v>
      </c>
      <c r="S247" s="3">
        <v>28400</v>
      </c>
      <c r="T247" s="3">
        <v>453700</v>
      </c>
      <c r="U247" s="3">
        <f>(Table1[[#This Row],[lowest_monthly_earnings]]+Table1[[#This Row],[highest_monthly_earnings]])/2</f>
        <v>241050</v>
      </c>
      <c r="V247" s="3">
        <v>340300</v>
      </c>
      <c r="W247" s="3">
        <v>5400000</v>
      </c>
      <c r="X247" s="3">
        <f>(Table1[[#This Row],[lowest_yearly_earnings]]+Table1[[#This Row],[highest_yearly_earnings]])/2</f>
        <v>2870150</v>
      </c>
      <c r="Y247" s="5">
        <v>300000</v>
      </c>
      <c r="Z247" s="6">
        <f>Table1[[#This Row],[subscribers_for_last_30_days]]/Table1[[#This Row],[subscribers]]</f>
        <v>1.4851485148514851E-2</v>
      </c>
      <c r="AA247">
        <v>2017</v>
      </c>
      <c r="AB247" t="s">
        <v>37</v>
      </c>
      <c r="AC247">
        <v>25</v>
      </c>
      <c r="AD247" s="1" t="str">
        <f>_xlfn.CONCAT(Table1[[#This Row],[created_month]]," ",Table1[[#This Row],[created_year]])</f>
        <v>May 2017</v>
      </c>
      <c r="AE247">
        <f>"Sept 2023" - Table1[[#This Row],[month_created]]</f>
        <v>2314</v>
      </c>
      <c r="AF247" s="2">
        <f>Table1[[#This Row],[age_days]]/365</f>
        <v>6.3397260273972602</v>
      </c>
    </row>
    <row r="248" spans="1:32" x14ac:dyDescent="0.35">
      <c r="A248">
        <v>389</v>
      </c>
      <c r="B248">
        <f>_xlfn.RANK.EQ(Table1[[#This Row],[source_rank]],A:A,1)</f>
        <v>247</v>
      </c>
      <c r="C248" t="s">
        <v>382</v>
      </c>
      <c r="D248" s="4">
        <v>20200000</v>
      </c>
      <c r="E248" s="4">
        <v>20919403720</v>
      </c>
      <c r="F248" s="4">
        <f>Table1[[#This Row],[video views]]/Table1[[#This Row],[age_days]]</f>
        <v>16356062.32994527</v>
      </c>
      <c r="G248" s="4">
        <f>Table1[[#This Row],[video views]]/Table1[[#This Row],[uploads]]</f>
        <v>10811061.354005167</v>
      </c>
      <c r="H248" t="s">
        <v>119</v>
      </c>
      <c r="I248" t="s">
        <v>382</v>
      </c>
      <c r="J248" s="4">
        <v>1935</v>
      </c>
      <c r="K248" s="4">
        <f>Table1[[#This Row],[uploads]]/Table1[[#This Row],[age_years]]</f>
        <v>552.20875684128225</v>
      </c>
      <c r="L248" t="s">
        <v>383</v>
      </c>
      <c r="M248" t="s">
        <v>384</v>
      </c>
      <c r="N248" t="s">
        <v>119</v>
      </c>
      <c r="O248">
        <v>108</v>
      </c>
      <c r="P248">
        <v>1</v>
      </c>
      <c r="Q248">
        <v>19</v>
      </c>
      <c r="R248">
        <v>1245000000</v>
      </c>
      <c r="S248" s="3">
        <v>311200</v>
      </c>
      <c r="T248" s="3">
        <v>5000000</v>
      </c>
      <c r="U248" s="3">
        <f>(Table1[[#This Row],[lowest_monthly_earnings]]+Table1[[#This Row],[highest_monthly_earnings]])/2</f>
        <v>2655600</v>
      </c>
      <c r="V248" s="3">
        <v>3700000</v>
      </c>
      <c r="W248" s="3">
        <v>59800000</v>
      </c>
      <c r="X248" s="3">
        <f>(Table1[[#This Row],[lowest_yearly_earnings]]+Table1[[#This Row],[highest_yearly_earnings]])/2</f>
        <v>31750000</v>
      </c>
      <c r="Y248" s="5">
        <v>1200000</v>
      </c>
      <c r="Z248" s="6">
        <f>Table1[[#This Row],[subscribers_for_last_30_days]]/Table1[[#This Row],[subscribers]]</f>
        <v>5.9405940594059403E-2</v>
      </c>
      <c r="AA248">
        <v>2020</v>
      </c>
      <c r="AB248" t="s">
        <v>23</v>
      </c>
      <c r="AC248">
        <v>20</v>
      </c>
      <c r="AD248" s="1" t="str">
        <f>_xlfn.CONCAT(Table1[[#This Row],[created_month]]," ",Table1[[#This Row],[created_year]])</f>
        <v>Mar 2020</v>
      </c>
      <c r="AE248">
        <f>"Sept 2023" - Table1[[#This Row],[month_created]]</f>
        <v>1279</v>
      </c>
      <c r="AF248" s="2">
        <f>Table1[[#This Row],[age_days]]/365</f>
        <v>3.504109589041096</v>
      </c>
    </row>
    <row r="249" spans="1:32" x14ac:dyDescent="0.35">
      <c r="A249">
        <v>390</v>
      </c>
      <c r="B249">
        <f>_xlfn.RANK.EQ(Table1[[#This Row],[source_rank]],A:A,1)</f>
        <v>248</v>
      </c>
      <c r="C249" t="s">
        <v>385</v>
      </c>
      <c r="D249" s="4">
        <v>20200000</v>
      </c>
      <c r="E249" s="4">
        <v>19694265358</v>
      </c>
      <c r="F249" s="4">
        <f>Table1[[#This Row],[video views]]/Table1[[#This Row],[age_days]]</f>
        <v>23958960.289537713</v>
      </c>
      <c r="G249" s="4">
        <f>Table1[[#This Row],[video views]]/Table1[[#This Row],[uploads]]</f>
        <v>25879455.135348227</v>
      </c>
      <c r="H249" t="s">
        <v>119</v>
      </c>
      <c r="I249" t="s">
        <v>385</v>
      </c>
      <c r="J249" s="4">
        <v>761</v>
      </c>
      <c r="K249" s="4">
        <f>Table1[[#This Row],[uploads]]/Table1[[#This Row],[age_years]]</f>
        <v>337.9136253041363</v>
      </c>
      <c r="L249" t="s">
        <v>25</v>
      </c>
      <c r="M249" t="s">
        <v>26</v>
      </c>
      <c r="N249" t="s">
        <v>119</v>
      </c>
      <c r="O249">
        <v>126</v>
      </c>
      <c r="P249">
        <v>106</v>
      </c>
      <c r="Q249">
        <v>20</v>
      </c>
      <c r="R249">
        <v>452250000</v>
      </c>
      <c r="S249" s="3">
        <v>113100</v>
      </c>
      <c r="T249" s="3">
        <v>1800000</v>
      </c>
      <c r="U249" s="3">
        <f>(Table1[[#This Row],[lowest_monthly_earnings]]+Table1[[#This Row],[highest_monthly_earnings]])/2</f>
        <v>956550</v>
      </c>
      <c r="V249" s="3">
        <v>1400000</v>
      </c>
      <c r="W249" s="3">
        <v>21700000</v>
      </c>
      <c r="X249" s="3">
        <f>(Table1[[#This Row],[lowest_yearly_earnings]]+Table1[[#This Row],[highest_yearly_earnings]])/2</f>
        <v>11550000</v>
      </c>
      <c r="Y249" s="5">
        <v>600000</v>
      </c>
      <c r="Z249" s="6">
        <f>Table1[[#This Row],[subscribers_for_last_30_days]]/Table1[[#This Row],[subscribers]]</f>
        <v>2.9702970297029702E-2</v>
      </c>
      <c r="AA249">
        <v>2021</v>
      </c>
      <c r="AB249" t="s">
        <v>56</v>
      </c>
      <c r="AC249">
        <v>21</v>
      </c>
      <c r="AD249" s="1" t="str">
        <f>_xlfn.CONCAT(Table1[[#This Row],[created_month]]," ",Table1[[#This Row],[created_year]])</f>
        <v>Jun 2021</v>
      </c>
      <c r="AE249">
        <f>"Sept 2023" - Table1[[#This Row],[month_created]]</f>
        <v>822</v>
      </c>
      <c r="AF249" s="2">
        <f>Table1[[#This Row],[age_days]]/365</f>
        <v>2.2520547945205478</v>
      </c>
    </row>
    <row r="250" spans="1:32" x14ac:dyDescent="0.35">
      <c r="A250">
        <v>391</v>
      </c>
      <c r="B250">
        <f>_xlfn.RANK.EQ(Table1[[#This Row],[source_rank]],A:A,1)</f>
        <v>249</v>
      </c>
      <c r="C250" t="s">
        <v>386</v>
      </c>
      <c r="D250" s="4">
        <v>20200000</v>
      </c>
      <c r="E250" s="4">
        <v>6098644584</v>
      </c>
      <c r="F250" s="4">
        <f>Table1[[#This Row],[video views]]/Table1[[#This Row],[age_days]]</f>
        <v>1757028.1140881591</v>
      </c>
      <c r="G250" s="4">
        <f>Table1[[#This Row],[video views]]/Table1[[#This Row],[uploads]]</f>
        <v>1642511.33423108</v>
      </c>
      <c r="H250" t="s">
        <v>38</v>
      </c>
      <c r="I250" t="s">
        <v>386</v>
      </c>
      <c r="J250" s="4">
        <v>3713</v>
      </c>
      <c r="K250" s="4">
        <f>Table1[[#This Row],[uploads]]/Table1[[#This Row],[age_years]]</f>
        <v>390.44799769518869</v>
      </c>
      <c r="L250" t="s">
        <v>185</v>
      </c>
      <c r="M250" t="s">
        <v>186</v>
      </c>
      <c r="N250" t="s">
        <v>27</v>
      </c>
      <c r="O250">
        <v>1023</v>
      </c>
      <c r="P250">
        <v>11</v>
      </c>
      <c r="Q250">
        <v>27</v>
      </c>
      <c r="R250">
        <v>64489000</v>
      </c>
      <c r="S250" s="3">
        <v>16100</v>
      </c>
      <c r="T250" s="3">
        <v>258000</v>
      </c>
      <c r="U250" s="3">
        <f>(Table1[[#This Row],[lowest_monthly_earnings]]+Table1[[#This Row],[highest_monthly_earnings]])/2</f>
        <v>137050</v>
      </c>
      <c r="V250" s="3">
        <v>193500</v>
      </c>
      <c r="W250" s="3">
        <v>3100000</v>
      </c>
      <c r="X250" s="3">
        <f>(Table1[[#This Row],[lowest_yearly_earnings]]+Table1[[#This Row],[highest_yearly_earnings]])/2</f>
        <v>1646750</v>
      </c>
      <c r="Y250" s="5">
        <v>200000</v>
      </c>
      <c r="Z250" s="6">
        <f>Table1[[#This Row],[subscribers_for_last_30_days]]/Table1[[#This Row],[subscribers]]</f>
        <v>9.9009900990099011E-3</v>
      </c>
      <c r="AA250">
        <v>2014</v>
      </c>
      <c r="AB250" t="s">
        <v>23</v>
      </c>
      <c r="AC250">
        <v>15</v>
      </c>
      <c r="AD250" s="1" t="str">
        <f>_xlfn.CONCAT(Table1[[#This Row],[created_month]]," ",Table1[[#This Row],[created_year]])</f>
        <v>Mar 2014</v>
      </c>
      <c r="AE250">
        <f>"Sept 2023" - Table1[[#This Row],[month_created]]</f>
        <v>3471</v>
      </c>
      <c r="AF250" s="2">
        <f>Table1[[#This Row],[age_days]]/365</f>
        <v>9.5095890410958912</v>
      </c>
    </row>
    <row r="251" spans="1:32" x14ac:dyDescent="0.35">
      <c r="A251">
        <v>392</v>
      </c>
      <c r="B251">
        <f>_xlfn.RANK.EQ(Table1[[#This Row],[source_rank]],A:A,1)</f>
        <v>250</v>
      </c>
      <c r="C251" t="s">
        <v>387</v>
      </c>
      <c r="D251" s="4">
        <v>20100000</v>
      </c>
      <c r="E251" s="4">
        <v>23353115850</v>
      </c>
      <c r="F251" s="4">
        <f>Table1[[#This Row],[video views]]/Table1[[#This Row],[age_days]]</f>
        <v>6503234.7117794482</v>
      </c>
      <c r="G251" s="4">
        <f>Table1[[#This Row],[video views]]/Table1[[#This Row],[uploads]]</f>
        <v>6187895.0317965019</v>
      </c>
      <c r="H251" t="s">
        <v>29</v>
      </c>
      <c r="I251" t="s">
        <v>387</v>
      </c>
      <c r="J251" s="4">
        <v>3774</v>
      </c>
      <c r="K251" s="4">
        <f>Table1[[#This Row],[uploads]]/Table1[[#This Row],[age_years]]</f>
        <v>383.60066833751046</v>
      </c>
      <c r="L251" t="s">
        <v>25</v>
      </c>
      <c r="M251" t="s">
        <v>26</v>
      </c>
      <c r="N251" t="s">
        <v>27</v>
      </c>
      <c r="O251">
        <v>86</v>
      </c>
      <c r="P251">
        <v>108</v>
      </c>
      <c r="Q251">
        <v>28</v>
      </c>
      <c r="R251">
        <v>221702000</v>
      </c>
      <c r="S251" s="3">
        <v>55400</v>
      </c>
      <c r="T251" s="3">
        <v>886800</v>
      </c>
      <c r="U251" s="3">
        <f>(Table1[[#This Row],[lowest_monthly_earnings]]+Table1[[#This Row],[highest_monthly_earnings]])/2</f>
        <v>471100</v>
      </c>
      <c r="V251" s="3">
        <v>665100</v>
      </c>
      <c r="W251" s="3">
        <v>10600000</v>
      </c>
      <c r="X251" s="3">
        <f>(Table1[[#This Row],[lowest_yearly_earnings]]+Table1[[#This Row],[highest_yearly_earnings]])/2</f>
        <v>5632550</v>
      </c>
      <c r="Y251" s="5">
        <v>200000</v>
      </c>
      <c r="Z251" s="6">
        <f>Table1[[#This Row],[subscribers_for_last_30_days]]/Table1[[#This Row],[subscribers]]</f>
        <v>9.9502487562189053E-3</v>
      </c>
      <c r="AA251">
        <v>2013</v>
      </c>
      <c r="AB251" t="s">
        <v>91</v>
      </c>
      <c r="AC251">
        <v>3</v>
      </c>
      <c r="AD251" s="1" t="str">
        <f>_xlfn.CONCAT(Table1[[#This Row],[created_month]]," ",Table1[[#This Row],[created_year]])</f>
        <v>Nov 2013</v>
      </c>
      <c r="AE251">
        <f>"Sept 2023" - Table1[[#This Row],[month_created]]</f>
        <v>3591</v>
      </c>
      <c r="AF251" s="2">
        <f>Table1[[#This Row],[age_days]]/365</f>
        <v>9.838356164383562</v>
      </c>
    </row>
    <row r="252" spans="1:32" x14ac:dyDescent="0.35">
      <c r="A252">
        <v>396</v>
      </c>
      <c r="B252">
        <f>_xlfn.RANK.EQ(Table1[[#This Row],[source_rank]],A:A,1)</f>
        <v>251</v>
      </c>
      <c r="C252" t="s">
        <v>388</v>
      </c>
      <c r="D252" s="4">
        <v>20100000</v>
      </c>
      <c r="E252" s="4">
        <v>11317309935</v>
      </c>
      <c r="F252" s="4">
        <f>Table1[[#This Row],[video views]]/Table1[[#This Row],[age_days]]</f>
        <v>1868776.409346103</v>
      </c>
      <c r="G252" s="4">
        <f>Table1[[#This Row],[video views]]/Table1[[#This Row],[uploads]]</f>
        <v>7641667.7481431467</v>
      </c>
      <c r="H252" t="s">
        <v>24</v>
      </c>
      <c r="I252" t="s">
        <v>388</v>
      </c>
      <c r="J252" s="4">
        <v>1481</v>
      </c>
      <c r="K252" s="4">
        <f>Table1[[#This Row],[uploads]]/Table1[[#This Row],[age_years]]</f>
        <v>89.261063408190225</v>
      </c>
      <c r="L252" t="s">
        <v>25</v>
      </c>
      <c r="M252" t="s">
        <v>26</v>
      </c>
      <c r="N252" t="s">
        <v>29</v>
      </c>
      <c r="O252">
        <v>366</v>
      </c>
      <c r="P252">
        <v>109</v>
      </c>
      <c r="Q252">
        <v>104</v>
      </c>
      <c r="R252">
        <v>14862000</v>
      </c>
      <c r="S252" s="3">
        <v>3700</v>
      </c>
      <c r="T252" s="3">
        <v>59400</v>
      </c>
      <c r="U252" s="3">
        <f>(Table1[[#This Row],[lowest_monthly_earnings]]+Table1[[#This Row],[highest_monthly_earnings]])/2</f>
        <v>31550</v>
      </c>
      <c r="V252" s="3">
        <v>44600</v>
      </c>
      <c r="W252" s="3">
        <v>713400</v>
      </c>
      <c r="X252" s="3">
        <f>(Table1[[#This Row],[lowest_yearly_earnings]]+Table1[[#This Row],[highest_yearly_earnings]])/2</f>
        <v>379000</v>
      </c>
      <c r="Y252" s="5">
        <v>100000</v>
      </c>
      <c r="Z252" s="6">
        <f>Table1[[#This Row],[subscribers_for_last_30_days]]/Table1[[#This Row],[subscribers]]</f>
        <v>4.9751243781094526E-3</v>
      </c>
      <c r="AA252">
        <v>2007</v>
      </c>
      <c r="AB252" t="s">
        <v>30</v>
      </c>
      <c r="AC252">
        <v>1</v>
      </c>
      <c r="AD252" s="1" t="str">
        <f>_xlfn.CONCAT(Table1[[#This Row],[created_month]]," ",Table1[[#This Row],[created_year]])</f>
        <v>Feb 2007</v>
      </c>
      <c r="AE252">
        <f>"Sept 2023" - Table1[[#This Row],[month_created]]</f>
        <v>6056</v>
      </c>
      <c r="AF252" s="2">
        <f>Table1[[#This Row],[age_days]]/365</f>
        <v>16.591780821917808</v>
      </c>
    </row>
    <row r="253" spans="1:32" x14ac:dyDescent="0.35">
      <c r="A253">
        <v>397</v>
      </c>
      <c r="B253">
        <f>_xlfn.RANK.EQ(Table1[[#This Row],[source_rank]],A:A,1)</f>
        <v>252</v>
      </c>
      <c r="C253" t="s">
        <v>389</v>
      </c>
      <c r="D253" s="4">
        <v>20100000</v>
      </c>
      <c r="E253" s="4">
        <v>14816075927</v>
      </c>
      <c r="F253" s="4">
        <f>Table1[[#This Row],[video views]]/Table1[[#This Row],[age_days]]</f>
        <v>3924788.3250331124</v>
      </c>
      <c r="G253" s="4">
        <f>Table1[[#This Row],[video views]]/Table1[[#This Row],[uploads]]</f>
        <v>6214796.9492449667</v>
      </c>
      <c r="H253" t="s">
        <v>20</v>
      </c>
      <c r="I253" t="s">
        <v>389</v>
      </c>
      <c r="J253" s="4">
        <v>2384</v>
      </c>
      <c r="K253" s="4">
        <f>Table1[[#This Row],[uploads]]/Table1[[#This Row],[age_years]]</f>
        <v>230.50596026490069</v>
      </c>
      <c r="L253" t="s">
        <v>25</v>
      </c>
      <c r="M253" t="s">
        <v>26</v>
      </c>
      <c r="N253" t="s">
        <v>20</v>
      </c>
      <c r="O253">
        <v>227</v>
      </c>
      <c r="P253">
        <v>108</v>
      </c>
      <c r="Q253">
        <v>95</v>
      </c>
      <c r="R253">
        <v>276751000</v>
      </c>
      <c r="S253" s="3">
        <v>69200</v>
      </c>
      <c r="T253" s="3">
        <v>1100000</v>
      </c>
      <c r="U253" s="3">
        <f>(Table1[[#This Row],[lowest_monthly_earnings]]+Table1[[#This Row],[highest_monthly_earnings]])/2</f>
        <v>584600</v>
      </c>
      <c r="V253" s="3">
        <v>830300</v>
      </c>
      <c r="W253" s="3">
        <v>13300000</v>
      </c>
      <c r="X253" s="3">
        <f>(Table1[[#This Row],[lowest_yearly_earnings]]+Table1[[#This Row],[highest_yearly_earnings]])/2</f>
        <v>7065150</v>
      </c>
      <c r="Y253" s="5">
        <v>300000</v>
      </c>
      <c r="Z253" s="6">
        <f>Table1[[#This Row],[subscribers_for_last_30_days]]/Table1[[#This Row],[subscribers]]</f>
        <v>1.4925373134328358E-2</v>
      </c>
      <c r="AA253">
        <v>2013</v>
      </c>
      <c r="AB253" t="s">
        <v>37</v>
      </c>
      <c r="AC253">
        <v>25</v>
      </c>
      <c r="AD253" s="1" t="str">
        <f>_xlfn.CONCAT(Table1[[#This Row],[created_month]]," ",Table1[[#This Row],[created_year]])</f>
        <v>May 2013</v>
      </c>
      <c r="AE253">
        <f>"Sept 2023" - Table1[[#This Row],[month_created]]</f>
        <v>3775</v>
      </c>
      <c r="AF253" s="2">
        <f>Table1[[#This Row],[age_days]]/365</f>
        <v>10.342465753424657</v>
      </c>
    </row>
    <row r="254" spans="1:32" x14ac:dyDescent="0.35">
      <c r="A254">
        <v>398</v>
      </c>
      <c r="B254">
        <f>_xlfn.RANK.EQ(Table1[[#This Row],[source_rank]],A:A,1)</f>
        <v>253</v>
      </c>
      <c r="C254" t="s">
        <v>390</v>
      </c>
      <c r="D254" s="4">
        <v>20100000</v>
      </c>
      <c r="E254" s="4">
        <v>6119294270</v>
      </c>
      <c r="F254" s="4">
        <f>Table1[[#This Row],[video views]]/Table1[[#This Row],[age_days]]</f>
        <v>2831695.6362795001</v>
      </c>
      <c r="G254" s="4">
        <f>Table1[[#This Row],[video views]]/Table1[[#This Row],[uploads]]</f>
        <v>1114422.5587324714</v>
      </c>
      <c r="H254" t="s">
        <v>59</v>
      </c>
      <c r="I254" t="s">
        <v>390</v>
      </c>
      <c r="J254" s="4">
        <v>5491</v>
      </c>
      <c r="K254" s="4">
        <f>Table1[[#This Row],[uploads]]/Table1[[#This Row],[age_years]]</f>
        <v>927.44794076816288</v>
      </c>
      <c r="L254" t="s">
        <v>25</v>
      </c>
      <c r="M254" t="s">
        <v>26</v>
      </c>
      <c r="N254" t="s">
        <v>128</v>
      </c>
      <c r="O254">
        <v>1014</v>
      </c>
      <c r="P254">
        <v>108</v>
      </c>
      <c r="Q254">
        <v>12</v>
      </c>
      <c r="R254">
        <v>105784000</v>
      </c>
      <c r="S254" s="3">
        <v>26400</v>
      </c>
      <c r="T254" s="3">
        <v>423100</v>
      </c>
      <c r="U254" s="3">
        <f>(Table1[[#This Row],[lowest_monthly_earnings]]+Table1[[#This Row],[highest_monthly_earnings]])/2</f>
        <v>224750</v>
      </c>
      <c r="V254" s="3">
        <v>317400</v>
      </c>
      <c r="W254" s="3">
        <v>5100000</v>
      </c>
      <c r="X254" s="3">
        <f>(Table1[[#This Row],[lowest_yearly_earnings]]+Table1[[#This Row],[highest_yearly_earnings]])/2</f>
        <v>2708700</v>
      </c>
      <c r="Y254" s="5">
        <v>100000</v>
      </c>
      <c r="Z254" s="6">
        <f>Table1[[#This Row],[subscribers_for_last_30_days]]/Table1[[#This Row],[subscribers]]</f>
        <v>4.9751243781094526E-3</v>
      </c>
      <c r="AA254">
        <v>2017</v>
      </c>
      <c r="AB254" t="s">
        <v>83</v>
      </c>
      <c r="AC254">
        <v>30</v>
      </c>
      <c r="AD254" s="1" t="str">
        <f>_xlfn.CONCAT(Table1[[#This Row],[created_month]]," ",Table1[[#This Row],[created_year]])</f>
        <v>Oct 2017</v>
      </c>
      <c r="AE254">
        <f>"Sept 2023" - Table1[[#This Row],[month_created]]</f>
        <v>2161</v>
      </c>
      <c r="AF254" s="2">
        <f>Table1[[#This Row],[age_days]]/365</f>
        <v>5.9205479452054792</v>
      </c>
    </row>
    <row r="255" spans="1:32" x14ac:dyDescent="0.35">
      <c r="A255">
        <v>399</v>
      </c>
      <c r="B255">
        <f>_xlfn.RANK.EQ(Table1[[#This Row],[source_rank]],A:A,1)</f>
        <v>254</v>
      </c>
      <c r="C255" t="s">
        <v>391</v>
      </c>
      <c r="D255" s="4">
        <v>20100000</v>
      </c>
      <c r="E255" s="4">
        <v>5634695322</v>
      </c>
      <c r="F255" s="4">
        <f>Table1[[#This Row],[video views]]/Table1[[#This Row],[age_days]]</f>
        <v>1250487.1997336885</v>
      </c>
      <c r="G255" s="4">
        <f>Table1[[#This Row],[video views]]/Table1[[#This Row],[uploads]]</f>
        <v>5634695322</v>
      </c>
      <c r="H255" t="s">
        <v>29</v>
      </c>
      <c r="I255" t="s">
        <v>392</v>
      </c>
      <c r="J255" s="4">
        <v>1</v>
      </c>
      <c r="K255" s="4">
        <f>Table1[[#This Row],[uploads]]/Table1[[#This Row],[age_years]]</f>
        <v>8.1003106968486463E-2</v>
      </c>
      <c r="L255" t="s">
        <v>25</v>
      </c>
      <c r="M255" t="s">
        <v>26</v>
      </c>
      <c r="N255" t="s">
        <v>77</v>
      </c>
      <c r="O255">
        <v>4054962</v>
      </c>
      <c r="P255">
        <v>6143</v>
      </c>
      <c r="Q255">
        <v>4024</v>
      </c>
      <c r="R255">
        <v>63</v>
      </c>
      <c r="S255" s="3">
        <v>0.02</v>
      </c>
      <c r="T255" s="3">
        <v>0.25</v>
      </c>
      <c r="U255" s="3">
        <f>(Table1[[#This Row],[lowest_monthly_earnings]]+Table1[[#This Row],[highest_monthly_earnings]])/2</f>
        <v>0.13500000000000001</v>
      </c>
      <c r="V255" s="3">
        <v>0.19</v>
      </c>
      <c r="W255" s="3">
        <v>3</v>
      </c>
      <c r="X255" s="3">
        <f>(Table1[[#This Row],[lowest_yearly_earnings]]+Table1[[#This Row],[highest_yearly_earnings]])/2</f>
        <v>1.595</v>
      </c>
      <c r="Y255" s="5">
        <v>30</v>
      </c>
      <c r="Z255" s="6">
        <f>Table1[[#This Row],[subscribers_for_last_30_days]]/Table1[[#This Row],[subscribers]]</f>
        <v>1.4925373134328358E-6</v>
      </c>
      <c r="AA255">
        <v>2011</v>
      </c>
      <c r="AB255" t="s">
        <v>37</v>
      </c>
      <c r="AC255">
        <v>10</v>
      </c>
      <c r="AD255" s="1" t="str">
        <f>_xlfn.CONCAT(Table1[[#This Row],[created_month]]," ",Table1[[#This Row],[created_year]])</f>
        <v>May 2011</v>
      </c>
      <c r="AE255">
        <f>"Sept 2023" - Table1[[#This Row],[month_created]]</f>
        <v>4506</v>
      </c>
      <c r="AF255" s="2">
        <f>Table1[[#This Row],[age_days]]/365</f>
        <v>12.345205479452055</v>
      </c>
    </row>
    <row r="256" spans="1:32" x14ac:dyDescent="0.35">
      <c r="A256">
        <v>403</v>
      </c>
      <c r="B256">
        <f>_xlfn.RANK.EQ(Table1[[#This Row],[source_rank]],A:A,1)</f>
        <v>255</v>
      </c>
      <c r="C256" t="s">
        <v>393</v>
      </c>
      <c r="D256" s="4">
        <v>20000000</v>
      </c>
      <c r="E256" s="4">
        <v>3875172235</v>
      </c>
      <c r="F256" s="4">
        <f>Table1[[#This Row],[video views]]/Table1[[#This Row],[age_days]]</f>
        <v>609112.26579691924</v>
      </c>
      <c r="G256" s="4">
        <f>Table1[[#This Row],[video views]]/Table1[[#This Row],[uploads]]</f>
        <v>2537768.3267845451</v>
      </c>
      <c r="H256" t="s">
        <v>29</v>
      </c>
      <c r="I256" t="s">
        <v>393</v>
      </c>
      <c r="J256" s="4">
        <v>1527</v>
      </c>
      <c r="K256" s="4">
        <f>Table1[[#This Row],[uploads]]/Table1[[#This Row],[age_years]]</f>
        <v>87.606884627475637</v>
      </c>
      <c r="L256" t="s">
        <v>60</v>
      </c>
      <c r="M256" t="s">
        <v>61</v>
      </c>
      <c r="N256" t="s">
        <v>29</v>
      </c>
      <c r="O256">
        <v>2001</v>
      </c>
      <c r="P256">
        <v>16</v>
      </c>
      <c r="Q256">
        <v>104</v>
      </c>
      <c r="R256">
        <v>39228000</v>
      </c>
      <c r="S256" s="3">
        <v>9800</v>
      </c>
      <c r="T256" s="3">
        <v>156900</v>
      </c>
      <c r="U256" s="3">
        <f>(Table1[[#This Row],[lowest_monthly_earnings]]+Table1[[#This Row],[highest_monthly_earnings]])/2</f>
        <v>83350</v>
      </c>
      <c r="V256" s="3">
        <v>117700</v>
      </c>
      <c r="W256" s="3">
        <v>1900000</v>
      </c>
      <c r="X256" s="3">
        <f>(Table1[[#This Row],[lowest_yearly_earnings]]+Table1[[#This Row],[highest_yearly_earnings]])/2</f>
        <v>1008850</v>
      </c>
      <c r="Y256" s="5">
        <v>200000</v>
      </c>
      <c r="Z256" s="6">
        <f>Table1[[#This Row],[subscribers_for_last_30_days]]/Table1[[#This Row],[subscribers]]</f>
        <v>0.01</v>
      </c>
      <c r="AA256">
        <v>2006</v>
      </c>
      <c r="AB256" t="s">
        <v>41</v>
      </c>
      <c r="AC256">
        <v>29</v>
      </c>
      <c r="AD256" s="1" t="str">
        <f>_xlfn.CONCAT(Table1[[#This Row],[created_month]]," ",Table1[[#This Row],[created_year]])</f>
        <v>Apr 2006</v>
      </c>
      <c r="AE256">
        <f>"Sept 2023" - Table1[[#This Row],[month_created]]</f>
        <v>6362</v>
      </c>
      <c r="AF256" s="2">
        <f>Table1[[#This Row],[age_days]]/365</f>
        <v>17.43013698630137</v>
      </c>
    </row>
    <row r="257" spans="1:32" x14ac:dyDescent="0.35">
      <c r="A257">
        <v>405</v>
      </c>
      <c r="B257">
        <f>_xlfn.RANK.EQ(Table1[[#This Row],[source_rank]],A:A,1)</f>
        <v>256</v>
      </c>
      <c r="C257" t="s">
        <v>394</v>
      </c>
      <c r="D257" s="4">
        <v>20000000</v>
      </c>
      <c r="E257" s="4">
        <v>9715291883</v>
      </c>
      <c r="F257" s="4">
        <f>Table1[[#This Row],[video views]]/Table1[[#This Row],[age_days]]</f>
        <v>2185667.4652418448</v>
      </c>
      <c r="G257" s="4">
        <f>Table1[[#This Row],[video views]]/Table1[[#This Row],[uploads]]</f>
        <v>6582176.0724932253</v>
      </c>
      <c r="H257" t="s">
        <v>24</v>
      </c>
      <c r="I257" t="s">
        <v>394</v>
      </c>
      <c r="J257" s="4">
        <v>1476</v>
      </c>
      <c r="K257" s="4">
        <f>Table1[[#This Row],[uploads]]/Table1[[#This Row],[age_years]]</f>
        <v>121.20134983127109</v>
      </c>
      <c r="L257" t="s">
        <v>21</v>
      </c>
      <c r="M257" t="s">
        <v>22</v>
      </c>
      <c r="N257" t="s">
        <v>29</v>
      </c>
      <c r="O257">
        <v>473</v>
      </c>
      <c r="P257">
        <v>72</v>
      </c>
      <c r="Q257">
        <v>104</v>
      </c>
      <c r="R257">
        <v>70278000</v>
      </c>
      <c r="S257" s="3">
        <v>0</v>
      </c>
      <c r="T257" s="3">
        <v>0</v>
      </c>
      <c r="U257" s="3">
        <f>(Table1[[#This Row],[lowest_monthly_earnings]]+Table1[[#This Row],[highest_monthly_earnings]])/2</f>
        <v>0</v>
      </c>
      <c r="V257" s="3">
        <v>0</v>
      </c>
      <c r="W257" s="3">
        <v>0</v>
      </c>
      <c r="X257" s="3">
        <f>(Table1[[#This Row],[lowest_yearly_earnings]]+Table1[[#This Row],[highest_yearly_earnings]])/2</f>
        <v>0</v>
      </c>
      <c r="Y257" s="5">
        <v>100000</v>
      </c>
      <c r="Z257" s="6">
        <f>Table1[[#This Row],[subscribers_for_last_30_days]]/Table1[[#This Row],[subscribers]]</f>
        <v>5.0000000000000001E-3</v>
      </c>
      <c r="AA257">
        <v>2011</v>
      </c>
      <c r="AB257" t="s">
        <v>62</v>
      </c>
      <c r="AC257">
        <v>1</v>
      </c>
      <c r="AD257" s="1" t="str">
        <f>_xlfn.CONCAT(Table1[[#This Row],[created_month]]," ",Table1[[#This Row],[created_year]])</f>
        <v>Jul 2011</v>
      </c>
      <c r="AE257">
        <f>"Sept 2023" - Table1[[#This Row],[month_created]]</f>
        <v>4445</v>
      </c>
      <c r="AF257" s="2">
        <f>Table1[[#This Row],[age_days]]/365</f>
        <v>12.178082191780822</v>
      </c>
    </row>
    <row r="258" spans="1:32" x14ac:dyDescent="0.35">
      <c r="A258">
        <v>406</v>
      </c>
      <c r="B258">
        <f>_xlfn.RANK.EQ(Table1[[#This Row],[source_rank]],A:A,1)</f>
        <v>257</v>
      </c>
      <c r="C258" t="s">
        <v>395</v>
      </c>
      <c r="D258" s="4">
        <v>19900000</v>
      </c>
      <c r="E258" s="4">
        <v>13917423958</v>
      </c>
      <c r="F258" s="4">
        <f>Table1[[#This Row],[video views]]/Table1[[#This Row],[age_days]]</f>
        <v>2969367.1768721999</v>
      </c>
      <c r="G258" s="4">
        <f>Table1[[#This Row],[video views]]/Table1[[#This Row],[uploads]]</f>
        <v>33455346.052884616</v>
      </c>
      <c r="H258" t="s">
        <v>20</v>
      </c>
      <c r="I258" t="s">
        <v>395</v>
      </c>
      <c r="J258" s="4">
        <v>416</v>
      </c>
      <c r="K258" s="4">
        <f>Table1[[#This Row],[uploads]]/Table1[[#This Row],[age_years]]</f>
        <v>32.39598890548325</v>
      </c>
      <c r="L258" t="s">
        <v>70</v>
      </c>
      <c r="M258" t="s">
        <v>71</v>
      </c>
      <c r="N258" t="s">
        <v>20</v>
      </c>
      <c r="O258">
        <v>258</v>
      </c>
      <c r="P258">
        <v>21</v>
      </c>
      <c r="Q258">
        <v>97</v>
      </c>
      <c r="R258">
        <v>214803000</v>
      </c>
      <c r="S258" s="3">
        <v>53700</v>
      </c>
      <c r="T258" s="3">
        <v>859200</v>
      </c>
      <c r="U258" s="3">
        <f>(Table1[[#This Row],[lowest_monthly_earnings]]+Table1[[#This Row],[highest_monthly_earnings]])/2</f>
        <v>456450</v>
      </c>
      <c r="V258" s="3">
        <v>644400</v>
      </c>
      <c r="W258" s="3">
        <v>10300000</v>
      </c>
      <c r="X258" s="3">
        <f>(Table1[[#This Row],[lowest_yearly_earnings]]+Table1[[#This Row],[highest_yearly_earnings]])/2</f>
        <v>5472200</v>
      </c>
      <c r="Y258" s="5">
        <v>100000</v>
      </c>
      <c r="Z258" s="6">
        <f>Table1[[#This Row],[subscribers_for_last_30_days]]/Table1[[#This Row],[subscribers]]</f>
        <v>5.0251256281407036E-3</v>
      </c>
      <c r="AA258">
        <v>2010</v>
      </c>
      <c r="AB258" t="s">
        <v>91</v>
      </c>
      <c r="AC258">
        <v>9</v>
      </c>
      <c r="AD258" s="1" t="str">
        <f>_xlfn.CONCAT(Table1[[#This Row],[created_month]]," ",Table1[[#This Row],[created_year]])</f>
        <v>Nov 2010</v>
      </c>
      <c r="AE258">
        <f>"Sept 2023" - Table1[[#This Row],[month_created]]</f>
        <v>4687</v>
      </c>
      <c r="AF258" s="2">
        <f>Table1[[#This Row],[age_days]]/365</f>
        <v>12.841095890410958</v>
      </c>
    </row>
    <row r="259" spans="1:32" x14ac:dyDescent="0.35">
      <c r="A259">
        <v>408</v>
      </c>
      <c r="B259">
        <f>_xlfn.RANK.EQ(Table1[[#This Row],[source_rank]],A:A,1)</f>
        <v>258</v>
      </c>
      <c r="C259" t="s">
        <v>396</v>
      </c>
      <c r="D259" s="4">
        <v>19800000</v>
      </c>
      <c r="E259" s="4">
        <v>5759442450</v>
      </c>
      <c r="F259" s="4">
        <f>Table1[[#This Row],[video views]]/Table1[[#This Row],[age_days]]</f>
        <v>2742591.6428571427</v>
      </c>
      <c r="G259" s="4">
        <f>Table1[[#This Row],[video views]]/Table1[[#This Row],[uploads]]</f>
        <v>7578213.75</v>
      </c>
      <c r="H259" t="s">
        <v>36</v>
      </c>
      <c r="I259" t="s">
        <v>396</v>
      </c>
      <c r="J259" s="4">
        <v>760</v>
      </c>
      <c r="K259" s="4">
        <f>Table1[[#This Row],[uploads]]/Table1[[#This Row],[age_years]]</f>
        <v>132.0952380952381</v>
      </c>
      <c r="L259" t="s">
        <v>25</v>
      </c>
      <c r="M259" t="s">
        <v>26</v>
      </c>
      <c r="N259" t="s">
        <v>29</v>
      </c>
      <c r="O259">
        <v>1120</v>
      </c>
      <c r="P259">
        <v>111</v>
      </c>
      <c r="Q259">
        <v>105</v>
      </c>
      <c r="R259">
        <v>6137000</v>
      </c>
      <c r="S259" s="3">
        <v>1500</v>
      </c>
      <c r="T259" s="3">
        <v>24500</v>
      </c>
      <c r="U259" s="3">
        <f>(Table1[[#This Row],[lowest_monthly_earnings]]+Table1[[#This Row],[highest_monthly_earnings]])/2</f>
        <v>13000</v>
      </c>
      <c r="V259" s="3">
        <v>18400</v>
      </c>
      <c r="W259" s="3">
        <v>294600</v>
      </c>
      <c r="X259" s="3">
        <f>(Table1[[#This Row],[lowest_yearly_earnings]]+Table1[[#This Row],[highest_yearly_earnings]])/2</f>
        <v>156500</v>
      </c>
      <c r="Y259" s="5">
        <v>100000</v>
      </c>
      <c r="Z259" s="6">
        <f>Table1[[#This Row],[subscribers_for_last_30_days]]/Table1[[#This Row],[subscribers]]</f>
        <v>5.0505050505050509E-3</v>
      </c>
      <c r="AA259">
        <v>2017</v>
      </c>
      <c r="AB259" t="s">
        <v>52</v>
      </c>
      <c r="AC259">
        <v>3</v>
      </c>
      <c r="AD259" s="1" t="str">
        <f>_xlfn.CONCAT(Table1[[#This Row],[created_month]]," ",Table1[[#This Row],[created_year]])</f>
        <v>Dec 2017</v>
      </c>
      <c r="AE259">
        <f>"Sept 2023" - Table1[[#This Row],[month_created]]</f>
        <v>2100</v>
      </c>
      <c r="AF259" s="2">
        <f>Table1[[#This Row],[age_days]]/365</f>
        <v>5.7534246575342465</v>
      </c>
    </row>
    <row r="260" spans="1:32" x14ac:dyDescent="0.35">
      <c r="A260">
        <v>413</v>
      </c>
      <c r="B260">
        <f>_xlfn.RANK.EQ(Table1[[#This Row],[source_rank]],A:A,1)</f>
        <v>259</v>
      </c>
      <c r="C260" t="s">
        <v>397</v>
      </c>
      <c r="D260" s="4">
        <v>19700000</v>
      </c>
      <c r="E260" s="4">
        <v>11323617496</v>
      </c>
      <c r="F260" s="4">
        <f>Table1[[#This Row],[video views]]/Table1[[#This Row],[age_days]]</f>
        <v>2010942.5494583556</v>
      </c>
      <c r="G260" s="4">
        <f>Table1[[#This Row],[video views]]/Table1[[#This Row],[uploads]]</f>
        <v>2680146.1528994082</v>
      </c>
      <c r="H260" t="s">
        <v>29</v>
      </c>
      <c r="I260" t="s">
        <v>397</v>
      </c>
      <c r="J260" s="4">
        <v>4225</v>
      </c>
      <c r="K260" s="4">
        <f>Table1[[#This Row],[uploads]]/Table1[[#This Row],[age_years]]</f>
        <v>273.86343455869297</v>
      </c>
      <c r="L260" t="s">
        <v>60</v>
      </c>
      <c r="M260" t="s">
        <v>61</v>
      </c>
      <c r="N260" t="s">
        <v>29</v>
      </c>
      <c r="O260">
        <v>364</v>
      </c>
      <c r="P260">
        <v>17</v>
      </c>
      <c r="Q260">
        <v>106</v>
      </c>
      <c r="R260">
        <v>54192000</v>
      </c>
      <c r="S260" s="3">
        <v>13500</v>
      </c>
      <c r="T260" s="3">
        <v>216800</v>
      </c>
      <c r="U260" s="3">
        <f>(Table1[[#This Row],[lowest_monthly_earnings]]+Table1[[#This Row],[highest_monthly_earnings]])/2</f>
        <v>115150</v>
      </c>
      <c r="V260" s="3">
        <v>162600</v>
      </c>
      <c r="W260" s="3">
        <v>2600000</v>
      </c>
      <c r="X260" s="3">
        <f>(Table1[[#This Row],[lowest_yearly_earnings]]+Table1[[#This Row],[highest_yearly_earnings]])/2</f>
        <v>1381300</v>
      </c>
      <c r="Y260" s="5">
        <v>100000</v>
      </c>
      <c r="Z260" s="6">
        <f>Table1[[#This Row],[subscribers_for_last_30_days]]/Table1[[#This Row],[subscribers]]</f>
        <v>5.076142131979695E-3</v>
      </c>
      <c r="AA260">
        <v>2008</v>
      </c>
      <c r="AB260" t="s">
        <v>41</v>
      </c>
      <c r="AC260">
        <v>12</v>
      </c>
      <c r="AD260" s="1" t="str">
        <f>_xlfn.CONCAT(Table1[[#This Row],[created_month]]," ",Table1[[#This Row],[created_year]])</f>
        <v>Apr 2008</v>
      </c>
      <c r="AE260">
        <f>"Sept 2023" - Table1[[#This Row],[month_created]]</f>
        <v>5631</v>
      </c>
      <c r="AF260" s="2">
        <f>Table1[[#This Row],[age_days]]/365</f>
        <v>15.427397260273972</v>
      </c>
    </row>
    <row r="261" spans="1:32" x14ac:dyDescent="0.35">
      <c r="A261">
        <v>416</v>
      </c>
      <c r="B261">
        <f>_xlfn.RANK.EQ(Table1[[#This Row],[source_rank]],A:A,1)</f>
        <v>260</v>
      </c>
      <c r="C261" t="s">
        <v>398</v>
      </c>
      <c r="D261" s="4">
        <v>19600000</v>
      </c>
      <c r="E261" s="4">
        <v>13930021471</v>
      </c>
      <c r="F261" s="4">
        <f>Table1[[#This Row],[video views]]/Table1[[#This Row],[age_days]]</f>
        <v>3879148.2793093845</v>
      </c>
      <c r="G261" s="4">
        <f>Table1[[#This Row],[video views]]/Table1[[#This Row],[uploads]]</f>
        <v>746477.75955200684</v>
      </c>
      <c r="H261" t="s">
        <v>35</v>
      </c>
      <c r="I261" t="s">
        <v>398</v>
      </c>
      <c r="J261" s="4">
        <v>18661</v>
      </c>
      <c r="K261" s="4">
        <f>Table1[[#This Row],[uploads]]/Table1[[#This Row],[age_years]]</f>
        <v>1896.7599554441658</v>
      </c>
      <c r="L261" t="s">
        <v>25</v>
      </c>
      <c r="M261" t="s">
        <v>26</v>
      </c>
      <c r="N261" t="s">
        <v>29</v>
      </c>
      <c r="O261">
        <v>257</v>
      </c>
      <c r="P261">
        <v>112</v>
      </c>
      <c r="Q261">
        <v>106</v>
      </c>
      <c r="R261">
        <v>274212000</v>
      </c>
      <c r="S261" s="3">
        <v>68600</v>
      </c>
      <c r="T261" s="3">
        <v>1100000</v>
      </c>
      <c r="U261" s="3">
        <f>(Table1[[#This Row],[lowest_monthly_earnings]]+Table1[[#This Row],[highest_monthly_earnings]])/2</f>
        <v>584300</v>
      </c>
      <c r="V261" s="3">
        <v>822600</v>
      </c>
      <c r="W261" s="3">
        <v>13200000</v>
      </c>
      <c r="X261" s="3">
        <f>(Table1[[#This Row],[lowest_yearly_earnings]]+Table1[[#This Row],[highest_yearly_earnings]])/2</f>
        <v>7011300</v>
      </c>
      <c r="Y261" s="5">
        <v>300000</v>
      </c>
      <c r="Z261" s="6">
        <f>Table1[[#This Row],[subscribers_for_last_30_days]]/Table1[[#This Row],[subscribers]]</f>
        <v>1.5306122448979591E-2</v>
      </c>
      <c r="AA261">
        <v>2013</v>
      </c>
      <c r="AB261" t="s">
        <v>91</v>
      </c>
      <c r="AC261">
        <v>13</v>
      </c>
      <c r="AD261" s="1" t="str">
        <f>_xlfn.CONCAT(Table1[[#This Row],[created_month]]," ",Table1[[#This Row],[created_year]])</f>
        <v>Nov 2013</v>
      </c>
      <c r="AE261">
        <f>"Sept 2023" - Table1[[#This Row],[month_created]]</f>
        <v>3591</v>
      </c>
      <c r="AF261" s="2">
        <f>Table1[[#This Row],[age_days]]/365</f>
        <v>9.838356164383562</v>
      </c>
    </row>
    <row r="262" spans="1:32" x14ac:dyDescent="0.35">
      <c r="A262">
        <v>417</v>
      </c>
      <c r="B262">
        <f>_xlfn.RANK.EQ(Table1[[#This Row],[source_rank]],A:A,1)</f>
        <v>261</v>
      </c>
      <c r="C262" t="s">
        <v>399</v>
      </c>
      <c r="D262" s="4">
        <v>19600000</v>
      </c>
      <c r="E262" s="4">
        <v>8779729549</v>
      </c>
      <c r="F262" s="4">
        <f>Table1[[#This Row],[video views]]/Table1[[#This Row],[age_days]]</f>
        <v>7035039.702724359</v>
      </c>
      <c r="G262" s="4">
        <f>Table1[[#This Row],[video views]]/Table1[[#This Row],[uploads]]</f>
        <v>6722610.6807044409</v>
      </c>
      <c r="H262" t="s">
        <v>29</v>
      </c>
      <c r="I262" t="s">
        <v>399</v>
      </c>
      <c r="J262" s="4">
        <v>1306</v>
      </c>
      <c r="K262" s="4">
        <f>Table1[[#This Row],[uploads]]/Table1[[#This Row],[age_years]]</f>
        <v>381.96314102564099</v>
      </c>
      <c r="L262" t="s">
        <v>199</v>
      </c>
      <c r="M262" t="s">
        <v>200</v>
      </c>
      <c r="N262" t="s">
        <v>29</v>
      </c>
      <c r="O262">
        <v>562</v>
      </c>
      <c r="P262">
        <v>3</v>
      </c>
      <c r="Q262">
        <v>107</v>
      </c>
      <c r="R262">
        <v>110806000</v>
      </c>
      <c r="S262" s="3">
        <v>27700</v>
      </c>
      <c r="T262" s="3">
        <v>443200</v>
      </c>
      <c r="U262" s="3">
        <f>(Table1[[#This Row],[lowest_monthly_earnings]]+Table1[[#This Row],[highest_monthly_earnings]])/2</f>
        <v>235450</v>
      </c>
      <c r="V262" s="3">
        <v>332400</v>
      </c>
      <c r="W262" s="3">
        <v>5300000</v>
      </c>
      <c r="X262" s="3">
        <f>(Table1[[#This Row],[lowest_yearly_earnings]]+Table1[[#This Row],[highest_yearly_earnings]])/2</f>
        <v>2816200</v>
      </c>
      <c r="Y262" s="5">
        <v>100000</v>
      </c>
      <c r="Z262" s="6">
        <f>Table1[[#This Row],[subscribers_for_last_30_days]]/Table1[[#This Row],[subscribers]]</f>
        <v>5.1020408163265302E-3</v>
      </c>
      <c r="AA262">
        <v>2020</v>
      </c>
      <c r="AB262" t="s">
        <v>41</v>
      </c>
      <c r="AC262">
        <v>17</v>
      </c>
      <c r="AD262" s="1" t="str">
        <f>_xlfn.CONCAT(Table1[[#This Row],[created_month]]," ",Table1[[#This Row],[created_year]])</f>
        <v>Apr 2020</v>
      </c>
      <c r="AE262">
        <f>"Sept 2023" - Table1[[#This Row],[month_created]]</f>
        <v>1248</v>
      </c>
      <c r="AF262" s="2">
        <f>Table1[[#This Row],[age_days]]/365</f>
        <v>3.419178082191781</v>
      </c>
    </row>
    <row r="263" spans="1:32" x14ac:dyDescent="0.35">
      <c r="A263">
        <v>418</v>
      </c>
      <c r="B263">
        <f>_xlfn.RANK.EQ(Table1[[#This Row],[source_rank]],A:A,1)</f>
        <v>262</v>
      </c>
      <c r="C263" t="s">
        <v>400</v>
      </c>
      <c r="D263" s="4">
        <v>19600000</v>
      </c>
      <c r="E263" s="4">
        <v>7906181776</v>
      </c>
      <c r="F263" s="4">
        <f>Table1[[#This Row],[video views]]/Table1[[#This Row],[age_days]]</f>
        <v>2985718.1933534741</v>
      </c>
      <c r="G263" s="4">
        <f>Table1[[#This Row],[video views]]/Table1[[#This Row],[uploads]]</f>
        <v>36944774.654205605</v>
      </c>
      <c r="H263" t="s">
        <v>24</v>
      </c>
      <c r="I263" t="s">
        <v>400</v>
      </c>
      <c r="J263" s="4">
        <v>214</v>
      </c>
      <c r="K263" s="4">
        <f>Table1[[#This Row],[uploads]]/Table1[[#This Row],[age_years]]</f>
        <v>29.49773413897281</v>
      </c>
      <c r="L263" t="s">
        <v>25</v>
      </c>
      <c r="M263" t="s">
        <v>26</v>
      </c>
      <c r="N263" t="s">
        <v>29</v>
      </c>
      <c r="O263">
        <v>656</v>
      </c>
      <c r="P263">
        <v>112</v>
      </c>
      <c r="Q263">
        <v>106</v>
      </c>
      <c r="R263">
        <v>2304000000</v>
      </c>
      <c r="S263" s="3">
        <v>576000</v>
      </c>
      <c r="T263" s="3">
        <v>9200000</v>
      </c>
      <c r="U263" s="3">
        <f>(Table1[[#This Row],[lowest_monthly_earnings]]+Table1[[#This Row],[highest_monthly_earnings]])/2</f>
        <v>4888000</v>
      </c>
      <c r="V263" s="3">
        <v>6900000</v>
      </c>
      <c r="W263" s="3">
        <v>110600000</v>
      </c>
      <c r="X263" s="3">
        <f>(Table1[[#This Row],[lowest_yearly_earnings]]+Table1[[#This Row],[highest_yearly_earnings]])/2</f>
        <v>58750000</v>
      </c>
      <c r="Y263" s="5">
        <v>6700000</v>
      </c>
      <c r="Z263" s="6">
        <f>Table1[[#This Row],[subscribers_for_last_30_days]]/Table1[[#This Row],[subscribers]]</f>
        <v>0.34183673469387754</v>
      </c>
      <c r="AA263">
        <v>2016</v>
      </c>
      <c r="AB263" t="s">
        <v>56</v>
      </c>
      <c r="AC263">
        <v>6</v>
      </c>
      <c r="AD263" s="1" t="str">
        <f>_xlfn.CONCAT(Table1[[#This Row],[created_month]]," ",Table1[[#This Row],[created_year]])</f>
        <v>Jun 2016</v>
      </c>
      <c r="AE263">
        <f>"Sept 2023" - Table1[[#This Row],[month_created]]</f>
        <v>2648</v>
      </c>
      <c r="AF263" s="2">
        <f>Table1[[#This Row],[age_days]]/365</f>
        <v>7.2547945205479456</v>
      </c>
    </row>
    <row r="264" spans="1:32" x14ac:dyDescent="0.35">
      <c r="A264">
        <v>420</v>
      </c>
      <c r="B264">
        <f>_xlfn.RANK.EQ(Table1[[#This Row],[source_rank]],A:A,1)</f>
        <v>263</v>
      </c>
      <c r="C264" t="s">
        <v>401</v>
      </c>
      <c r="D264" s="4">
        <v>19500000</v>
      </c>
      <c r="E264" s="4">
        <v>5234251168</v>
      </c>
      <c r="F264" s="4">
        <f>Table1[[#This Row],[video views]]/Table1[[#This Row],[age_days]]</f>
        <v>1507995.1506770384</v>
      </c>
      <c r="G264" s="4">
        <f>Table1[[#This Row],[video views]]/Table1[[#This Row],[uploads]]</f>
        <v>6179753.445100354</v>
      </c>
      <c r="H264" t="s">
        <v>29</v>
      </c>
      <c r="I264" t="s">
        <v>401</v>
      </c>
      <c r="J264" s="4">
        <v>847</v>
      </c>
      <c r="K264" s="4">
        <f>Table1[[#This Row],[uploads]]/Table1[[#This Row],[age_years]]</f>
        <v>89.067991933160471</v>
      </c>
      <c r="L264" t="s">
        <v>21</v>
      </c>
      <c r="M264" t="s">
        <v>22</v>
      </c>
      <c r="N264" t="s">
        <v>29</v>
      </c>
      <c r="O264">
        <v>1265</v>
      </c>
      <c r="P264">
        <v>74</v>
      </c>
      <c r="Q264">
        <v>108</v>
      </c>
      <c r="R264">
        <v>59841000</v>
      </c>
      <c r="S264" s="3">
        <v>0</v>
      </c>
      <c r="T264" s="3">
        <v>0</v>
      </c>
      <c r="U264" s="3">
        <f>(Table1[[#This Row],[lowest_monthly_earnings]]+Table1[[#This Row],[highest_monthly_earnings]])/2</f>
        <v>0</v>
      </c>
      <c r="V264" s="3">
        <v>0</v>
      </c>
      <c r="W264" s="3">
        <v>0</v>
      </c>
      <c r="X264" s="3">
        <f>(Table1[[#This Row],[lowest_yearly_earnings]]+Table1[[#This Row],[highest_yearly_earnings]])/2</f>
        <v>0</v>
      </c>
      <c r="Y264" s="5">
        <v>300000</v>
      </c>
      <c r="Z264" s="6">
        <f>Table1[[#This Row],[subscribers_for_last_30_days]]/Table1[[#This Row],[subscribers]]</f>
        <v>1.5384615384615385E-2</v>
      </c>
      <c r="AA264">
        <v>2014</v>
      </c>
      <c r="AB264" t="s">
        <v>23</v>
      </c>
      <c r="AC264">
        <v>14</v>
      </c>
      <c r="AD264" s="1" t="str">
        <f>_xlfn.CONCAT(Table1[[#This Row],[created_month]]," ",Table1[[#This Row],[created_year]])</f>
        <v>Mar 2014</v>
      </c>
      <c r="AE264">
        <f>"Sept 2023" - Table1[[#This Row],[month_created]]</f>
        <v>3471</v>
      </c>
      <c r="AF264" s="2">
        <f>Table1[[#This Row],[age_days]]/365</f>
        <v>9.5095890410958912</v>
      </c>
    </row>
    <row r="265" spans="1:32" x14ac:dyDescent="0.35">
      <c r="A265">
        <v>421</v>
      </c>
      <c r="B265">
        <f>_xlfn.RANK.EQ(Table1[[#This Row],[source_rank]],A:A,1)</f>
        <v>264</v>
      </c>
      <c r="C265" t="s">
        <v>402</v>
      </c>
      <c r="D265" s="4">
        <v>19400000</v>
      </c>
      <c r="E265" s="4">
        <v>2255542592</v>
      </c>
      <c r="F265" s="4">
        <f>Table1[[#This Row],[video views]]/Table1[[#This Row],[age_days]]</f>
        <v>1001128.5361739902</v>
      </c>
      <c r="G265" s="4">
        <f>Table1[[#This Row],[video views]]/Table1[[#This Row],[uploads]]</f>
        <v>474851.07199999999</v>
      </c>
      <c r="H265" t="s">
        <v>85</v>
      </c>
      <c r="I265" t="s">
        <v>402</v>
      </c>
      <c r="J265" s="4">
        <v>4750</v>
      </c>
      <c r="K265" s="4">
        <f>Table1[[#This Row],[uploads]]/Table1[[#This Row],[age_years]]</f>
        <v>769.5295162006214</v>
      </c>
      <c r="L265" t="s">
        <v>21</v>
      </c>
      <c r="M265" t="s">
        <v>22</v>
      </c>
      <c r="N265" t="s">
        <v>86</v>
      </c>
      <c r="O265">
        <v>4178</v>
      </c>
      <c r="P265">
        <v>74</v>
      </c>
      <c r="Q265">
        <v>8</v>
      </c>
      <c r="R265">
        <v>32111000</v>
      </c>
      <c r="S265" s="3">
        <v>8000</v>
      </c>
      <c r="T265" s="3">
        <v>128400</v>
      </c>
      <c r="U265" s="3">
        <f>(Table1[[#This Row],[lowest_monthly_earnings]]+Table1[[#This Row],[highest_monthly_earnings]])/2</f>
        <v>68200</v>
      </c>
      <c r="V265" s="3">
        <v>96300</v>
      </c>
      <c r="W265" s="3">
        <v>1500000</v>
      </c>
      <c r="X265" s="3">
        <f>(Table1[[#This Row],[lowest_yearly_earnings]]+Table1[[#This Row],[highest_yearly_earnings]])/2</f>
        <v>798150</v>
      </c>
      <c r="Y265" s="5">
        <v>100000</v>
      </c>
      <c r="Z265" s="6">
        <f>Table1[[#This Row],[subscribers_for_last_30_days]]/Table1[[#This Row],[subscribers]]</f>
        <v>5.1546391752577319E-3</v>
      </c>
      <c r="AA265">
        <v>2017</v>
      </c>
      <c r="AB265" t="s">
        <v>62</v>
      </c>
      <c r="AC265">
        <v>5</v>
      </c>
      <c r="AD265" s="1" t="str">
        <f>_xlfn.CONCAT(Table1[[#This Row],[created_month]]," ",Table1[[#This Row],[created_year]])</f>
        <v>Jul 2017</v>
      </c>
      <c r="AE265">
        <f>"Sept 2023" - Table1[[#This Row],[month_created]]</f>
        <v>2253</v>
      </c>
      <c r="AF265" s="2">
        <f>Table1[[#This Row],[age_days]]/365</f>
        <v>6.1726027397260275</v>
      </c>
    </row>
    <row r="266" spans="1:32" x14ac:dyDescent="0.35">
      <c r="A266">
        <v>422</v>
      </c>
      <c r="B266">
        <f>_xlfn.RANK.EQ(Table1[[#This Row],[source_rank]],A:A,1)</f>
        <v>265</v>
      </c>
      <c r="C266" t="s">
        <v>403</v>
      </c>
      <c r="D266" s="4">
        <v>19400000</v>
      </c>
      <c r="E266" s="4">
        <v>1577859332</v>
      </c>
      <c r="F266" s="4">
        <f>Table1[[#This Row],[video views]]/Table1[[#This Row],[age_days]]</f>
        <v>720154.87539936102</v>
      </c>
      <c r="G266" s="4">
        <f>Table1[[#This Row],[video views]]/Table1[[#This Row],[uploads]]</f>
        <v>18563050.964705881</v>
      </c>
      <c r="H266" t="s">
        <v>36</v>
      </c>
      <c r="I266" t="s">
        <v>403</v>
      </c>
      <c r="J266" s="4">
        <v>85</v>
      </c>
      <c r="K266" s="4">
        <f>Table1[[#This Row],[uploads]]/Table1[[#This Row],[age_years]]</f>
        <v>14.160200821542674</v>
      </c>
      <c r="L266" t="s">
        <v>139</v>
      </c>
      <c r="M266" t="s">
        <v>140</v>
      </c>
      <c r="N266" t="s">
        <v>46</v>
      </c>
      <c r="O266">
        <v>6674</v>
      </c>
      <c r="P266">
        <v>14</v>
      </c>
      <c r="Q266">
        <v>22</v>
      </c>
      <c r="R266">
        <v>2382000</v>
      </c>
      <c r="S266" s="3">
        <v>595</v>
      </c>
      <c r="T266" s="3">
        <v>9500</v>
      </c>
      <c r="U266" s="3">
        <f>(Table1[[#This Row],[lowest_monthly_earnings]]+Table1[[#This Row],[highest_monthly_earnings]])/2</f>
        <v>5047.5</v>
      </c>
      <c r="V266" s="3">
        <v>7100</v>
      </c>
      <c r="W266" s="3">
        <v>114300</v>
      </c>
      <c r="X266" s="3">
        <f>(Table1[[#This Row],[lowest_yearly_earnings]]+Table1[[#This Row],[highest_yearly_earnings]])/2</f>
        <v>60700</v>
      </c>
      <c r="Y266" s="5">
        <v>100000</v>
      </c>
      <c r="Z266" s="6">
        <f>Table1[[#This Row],[subscribers_for_last_30_days]]/Table1[[#This Row],[subscribers]]</f>
        <v>5.1546391752577319E-3</v>
      </c>
      <c r="AA266">
        <v>2017</v>
      </c>
      <c r="AB266" t="s">
        <v>33</v>
      </c>
      <c r="AC266">
        <v>15</v>
      </c>
      <c r="AD266" s="1" t="str">
        <f>_xlfn.CONCAT(Table1[[#This Row],[created_month]]," ",Table1[[#This Row],[created_year]])</f>
        <v>Sep 2017</v>
      </c>
      <c r="AE266">
        <f>"Sept 2023" - Table1[[#This Row],[month_created]]</f>
        <v>2191</v>
      </c>
      <c r="AF266" s="2">
        <f>Table1[[#This Row],[age_days]]/365</f>
        <v>6.0027397260273974</v>
      </c>
    </row>
    <row r="267" spans="1:32" x14ac:dyDescent="0.35">
      <c r="A267">
        <v>423</v>
      </c>
      <c r="B267">
        <f>_xlfn.RANK.EQ(Table1[[#This Row],[source_rank]],A:A,1)</f>
        <v>266</v>
      </c>
      <c r="C267" t="s">
        <v>404</v>
      </c>
      <c r="D267" s="4">
        <v>19400000</v>
      </c>
      <c r="E267" s="4">
        <v>23038014291</v>
      </c>
      <c r="F267" s="4">
        <f>Table1[[#This Row],[video views]]/Table1[[#This Row],[age_days]]</f>
        <v>4671130.2293187352</v>
      </c>
      <c r="G267" s="4">
        <f>Table1[[#This Row],[video views]]/Table1[[#This Row],[uploads]]</f>
        <v>182879.12022322067</v>
      </c>
      <c r="H267" t="s">
        <v>29</v>
      </c>
      <c r="I267" t="s">
        <v>404</v>
      </c>
      <c r="J267" s="4">
        <v>125974</v>
      </c>
      <c r="K267" s="4">
        <f>Table1[[#This Row],[uploads]]/Table1[[#This Row],[age_years]]</f>
        <v>9322.8933495539331</v>
      </c>
      <c r="L267" t="s">
        <v>21</v>
      </c>
      <c r="M267" t="s">
        <v>22</v>
      </c>
      <c r="N267" t="s">
        <v>29</v>
      </c>
      <c r="O267">
        <v>88</v>
      </c>
      <c r="P267">
        <v>75</v>
      </c>
      <c r="Q267">
        <v>109</v>
      </c>
      <c r="R267">
        <v>272917000</v>
      </c>
      <c r="S267" s="3">
        <v>68200</v>
      </c>
      <c r="T267" s="3">
        <v>1100000</v>
      </c>
      <c r="U267" s="3">
        <f>(Table1[[#This Row],[lowest_monthly_earnings]]+Table1[[#This Row],[highest_monthly_earnings]])/2</f>
        <v>584100</v>
      </c>
      <c r="V267" s="3">
        <v>818800</v>
      </c>
      <c r="W267" s="3">
        <v>13100000</v>
      </c>
      <c r="X267" s="3">
        <f>(Table1[[#This Row],[lowest_yearly_earnings]]+Table1[[#This Row],[highest_yearly_earnings]])/2</f>
        <v>6959400</v>
      </c>
      <c r="Y267" s="5">
        <v>200000</v>
      </c>
      <c r="Z267" s="6">
        <f>Table1[[#This Row],[subscribers_for_last_30_days]]/Table1[[#This Row],[subscribers]]</f>
        <v>1.0309278350515464E-2</v>
      </c>
      <c r="AA267">
        <v>2010</v>
      </c>
      <c r="AB267" t="s">
        <v>23</v>
      </c>
      <c r="AC267">
        <v>15</v>
      </c>
      <c r="AD267" s="1" t="str">
        <f>_xlfn.CONCAT(Table1[[#This Row],[created_month]]," ",Table1[[#This Row],[created_year]])</f>
        <v>Mar 2010</v>
      </c>
      <c r="AE267">
        <f>"Sept 2023" - Table1[[#This Row],[month_created]]</f>
        <v>4932</v>
      </c>
      <c r="AF267" s="2">
        <f>Table1[[#This Row],[age_days]]/365</f>
        <v>13.512328767123288</v>
      </c>
    </row>
    <row r="268" spans="1:32" x14ac:dyDescent="0.35">
      <c r="A268">
        <v>424</v>
      </c>
      <c r="B268">
        <f>_xlfn.RANK.EQ(Table1[[#This Row],[source_rank]],A:A,1)</f>
        <v>267</v>
      </c>
      <c r="C268" t="s">
        <v>405</v>
      </c>
      <c r="D268" s="4">
        <v>19400000</v>
      </c>
      <c r="E268" s="4">
        <v>5529131886</v>
      </c>
      <c r="F268" s="4">
        <f>Table1[[#This Row],[video views]]/Table1[[#This Row],[age_days]]</f>
        <v>890502.80012884527</v>
      </c>
      <c r="G268" s="4">
        <f>Table1[[#This Row],[video views]]/Table1[[#This Row],[uploads]]</f>
        <v>515392.60682326619</v>
      </c>
      <c r="H268" t="s">
        <v>51</v>
      </c>
      <c r="I268" t="s">
        <v>405</v>
      </c>
      <c r="J268" s="4">
        <v>10728</v>
      </c>
      <c r="K268" s="4">
        <f>Table1[[#This Row],[uploads]]/Table1[[#This Row],[age_years]]</f>
        <v>630.65227894991142</v>
      </c>
      <c r="L268" t="s">
        <v>406</v>
      </c>
      <c r="M268" t="s">
        <v>407</v>
      </c>
      <c r="N268" t="s">
        <v>51</v>
      </c>
      <c r="O268">
        <v>1186</v>
      </c>
      <c r="P268">
        <v>1</v>
      </c>
      <c r="Q268">
        <v>5</v>
      </c>
      <c r="R268">
        <v>58863000</v>
      </c>
      <c r="S268" s="3">
        <v>14700</v>
      </c>
      <c r="T268" s="3">
        <v>235500</v>
      </c>
      <c r="U268" s="3">
        <f>(Table1[[#This Row],[lowest_monthly_earnings]]+Table1[[#This Row],[highest_monthly_earnings]])/2</f>
        <v>125100</v>
      </c>
      <c r="V268" s="3">
        <v>176600</v>
      </c>
      <c r="W268" s="3">
        <v>2800000</v>
      </c>
      <c r="X268" s="3">
        <f>(Table1[[#This Row],[lowest_yearly_earnings]]+Table1[[#This Row],[highest_yearly_earnings]])/2</f>
        <v>1488300</v>
      </c>
      <c r="Y268" s="5">
        <v>100000</v>
      </c>
      <c r="Z268" s="6">
        <f>Table1[[#This Row],[subscribers_for_last_30_days]]/Table1[[#This Row],[subscribers]]</f>
        <v>5.1546391752577319E-3</v>
      </c>
      <c r="AA268">
        <v>2006</v>
      </c>
      <c r="AB268" t="s">
        <v>33</v>
      </c>
      <c r="AC268">
        <v>6</v>
      </c>
      <c r="AD268" s="1" t="str">
        <f>_xlfn.CONCAT(Table1[[#This Row],[created_month]]," ",Table1[[#This Row],[created_year]])</f>
        <v>Sep 2006</v>
      </c>
      <c r="AE268">
        <f>"Sept 2023" - Table1[[#This Row],[month_created]]</f>
        <v>6209</v>
      </c>
      <c r="AF268" s="2">
        <f>Table1[[#This Row],[age_days]]/365</f>
        <v>17.010958904109589</v>
      </c>
    </row>
    <row r="269" spans="1:32" x14ac:dyDescent="0.35">
      <c r="A269">
        <v>429</v>
      </c>
      <c r="B269">
        <f>_xlfn.RANK.EQ(Table1[[#This Row],[source_rank]],A:A,1)</f>
        <v>268</v>
      </c>
      <c r="C269" t="s">
        <v>408</v>
      </c>
      <c r="D269" s="4">
        <v>19200000</v>
      </c>
      <c r="E269" s="4">
        <v>7590582024</v>
      </c>
      <c r="F269" s="4">
        <f>Table1[[#This Row],[video views]]/Table1[[#This Row],[age_days]]</f>
        <v>1640852.1452658884</v>
      </c>
      <c r="G269" s="4">
        <f>Table1[[#This Row],[video views]]/Table1[[#This Row],[uploads]]</f>
        <v>916183.70838865417</v>
      </c>
      <c r="H269" t="s">
        <v>29</v>
      </c>
      <c r="I269" t="s">
        <v>408</v>
      </c>
      <c r="J269" s="4">
        <v>8285</v>
      </c>
      <c r="K269" s="4">
        <f>Table1[[#This Row],[uploads]]/Table1[[#This Row],[age_years]]</f>
        <v>653.70190229139644</v>
      </c>
      <c r="L269" t="s">
        <v>21</v>
      </c>
      <c r="M269" t="s">
        <v>22</v>
      </c>
      <c r="N269" t="s">
        <v>20</v>
      </c>
      <c r="O269">
        <v>724</v>
      </c>
      <c r="P269">
        <v>77</v>
      </c>
      <c r="Q269">
        <v>98</v>
      </c>
      <c r="R269">
        <v>28678000</v>
      </c>
      <c r="S269" s="3">
        <v>7200</v>
      </c>
      <c r="T269" s="3">
        <v>114700</v>
      </c>
      <c r="U269" s="3">
        <f>(Table1[[#This Row],[lowest_monthly_earnings]]+Table1[[#This Row],[highest_monthly_earnings]])/2</f>
        <v>60950</v>
      </c>
      <c r="V269" s="3">
        <v>86000</v>
      </c>
      <c r="W269" s="3">
        <v>1400000</v>
      </c>
      <c r="X269" s="3">
        <f>(Table1[[#This Row],[lowest_yearly_earnings]]+Table1[[#This Row],[highest_yearly_earnings]])/2</f>
        <v>743000</v>
      </c>
      <c r="Y269" s="5">
        <v>100000</v>
      </c>
      <c r="Z269" s="6">
        <f>Table1[[#This Row],[subscribers_for_last_30_days]]/Table1[[#This Row],[subscribers]]</f>
        <v>5.208333333333333E-3</v>
      </c>
      <c r="AA269">
        <v>2011</v>
      </c>
      <c r="AB269" t="s">
        <v>47</v>
      </c>
      <c r="AC269">
        <v>11</v>
      </c>
      <c r="AD269" s="1" t="str">
        <f>_xlfn.CONCAT(Table1[[#This Row],[created_month]]," ",Table1[[#This Row],[created_year]])</f>
        <v>Jan 2011</v>
      </c>
      <c r="AE269">
        <f>"Sept 2023" - Table1[[#This Row],[month_created]]</f>
        <v>4626</v>
      </c>
      <c r="AF269" s="2">
        <f>Table1[[#This Row],[age_days]]/365</f>
        <v>12.673972602739726</v>
      </c>
    </row>
    <row r="270" spans="1:32" x14ac:dyDescent="0.35">
      <c r="A270">
        <v>434</v>
      </c>
      <c r="B270">
        <f>_xlfn.RANK.EQ(Table1[[#This Row],[source_rank]],A:A,1)</f>
        <v>269</v>
      </c>
      <c r="C270" t="s">
        <v>409</v>
      </c>
      <c r="D270" s="4">
        <v>19000000</v>
      </c>
      <c r="E270" s="4">
        <v>4924054368</v>
      </c>
      <c r="F270" s="4">
        <f>Table1[[#This Row],[video views]]/Table1[[#This Row],[age_days]]</f>
        <v>2416120.8871442592</v>
      </c>
      <c r="G270" s="4">
        <f>Table1[[#This Row],[video views]]/Table1[[#This Row],[uploads]]</f>
        <v>82067572.799999997</v>
      </c>
      <c r="H270" t="s">
        <v>32</v>
      </c>
      <c r="I270" t="s">
        <v>409</v>
      </c>
      <c r="J270" s="4">
        <v>60</v>
      </c>
      <c r="K270" s="4">
        <f>Table1[[#This Row],[uploads]]/Table1[[#This Row],[age_years]]</f>
        <v>10.745829244357212</v>
      </c>
      <c r="L270" t="s">
        <v>25</v>
      </c>
      <c r="M270" t="s">
        <v>26</v>
      </c>
      <c r="N270" t="s">
        <v>29</v>
      </c>
      <c r="O270">
        <v>1399</v>
      </c>
      <c r="P270">
        <v>116</v>
      </c>
      <c r="Q270">
        <v>111</v>
      </c>
      <c r="R270">
        <v>21587000</v>
      </c>
      <c r="S270" s="3">
        <v>5400</v>
      </c>
      <c r="T270" s="3">
        <v>86300</v>
      </c>
      <c r="U270" s="3">
        <f>(Table1[[#This Row],[lowest_monthly_earnings]]+Table1[[#This Row],[highest_monthly_earnings]])/2</f>
        <v>45850</v>
      </c>
      <c r="V270" s="3">
        <v>64800</v>
      </c>
      <c r="W270" s="3">
        <v>1000000</v>
      </c>
      <c r="X270" s="3">
        <f>(Table1[[#This Row],[lowest_yearly_earnings]]+Table1[[#This Row],[highest_yearly_earnings]])/2</f>
        <v>532400</v>
      </c>
      <c r="Y270" s="5">
        <v>100000</v>
      </c>
      <c r="Z270" s="6">
        <f>Table1[[#This Row],[subscribers_for_last_30_days]]/Table1[[#This Row],[subscribers]]</f>
        <v>5.263157894736842E-3</v>
      </c>
      <c r="AA270">
        <v>2018</v>
      </c>
      <c r="AB270" t="s">
        <v>30</v>
      </c>
      <c r="AC270">
        <v>20</v>
      </c>
      <c r="AD270" s="1" t="str">
        <f>_xlfn.CONCAT(Table1[[#This Row],[created_month]]," ",Table1[[#This Row],[created_year]])</f>
        <v>Feb 2018</v>
      </c>
      <c r="AE270">
        <f>"Sept 2023" - Table1[[#This Row],[month_created]]</f>
        <v>2038</v>
      </c>
      <c r="AF270" s="2">
        <f>Table1[[#This Row],[age_days]]/365</f>
        <v>5.5835616438356164</v>
      </c>
    </row>
    <row r="271" spans="1:32" x14ac:dyDescent="0.35">
      <c r="A271">
        <v>435</v>
      </c>
      <c r="B271">
        <f>_xlfn.RANK.EQ(Table1[[#This Row],[source_rank]],A:A,1)</f>
        <v>270</v>
      </c>
      <c r="C271" t="s">
        <v>410</v>
      </c>
      <c r="D271" s="4">
        <v>19000000</v>
      </c>
      <c r="E271" s="4">
        <v>7229175322</v>
      </c>
      <c r="F271" s="4">
        <f>Table1[[#This Row],[video views]]/Table1[[#This Row],[age_days]]</f>
        <v>3494043.1715804734</v>
      </c>
      <c r="G271" s="4">
        <f>Table1[[#This Row],[video views]]/Table1[[#This Row],[uploads]]</f>
        <v>8005731.2535991138</v>
      </c>
      <c r="H271" t="s">
        <v>59</v>
      </c>
      <c r="I271" t="s">
        <v>410</v>
      </c>
      <c r="J271" s="4">
        <v>903</v>
      </c>
      <c r="K271" s="4">
        <f>Table1[[#This Row],[uploads]]/Table1[[#This Row],[age_years]]</f>
        <v>159.30159497341711</v>
      </c>
      <c r="L271" t="s">
        <v>139</v>
      </c>
      <c r="M271" t="s">
        <v>140</v>
      </c>
      <c r="N271" t="s">
        <v>128</v>
      </c>
      <c r="O271">
        <v>786</v>
      </c>
      <c r="P271">
        <v>15</v>
      </c>
      <c r="Q271">
        <v>111</v>
      </c>
      <c r="R271">
        <v>123338000</v>
      </c>
      <c r="S271" s="3">
        <v>30800</v>
      </c>
      <c r="T271" s="3">
        <v>493400</v>
      </c>
      <c r="U271" s="3">
        <f>(Table1[[#This Row],[lowest_monthly_earnings]]+Table1[[#This Row],[highest_monthly_earnings]])/2</f>
        <v>262100</v>
      </c>
      <c r="V271" s="3">
        <v>370000</v>
      </c>
      <c r="W271" s="3">
        <v>5900000</v>
      </c>
      <c r="X271" s="3">
        <f>(Table1[[#This Row],[lowest_yearly_earnings]]+Table1[[#This Row],[highest_yearly_earnings]])/2</f>
        <v>3135000</v>
      </c>
      <c r="Y271" s="5">
        <v>200000</v>
      </c>
      <c r="Z271" s="6">
        <f>Table1[[#This Row],[subscribers_for_last_30_days]]/Table1[[#This Row],[subscribers]]</f>
        <v>1.0526315789473684E-2</v>
      </c>
      <c r="AA271">
        <v>2018</v>
      </c>
      <c r="AB271" t="s">
        <v>47</v>
      </c>
      <c r="AC271">
        <v>23</v>
      </c>
      <c r="AD271" s="1" t="str">
        <f>_xlfn.CONCAT(Table1[[#This Row],[created_month]]," ",Table1[[#This Row],[created_year]])</f>
        <v>Jan 2018</v>
      </c>
      <c r="AE271">
        <f>"Sept 2023" - Table1[[#This Row],[month_created]]</f>
        <v>2069</v>
      </c>
      <c r="AF271" s="2">
        <f>Table1[[#This Row],[age_days]]/365</f>
        <v>5.6684931506849319</v>
      </c>
    </row>
    <row r="272" spans="1:32" x14ac:dyDescent="0.35">
      <c r="A272">
        <v>436</v>
      </c>
      <c r="B272">
        <f>_xlfn.RANK.EQ(Table1[[#This Row],[source_rank]],A:A,1)</f>
        <v>271</v>
      </c>
      <c r="C272" t="s">
        <v>411</v>
      </c>
      <c r="D272" s="4">
        <v>19000000</v>
      </c>
      <c r="E272" s="4">
        <v>8281724393</v>
      </c>
      <c r="F272" s="4">
        <f>Table1[[#This Row],[video views]]/Table1[[#This Row],[age_days]]</f>
        <v>3888133.5178403757</v>
      </c>
      <c r="G272" s="4">
        <f>Table1[[#This Row],[video views]]/Table1[[#This Row],[uploads]]</f>
        <v>5430638.9462295081</v>
      </c>
      <c r="H272" t="s">
        <v>24</v>
      </c>
      <c r="I272" t="s">
        <v>411</v>
      </c>
      <c r="J272" s="4">
        <v>1525</v>
      </c>
      <c r="K272" s="4">
        <f>Table1[[#This Row],[uploads]]/Table1[[#This Row],[age_years]]</f>
        <v>261.32629107981222</v>
      </c>
      <c r="L272" t="s">
        <v>21</v>
      </c>
      <c r="M272" t="s">
        <v>22</v>
      </c>
      <c r="N272" t="s">
        <v>29</v>
      </c>
      <c r="O272">
        <v>618</v>
      </c>
      <c r="P272">
        <v>78</v>
      </c>
      <c r="Q272">
        <v>111</v>
      </c>
      <c r="R272">
        <v>105706000</v>
      </c>
      <c r="S272" s="3">
        <v>26400</v>
      </c>
      <c r="T272" s="3">
        <v>422800</v>
      </c>
      <c r="U272" s="3">
        <f>(Table1[[#This Row],[lowest_monthly_earnings]]+Table1[[#This Row],[highest_monthly_earnings]])/2</f>
        <v>224600</v>
      </c>
      <c r="V272" s="3">
        <v>317100</v>
      </c>
      <c r="W272" s="3">
        <v>5100000</v>
      </c>
      <c r="X272" s="3">
        <f>(Table1[[#This Row],[lowest_yearly_earnings]]+Table1[[#This Row],[highest_yearly_earnings]])/2</f>
        <v>2708550</v>
      </c>
      <c r="Y272" s="5">
        <v>200000</v>
      </c>
      <c r="Z272" s="6">
        <f>Table1[[#This Row],[subscribers_for_last_30_days]]/Table1[[#This Row],[subscribers]]</f>
        <v>1.0526315789473684E-2</v>
      </c>
      <c r="AA272">
        <v>2017</v>
      </c>
      <c r="AB272" t="s">
        <v>91</v>
      </c>
      <c r="AC272">
        <v>8</v>
      </c>
      <c r="AD272" s="1" t="str">
        <f>_xlfn.CONCAT(Table1[[#This Row],[created_month]]," ",Table1[[#This Row],[created_year]])</f>
        <v>Nov 2017</v>
      </c>
      <c r="AE272">
        <f>"Sept 2023" - Table1[[#This Row],[month_created]]</f>
        <v>2130</v>
      </c>
      <c r="AF272" s="2">
        <f>Table1[[#This Row],[age_days]]/365</f>
        <v>5.8356164383561646</v>
      </c>
    </row>
    <row r="273" spans="1:32" x14ac:dyDescent="0.35">
      <c r="A273">
        <v>437</v>
      </c>
      <c r="B273">
        <f>_xlfn.RANK.EQ(Table1[[#This Row],[source_rank]],A:A,1)</f>
        <v>272</v>
      </c>
      <c r="C273" t="s">
        <v>412</v>
      </c>
      <c r="D273" s="4">
        <v>19000000</v>
      </c>
      <c r="E273" s="4">
        <v>13824277846</v>
      </c>
      <c r="F273" s="4">
        <f>Table1[[#This Row],[video views]]/Table1[[#This Row],[age_days]]</f>
        <v>3389134.0637411131</v>
      </c>
      <c r="G273" s="4">
        <f>Table1[[#This Row],[video views]]/Table1[[#This Row],[uploads]]</f>
        <v>11979443.540727902</v>
      </c>
      <c r="H273" t="s">
        <v>24</v>
      </c>
      <c r="I273" t="s">
        <v>412</v>
      </c>
      <c r="J273" s="4">
        <v>1154</v>
      </c>
      <c r="K273" s="4">
        <f>Table1[[#This Row],[uploads]]/Table1[[#This Row],[age_years]]</f>
        <v>103.26305467026232</v>
      </c>
      <c r="L273" t="s">
        <v>70</v>
      </c>
      <c r="M273" t="s">
        <v>71</v>
      </c>
      <c r="N273" t="s">
        <v>77</v>
      </c>
      <c r="O273">
        <v>260</v>
      </c>
      <c r="P273">
        <v>22</v>
      </c>
      <c r="Q273">
        <v>27</v>
      </c>
      <c r="R273">
        <v>76903000</v>
      </c>
      <c r="S273" s="3">
        <v>19200</v>
      </c>
      <c r="T273" s="3">
        <v>307600</v>
      </c>
      <c r="U273" s="3">
        <f>(Table1[[#This Row],[lowest_monthly_earnings]]+Table1[[#This Row],[highest_monthly_earnings]])/2</f>
        <v>163400</v>
      </c>
      <c r="V273" s="3">
        <v>230700</v>
      </c>
      <c r="W273" s="3">
        <v>3700000</v>
      </c>
      <c r="X273" s="3">
        <f>(Table1[[#This Row],[lowest_yearly_earnings]]+Table1[[#This Row],[highest_yearly_earnings]])/2</f>
        <v>1965350</v>
      </c>
      <c r="Y273" s="5">
        <v>100000</v>
      </c>
      <c r="Z273" s="6">
        <f>Table1[[#This Row],[subscribers_for_last_30_days]]/Table1[[#This Row],[subscribers]]</f>
        <v>5.263157894736842E-3</v>
      </c>
      <c r="AA273">
        <v>2012</v>
      </c>
      <c r="AB273" t="s">
        <v>62</v>
      </c>
      <c r="AC273">
        <v>30</v>
      </c>
      <c r="AD273" s="1" t="str">
        <f>_xlfn.CONCAT(Table1[[#This Row],[created_month]]," ",Table1[[#This Row],[created_year]])</f>
        <v>Jul 2012</v>
      </c>
      <c r="AE273">
        <f>"Sept 2023" - Table1[[#This Row],[month_created]]</f>
        <v>4079</v>
      </c>
      <c r="AF273" s="2">
        <f>Table1[[#This Row],[age_days]]/365</f>
        <v>11.175342465753424</v>
      </c>
    </row>
    <row r="274" spans="1:32" x14ac:dyDescent="0.35">
      <c r="A274">
        <v>438</v>
      </c>
      <c r="B274">
        <f>_xlfn.RANK.EQ(Table1[[#This Row],[source_rank]],A:A,1)</f>
        <v>273</v>
      </c>
      <c r="C274" t="s">
        <v>413</v>
      </c>
      <c r="D274" s="4">
        <v>19000000</v>
      </c>
      <c r="E274" s="4">
        <v>16014044618</v>
      </c>
      <c r="F274" s="4">
        <f>Table1[[#This Row],[video views]]/Table1[[#This Row],[age_days]]</f>
        <v>2644327.0505284015</v>
      </c>
      <c r="G274" s="4">
        <f>Table1[[#This Row],[video views]]/Table1[[#This Row],[uploads]]</f>
        <v>202709425.5443038</v>
      </c>
      <c r="H274" t="s">
        <v>20</v>
      </c>
      <c r="I274" t="s">
        <v>413</v>
      </c>
      <c r="J274" s="4">
        <v>79</v>
      </c>
      <c r="K274" s="4">
        <f>Table1[[#This Row],[uploads]]/Table1[[#This Row],[age_years]]</f>
        <v>4.7613936591809773</v>
      </c>
      <c r="L274" t="s">
        <v>60</v>
      </c>
      <c r="M274" t="s">
        <v>61</v>
      </c>
      <c r="N274" t="s">
        <v>20</v>
      </c>
      <c r="O274">
        <v>191</v>
      </c>
      <c r="P274">
        <v>18</v>
      </c>
      <c r="Q274">
        <v>99</v>
      </c>
      <c r="R274">
        <v>102410000</v>
      </c>
      <c r="S274" s="3">
        <v>25600</v>
      </c>
      <c r="T274" s="3">
        <v>409600</v>
      </c>
      <c r="U274" s="3">
        <f>(Table1[[#This Row],[lowest_monthly_earnings]]+Table1[[#This Row],[highest_monthly_earnings]])/2</f>
        <v>217600</v>
      </c>
      <c r="V274" s="3">
        <v>307200</v>
      </c>
      <c r="W274" s="3">
        <v>4900000</v>
      </c>
      <c r="X274" s="3">
        <f>(Table1[[#This Row],[lowest_yearly_earnings]]+Table1[[#This Row],[highest_yearly_earnings]])/2</f>
        <v>2603600</v>
      </c>
      <c r="Y274" s="5">
        <v>100000</v>
      </c>
      <c r="Z274" s="6">
        <f>Table1[[#This Row],[subscribers_for_last_30_days]]/Table1[[#This Row],[subscribers]]</f>
        <v>5.263157894736842E-3</v>
      </c>
      <c r="AA274">
        <v>2007</v>
      </c>
      <c r="AB274" t="s">
        <v>30</v>
      </c>
      <c r="AC274">
        <v>11</v>
      </c>
      <c r="AD274" s="1" t="str">
        <f>_xlfn.CONCAT(Table1[[#This Row],[created_month]]," ",Table1[[#This Row],[created_year]])</f>
        <v>Feb 2007</v>
      </c>
      <c r="AE274">
        <f>"Sept 2023" - Table1[[#This Row],[month_created]]</f>
        <v>6056</v>
      </c>
      <c r="AF274" s="2">
        <f>Table1[[#This Row],[age_days]]/365</f>
        <v>16.591780821917808</v>
      </c>
    </row>
    <row r="275" spans="1:32" x14ac:dyDescent="0.35">
      <c r="A275">
        <v>443</v>
      </c>
      <c r="B275">
        <f>_xlfn.RANK.EQ(Table1[[#This Row],[source_rank]],A:A,1)</f>
        <v>274</v>
      </c>
      <c r="C275" t="s">
        <v>414</v>
      </c>
      <c r="D275" s="4">
        <v>18800000</v>
      </c>
      <c r="E275" s="4">
        <v>3654621568</v>
      </c>
      <c r="F275" s="4">
        <f>Table1[[#This Row],[video views]]/Table1[[#This Row],[age_days]]</f>
        <v>800223.68469454779</v>
      </c>
      <c r="G275" s="4">
        <f>Table1[[#This Row],[video views]]/Table1[[#This Row],[uploads]]</f>
        <v>1763813.498069498</v>
      </c>
      <c r="H275" t="s">
        <v>32</v>
      </c>
      <c r="I275" t="s">
        <v>414</v>
      </c>
      <c r="J275" s="4">
        <v>2072</v>
      </c>
      <c r="K275" s="4">
        <f>Table1[[#This Row],[uploads]]/Table1[[#This Row],[age_years]]</f>
        <v>165.5966717757828</v>
      </c>
      <c r="L275" t="s">
        <v>25</v>
      </c>
      <c r="M275" t="s">
        <v>26</v>
      </c>
      <c r="N275" t="s">
        <v>32</v>
      </c>
      <c r="O275">
        <v>2163</v>
      </c>
      <c r="P275">
        <v>117</v>
      </c>
      <c r="Q275">
        <v>25</v>
      </c>
      <c r="R275">
        <v>29874000</v>
      </c>
      <c r="S275" s="3">
        <v>7500</v>
      </c>
      <c r="T275" s="3">
        <v>119500</v>
      </c>
      <c r="U275" s="3">
        <f>(Table1[[#This Row],[lowest_monthly_earnings]]+Table1[[#This Row],[highest_monthly_earnings]])/2</f>
        <v>63500</v>
      </c>
      <c r="V275" s="3">
        <v>89600</v>
      </c>
      <c r="W275" s="3">
        <v>1400000</v>
      </c>
      <c r="X275" s="3">
        <f>(Table1[[#This Row],[lowest_yearly_earnings]]+Table1[[#This Row],[highest_yearly_earnings]])/2</f>
        <v>744800</v>
      </c>
      <c r="Y275" s="5">
        <v>100000</v>
      </c>
      <c r="Z275" s="6">
        <f>Table1[[#This Row],[subscribers_for_last_30_days]]/Table1[[#This Row],[subscribers]]</f>
        <v>5.3191489361702126E-3</v>
      </c>
      <c r="AA275">
        <v>2011</v>
      </c>
      <c r="AB275" t="s">
        <v>23</v>
      </c>
      <c r="AC275">
        <v>1</v>
      </c>
      <c r="AD275" s="1" t="str">
        <f>_xlfn.CONCAT(Table1[[#This Row],[created_month]]," ",Table1[[#This Row],[created_year]])</f>
        <v>Mar 2011</v>
      </c>
      <c r="AE275">
        <f>"Sept 2023" - Table1[[#This Row],[month_created]]</f>
        <v>4567</v>
      </c>
      <c r="AF275" s="2">
        <f>Table1[[#This Row],[age_days]]/365</f>
        <v>12.512328767123288</v>
      </c>
    </row>
    <row r="276" spans="1:32" x14ac:dyDescent="0.35">
      <c r="A276">
        <v>444</v>
      </c>
      <c r="B276">
        <f>_xlfn.RANK.EQ(Table1[[#This Row],[source_rank]],A:A,1)</f>
        <v>275</v>
      </c>
      <c r="C276" t="s">
        <v>415</v>
      </c>
      <c r="D276" s="4">
        <v>18800000</v>
      </c>
      <c r="E276" s="4">
        <v>5257834105</v>
      </c>
      <c r="F276" s="4">
        <f>Table1[[#This Row],[video views]]/Table1[[#This Row],[age_days]]</f>
        <v>1744470.50597213</v>
      </c>
      <c r="G276" s="4">
        <f>Table1[[#This Row],[video views]]/Table1[[#This Row],[uploads]]</f>
        <v>16852032.387820512</v>
      </c>
      <c r="H276" t="s">
        <v>29</v>
      </c>
      <c r="I276" t="s">
        <v>415</v>
      </c>
      <c r="J276" s="4">
        <v>312</v>
      </c>
      <c r="K276" s="4">
        <f>Table1[[#This Row],[uploads]]/Table1[[#This Row],[age_years]]</f>
        <v>37.78367617783676</v>
      </c>
      <c r="L276" t="s">
        <v>60</v>
      </c>
      <c r="M276" t="s">
        <v>61</v>
      </c>
      <c r="N276" t="s">
        <v>29</v>
      </c>
      <c r="O276">
        <v>1263</v>
      </c>
      <c r="P276">
        <v>19</v>
      </c>
      <c r="Q276">
        <v>113</v>
      </c>
      <c r="R276">
        <v>78158000</v>
      </c>
      <c r="S276" s="3">
        <v>19500</v>
      </c>
      <c r="T276" s="3">
        <v>312600</v>
      </c>
      <c r="U276" s="3">
        <f>(Table1[[#This Row],[lowest_monthly_earnings]]+Table1[[#This Row],[highest_monthly_earnings]])/2</f>
        <v>166050</v>
      </c>
      <c r="V276" s="3">
        <v>234500</v>
      </c>
      <c r="W276" s="3">
        <v>3800000</v>
      </c>
      <c r="X276" s="3">
        <f>(Table1[[#This Row],[lowest_yearly_earnings]]+Table1[[#This Row],[highest_yearly_earnings]])/2</f>
        <v>2017250</v>
      </c>
      <c r="Y276" s="5">
        <v>100000</v>
      </c>
      <c r="Z276" s="6">
        <f>Table1[[#This Row],[subscribers_for_last_30_days]]/Table1[[#This Row],[subscribers]]</f>
        <v>5.3191489361702126E-3</v>
      </c>
      <c r="AA276">
        <v>2015</v>
      </c>
      <c r="AB276" t="s">
        <v>56</v>
      </c>
      <c r="AC276">
        <v>14</v>
      </c>
      <c r="AD276" s="1" t="str">
        <f>_xlfn.CONCAT(Table1[[#This Row],[created_month]]," ",Table1[[#This Row],[created_year]])</f>
        <v>Jun 2015</v>
      </c>
      <c r="AE276">
        <f>"Sept 2023" - Table1[[#This Row],[month_created]]</f>
        <v>3014</v>
      </c>
      <c r="AF276" s="2">
        <f>Table1[[#This Row],[age_days]]/365</f>
        <v>8.257534246575343</v>
      </c>
    </row>
    <row r="277" spans="1:32" x14ac:dyDescent="0.35">
      <c r="A277">
        <v>447</v>
      </c>
      <c r="B277">
        <f>_xlfn.RANK.EQ(Table1[[#This Row],[source_rank]],A:A,1)</f>
        <v>276</v>
      </c>
      <c r="C277" t="s">
        <v>416</v>
      </c>
      <c r="D277" s="4">
        <v>18800000</v>
      </c>
      <c r="E277" s="4">
        <v>9573641299</v>
      </c>
      <c r="F277" s="4">
        <f>Table1[[#This Row],[video views]]/Table1[[#This Row],[age_days]]</f>
        <v>1883462.7776903403</v>
      </c>
      <c r="G277" s="4">
        <f>Table1[[#This Row],[video views]]/Table1[[#This Row],[uploads]]</f>
        <v>44118162.668202765</v>
      </c>
      <c r="H277" t="s">
        <v>20</v>
      </c>
      <c r="I277" t="s">
        <v>416</v>
      </c>
      <c r="J277" s="4">
        <v>217</v>
      </c>
      <c r="K277" s="4">
        <f>Table1[[#This Row],[uploads]]/Table1[[#This Row],[age_years]]</f>
        <v>15.582333267755264</v>
      </c>
      <c r="L277" t="s">
        <v>25</v>
      </c>
      <c r="M277" t="s">
        <v>26</v>
      </c>
      <c r="N277" t="s">
        <v>20</v>
      </c>
      <c r="O277">
        <v>485</v>
      </c>
      <c r="P277">
        <v>117</v>
      </c>
      <c r="Q277">
        <v>100</v>
      </c>
      <c r="R277">
        <v>97758000</v>
      </c>
      <c r="S277" s="3">
        <v>24400</v>
      </c>
      <c r="T277" s="3">
        <v>391000</v>
      </c>
      <c r="U277" s="3">
        <f>(Table1[[#This Row],[lowest_monthly_earnings]]+Table1[[#This Row],[highest_monthly_earnings]])/2</f>
        <v>207700</v>
      </c>
      <c r="V277" s="3">
        <v>293300</v>
      </c>
      <c r="W277" s="3">
        <v>4700000</v>
      </c>
      <c r="X277" s="3">
        <f>(Table1[[#This Row],[lowest_yearly_earnings]]+Table1[[#This Row],[highest_yearly_earnings]])/2</f>
        <v>2496650</v>
      </c>
      <c r="Y277" s="5">
        <v>100000</v>
      </c>
      <c r="Z277" s="6">
        <f>Table1[[#This Row],[subscribers_for_last_30_days]]/Table1[[#This Row],[subscribers]]</f>
        <v>5.3191489361702126E-3</v>
      </c>
      <c r="AA277">
        <v>2009</v>
      </c>
      <c r="AB277" t="s">
        <v>83</v>
      </c>
      <c r="AC277">
        <v>30</v>
      </c>
      <c r="AD277" s="1" t="str">
        <f>_xlfn.CONCAT(Table1[[#This Row],[created_month]]," ",Table1[[#This Row],[created_year]])</f>
        <v>Oct 2009</v>
      </c>
      <c r="AE277">
        <f>"Sept 2023" - Table1[[#This Row],[month_created]]</f>
        <v>5083</v>
      </c>
      <c r="AF277" s="2">
        <f>Table1[[#This Row],[age_days]]/365</f>
        <v>13.926027397260274</v>
      </c>
    </row>
    <row r="278" spans="1:32" x14ac:dyDescent="0.35">
      <c r="A278">
        <v>448</v>
      </c>
      <c r="B278">
        <f>_xlfn.RANK.EQ(Table1[[#This Row],[source_rank]],A:A,1)</f>
        <v>277</v>
      </c>
      <c r="C278" t="s">
        <v>417</v>
      </c>
      <c r="D278" s="4">
        <v>18800000</v>
      </c>
      <c r="E278" s="4">
        <v>9594188708</v>
      </c>
      <c r="F278" s="4">
        <f>Table1[[#This Row],[video views]]/Table1[[#This Row],[age_days]]</f>
        <v>2945713.4504144918</v>
      </c>
      <c r="G278" s="4">
        <f>Table1[[#This Row],[video views]]/Table1[[#This Row],[uploads]]</f>
        <v>18102242.84528302</v>
      </c>
      <c r="H278" t="s">
        <v>29</v>
      </c>
      <c r="I278" t="s">
        <v>417</v>
      </c>
      <c r="J278" s="4">
        <v>530</v>
      </c>
      <c r="K278" s="4">
        <f>Table1[[#This Row],[uploads]]/Table1[[#This Row],[age_years]]</f>
        <v>59.395148910039907</v>
      </c>
      <c r="L278" t="s">
        <v>374</v>
      </c>
      <c r="M278" t="s">
        <v>375</v>
      </c>
      <c r="N278" t="s">
        <v>29</v>
      </c>
      <c r="O278">
        <v>483</v>
      </c>
      <c r="P278">
        <v>2</v>
      </c>
      <c r="Q278">
        <v>113</v>
      </c>
      <c r="R278">
        <v>68006000</v>
      </c>
      <c r="S278" s="3">
        <v>17000</v>
      </c>
      <c r="T278" s="3">
        <v>272000</v>
      </c>
      <c r="U278" s="3">
        <f>(Table1[[#This Row],[lowest_monthly_earnings]]+Table1[[#This Row],[highest_monthly_earnings]])/2</f>
        <v>144500</v>
      </c>
      <c r="V278" s="3">
        <v>204000</v>
      </c>
      <c r="W278" s="3">
        <v>3300000</v>
      </c>
      <c r="X278" s="3">
        <f>(Table1[[#This Row],[lowest_yearly_earnings]]+Table1[[#This Row],[highest_yearly_earnings]])/2</f>
        <v>1752000</v>
      </c>
      <c r="Y278" s="5">
        <v>100000</v>
      </c>
      <c r="Z278" s="6">
        <f>Table1[[#This Row],[subscribers_for_last_30_days]]/Table1[[#This Row],[subscribers]]</f>
        <v>5.3191489361702126E-3</v>
      </c>
      <c r="AA278">
        <v>2014</v>
      </c>
      <c r="AB278" t="s">
        <v>83</v>
      </c>
      <c r="AC278">
        <v>20</v>
      </c>
      <c r="AD278" s="1" t="str">
        <f>_xlfn.CONCAT(Table1[[#This Row],[created_month]]," ",Table1[[#This Row],[created_year]])</f>
        <v>Oct 2014</v>
      </c>
      <c r="AE278">
        <f>"Sept 2023" - Table1[[#This Row],[month_created]]</f>
        <v>3257</v>
      </c>
      <c r="AF278" s="2">
        <f>Table1[[#This Row],[age_days]]/365</f>
        <v>8.9232876712328775</v>
      </c>
    </row>
    <row r="279" spans="1:32" x14ac:dyDescent="0.35">
      <c r="A279">
        <v>449</v>
      </c>
      <c r="B279">
        <f>_xlfn.RANK.EQ(Table1[[#This Row],[source_rank]],A:A,1)</f>
        <v>278</v>
      </c>
      <c r="C279" t="s">
        <v>418</v>
      </c>
      <c r="D279" s="4">
        <v>18800000</v>
      </c>
      <c r="E279" s="4">
        <v>3276891538</v>
      </c>
      <c r="F279" s="4">
        <f>Table1[[#This Row],[video views]]/Table1[[#This Row],[age_days]]</f>
        <v>978468.65870409075</v>
      </c>
      <c r="G279" s="4">
        <f>Table1[[#This Row],[video views]]/Table1[[#This Row],[uploads]]</f>
        <v>10779248.480263159</v>
      </c>
      <c r="H279" t="s">
        <v>119</v>
      </c>
      <c r="I279" t="s">
        <v>418</v>
      </c>
      <c r="J279" s="4">
        <v>304</v>
      </c>
      <c r="K279" s="4">
        <f>Table1[[#This Row],[uploads]]/Table1[[#This Row],[age_years]]</f>
        <v>33.132278292027472</v>
      </c>
      <c r="L279" t="s">
        <v>21</v>
      </c>
      <c r="M279" t="s">
        <v>22</v>
      </c>
      <c r="N279" t="s">
        <v>46</v>
      </c>
      <c r="O279">
        <v>2508</v>
      </c>
      <c r="P279">
        <v>79</v>
      </c>
      <c r="Q279">
        <v>24</v>
      </c>
      <c r="R279">
        <v>109026000</v>
      </c>
      <c r="S279" s="3">
        <v>27300</v>
      </c>
      <c r="T279" s="3">
        <v>436100</v>
      </c>
      <c r="U279" s="3">
        <f>(Table1[[#This Row],[lowest_monthly_earnings]]+Table1[[#This Row],[highest_monthly_earnings]])/2</f>
        <v>231700</v>
      </c>
      <c r="V279" s="3">
        <v>327100</v>
      </c>
      <c r="W279" s="3">
        <v>5200000</v>
      </c>
      <c r="X279" s="3">
        <f>(Table1[[#This Row],[lowest_yearly_earnings]]+Table1[[#This Row],[highest_yearly_earnings]])/2</f>
        <v>2763550</v>
      </c>
      <c r="Y279" s="5">
        <v>700000</v>
      </c>
      <c r="Z279" s="6">
        <f>Table1[[#This Row],[subscribers_for_last_30_days]]/Table1[[#This Row],[subscribers]]</f>
        <v>3.7234042553191488E-2</v>
      </c>
      <c r="AA279">
        <v>2014</v>
      </c>
      <c r="AB279" t="s">
        <v>62</v>
      </c>
      <c r="AC279">
        <v>17</v>
      </c>
      <c r="AD279" s="1" t="str">
        <f>_xlfn.CONCAT(Table1[[#This Row],[created_month]]," ",Table1[[#This Row],[created_year]])</f>
        <v>Jul 2014</v>
      </c>
      <c r="AE279">
        <f>"Sept 2023" - Table1[[#This Row],[month_created]]</f>
        <v>3349</v>
      </c>
      <c r="AF279" s="2">
        <f>Table1[[#This Row],[age_days]]/365</f>
        <v>9.1753424657534239</v>
      </c>
    </row>
    <row r="280" spans="1:32" x14ac:dyDescent="0.35">
      <c r="A280">
        <v>450</v>
      </c>
      <c r="B280">
        <f>_xlfn.RANK.EQ(Table1[[#This Row],[source_rank]],A:A,1)</f>
        <v>279</v>
      </c>
      <c r="C280" t="s">
        <v>419</v>
      </c>
      <c r="D280" s="4">
        <v>18700000</v>
      </c>
      <c r="E280" s="4">
        <v>12295637162</v>
      </c>
      <c r="F280" s="4">
        <f>Table1[[#This Row],[video views]]/Table1[[#This Row],[age_days]]</f>
        <v>1870343.3468208092</v>
      </c>
      <c r="G280" s="4">
        <f>Table1[[#This Row],[video views]]/Table1[[#This Row],[uploads]]</f>
        <v>768477322.625</v>
      </c>
      <c r="H280" t="s">
        <v>29</v>
      </c>
      <c r="I280" t="s">
        <v>420</v>
      </c>
      <c r="J280" s="4">
        <v>16</v>
      </c>
      <c r="K280" s="4">
        <f>Table1[[#This Row],[uploads]]/Table1[[#This Row],[age_years]]</f>
        <v>0.88834803772436866</v>
      </c>
      <c r="L280" t="s">
        <v>149</v>
      </c>
      <c r="M280" t="s">
        <v>150</v>
      </c>
      <c r="N280" t="s">
        <v>20</v>
      </c>
      <c r="O280">
        <v>3188353</v>
      </c>
      <c r="P280">
        <v>4093</v>
      </c>
      <c r="Q280">
        <v>5631</v>
      </c>
      <c r="R280">
        <v>102</v>
      </c>
      <c r="S280" s="3">
        <v>0.03</v>
      </c>
      <c r="T280" s="3">
        <v>0.41</v>
      </c>
      <c r="U280" s="3">
        <f>(Table1[[#This Row],[lowest_monthly_earnings]]+Table1[[#This Row],[highest_monthly_earnings]])/2</f>
        <v>0.21999999999999997</v>
      </c>
      <c r="V280" s="3">
        <v>0.31</v>
      </c>
      <c r="W280" s="3">
        <v>5</v>
      </c>
      <c r="X280" s="3">
        <f>(Table1[[#This Row],[lowest_yearly_earnings]]+Table1[[#This Row],[highest_yearly_earnings]])/2</f>
        <v>2.6549999999999998</v>
      </c>
      <c r="Y280" s="5">
        <v>1</v>
      </c>
      <c r="Z280" s="6">
        <f>Table1[[#This Row],[subscribers_for_last_30_days]]/Table1[[#This Row],[subscribers]]</f>
        <v>5.3475935828877005E-8</v>
      </c>
      <c r="AA280">
        <v>2005</v>
      </c>
      <c r="AB280" t="s">
        <v>33</v>
      </c>
      <c r="AC280">
        <v>26</v>
      </c>
      <c r="AD280" s="1" t="str">
        <f>_xlfn.CONCAT(Table1[[#This Row],[created_month]]," ",Table1[[#This Row],[created_year]])</f>
        <v>Sep 2005</v>
      </c>
      <c r="AE280">
        <f>"Sept 2023" - Table1[[#This Row],[month_created]]</f>
        <v>6574</v>
      </c>
      <c r="AF280" s="2">
        <f>Table1[[#This Row],[age_days]]/365</f>
        <v>18.010958904109589</v>
      </c>
    </row>
    <row r="281" spans="1:32" x14ac:dyDescent="0.35">
      <c r="A281">
        <v>452</v>
      </c>
      <c r="B281">
        <f>_xlfn.RANK.EQ(Table1[[#This Row],[source_rank]],A:A,1)</f>
        <v>280</v>
      </c>
      <c r="C281" t="s">
        <v>421</v>
      </c>
      <c r="D281" s="4">
        <v>18600000</v>
      </c>
      <c r="E281" s="4">
        <v>6047584292</v>
      </c>
      <c r="F281" s="4">
        <f>Table1[[#This Row],[video views]]/Table1[[#This Row],[age_days]]</f>
        <v>993524.60850993916</v>
      </c>
      <c r="G281" s="4">
        <f>Table1[[#This Row],[video views]]/Table1[[#This Row],[uploads]]</f>
        <v>1347801.2685535992</v>
      </c>
      <c r="H281" t="s">
        <v>29</v>
      </c>
      <c r="I281" t="s">
        <v>421</v>
      </c>
      <c r="J281" s="4">
        <v>4487</v>
      </c>
      <c r="K281" s="4">
        <f>Table1[[#This Row],[uploads]]/Table1[[#This Row],[age_years]]</f>
        <v>269.05782815837028</v>
      </c>
      <c r="L281" t="s">
        <v>21</v>
      </c>
      <c r="M281" t="s">
        <v>22</v>
      </c>
      <c r="N281" t="s">
        <v>119</v>
      </c>
      <c r="O281">
        <v>1033</v>
      </c>
      <c r="P281">
        <v>81</v>
      </c>
      <c r="Q281">
        <v>24</v>
      </c>
      <c r="R281">
        <v>102431000</v>
      </c>
      <c r="S281" s="3">
        <v>25600</v>
      </c>
      <c r="T281" s="3">
        <v>409700</v>
      </c>
      <c r="U281" s="3">
        <f>(Table1[[#This Row],[lowest_monthly_earnings]]+Table1[[#This Row],[highest_monthly_earnings]])/2</f>
        <v>217650</v>
      </c>
      <c r="V281" s="3">
        <v>307300</v>
      </c>
      <c r="W281" s="3">
        <v>4900000</v>
      </c>
      <c r="X281" s="3">
        <f>(Table1[[#This Row],[lowest_yearly_earnings]]+Table1[[#This Row],[highest_yearly_earnings]])/2</f>
        <v>2603650</v>
      </c>
      <c r="Y281" s="5">
        <v>200000</v>
      </c>
      <c r="Z281" s="6">
        <f>Table1[[#This Row],[subscribers_for_last_30_days]]/Table1[[#This Row],[subscribers]]</f>
        <v>1.0752688172043012E-2</v>
      </c>
      <c r="AA281">
        <v>2007</v>
      </c>
      <c r="AB281" t="s">
        <v>47</v>
      </c>
      <c r="AC281">
        <v>31</v>
      </c>
      <c r="AD281" s="1" t="str">
        <f>_xlfn.CONCAT(Table1[[#This Row],[created_month]]," ",Table1[[#This Row],[created_year]])</f>
        <v>Jan 2007</v>
      </c>
      <c r="AE281">
        <f>"Sept 2023" - Table1[[#This Row],[month_created]]</f>
        <v>6087</v>
      </c>
      <c r="AF281" s="2">
        <f>Table1[[#This Row],[age_days]]/365</f>
        <v>16.676712328767124</v>
      </c>
    </row>
    <row r="282" spans="1:32" x14ac:dyDescent="0.35">
      <c r="A282">
        <v>454</v>
      </c>
      <c r="B282">
        <f>_xlfn.RANK.EQ(Table1[[#This Row],[source_rank]],A:A,1)</f>
        <v>281</v>
      </c>
      <c r="C282" t="s">
        <v>422</v>
      </c>
      <c r="D282" s="4">
        <v>18600000</v>
      </c>
      <c r="E282" s="4">
        <v>20196704276</v>
      </c>
      <c r="F282" s="4">
        <f>Table1[[#This Row],[video views]]/Table1[[#This Row],[age_days]]</f>
        <v>5721445.9705382437</v>
      </c>
      <c r="G282" s="4">
        <f>Table1[[#This Row],[video views]]/Table1[[#This Row],[uploads]]</f>
        <v>3212454.9508509622</v>
      </c>
      <c r="H282" t="s">
        <v>20</v>
      </c>
      <c r="I282" t="s">
        <v>422</v>
      </c>
      <c r="J282" s="4">
        <v>6287</v>
      </c>
      <c r="K282" s="4">
        <f>Table1[[#This Row],[uploads]]/Table1[[#This Row],[age_years]]</f>
        <v>650.07223796033986</v>
      </c>
      <c r="L282" t="s">
        <v>123</v>
      </c>
      <c r="M282" t="s">
        <v>124</v>
      </c>
      <c r="N282" t="s">
        <v>20</v>
      </c>
      <c r="O282">
        <v>121</v>
      </c>
      <c r="P282">
        <v>5</v>
      </c>
      <c r="Q282">
        <v>101</v>
      </c>
      <c r="R282">
        <v>168597000</v>
      </c>
      <c r="S282" s="3">
        <v>42100</v>
      </c>
      <c r="T282" s="3">
        <v>674400</v>
      </c>
      <c r="U282" s="3">
        <f>(Table1[[#This Row],[lowest_monthly_earnings]]+Table1[[#This Row],[highest_monthly_earnings]])/2</f>
        <v>358250</v>
      </c>
      <c r="V282" s="3">
        <v>505800</v>
      </c>
      <c r="W282" s="3">
        <v>8100000</v>
      </c>
      <c r="X282" s="3">
        <f>(Table1[[#This Row],[lowest_yearly_earnings]]+Table1[[#This Row],[highest_yearly_earnings]])/2</f>
        <v>4302900</v>
      </c>
      <c r="Y282" s="5">
        <v>100000</v>
      </c>
      <c r="Z282" s="6">
        <f>Table1[[#This Row],[subscribers_for_last_30_days]]/Table1[[#This Row],[subscribers]]</f>
        <v>5.3763440860215058E-3</v>
      </c>
      <c r="AA282">
        <v>2014</v>
      </c>
      <c r="AB282" t="s">
        <v>47</v>
      </c>
      <c r="AC282">
        <v>15</v>
      </c>
      <c r="AD282" s="1" t="str">
        <f>_xlfn.CONCAT(Table1[[#This Row],[created_month]]," ",Table1[[#This Row],[created_year]])</f>
        <v>Jan 2014</v>
      </c>
      <c r="AE282">
        <f>"Sept 2023" - Table1[[#This Row],[month_created]]</f>
        <v>3530</v>
      </c>
      <c r="AF282" s="2">
        <f>Table1[[#This Row],[age_days]]/365</f>
        <v>9.6712328767123292</v>
      </c>
    </row>
    <row r="283" spans="1:32" x14ac:dyDescent="0.35">
      <c r="A283">
        <v>455</v>
      </c>
      <c r="B283">
        <f>_xlfn.RANK.EQ(Table1[[#This Row],[source_rank]],A:A,1)</f>
        <v>282</v>
      </c>
      <c r="C283" t="s">
        <v>423</v>
      </c>
      <c r="D283" s="4">
        <v>18600000</v>
      </c>
      <c r="E283" s="4">
        <v>8761255550</v>
      </c>
      <c r="F283" s="4">
        <f>Table1[[#This Row],[video views]]/Table1[[#This Row],[age_days]]</f>
        <v>2439781.5510999723</v>
      </c>
      <c r="G283" s="4">
        <f>Table1[[#This Row],[video views]]/Table1[[#This Row],[uploads]]</f>
        <v>1393107.894736842</v>
      </c>
      <c r="H283" t="s">
        <v>38</v>
      </c>
      <c r="I283" t="s">
        <v>424</v>
      </c>
      <c r="J283" s="4">
        <v>6289</v>
      </c>
      <c r="K283" s="4">
        <f>Table1[[#This Row],[uploads]]/Table1[[#This Row],[age_years]]</f>
        <v>639.23280423280426</v>
      </c>
      <c r="L283" t="s">
        <v>158</v>
      </c>
      <c r="M283" t="s">
        <v>159</v>
      </c>
      <c r="N283" t="s">
        <v>27</v>
      </c>
      <c r="O283">
        <v>566</v>
      </c>
      <c r="P283">
        <v>3</v>
      </c>
      <c r="Q283">
        <v>31</v>
      </c>
      <c r="R283">
        <v>43007000</v>
      </c>
      <c r="S283" s="3">
        <v>10800</v>
      </c>
      <c r="T283" s="3">
        <v>172000</v>
      </c>
      <c r="U283" s="3">
        <f>(Table1[[#This Row],[lowest_monthly_earnings]]+Table1[[#This Row],[highest_monthly_earnings]])/2</f>
        <v>91400</v>
      </c>
      <c r="V283" s="3">
        <v>129000</v>
      </c>
      <c r="W283" s="3">
        <v>2100000</v>
      </c>
      <c r="X283" s="3">
        <f>(Table1[[#This Row],[lowest_yearly_earnings]]+Table1[[#This Row],[highest_yearly_earnings]])/2</f>
        <v>1114500</v>
      </c>
      <c r="Y283" s="5">
        <v>500000</v>
      </c>
      <c r="Z283" s="6">
        <f>Table1[[#This Row],[subscribers_for_last_30_days]]/Table1[[#This Row],[subscribers]]</f>
        <v>2.6881720430107527E-2</v>
      </c>
      <c r="AA283">
        <v>2013</v>
      </c>
      <c r="AB283" t="s">
        <v>91</v>
      </c>
      <c r="AC283">
        <v>29</v>
      </c>
      <c r="AD283" s="1" t="str">
        <f>_xlfn.CONCAT(Table1[[#This Row],[created_month]]," ",Table1[[#This Row],[created_year]])</f>
        <v>Nov 2013</v>
      </c>
      <c r="AE283">
        <f>"Sept 2023" - Table1[[#This Row],[month_created]]</f>
        <v>3591</v>
      </c>
      <c r="AF283" s="2">
        <f>Table1[[#This Row],[age_days]]/365</f>
        <v>9.838356164383562</v>
      </c>
    </row>
    <row r="284" spans="1:32" x14ac:dyDescent="0.35">
      <c r="A284">
        <v>456</v>
      </c>
      <c r="B284">
        <f>_xlfn.RANK.EQ(Table1[[#This Row],[source_rank]],A:A,1)</f>
        <v>283</v>
      </c>
      <c r="C284" t="s">
        <v>425</v>
      </c>
      <c r="D284" s="4">
        <v>18500000</v>
      </c>
      <c r="E284" s="4">
        <v>2908120896</v>
      </c>
      <c r="F284" s="4">
        <f>Table1[[#This Row],[video views]]/Table1[[#This Row],[age_days]]</f>
        <v>497625.067761807</v>
      </c>
      <c r="G284" s="4">
        <f>Table1[[#This Row],[video views]]/Table1[[#This Row],[uploads]]</f>
        <v>2188202.329571106</v>
      </c>
      <c r="H284" t="s">
        <v>20</v>
      </c>
      <c r="I284" t="s">
        <v>425</v>
      </c>
      <c r="J284" s="4">
        <v>1329</v>
      </c>
      <c r="K284" s="4">
        <f>Table1[[#This Row],[uploads]]/Table1[[#This Row],[age_years]]</f>
        <v>83.005646817248461</v>
      </c>
      <c r="L284" t="s">
        <v>70</v>
      </c>
      <c r="M284" t="s">
        <v>71</v>
      </c>
      <c r="N284" t="s">
        <v>20</v>
      </c>
      <c r="O284">
        <v>45213</v>
      </c>
      <c r="P284">
        <v>24</v>
      </c>
      <c r="Q284">
        <v>102</v>
      </c>
      <c r="R284">
        <v>6148000000</v>
      </c>
      <c r="S284" s="3">
        <v>0</v>
      </c>
      <c r="T284" s="3">
        <v>0</v>
      </c>
      <c r="U284" s="3">
        <f>(Table1[[#This Row],[lowest_monthly_earnings]]+Table1[[#This Row],[highest_monthly_earnings]])/2</f>
        <v>0</v>
      </c>
      <c r="V284" s="3">
        <v>0</v>
      </c>
      <c r="W284" s="3">
        <v>0</v>
      </c>
      <c r="X284" s="3">
        <f>(Table1[[#This Row],[lowest_yearly_earnings]]+Table1[[#This Row],[highest_yearly_earnings]])/2</f>
        <v>0</v>
      </c>
      <c r="Y284" s="5">
        <v>100000</v>
      </c>
      <c r="Z284" s="6">
        <f>Table1[[#This Row],[subscribers_for_last_30_days]]/Table1[[#This Row],[subscribers]]</f>
        <v>5.4054054054054057E-3</v>
      </c>
      <c r="AA284">
        <v>2007</v>
      </c>
      <c r="AB284" t="s">
        <v>33</v>
      </c>
      <c r="AC284">
        <v>22</v>
      </c>
      <c r="AD284" s="1" t="str">
        <f>_xlfn.CONCAT(Table1[[#This Row],[created_month]]," ",Table1[[#This Row],[created_year]])</f>
        <v>Sep 2007</v>
      </c>
      <c r="AE284">
        <f>"Sept 2023" - Table1[[#This Row],[month_created]]</f>
        <v>5844</v>
      </c>
      <c r="AF284" s="2">
        <f>Table1[[#This Row],[age_days]]/365</f>
        <v>16.010958904109589</v>
      </c>
    </row>
    <row r="285" spans="1:32" x14ac:dyDescent="0.35">
      <c r="A285">
        <v>457</v>
      </c>
      <c r="B285">
        <f>_xlfn.RANK.EQ(Table1[[#This Row],[source_rank]],A:A,1)</f>
        <v>284</v>
      </c>
      <c r="C285" t="s">
        <v>426</v>
      </c>
      <c r="D285" s="4">
        <v>18500000</v>
      </c>
      <c r="E285" s="4">
        <v>3457618361</v>
      </c>
      <c r="F285" s="4">
        <f>Table1[[#This Row],[video views]]/Table1[[#This Row],[age_days]]</f>
        <v>614032.740365832</v>
      </c>
      <c r="G285" s="4">
        <f>Table1[[#This Row],[video views]]/Table1[[#This Row],[uploads]]</f>
        <v>9244968.8796791453</v>
      </c>
      <c r="H285" t="s">
        <v>38</v>
      </c>
      <c r="I285" t="s">
        <v>426</v>
      </c>
      <c r="J285" s="4">
        <v>374</v>
      </c>
      <c r="K285" s="4">
        <f>Table1[[#This Row],[uploads]]/Table1[[#This Row],[age_years]]</f>
        <v>24.242585686378973</v>
      </c>
      <c r="L285" t="s">
        <v>44</v>
      </c>
      <c r="M285" t="s">
        <v>45</v>
      </c>
      <c r="N285" t="s">
        <v>27</v>
      </c>
      <c r="O285">
        <v>2356</v>
      </c>
      <c r="P285">
        <v>5</v>
      </c>
      <c r="Q285">
        <v>32</v>
      </c>
      <c r="R285">
        <v>38282000</v>
      </c>
      <c r="S285" s="3">
        <v>9600</v>
      </c>
      <c r="T285" s="3">
        <v>153100</v>
      </c>
      <c r="U285" s="3">
        <f>(Table1[[#This Row],[lowest_monthly_earnings]]+Table1[[#This Row],[highest_monthly_earnings]])/2</f>
        <v>81350</v>
      </c>
      <c r="V285" s="3">
        <v>114800</v>
      </c>
      <c r="W285" s="3">
        <v>1800000</v>
      </c>
      <c r="X285" s="3">
        <f>(Table1[[#This Row],[lowest_yearly_earnings]]+Table1[[#This Row],[highest_yearly_earnings]])/2</f>
        <v>957400</v>
      </c>
      <c r="Y285" s="5">
        <v>100000</v>
      </c>
      <c r="Z285" s="6">
        <f>Table1[[#This Row],[subscribers_for_last_30_days]]/Table1[[#This Row],[subscribers]]</f>
        <v>5.4054054054054057E-3</v>
      </c>
      <c r="AA285">
        <v>2008</v>
      </c>
      <c r="AB285" t="s">
        <v>41</v>
      </c>
      <c r="AC285">
        <v>27</v>
      </c>
      <c r="AD285" s="1" t="str">
        <f>_xlfn.CONCAT(Table1[[#This Row],[created_month]]," ",Table1[[#This Row],[created_year]])</f>
        <v>Apr 2008</v>
      </c>
      <c r="AE285">
        <f>"Sept 2023" - Table1[[#This Row],[month_created]]</f>
        <v>5631</v>
      </c>
      <c r="AF285" s="2">
        <f>Table1[[#This Row],[age_days]]/365</f>
        <v>15.427397260273972</v>
      </c>
    </row>
    <row r="286" spans="1:32" x14ac:dyDescent="0.35">
      <c r="A286">
        <v>459</v>
      </c>
      <c r="B286">
        <f>_xlfn.RANK.EQ(Table1[[#This Row],[source_rank]],A:A,1)</f>
        <v>285</v>
      </c>
      <c r="C286" t="s">
        <v>43</v>
      </c>
      <c r="D286" s="4">
        <v>18500000</v>
      </c>
      <c r="E286" s="4">
        <v>8147575884</v>
      </c>
      <c r="F286" s="4">
        <f>Table1[[#This Row],[video views]]/Table1[[#This Row],[age_days]]</f>
        <v>2909848.53</v>
      </c>
      <c r="G286" s="4">
        <f>Table1[[#This Row],[video views]]/Table1[[#This Row],[uploads]]</f>
        <v>16526523.09127789</v>
      </c>
      <c r="H286" t="s">
        <v>36</v>
      </c>
      <c r="I286" t="s">
        <v>43</v>
      </c>
      <c r="J286" s="4">
        <v>493</v>
      </c>
      <c r="K286" s="4">
        <f>Table1[[#This Row],[uploads]]/Table1[[#This Row],[age_years]]</f>
        <v>64.266071428571436</v>
      </c>
      <c r="L286" t="s">
        <v>44</v>
      </c>
      <c r="M286" t="s">
        <v>45</v>
      </c>
      <c r="N286" t="s">
        <v>46</v>
      </c>
      <c r="O286">
        <v>630</v>
      </c>
      <c r="P286">
        <v>5</v>
      </c>
      <c r="Q286">
        <v>25</v>
      </c>
      <c r="R286">
        <v>48947000</v>
      </c>
      <c r="S286" s="3">
        <v>12200</v>
      </c>
      <c r="T286" s="3">
        <v>195800</v>
      </c>
      <c r="U286" s="3">
        <f>(Table1[[#This Row],[lowest_monthly_earnings]]+Table1[[#This Row],[highest_monthly_earnings]])/2</f>
        <v>104000</v>
      </c>
      <c r="V286" s="3">
        <v>146800</v>
      </c>
      <c r="W286" s="3">
        <v>2300000</v>
      </c>
      <c r="X286" s="3">
        <f>(Table1[[#This Row],[lowest_yearly_earnings]]+Table1[[#This Row],[highest_yearly_earnings]])/2</f>
        <v>1223400</v>
      </c>
      <c r="Y286" s="5">
        <v>100000</v>
      </c>
      <c r="Z286" s="6">
        <f>Table1[[#This Row],[subscribers_for_last_30_days]]/Table1[[#This Row],[subscribers]]</f>
        <v>5.4054054054054057E-3</v>
      </c>
      <c r="AA286">
        <v>2016</v>
      </c>
      <c r="AB286" t="s">
        <v>47</v>
      </c>
      <c r="AC286">
        <v>14</v>
      </c>
      <c r="AD286" s="1" t="str">
        <f>_xlfn.CONCAT(Table1[[#This Row],[created_month]]," ",Table1[[#This Row],[created_year]])</f>
        <v>Jan 2016</v>
      </c>
      <c r="AE286">
        <f>"Sept 2023" - Table1[[#This Row],[month_created]]</f>
        <v>2800</v>
      </c>
      <c r="AF286" s="2">
        <f>Table1[[#This Row],[age_days]]/365</f>
        <v>7.6712328767123283</v>
      </c>
    </row>
    <row r="287" spans="1:32" x14ac:dyDescent="0.35">
      <c r="A287">
        <v>460</v>
      </c>
      <c r="B287">
        <f>_xlfn.RANK.EQ(Table1[[#This Row],[source_rank]],A:A,1)</f>
        <v>286</v>
      </c>
      <c r="C287" t="s">
        <v>427</v>
      </c>
      <c r="D287" s="4">
        <v>18500000</v>
      </c>
      <c r="E287" s="4">
        <v>4051072188</v>
      </c>
      <c r="F287" s="4">
        <f>Table1[[#This Row],[video views]]/Table1[[#This Row],[age_days]]</f>
        <v>1147612.5178470255</v>
      </c>
      <c r="G287" s="4">
        <f>Table1[[#This Row],[video views]]/Table1[[#This Row],[uploads]]</f>
        <v>5966232.9720176728</v>
      </c>
      <c r="H287" t="s">
        <v>36</v>
      </c>
      <c r="I287" t="s">
        <v>427</v>
      </c>
      <c r="J287" s="4">
        <v>679</v>
      </c>
      <c r="K287" s="4">
        <f>Table1[[#This Row],[uploads]]/Table1[[#This Row],[age_years]]</f>
        <v>70.208215297450423</v>
      </c>
      <c r="L287" t="s">
        <v>185</v>
      </c>
      <c r="M287" t="s">
        <v>186</v>
      </c>
      <c r="N287" t="s">
        <v>46</v>
      </c>
      <c r="O287">
        <v>1868</v>
      </c>
      <c r="P287">
        <v>13</v>
      </c>
      <c r="Q287">
        <v>25</v>
      </c>
      <c r="R287">
        <v>197369000</v>
      </c>
      <c r="S287" s="3">
        <v>49300</v>
      </c>
      <c r="T287" s="3">
        <v>789500</v>
      </c>
      <c r="U287" s="3">
        <f>(Table1[[#This Row],[lowest_monthly_earnings]]+Table1[[#This Row],[highest_monthly_earnings]])/2</f>
        <v>419400</v>
      </c>
      <c r="V287" s="3">
        <v>592100</v>
      </c>
      <c r="W287" s="3">
        <v>9500000</v>
      </c>
      <c r="X287" s="3">
        <f>(Table1[[#This Row],[lowest_yearly_earnings]]+Table1[[#This Row],[highest_yearly_earnings]])/2</f>
        <v>5046050</v>
      </c>
      <c r="Y287" s="5">
        <v>1600000</v>
      </c>
      <c r="Z287" s="6">
        <f>Table1[[#This Row],[subscribers_for_last_30_days]]/Table1[[#This Row],[subscribers]]</f>
        <v>8.6486486486486491E-2</v>
      </c>
      <c r="AA287">
        <v>2014</v>
      </c>
      <c r="AB287" t="s">
        <v>47</v>
      </c>
      <c r="AC287">
        <v>6</v>
      </c>
      <c r="AD287" s="1" t="str">
        <f>_xlfn.CONCAT(Table1[[#This Row],[created_month]]," ",Table1[[#This Row],[created_year]])</f>
        <v>Jan 2014</v>
      </c>
      <c r="AE287">
        <f>"Sept 2023" - Table1[[#This Row],[month_created]]</f>
        <v>3530</v>
      </c>
      <c r="AF287" s="2">
        <f>Table1[[#This Row],[age_days]]/365</f>
        <v>9.6712328767123292</v>
      </c>
    </row>
    <row r="288" spans="1:32" x14ac:dyDescent="0.35">
      <c r="A288">
        <v>463</v>
      </c>
      <c r="B288">
        <f>_xlfn.RANK.EQ(Table1[[#This Row],[source_rank]],A:A,1)</f>
        <v>287</v>
      </c>
      <c r="C288" t="s">
        <v>428</v>
      </c>
      <c r="D288" s="4">
        <v>18400000</v>
      </c>
      <c r="E288" s="4">
        <v>11544297793</v>
      </c>
      <c r="F288" s="4">
        <f>Table1[[#This Row],[video views]]/Table1[[#This Row],[age_days]]</f>
        <v>2527763.9135099626</v>
      </c>
      <c r="G288" s="4">
        <f>Table1[[#This Row],[video views]]/Table1[[#This Row],[uploads]]</f>
        <v>3654415.2557771448</v>
      </c>
      <c r="H288" t="s">
        <v>20</v>
      </c>
      <c r="I288" t="s">
        <v>428</v>
      </c>
      <c r="J288" s="4">
        <v>3159</v>
      </c>
      <c r="K288" s="4">
        <f>Table1[[#This Row],[uploads]]/Table1[[#This Row],[age_years]]</f>
        <v>252.47098751915919</v>
      </c>
      <c r="L288" t="s">
        <v>123</v>
      </c>
      <c r="M288" t="s">
        <v>124</v>
      </c>
      <c r="N288" t="s">
        <v>20</v>
      </c>
      <c r="O288">
        <v>346</v>
      </c>
      <c r="P288">
        <v>6</v>
      </c>
      <c r="Q288">
        <v>103</v>
      </c>
      <c r="R288">
        <v>54133000</v>
      </c>
      <c r="S288" s="3">
        <v>13500</v>
      </c>
      <c r="T288" s="3">
        <v>216500</v>
      </c>
      <c r="U288" s="3">
        <f>(Table1[[#This Row],[lowest_monthly_earnings]]+Table1[[#This Row],[highest_monthly_earnings]])/2</f>
        <v>115000</v>
      </c>
      <c r="V288" s="3">
        <v>162400</v>
      </c>
      <c r="W288" s="3">
        <v>2600000</v>
      </c>
      <c r="X288" s="3">
        <f>(Table1[[#This Row],[lowest_yearly_earnings]]+Table1[[#This Row],[highest_yearly_earnings]])/2</f>
        <v>1381200</v>
      </c>
      <c r="Y288" s="5">
        <v>100000</v>
      </c>
      <c r="Z288" s="6">
        <f>Table1[[#This Row],[subscribers_for_last_30_days]]/Table1[[#This Row],[subscribers]]</f>
        <v>5.434782608695652E-3</v>
      </c>
      <c r="AA288">
        <v>2011</v>
      </c>
      <c r="AB288" t="s">
        <v>23</v>
      </c>
      <c r="AC288">
        <v>8</v>
      </c>
      <c r="AD288" s="1" t="str">
        <f>_xlfn.CONCAT(Table1[[#This Row],[created_month]]," ",Table1[[#This Row],[created_year]])</f>
        <v>Mar 2011</v>
      </c>
      <c r="AE288">
        <f>"Sept 2023" - Table1[[#This Row],[month_created]]</f>
        <v>4567</v>
      </c>
      <c r="AF288" s="2">
        <f>Table1[[#This Row],[age_days]]/365</f>
        <v>12.512328767123288</v>
      </c>
    </row>
    <row r="289" spans="1:32" x14ac:dyDescent="0.35">
      <c r="A289">
        <v>467</v>
      </c>
      <c r="B289">
        <f>_xlfn.RANK.EQ(Table1[[#This Row],[source_rank]],A:A,1)</f>
        <v>288</v>
      </c>
      <c r="C289" t="s">
        <v>429</v>
      </c>
      <c r="D289" s="4">
        <v>18300000</v>
      </c>
      <c r="E289" s="4">
        <v>7760819588</v>
      </c>
      <c r="F289" s="4">
        <f>Table1[[#This Row],[video views]]/Table1[[#This Row],[age_days]]</f>
        <v>1517860.2753764912</v>
      </c>
      <c r="G289" s="4">
        <f>Table1[[#This Row],[video views]]/Table1[[#This Row],[uploads]]</f>
        <v>54653659.070422538</v>
      </c>
      <c r="H289" t="s">
        <v>29</v>
      </c>
      <c r="I289" t="s">
        <v>429</v>
      </c>
      <c r="J289" s="4">
        <v>142</v>
      </c>
      <c r="K289" s="4">
        <f>Table1[[#This Row],[uploads]]/Table1[[#This Row],[age_years]]</f>
        <v>10.136905926070801</v>
      </c>
      <c r="L289" t="s">
        <v>25</v>
      </c>
      <c r="M289" t="s">
        <v>26</v>
      </c>
      <c r="N289" t="s">
        <v>29</v>
      </c>
      <c r="O289">
        <v>696</v>
      </c>
      <c r="P289">
        <v>121</v>
      </c>
      <c r="Q289">
        <v>117</v>
      </c>
      <c r="R289">
        <v>127982000</v>
      </c>
      <c r="S289" s="3">
        <v>32000</v>
      </c>
      <c r="T289" s="3">
        <v>511900</v>
      </c>
      <c r="U289" s="3">
        <f>(Table1[[#This Row],[lowest_monthly_earnings]]+Table1[[#This Row],[highest_monthly_earnings]])/2</f>
        <v>271950</v>
      </c>
      <c r="V289" s="3">
        <v>383900</v>
      </c>
      <c r="W289" s="3">
        <v>6100000</v>
      </c>
      <c r="X289" s="3">
        <f>(Table1[[#This Row],[lowest_yearly_earnings]]+Table1[[#This Row],[highest_yearly_earnings]])/2</f>
        <v>3241950</v>
      </c>
      <c r="Y289" s="5">
        <v>100000</v>
      </c>
      <c r="Z289" s="6">
        <f>Table1[[#This Row],[subscribers_for_last_30_days]]/Table1[[#This Row],[subscribers]]</f>
        <v>5.4644808743169399E-3</v>
      </c>
      <c r="AA289">
        <v>2009</v>
      </c>
      <c r="AB289" t="s">
        <v>33</v>
      </c>
      <c r="AC289">
        <v>15</v>
      </c>
      <c r="AD289" s="1" t="str">
        <f>_xlfn.CONCAT(Table1[[#This Row],[created_month]]," ",Table1[[#This Row],[created_year]])</f>
        <v>Sep 2009</v>
      </c>
      <c r="AE289">
        <f>"Sept 2023" - Table1[[#This Row],[month_created]]</f>
        <v>5113</v>
      </c>
      <c r="AF289" s="2">
        <f>Table1[[#This Row],[age_days]]/365</f>
        <v>14.008219178082191</v>
      </c>
    </row>
    <row r="290" spans="1:32" x14ac:dyDescent="0.35">
      <c r="A290">
        <v>468</v>
      </c>
      <c r="B290">
        <f>_xlfn.RANK.EQ(Table1[[#This Row],[source_rank]],A:A,1)</f>
        <v>289</v>
      </c>
      <c r="C290" t="s">
        <v>430</v>
      </c>
      <c r="D290" s="4">
        <v>18300000</v>
      </c>
      <c r="E290" s="4">
        <v>1556003039</v>
      </c>
      <c r="F290" s="4">
        <f>Table1[[#This Row],[video views]]/Table1[[#This Row],[age_days]]</f>
        <v>567884.32080291968</v>
      </c>
      <c r="G290" s="4">
        <f>Table1[[#This Row],[video views]]/Table1[[#This Row],[uploads]]</f>
        <v>1175228.8814199397</v>
      </c>
      <c r="H290" t="s">
        <v>38</v>
      </c>
      <c r="I290" t="s">
        <v>430</v>
      </c>
      <c r="J290" s="4">
        <v>1324</v>
      </c>
      <c r="K290" s="4">
        <f>Table1[[#This Row],[uploads]]/Table1[[#This Row],[age_years]]</f>
        <v>176.37226277372264</v>
      </c>
      <c r="L290" t="s">
        <v>25</v>
      </c>
      <c r="M290" t="s">
        <v>26</v>
      </c>
      <c r="N290" t="s">
        <v>27</v>
      </c>
      <c r="O290">
        <v>6734</v>
      </c>
      <c r="P290">
        <v>120</v>
      </c>
      <c r="Q290">
        <v>33</v>
      </c>
      <c r="R290">
        <v>140261000</v>
      </c>
      <c r="S290" s="3">
        <v>35100</v>
      </c>
      <c r="T290" s="3">
        <v>561000</v>
      </c>
      <c r="U290" s="3">
        <f>(Table1[[#This Row],[lowest_monthly_earnings]]+Table1[[#This Row],[highest_monthly_earnings]])/2</f>
        <v>298050</v>
      </c>
      <c r="V290" s="3">
        <v>420800</v>
      </c>
      <c r="W290" s="3">
        <v>6700000</v>
      </c>
      <c r="X290" s="3">
        <f>(Table1[[#This Row],[lowest_yearly_earnings]]+Table1[[#This Row],[highest_yearly_earnings]])/2</f>
        <v>3560400</v>
      </c>
      <c r="Y290" s="5">
        <v>800000</v>
      </c>
      <c r="Z290" s="6">
        <f>Table1[[#This Row],[subscribers_for_last_30_days]]/Table1[[#This Row],[subscribers]]</f>
        <v>4.3715846994535519E-2</v>
      </c>
      <c r="AA290">
        <v>2016</v>
      </c>
      <c r="AB290" t="s">
        <v>23</v>
      </c>
      <c r="AC290">
        <v>21</v>
      </c>
      <c r="AD290" s="1" t="str">
        <f>_xlfn.CONCAT(Table1[[#This Row],[created_month]]," ",Table1[[#This Row],[created_year]])</f>
        <v>Mar 2016</v>
      </c>
      <c r="AE290">
        <f>"Sept 2023" - Table1[[#This Row],[month_created]]</f>
        <v>2740</v>
      </c>
      <c r="AF290" s="2">
        <f>Table1[[#This Row],[age_days]]/365</f>
        <v>7.506849315068493</v>
      </c>
    </row>
    <row r="291" spans="1:32" x14ac:dyDescent="0.35">
      <c r="A291">
        <v>472</v>
      </c>
      <c r="B291">
        <f>_xlfn.RANK.EQ(Table1[[#This Row],[source_rank]],A:A,1)</f>
        <v>290</v>
      </c>
      <c r="C291" t="s">
        <v>431</v>
      </c>
      <c r="D291" s="4">
        <v>18100000</v>
      </c>
      <c r="E291" s="4">
        <v>13378360425</v>
      </c>
      <c r="F291" s="4">
        <f>Table1[[#This Row],[video views]]/Table1[[#This Row],[age_days]]</f>
        <v>3355495.4665161776</v>
      </c>
      <c r="G291" s="4">
        <f>Table1[[#This Row],[video views]]/Table1[[#This Row],[uploads]]</f>
        <v>31853239.107142858</v>
      </c>
      <c r="H291" t="s">
        <v>29</v>
      </c>
      <c r="I291" t="s">
        <v>431</v>
      </c>
      <c r="J291" s="4">
        <v>420</v>
      </c>
      <c r="K291" s="4">
        <f>Table1[[#This Row],[uploads]]/Table1[[#This Row],[age_years]]</f>
        <v>38.449962377727616</v>
      </c>
      <c r="L291" t="s">
        <v>25</v>
      </c>
      <c r="M291" t="s">
        <v>26</v>
      </c>
      <c r="N291" t="s">
        <v>29</v>
      </c>
      <c r="O291">
        <v>274</v>
      </c>
      <c r="P291">
        <v>122</v>
      </c>
      <c r="Q291">
        <v>118</v>
      </c>
      <c r="R291">
        <v>497044000</v>
      </c>
      <c r="S291" s="3">
        <v>124300</v>
      </c>
      <c r="T291" s="3">
        <v>2000000</v>
      </c>
      <c r="U291" s="3">
        <f>(Table1[[#This Row],[lowest_monthly_earnings]]+Table1[[#This Row],[highest_monthly_earnings]])/2</f>
        <v>1062150</v>
      </c>
      <c r="V291" s="3">
        <v>1500000</v>
      </c>
      <c r="W291" s="3">
        <v>23900000</v>
      </c>
      <c r="X291" s="3">
        <f>(Table1[[#This Row],[lowest_yearly_earnings]]+Table1[[#This Row],[highest_yearly_earnings]])/2</f>
        <v>12700000</v>
      </c>
      <c r="Y291" s="5">
        <v>700000</v>
      </c>
      <c r="Z291" s="6">
        <f>Table1[[#This Row],[subscribers_for_last_30_days]]/Table1[[#This Row],[subscribers]]</f>
        <v>3.8674033149171269E-2</v>
      </c>
      <c r="AA291">
        <v>2012</v>
      </c>
      <c r="AB291" t="s">
        <v>83</v>
      </c>
      <c r="AC291">
        <v>13</v>
      </c>
      <c r="AD291" s="1" t="str">
        <f>_xlfn.CONCAT(Table1[[#This Row],[created_month]]," ",Table1[[#This Row],[created_year]])</f>
        <v>Oct 2012</v>
      </c>
      <c r="AE291">
        <f>"Sept 2023" - Table1[[#This Row],[month_created]]</f>
        <v>3987</v>
      </c>
      <c r="AF291" s="2">
        <f>Table1[[#This Row],[age_days]]/365</f>
        <v>10.923287671232877</v>
      </c>
    </row>
    <row r="292" spans="1:32" x14ac:dyDescent="0.35">
      <c r="A292">
        <v>474</v>
      </c>
      <c r="B292">
        <f>_xlfn.RANK.EQ(Table1[[#This Row],[source_rank]],A:A,1)</f>
        <v>291</v>
      </c>
      <c r="C292" t="s">
        <v>432</v>
      </c>
      <c r="D292" s="4">
        <v>18100000</v>
      </c>
      <c r="E292" s="4">
        <v>9983065083</v>
      </c>
      <c r="F292" s="4">
        <f>Table1[[#This Row],[video views]]/Table1[[#This Row],[age_days]]</f>
        <v>2158033.956549935</v>
      </c>
      <c r="G292" s="4">
        <f>Table1[[#This Row],[video views]]/Table1[[#This Row],[uploads]]</f>
        <v>6563487.8915187381</v>
      </c>
      <c r="H292" t="s">
        <v>38</v>
      </c>
      <c r="I292" t="s">
        <v>432</v>
      </c>
      <c r="J292" s="4">
        <v>1521</v>
      </c>
      <c r="K292" s="4">
        <f>Table1[[#This Row],[uploads]]/Table1[[#This Row],[age_years]]</f>
        <v>120.00972762645915</v>
      </c>
      <c r="L292" t="s">
        <v>328</v>
      </c>
      <c r="M292" t="s">
        <v>329</v>
      </c>
      <c r="N292" t="s">
        <v>29</v>
      </c>
      <c r="O292">
        <v>443</v>
      </c>
      <c r="P292">
        <v>1</v>
      </c>
      <c r="Q292">
        <v>119</v>
      </c>
      <c r="R292">
        <v>48099000</v>
      </c>
      <c r="S292" s="3">
        <v>12000</v>
      </c>
      <c r="T292" s="3">
        <v>192400</v>
      </c>
      <c r="U292" s="3">
        <f>(Table1[[#This Row],[lowest_monthly_earnings]]+Table1[[#This Row],[highest_monthly_earnings]])/2</f>
        <v>102200</v>
      </c>
      <c r="V292" s="3">
        <v>144300</v>
      </c>
      <c r="W292" s="3">
        <v>2300000</v>
      </c>
      <c r="X292" s="3">
        <f>(Table1[[#This Row],[lowest_yearly_earnings]]+Table1[[#This Row],[highest_yearly_earnings]])/2</f>
        <v>1222150</v>
      </c>
      <c r="Y292" s="5">
        <v>100000</v>
      </c>
      <c r="Z292" s="6">
        <f>Table1[[#This Row],[subscribers_for_last_30_days]]/Table1[[#This Row],[subscribers]]</f>
        <v>5.5248618784530384E-3</v>
      </c>
      <c r="AA292">
        <v>2011</v>
      </c>
      <c r="AB292" t="s">
        <v>47</v>
      </c>
      <c r="AC292">
        <v>9</v>
      </c>
      <c r="AD292" s="1" t="str">
        <f>_xlfn.CONCAT(Table1[[#This Row],[created_month]]," ",Table1[[#This Row],[created_year]])</f>
        <v>Jan 2011</v>
      </c>
      <c r="AE292">
        <f>"Sept 2023" - Table1[[#This Row],[month_created]]</f>
        <v>4626</v>
      </c>
      <c r="AF292" s="2">
        <f>Table1[[#This Row],[age_days]]/365</f>
        <v>12.673972602739726</v>
      </c>
    </row>
    <row r="293" spans="1:32" x14ac:dyDescent="0.35">
      <c r="A293">
        <v>475</v>
      </c>
      <c r="B293">
        <f>_xlfn.RANK.EQ(Table1[[#This Row],[source_rank]],A:A,1)</f>
        <v>292</v>
      </c>
      <c r="C293" t="s">
        <v>433</v>
      </c>
      <c r="D293" s="4">
        <v>18100000</v>
      </c>
      <c r="E293" s="4">
        <v>14857290259</v>
      </c>
      <c r="F293" s="4">
        <f>Table1[[#This Row],[video views]]/Table1[[#This Row],[age_days]]</f>
        <v>4208864.0960339941</v>
      </c>
      <c r="G293" s="4">
        <f>Table1[[#This Row],[video views]]/Table1[[#This Row],[uploads]]</f>
        <v>21014554.821782179</v>
      </c>
      <c r="H293" t="s">
        <v>32</v>
      </c>
      <c r="I293" t="s">
        <v>433</v>
      </c>
      <c r="J293" s="4">
        <v>707</v>
      </c>
      <c r="K293" s="4">
        <f>Table1[[#This Row],[uploads]]/Table1[[#This Row],[age_years]]</f>
        <v>73.103399433427754</v>
      </c>
      <c r="L293" t="s">
        <v>25</v>
      </c>
      <c r="M293" t="s">
        <v>26</v>
      </c>
      <c r="N293" t="s">
        <v>32</v>
      </c>
      <c r="O293">
        <v>224</v>
      </c>
      <c r="P293">
        <v>123</v>
      </c>
      <c r="Q293">
        <v>26</v>
      </c>
      <c r="R293">
        <v>180412000</v>
      </c>
      <c r="S293" s="3">
        <v>45100</v>
      </c>
      <c r="T293" s="3">
        <v>721600</v>
      </c>
      <c r="U293" s="3">
        <f>(Table1[[#This Row],[lowest_monthly_earnings]]+Table1[[#This Row],[highest_monthly_earnings]])/2</f>
        <v>383350</v>
      </c>
      <c r="V293" s="3">
        <v>541200</v>
      </c>
      <c r="W293" s="3">
        <v>8700000</v>
      </c>
      <c r="X293" s="3">
        <f>(Table1[[#This Row],[lowest_yearly_earnings]]+Table1[[#This Row],[highest_yearly_earnings]])/2</f>
        <v>4620600</v>
      </c>
      <c r="Y293" s="5">
        <v>300000</v>
      </c>
      <c r="Z293" s="6">
        <f>Table1[[#This Row],[subscribers_for_last_30_days]]/Table1[[#This Row],[subscribers]]</f>
        <v>1.6574585635359115E-2</v>
      </c>
      <c r="AA293">
        <v>2014</v>
      </c>
      <c r="AB293" t="s">
        <v>47</v>
      </c>
      <c r="AC293">
        <v>27</v>
      </c>
      <c r="AD293" s="1" t="str">
        <f>_xlfn.CONCAT(Table1[[#This Row],[created_month]]," ",Table1[[#This Row],[created_year]])</f>
        <v>Jan 2014</v>
      </c>
      <c r="AE293">
        <f>"Sept 2023" - Table1[[#This Row],[month_created]]</f>
        <v>3530</v>
      </c>
      <c r="AF293" s="2">
        <f>Table1[[#This Row],[age_days]]/365</f>
        <v>9.6712328767123292</v>
      </c>
    </row>
    <row r="294" spans="1:32" x14ac:dyDescent="0.35">
      <c r="A294">
        <v>478</v>
      </c>
      <c r="B294">
        <f>_xlfn.RANK.EQ(Table1[[#This Row],[source_rank]],A:A,1)</f>
        <v>293</v>
      </c>
      <c r="C294" t="s">
        <v>434</v>
      </c>
      <c r="D294" s="4">
        <v>18000000</v>
      </c>
      <c r="E294" s="4">
        <v>3980991248</v>
      </c>
      <c r="F294" s="4">
        <f>Table1[[#This Row],[video views]]/Table1[[#This Row],[age_days]]</f>
        <v>634825.5857120076</v>
      </c>
      <c r="G294" s="4">
        <f>Table1[[#This Row],[video views]]/Table1[[#This Row],[uploads]]</f>
        <v>1611737.347368421</v>
      </c>
      <c r="H294" t="s">
        <v>59</v>
      </c>
      <c r="I294" t="s">
        <v>434</v>
      </c>
      <c r="J294" s="4">
        <v>2470</v>
      </c>
      <c r="K294" s="4">
        <f>Table1[[#This Row],[uploads]]/Table1[[#This Row],[age_years]]</f>
        <v>143.76494976877689</v>
      </c>
      <c r="L294" t="s">
        <v>70</v>
      </c>
      <c r="M294" t="s">
        <v>71</v>
      </c>
      <c r="N294" t="s">
        <v>209</v>
      </c>
      <c r="O294">
        <v>1922</v>
      </c>
      <c r="P294">
        <v>26</v>
      </c>
      <c r="Q294">
        <v>8</v>
      </c>
      <c r="R294">
        <v>54766000</v>
      </c>
      <c r="S294" s="3">
        <v>13700</v>
      </c>
      <c r="T294" s="3">
        <v>219100</v>
      </c>
      <c r="U294" s="3">
        <f>(Table1[[#This Row],[lowest_monthly_earnings]]+Table1[[#This Row],[highest_monthly_earnings]])/2</f>
        <v>116400</v>
      </c>
      <c r="V294" s="3">
        <v>164300</v>
      </c>
      <c r="W294" s="3">
        <v>2600000</v>
      </c>
      <c r="X294" s="3">
        <f>(Table1[[#This Row],[lowest_yearly_earnings]]+Table1[[#This Row],[highest_yearly_earnings]])/2</f>
        <v>1382150</v>
      </c>
      <c r="Y294" s="5">
        <v>100000</v>
      </c>
      <c r="Z294" s="6">
        <f>Table1[[#This Row],[subscribers_for_last_30_days]]/Table1[[#This Row],[subscribers]]</f>
        <v>5.5555555555555558E-3</v>
      </c>
      <c r="AA294">
        <v>2006</v>
      </c>
      <c r="AB294" t="s">
        <v>62</v>
      </c>
      <c r="AC294">
        <v>24</v>
      </c>
      <c r="AD294" s="1" t="str">
        <f>_xlfn.CONCAT(Table1[[#This Row],[created_month]]," ",Table1[[#This Row],[created_year]])</f>
        <v>Jul 2006</v>
      </c>
      <c r="AE294">
        <f>"Sept 2023" - Table1[[#This Row],[month_created]]</f>
        <v>6271</v>
      </c>
      <c r="AF294" s="2">
        <f>Table1[[#This Row],[age_days]]/365</f>
        <v>17.18082191780822</v>
      </c>
    </row>
    <row r="295" spans="1:32" x14ac:dyDescent="0.35">
      <c r="A295">
        <v>479</v>
      </c>
      <c r="B295">
        <f>_xlfn.RANK.EQ(Table1[[#This Row],[source_rank]],A:A,1)</f>
        <v>294</v>
      </c>
      <c r="C295" t="s">
        <v>435</v>
      </c>
      <c r="D295" s="4">
        <v>18000000</v>
      </c>
      <c r="E295" s="4">
        <v>9601137077</v>
      </c>
      <c r="F295" s="4">
        <f>Table1[[#This Row],[video views]]/Table1[[#This Row],[age_days]]</f>
        <v>1877789.3755133972</v>
      </c>
      <c r="G295" s="4">
        <f>Table1[[#This Row],[video views]]/Table1[[#This Row],[uploads]]</f>
        <v>14770980.118461538</v>
      </c>
      <c r="H295" t="s">
        <v>51</v>
      </c>
      <c r="I295" t="s">
        <v>435</v>
      </c>
      <c r="J295" s="4">
        <v>650</v>
      </c>
      <c r="K295" s="4">
        <f>Table1[[#This Row],[uploads]]/Table1[[#This Row],[age_years]]</f>
        <v>46.40132994328183</v>
      </c>
      <c r="L295" t="s">
        <v>245</v>
      </c>
      <c r="M295" t="s">
        <v>246</v>
      </c>
      <c r="N295" t="s">
        <v>51</v>
      </c>
      <c r="O295">
        <v>478</v>
      </c>
      <c r="P295">
        <v>5</v>
      </c>
      <c r="Q295">
        <v>6</v>
      </c>
      <c r="R295">
        <v>391298000</v>
      </c>
      <c r="S295" s="3">
        <v>97800</v>
      </c>
      <c r="T295" s="3">
        <v>1600000</v>
      </c>
      <c r="U295" s="3">
        <f>(Table1[[#This Row],[lowest_monthly_earnings]]+Table1[[#This Row],[highest_monthly_earnings]])/2</f>
        <v>848900</v>
      </c>
      <c r="V295" s="3">
        <v>1200000</v>
      </c>
      <c r="W295" s="3">
        <v>18800000</v>
      </c>
      <c r="X295" s="3">
        <f>(Table1[[#This Row],[lowest_yearly_earnings]]+Table1[[#This Row],[highest_yearly_earnings]])/2</f>
        <v>10000000</v>
      </c>
      <c r="Y295" s="5">
        <v>600000</v>
      </c>
      <c r="Z295" s="6">
        <f>Table1[[#This Row],[subscribers_for_last_30_days]]/Table1[[#This Row],[subscribers]]</f>
        <v>3.3333333333333333E-2</v>
      </c>
      <c r="AA295">
        <v>2009</v>
      </c>
      <c r="AB295" t="s">
        <v>33</v>
      </c>
      <c r="AC295">
        <v>9</v>
      </c>
      <c r="AD295" s="1" t="str">
        <f>_xlfn.CONCAT(Table1[[#This Row],[created_month]]," ",Table1[[#This Row],[created_year]])</f>
        <v>Sep 2009</v>
      </c>
      <c r="AE295">
        <f>"Sept 2023" - Table1[[#This Row],[month_created]]</f>
        <v>5113</v>
      </c>
      <c r="AF295" s="2">
        <f>Table1[[#This Row],[age_days]]/365</f>
        <v>14.008219178082191</v>
      </c>
    </row>
    <row r="296" spans="1:32" x14ac:dyDescent="0.35">
      <c r="A296">
        <v>482</v>
      </c>
      <c r="B296">
        <f>_xlfn.RANK.EQ(Table1[[#This Row],[source_rank]],A:A,1)</f>
        <v>295</v>
      </c>
      <c r="C296" t="s">
        <v>436</v>
      </c>
      <c r="D296" s="4">
        <v>18000000</v>
      </c>
      <c r="E296" s="4">
        <v>17921124985</v>
      </c>
      <c r="F296" s="4">
        <f>Table1[[#This Row],[video views]]/Table1[[#This Row],[age_days]]</f>
        <v>5351186.916990146</v>
      </c>
      <c r="G296" s="4">
        <f>Table1[[#This Row],[video views]]/Table1[[#This Row],[uploads]]</f>
        <v>3148475.9284961349</v>
      </c>
      <c r="H296" t="s">
        <v>20</v>
      </c>
      <c r="I296" t="s">
        <v>436</v>
      </c>
      <c r="J296" s="4">
        <v>5692</v>
      </c>
      <c r="K296" s="4">
        <f>Table1[[#This Row],[uploads]]/Table1[[#This Row],[age_years]]</f>
        <v>620.35831591519866</v>
      </c>
      <c r="L296" t="s">
        <v>25</v>
      </c>
      <c r="M296" t="s">
        <v>26</v>
      </c>
      <c r="N296" t="s">
        <v>20</v>
      </c>
      <c r="O296">
        <v>148</v>
      </c>
      <c r="P296">
        <v>123</v>
      </c>
      <c r="Q296">
        <v>104</v>
      </c>
      <c r="R296">
        <v>257597000</v>
      </c>
      <c r="S296" s="3">
        <v>64400</v>
      </c>
      <c r="T296" s="3">
        <v>1000000</v>
      </c>
      <c r="U296" s="3">
        <f>(Table1[[#This Row],[lowest_monthly_earnings]]+Table1[[#This Row],[highest_monthly_earnings]])/2</f>
        <v>532200</v>
      </c>
      <c r="V296" s="3">
        <v>772800</v>
      </c>
      <c r="W296" s="3">
        <v>12400000</v>
      </c>
      <c r="X296" s="3">
        <f>(Table1[[#This Row],[lowest_yearly_earnings]]+Table1[[#This Row],[highest_yearly_earnings]])/2</f>
        <v>6586400</v>
      </c>
      <c r="Y296" s="5">
        <v>100000</v>
      </c>
      <c r="Z296" s="6">
        <f>Table1[[#This Row],[subscribers_for_last_30_days]]/Table1[[#This Row],[subscribers]]</f>
        <v>5.5555555555555558E-3</v>
      </c>
      <c r="AA296">
        <v>2014</v>
      </c>
      <c r="AB296" t="s">
        <v>62</v>
      </c>
      <c r="AC296">
        <v>14</v>
      </c>
      <c r="AD296" s="1" t="str">
        <f>_xlfn.CONCAT(Table1[[#This Row],[created_month]]," ",Table1[[#This Row],[created_year]])</f>
        <v>Jul 2014</v>
      </c>
      <c r="AE296">
        <f>"Sept 2023" - Table1[[#This Row],[month_created]]</f>
        <v>3349</v>
      </c>
      <c r="AF296" s="2">
        <f>Table1[[#This Row],[age_days]]/365</f>
        <v>9.1753424657534239</v>
      </c>
    </row>
    <row r="297" spans="1:32" x14ac:dyDescent="0.35">
      <c r="A297">
        <v>485</v>
      </c>
      <c r="B297">
        <f>_xlfn.RANK.EQ(Table1[[#This Row],[source_rank]],A:A,1)</f>
        <v>296</v>
      </c>
      <c r="C297" t="s">
        <v>437</v>
      </c>
      <c r="D297" s="4">
        <v>17900000</v>
      </c>
      <c r="E297" s="4">
        <v>7176572299</v>
      </c>
      <c r="F297" s="4">
        <f>Table1[[#This Row],[video views]]/Table1[[#This Row],[age_days]]</f>
        <v>2245485.700563204</v>
      </c>
      <c r="G297" s="4">
        <f>Table1[[#This Row],[video views]]/Table1[[#This Row],[uploads]]</f>
        <v>13389127.423507463</v>
      </c>
      <c r="H297" t="s">
        <v>36</v>
      </c>
      <c r="I297" t="s">
        <v>437</v>
      </c>
      <c r="J297" s="4">
        <v>536</v>
      </c>
      <c r="K297" s="4">
        <f>Table1[[#This Row],[uploads]]/Table1[[#This Row],[age_years]]</f>
        <v>61.214017521902385</v>
      </c>
      <c r="L297" t="s">
        <v>25</v>
      </c>
      <c r="M297" t="s">
        <v>26</v>
      </c>
      <c r="N297" t="s">
        <v>46</v>
      </c>
      <c r="O297">
        <v>801</v>
      </c>
      <c r="P297">
        <v>125</v>
      </c>
      <c r="Q297">
        <v>28</v>
      </c>
      <c r="R297">
        <v>8650000</v>
      </c>
      <c r="S297" s="3">
        <v>2200</v>
      </c>
      <c r="T297" s="3">
        <v>34600</v>
      </c>
      <c r="U297" s="3">
        <f>(Table1[[#This Row],[lowest_monthly_earnings]]+Table1[[#This Row],[highest_monthly_earnings]])/2</f>
        <v>18400</v>
      </c>
      <c r="V297" s="3">
        <v>26000</v>
      </c>
      <c r="W297" s="3">
        <v>415200</v>
      </c>
      <c r="X297" s="3">
        <f>(Table1[[#This Row],[lowest_yearly_earnings]]+Table1[[#This Row],[highest_yearly_earnings]])/2</f>
        <v>220600</v>
      </c>
      <c r="Y297" s="5">
        <v>100000</v>
      </c>
      <c r="Z297" s="6">
        <f>Table1[[#This Row],[subscribers_for_last_30_days]]/Table1[[#This Row],[subscribers]]</f>
        <v>5.5865921787709499E-3</v>
      </c>
      <c r="AA297">
        <v>2014</v>
      </c>
      <c r="AB297" t="s">
        <v>52</v>
      </c>
      <c r="AC297">
        <v>19</v>
      </c>
      <c r="AD297" s="1" t="str">
        <f>_xlfn.CONCAT(Table1[[#This Row],[created_month]]," ",Table1[[#This Row],[created_year]])</f>
        <v>Dec 2014</v>
      </c>
      <c r="AE297">
        <f>"Sept 2023" - Table1[[#This Row],[month_created]]</f>
        <v>3196</v>
      </c>
      <c r="AF297" s="2">
        <f>Table1[[#This Row],[age_days]]/365</f>
        <v>8.7561643835616429</v>
      </c>
    </row>
    <row r="298" spans="1:32" x14ac:dyDescent="0.35">
      <c r="A298">
        <v>486</v>
      </c>
      <c r="B298">
        <f>_xlfn.RANK.EQ(Table1[[#This Row],[source_rank]],A:A,1)</f>
        <v>297</v>
      </c>
      <c r="C298" t="s">
        <v>438</v>
      </c>
      <c r="D298" s="4">
        <v>17900000</v>
      </c>
      <c r="E298" s="4">
        <v>3841205465</v>
      </c>
      <c r="F298" s="4">
        <f>Table1[[#This Row],[video views]]/Table1[[#This Row],[age_days]]</f>
        <v>1261479.6272577997</v>
      </c>
      <c r="G298" s="4">
        <f>Table1[[#This Row],[video views]]/Table1[[#This Row],[uploads]]</f>
        <v>3911614.5264765783</v>
      </c>
      <c r="H298" t="s">
        <v>36</v>
      </c>
      <c r="I298" t="s">
        <v>438</v>
      </c>
      <c r="J298" s="4">
        <v>982</v>
      </c>
      <c r="K298" s="4">
        <f>Table1[[#This Row],[uploads]]/Table1[[#This Row],[age_years]]</f>
        <v>117.71100164203614</v>
      </c>
      <c r="L298" t="s">
        <v>25</v>
      </c>
      <c r="M298" t="s">
        <v>26</v>
      </c>
      <c r="N298" t="s">
        <v>20</v>
      </c>
      <c r="O298">
        <v>2014</v>
      </c>
      <c r="P298">
        <v>125</v>
      </c>
      <c r="Q298">
        <v>106</v>
      </c>
      <c r="R298">
        <v>51687000</v>
      </c>
      <c r="S298" s="3">
        <v>12900</v>
      </c>
      <c r="T298" s="3">
        <v>206700</v>
      </c>
      <c r="U298" s="3">
        <f>(Table1[[#This Row],[lowest_monthly_earnings]]+Table1[[#This Row],[highest_monthly_earnings]])/2</f>
        <v>109800</v>
      </c>
      <c r="V298" s="3">
        <v>155100</v>
      </c>
      <c r="W298" s="3">
        <v>2500000</v>
      </c>
      <c r="X298" s="3">
        <f>(Table1[[#This Row],[lowest_yearly_earnings]]+Table1[[#This Row],[highest_yearly_earnings]])/2</f>
        <v>1327550</v>
      </c>
      <c r="Y298" s="5">
        <v>100000</v>
      </c>
      <c r="Z298" s="6">
        <f>Table1[[#This Row],[subscribers_for_last_30_days]]/Table1[[#This Row],[subscribers]]</f>
        <v>5.5865921787709499E-3</v>
      </c>
      <c r="AA298">
        <v>2015</v>
      </c>
      <c r="AB298" t="s">
        <v>37</v>
      </c>
      <c r="AC298">
        <v>19</v>
      </c>
      <c r="AD298" s="1" t="str">
        <f>_xlfn.CONCAT(Table1[[#This Row],[created_month]]," ",Table1[[#This Row],[created_year]])</f>
        <v>May 2015</v>
      </c>
      <c r="AE298">
        <f>"Sept 2023" - Table1[[#This Row],[month_created]]</f>
        <v>3045</v>
      </c>
      <c r="AF298" s="2">
        <f>Table1[[#This Row],[age_days]]/365</f>
        <v>8.3424657534246567</v>
      </c>
    </row>
    <row r="299" spans="1:32" x14ac:dyDescent="0.35">
      <c r="A299">
        <v>487</v>
      </c>
      <c r="B299">
        <f>_xlfn.RANK.EQ(Table1[[#This Row],[source_rank]],A:A,1)</f>
        <v>298</v>
      </c>
      <c r="C299" t="s">
        <v>439</v>
      </c>
      <c r="D299" s="4">
        <v>17900000</v>
      </c>
      <c r="E299" s="4">
        <v>5168721499</v>
      </c>
      <c r="F299" s="4">
        <f>Table1[[#This Row],[video views]]/Table1[[#This Row],[age_days]]</f>
        <v>1358402.4964520368</v>
      </c>
      <c r="G299" s="4">
        <f>Table1[[#This Row],[video views]]/Table1[[#This Row],[uploads]]</f>
        <v>3845774.9248511903</v>
      </c>
      <c r="H299" t="s">
        <v>29</v>
      </c>
      <c r="I299" t="s">
        <v>439</v>
      </c>
      <c r="J299" s="4">
        <v>1344</v>
      </c>
      <c r="K299" s="4">
        <f>Table1[[#This Row],[uploads]]/Table1[[#This Row],[age_years]]</f>
        <v>128.92509855453349</v>
      </c>
      <c r="L299" t="s">
        <v>80</v>
      </c>
      <c r="M299" t="s">
        <v>81</v>
      </c>
      <c r="N299" t="s">
        <v>27</v>
      </c>
      <c r="O299">
        <v>1294</v>
      </c>
      <c r="P299">
        <v>9</v>
      </c>
      <c r="Q299">
        <v>35</v>
      </c>
      <c r="R299">
        <v>27545000</v>
      </c>
      <c r="S299" s="3">
        <v>6900</v>
      </c>
      <c r="T299" s="3">
        <v>110200</v>
      </c>
      <c r="U299" s="3">
        <f>(Table1[[#This Row],[lowest_monthly_earnings]]+Table1[[#This Row],[highest_monthly_earnings]])/2</f>
        <v>58550</v>
      </c>
      <c r="V299" s="3">
        <v>82600</v>
      </c>
      <c r="W299" s="3">
        <v>1300000</v>
      </c>
      <c r="X299" s="3">
        <f>(Table1[[#This Row],[lowest_yearly_earnings]]+Table1[[#This Row],[highest_yearly_earnings]])/2</f>
        <v>691300</v>
      </c>
      <c r="Y299" s="5">
        <v>100000</v>
      </c>
      <c r="Z299" s="6">
        <f>Table1[[#This Row],[subscribers_for_last_30_days]]/Table1[[#This Row],[subscribers]]</f>
        <v>5.5865921787709499E-3</v>
      </c>
      <c r="AA299">
        <v>2013</v>
      </c>
      <c r="AB299" t="s">
        <v>41</v>
      </c>
      <c r="AC299">
        <v>15</v>
      </c>
      <c r="AD299" s="1" t="str">
        <f>_xlfn.CONCAT(Table1[[#This Row],[created_month]]," ",Table1[[#This Row],[created_year]])</f>
        <v>Apr 2013</v>
      </c>
      <c r="AE299">
        <f>"Sept 2023" - Table1[[#This Row],[month_created]]</f>
        <v>3805</v>
      </c>
      <c r="AF299" s="2">
        <f>Table1[[#This Row],[age_days]]/365</f>
        <v>10.424657534246576</v>
      </c>
    </row>
    <row r="300" spans="1:32" x14ac:dyDescent="0.35">
      <c r="A300">
        <v>490</v>
      </c>
      <c r="B300">
        <f>_xlfn.RANK.EQ(Table1[[#This Row],[source_rank]],A:A,1)</f>
        <v>299</v>
      </c>
      <c r="C300" t="s">
        <v>440</v>
      </c>
      <c r="D300" s="4">
        <v>17900000</v>
      </c>
      <c r="E300" s="4">
        <v>9867515979</v>
      </c>
      <c r="F300" s="4">
        <f>Table1[[#This Row],[video views]]/Table1[[#This Row],[age_days]]</f>
        <v>7048225.699285714</v>
      </c>
      <c r="G300" s="4">
        <f>Table1[[#This Row],[video views]]/Table1[[#This Row],[uploads]]</f>
        <v>16391222.556478405</v>
      </c>
      <c r="H300" t="s">
        <v>29</v>
      </c>
      <c r="I300" t="s">
        <v>440</v>
      </c>
      <c r="J300" s="4">
        <v>602</v>
      </c>
      <c r="K300" s="4">
        <f>Table1[[#This Row],[uploads]]/Table1[[#This Row],[age_years]]</f>
        <v>156.95000000000002</v>
      </c>
      <c r="L300" t="s">
        <v>441</v>
      </c>
      <c r="M300" t="s">
        <v>442</v>
      </c>
      <c r="N300" t="s">
        <v>29</v>
      </c>
      <c r="O300">
        <v>455</v>
      </c>
      <c r="P300">
        <v>1</v>
      </c>
      <c r="Q300">
        <v>121</v>
      </c>
      <c r="R300">
        <v>84467000</v>
      </c>
      <c r="S300" s="3">
        <v>21100</v>
      </c>
      <c r="T300" s="3">
        <v>337900</v>
      </c>
      <c r="U300" s="3">
        <f>(Table1[[#This Row],[lowest_monthly_earnings]]+Table1[[#This Row],[highest_monthly_earnings]])/2</f>
        <v>179500</v>
      </c>
      <c r="V300" s="3">
        <v>253400</v>
      </c>
      <c r="W300" s="3">
        <v>4100000</v>
      </c>
      <c r="X300" s="3">
        <f>(Table1[[#This Row],[lowest_yearly_earnings]]+Table1[[#This Row],[highest_yearly_earnings]])/2</f>
        <v>2176700</v>
      </c>
      <c r="Y300" s="5">
        <v>100000</v>
      </c>
      <c r="Z300" s="6">
        <f>Table1[[#This Row],[subscribers_for_last_30_days]]/Table1[[#This Row],[subscribers]]</f>
        <v>5.5865921787709499E-3</v>
      </c>
      <c r="AA300">
        <v>2019</v>
      </c>
      <c r="AB300" t="s">
        <v>91</v>
      </c>
      <c r="AC300">
        <v>22</v>
      </c>
      <c r="AD300" s="1" t="str">
        <f>_xlfn.CONCAT(Table1[[#This Row],[created_month]]," ",Table1[[#This Row],[created_year]])</f>
        <v>Nov 2019</v>
      </c>
      <c r="AE300">
        <f>"Sept 2023" - Table1[[#This Row],[month_created]]</f>
        <v>1400</v>
      </c>
      <c r="AF300" s="2">
        <f>Table1[[#This Row],[age_days]]/365</f>
        <v>3.8356164383561642</v>
      </c>
    </row>
    <row r="301" spans="1:32" x14ac:dyDescent="0.35">
      <c r="A301">
        <v>491</v>
      </c>
      <c r="B301">
        <f>_xlfn.RANK.EQ(Table1[[#This Row],[source_rank]],A:A,1)</f>
        <v>300</v>
      </c>
      <c r="C301" t="s">
        <v>443</v>
      </c>
      <c r="D301" s="4">
        <v>17900000</v>
      </c>
      <c r="E301" s="4">
        <v>9887116267</v>
      </c>
      <c r="F301" s="4">
        <f>Table1[[#This Row],[video views]]/Table1[[#This Row],[age_days]]</f>
        <v>1784678.0265342961</v>
      </c>
      <c r="G301" s="4">
        <f>Table1[[#This Row],[video views]]/Table1[[#This Row],[uploads]]</f>
        <v>11912188.273493975</v>
      </c>
      <c r="H301" t="s">
        <v>20</v>
      </c>
      <c r="I301" t="s">
        <v>443</v>
      </c>
      <c r="J301" s="4">
        <v>830</v>
      </c>
      <c r="K301" s="4">
        <f>Table1[[#This Row],[uploads]]/Table1[[#This Row],[age_years]]</f>
        <v>54.684115523465699</v>
      </c>
      <c r="L301" t="s">
        <v>25</v>
      </c>
      <c r="M301" t="s">
        <v>26</v>
      </c>
      <c r="N301" t="s">
        <v>20</v>
      </c>
      <c r="O301">
        <v>446</v>
      </c>
      <c r="P301">
        <v>124</v>
      </c>
      <c r="Q301">
        <v>105</v>
      </c>
      <c r="R301">
        <v>447891000</v>
      </c>
      <c r="S301" s="3">
        <v>112000</v>
      </c>
      <c r="T301" s="3">
        <v>1800000</v>
      </c>
      <c r="U301" s="3">
        <f>(Table1[[#This Row],[lowest_monthly_earnings]]+Table1[[#This Row],[highest_monthly_earnings]])/2</f>
        <v>956000</v>
      </c>
      <c r="V301" s="3">
        <v>1300000</v>
      </c>
      <c r="W301" s="3">
        <v>21500000</v>
      </c>
      <c r="X301" s="3">
        <f>(Table1[[#This Row],[lowest_yearly_earnings]]+Table1[[#This Row],[highest_yearly_earnings]])/2</f>
        <v>11400000</v>
      </c>
      <c r="Y301" s="5">
        <v>400000</v>
      </c>
      <c r="Z301" s="6">
        <f>Table1[[#This Row],[subscribers_for_last_30_days]]/Table1[[#This Row],[subscribers]]</f>
        <v>2.23463687150838E-2</v>
      </c>
      <c r="AA301">
        <v>2008</v>
      </c>
      <c r="AB301" t="s">
        <v>62</v>
      </c>
      <c r="AC301">
        <v>21</v>
      </c>
      <c r="AD301" s="1" t="str">
        <f>_xlfn.CONCAT(Table1[[#This Row],[created_month]]," ",Table1[[#This Row],[created_year]])</f>
        <v>Jul 2008</v>
      </c>
      <c r="AE301">
        <f>"Sept 2023" - Table1[[#This Row],[month_created]]</f>
        <v>5540</v>
      </c>
      <c r="AF301" s="2">
        <f>Table1[[#This Row],[age_days]]/365</f>
        <v>15.178082191780822</v>
      </c>
    </row>
    <row r="302" spans="1:32" x14ac:dyDescent="0.35">
      <c r="A302">
        <v>492</v>
      </c>
      <c r="B302">
        <f>_xlfn.RANK.EQ(Table1[[#This Row],[source_rank]],A:A,1)</f>
        <v>301</v>
      </c>
      <c r="C302" t="s">
        <v>444</v>
      </c>
      <c r="D302" s="4">
        <v>17900000</v>
      </c>
      <c r="E302" s="4">
        <v>16174530046</v>
      </c>
      <c r="F302" s="4">
        <f>Table1[[#This Row],[video views]]/Table1[[#This Row],[age_days]]</f>
        <v>3037470.4311737088</v>
      </c>
      <c r="G302" s="4">
        <f>Table1[[#This Row],[video views]]/Table1[[#This Row],[uploads]]</f>
        <v>11342587.690042077</v>
      </c>
      <c r="H302" t="s">
        <v>35</v>
      </c>
      <c r="I302" t="s">
        <v>444</v>
      </c>
      <c r="J302" s="4">
        <v>1426</v>
      </c>
      <c r="K302" s="4">
        <f>Table1[[#This Row],[uploads]]/Table1[[#This Row],[age_years]]</f>
        <v>97.744600938967139</v>
      </c>
      <c r="L302" t="s">
        <v>25</v>
      </c>
      <c r="M302" t="s">
        <v>26</v>
      </c>
      <c r="N302" t="s">
        <v>32</v>
      </c>
      <c r="O302">
        <v>187</v>
      </c>
      <c r="P302">
        <v>125</v>
      </c>
      <c r="Q302">
        <v>27</v>
      </c>
      <c r="R302">
        <v>102621000</v>
      </c>
      <c r="S302" s="3">
        <v>25700</v>
      </c>
      <c r="T302" s="3">
        <v>410500</v>
      </c>
      <c r="U302" s="3">
        <f>(Table1[[#This Row],[lowest_monthly_earnings]]+Table1[[#This Row],[highest_monthly_earnings]])/2</f>
        <v>218100</v>
      </c>
      <c r="V302" s="3">
        <v>307900</v>
      </c>
      <c r="W302" s="3">
        <v>4900000</v>
      </c>
      <c r="X302" s="3">
        <f>(Table1[[#This Row],[lowest_yearly_earnings]]+Table1[[#This Row],[highest_yearly_earnings]])/2</f>
        <v>2603950</v>
      </c>
      <c r="Y302" s="5">
        <v>100000</v>
      </c>
      <c r="Z302" s="6">
        <f>Table1[[#This Row],[subscribers_for_last_30_days]]/Table1[[#This Row],[subscribers]]</f>
        <v>5.5865921787709499E-3</v>
      </c>
      <c r="AA302">
        <v>2009</v>
      </c>
      <c r="AB302" t="s">
        <v>30</v>
      </c>
      <c r="AC302">
        <v>3</v>
      </c>
      <c r="AD302" s="1" t="str">
        <f>_xlfn.CONCAT(Table1[[#This Row],[created_month]]," ",Table1[[#This Row],[created_year]])</f>
        <v>Feb 2009</v>
      </c>
      <c r="AE302">
        <f>"Sept 2023" - Table1[[#This Row],[month_created]]</f>
        <v>5325</v>
      </c>
      <c r="AF302" s="2">
        <f>Table1[[#This Row],[age_days]]/365</f>
        <v>14.58904109589041</v>
      </c>
    </row>
    <row r="303" spans="1:32" x14ac:dyDescent="0.35">
      <c r="A303">
        <v>494</v>
      </c>
      <c r="B303">
        <f>_xlfn.RANK.EQ(Table1[[#This Row],[source_rank]],A:A,1)</f>
        <v>302</v>
      </c>
      <c r="C303" t="s">
        <v>445</v>
      </c>
      <c r="D303" s="4">
        <v>17800000</v>
      </c>
      <c r="E303" s="4">
        <v>11057945183</v>
      </c>
      <c r="F303" s="4">
        <f>Table1[[#This Row],[video views]]/Table1[[#This Row],[age_days]]</f>
        <v>12523154.227633068</v>
      </c>
      <c r="G303" s="4">
        <f>Table1[[#This Row],[video views]]/Table1[[#This Row],[uploads]]</f>
        <v>14323763.190414507</v>
      </c>
      <c r="H303" t="s">
        <v>36</v>
      </c>
      <c r="I303" t="s">
        <v>445</v>
      </c>
      <c r="J303" s="4">
        <v>772</v>
      </c>
      <c r="K303" s="4">
        <f>Table1[[#This Row],[uploads]]/Table1[[#This Row],[age_years]]</f>
        <v>319.11664779161947</v>
      </c>
      <c r="L303" t="s">
        <v>21</v>
      </c>
      <c r="M303" t="s">
        <v>22</v>
      </c>
      <c r="N303" t="s">
        <v>46</v>
      </c>
      <c r="O303">
        <v>378</v>
      </c>
      <c r="P303">
        <v>83</v>
      </c>
      <c r="Q303">
        <v>29</v>
      </c>
      <c r="R303">
        <v>431390000</v>
      </c>
      <c r="S303" s="3">
        <v>107800</v>
      </c>
      <c r="T303" s="3">
        <v>1700000</v>
      </c>
      <c r="U303" s="3">
        <f>(Table1[[#This Row],[lowest_monthly_earnings]]+Table1[[#This Row],[highest_monthly_earnings]])/2</f>
        <v>903900</v>
      </c>
      <c r="V303" s="3">
        <v>1300000</v>
      </c>
      <c r="W303" s="3">
        <v>20700000</v>
      </c>
      <c r="X303" s="3">
        <f>(Table1[[#This Row],[lowest_yearly_earnings]]+Table1[[#This Row],[highest_yearly_earnings]])/2</f>
        <v>11000000</v>
      </c>
      <c r="Y303" s="5">
        <v>900000</v>
      </c>
      <c r="Z303" s="6">
        <f>Table1[[#This Row],[subscribers_for_last_30_days]]/Table1[[#This Row],[subscribers]]</f>
        <v>5.0561797752808987E-2</v>
      </c>
      <c r="AA303">
        <v>2021</v>
      </c>
      <c r="AB303" t="s">
        <v>41</v>
      </c>
      <c r="AC303">
        <v>23</v>
      </c>
      <c r="AD303" s="1" t="str">
        <f>_xlfn.CONCAT(Table1[[#This Row],[created_month]]," ",Table1[[#This Row],[created_year]])</f>
        <v>Apr 2021</v>
      </c>
      <c r="AE303">
        <f>"Sept 2023" - Table1[[#This Row],[month_created]]</f>
        <v>883</v>
      </c>
      <c r="AF303" s="2">
        <f>Table1[[#This Row],[age_days]]/365</f>
        <v>2.419178082191781</v>
      </c>
    </row>
    <row r="304" spans="1:32" x14ac:dyDescent="0.35">
      <c r="A304">
        <v>495</v>
      </c>
      <c r="B304">
        <f>_xlfn.RANK.EQ(Table1[[#This Row],[source_rank]],A:A,1)</f>
        <v>303</v>
      </c>
      <c r="C304" t="s">
        <v>446</v>
      </c>
      <c r="D304" s="4">
        <v>17800000</v>
      </c>
      <c r="E304" s="4">
        <v>8588704539</v>
      </c>
      <c r="F304" s="4">
        <f>Table1[[#This Row],[video views]]/Table1[[#This Row],[age_days]]</f>
        <v>12838123.376681615</v>
      </c>
      <c r="G304" s="4">
        <f>Table1[[#This Row],[video views]]/Table1[[#This Row],[uploads]]</f>
        <v>330334789.96153843</v>
      </c>
      <c r="H304" t="s">
        <v>24</v>
      </c>
      <c r="I304" t="s">
        <v>447</v>
      </c>
      <c r="J304" s="4">
        <v>26</v>
      </c>
      <c r="K304" s="4">
        <f>Table1[[#This Row],[uploads]]/Table1[[#This Row],[age_years]]</f>
        <v>14.185351270553065</v>
      </c>
      <c r="L304" t="s">
        <v>25</v>
      </c>
      <c r="M304" t="s">
        <v>26</v>
      </c>
      <c r="N304" t="s">
        <v>46</v>
      </c>
      <c r="O304">
        <v>3976090</v>
      </c>
      <c r="P304">
        <v>5208</v>
      </c>
      <c r="Q304">
        <v>4978</v>
      </c>
      <c r="R304">
        <v>20708</v>
      </c>
      <c r="S304" s="3">
        <v>5</v>
      </c>
      <c r="T304" s="3">
        <v>83</v>
      </c>
      <c r="U304" s="3">
        <f>(Table1[[#This Row],[lowest_monthly_earnings]]+Table1[[#This Row],[highest_monthly_earnings]])/2</f>
        <v>44</v>
      </c>
      <c r="V304" s="3">
        <v>62</v>
      </c>
      <c r="W304" s="3">
        <v>994</v>
      </c>
      <c r="X304" s="3">
        <f>(Table1[[#This Row],[lowest_yearly_earnings]]+Table1[[#This Row],[highest_yearly_earnings]])/2</f>
        <v>528</v>
      </c>
      <c r="Y304" s="5">
        <v>2960</v>
      </c>
      <c r="Z304" s="6">
        <f>Table1[[#This Row],[subscribers_for_last_30_days]]/Table1[[#This Row],[subscribers]]</f>
        <v>1.6629213483146068E-4</v>
      </c>
      <c r="AA304">
        <v>2021</v>
      </c>
      <c r="AB304" t="s">
        <v>91</v>
      </c>
      <c r="AC304">
        <v>9</v>
      </c>
      <c r="AD304" s="1" t="str">
        <f>_xlfn.CONCAT(Table1[[#This Row],[created_month]]," ",Table1[[#This Row],[created_year]])</f>
        <v>Nov 2021</v>
      </c>
      <c r="AE304">
        <f>"Sept 2023" - Table1[[#This Row],[month_created]]</f>
        <v>669</v>
      </c>
      <c r="AF304" s="2">
        <f>Table1[[#This Row],[age_days]]/365</f>
        <v>1.832876712328767</v>
      </c>
    </row>
    <row r="305" spans="1:32" x14ac:dyDescent="0.35">
      <c r="A305">
        <v>499</v>
      </c>
      <c r="B305">
        <f>_xlfn.RANK.EQ(Table1[[#This Row],[source_rank]],A:A,1)</f>
        <v>304</v>
      </c>
      <c r="C305" t="s">
        <v>448</v>
      </c>
      <c r="D305" s="4">
        <v>17700000</v>
      </c>
      <c r="E305" s="4">
        <v>7912733203</v>
      </c>
      <c r="F305" s="4">
        <f>Table1[[#This Row],[video views]]/Table1[[#This Row],[age_days]]</f>
        <v>4191066.3151483051</v>
      </c>
      <c r="G305" s="4">
        <f>Table1[[#This Row],[video views]]/Table1[[#This Row],[uploads]]</f>
        <v>15454557.037109375</v>
      </c>
      <c r="H305" t="s">
        <v>36</v>
      </c>
      <c r="I305" t="s">
        <v>448</v>
      </c>
      <c r="J305" s="4">
        <v>512</v>
      </c>
      <c r="K305" s="4">
        <f>Table1[[#This Row],[uploads]]/Table1[[#This Row],[age_years]]</f>
        <v>98.983050847457619</v>
      </c>
      <c r="L305" t="s">
        <v>21</v>
      </c>
      <c r="M305" t="s">
        <v>22</v>
      </c>
      <c r="N305" t="s">
        <v>46</v>
      </c>
      <c r="O305">
        <v>671</v>
      </c>
      <c r="P305">
        <v>84</v>
      </c>
      <c r="Q305">
        <v>30</v>
      </c>
      <c r="R305">
        <v>346753000</v>
      </c>
      <c r="S305" s="3">
        <v>86700</v>
      </c>
      <c r="T305" s="3">
        <v>1400000</v>
      </c>
      <c r="U305" s="3">
        <f>(Table1[[#This Row],[lowest_monthly_earnings]]+Table1[[#This Row],[highest_monthly_earnings]])/2</f>
        <v>743350</v>
      </c>
      <c r="V305" s="3">
        <v>1000000</v>
      </c>
      <c r="W305" s="3">
        <v>16600000</v>
      </c>
      <c r="X305" s="3">
        <f>(Table1[[#This Row],[lowest_yearly_earnings]]+Table1[[#This Row],[highest_yearly_earnings]])/2</f>
        <v>8800000</v>
      </c>
      <c r="Y305" s="5">
        <v>900000</v>
      </c>
      <c r="Z305" s="6">
        <f>Table1[[#This Row],[subscribers_for_last_30_days]]/Table1[[#This Row],[subscribers]]</f>
        <v>5.0847457627118647E-2</v>
      </c>
      <c r="AA305">
        <v>2018</v>
      </c>
      <c r="AB305" t="s">
        <v>62</v>
      </c>
      <c r="AC305">
        <v>18</v>
      </c>
      <c r="AD305" s="1" t="str">
        <f>_xlfn.CONCAT(Table1[[#This Row],[created_month]]," ",Table1[[#This Row],[created_year]])</f>
        <v>Jul 2018</v>
      </c>
      <c r="AE305">
        <f>"Sept 2023" - Table1[[#This Row],[month_created]]</f>
        <v>1888</v>
      </c>
      <c r="AF305" s="2">
        <f>Table1[[#This Row],[age_days]]/365</f>
        <v>5.1726027397260275</v>
      </c>
    </row>
    <row r="306" spans="1:32" x14ac:dyDescent="0.35">
      <c r="A306">
        <v>500</v>
      </c>
      <c r="B306">
        <f>_xlfn.RANK.EQ(Table1[[#This Row],[source_rank]],A:A,1)</f>
        <v>305</v>
      </c>
      <c r="C306" t="s">
        <v>449</v>
      </c>
      <c r="D306" s="4">
        <v>17700000</v>
      </c>
      <c r="E306" s="4">
        <v>3647267655</v>
      </c>
      <c r="F306" s="4">
        <f>Table1[[#This Row],[video views]]/Table1[[#This Row],[age_days]]</f>
        <v>1443890.5997624702</v>
      </c>
      <c r="G306" s="4">
        <f>Table1[[#This Row],[video views]]/Table1[[#This Row],[uploads]]</f>
        <v>4935409.5466847094</v>
      </c>
      <c r="H306" t="s">
        <v>36</v>
      </c>
      <c r="I306" t="s">
        <v>449</v>
      </c>
      <c r="J306" s="4">
        <v>739</v>
      </c>
      <c r="K306" s="4">
        <f>Table1[[#This Row],[uploads]]/Table1[[#This Row],[age_years]]</f>
        <v>106.78345209817894</v>
      </c>
      <c r="L306" t="s">
        <v>185</v>
      </c>
      <c r="M306" t="s">
        <v>186</v>
      </c>
      <c r="N306" t="s">
        <v>29</v>
      </c>
      <c r="O306">
        <v>2169</v>
      </c>
      <c r="P306">
        <v>17</v>
      </c>
      <c r="Q306">
        <v>122</v>
      </c>
      <c r="R306">
        <v>48174000</v>
      </c>
      <c r="S306" s="3">
        <v>12000</v>
      </c>
      <c r="T306" s="3">
        <v>192700</v>
      </c>
      <c r="U306" s="3">
        <f>(Table1[[#This Row],[lowest_monthly_earnings]]+Table1[[#This Row],[highest_monthly_earnings]])/2</f>
        <v>102350</v>
      </c>
      <c r="V306" s="3">
        <v>144500</v>
      </c>
      <c r="W306" s="3">
        <v>2300000</v>
      </c>
      <c r="X306" s="3">
        <f>(Table1[[#This Row],[lowest_yearly_earnings]]+Table1[[#This Row],[highest_yearly_earnings]])/2</f>
        <v>1222250</v>
      </c>
      <c r="Y306" s="5">
        <v>100000</v>
      </c>
      <c r="Z306" s="6">
        <f>Table1[[#This Row],[subscribers_for_last_30_days]]/Table1[[#This Row],[subscribers]]</f>
        <v>5.6497175141242938E-3</v>
      </c>
      <c r="AA306">
        <v>2016</v>
      </c>
      <c r="AB306" t="s">
        <v>83</v>
      </c>
      <c r="AC306">
        <v>27</v>
      </c>
      <c r="AD306" s="1" t="str">
        <f>_xlfn.CONCAT(Table1[[#This Row],[created_month]]," ",Table1[[#This Row],[created_year]])</f>
        <v>Oct 2016</v>
      </c>
      <c r="AE306">
        <f>"Sept 2023" - Table1[[#This Row],[month_created]]</f>
        <v>2526</v>
      </c>
      <c r="AF306" s="2">
        <f>Table1[[#This Row],[age_days]]/365</f>
        <v>6.9205479452054792</v>
      </c>
    </row>
    <row r="307" spans="1:32" x14ac:dyDescent="0.35">
      <c r="A307">
        <v>503</v>
      </c>
      <c r="B307">
        <f>_xlfn.RANK.EQ(Table1[[#This Row],[source_rank]],A:A,1)</f>
        <v>306</v>
      </c>
      <c r="C307" t="s">
        <v>450</v>
      </c>
      <c r="D307" s="4">
        <v>17700000</v>
      </c>
      <c r="E307" s="4">
        <v>8396875537</v>
      </c>
      <c r="F307" s="4">
        <f>Table1[[#This Row],[video views]]/Table1[[#This Row],[age_days]]</f>
        <v>1307720.8436380627</v>
      </c>
      <c r="G307" s="4">
        <f>Table1[[#This Row],[video views]]/Table1[[#This Row],[uploads]]</f>
        <v>39679.026259332764</v>
      </c>
      <c r="H307" t="s">
        <v>85</v>
      </c>
      <c r="I307" t="s">
        <v>451</v>
      </c>
      <c r="J307" s="4">
        <v>211620</v>
      </c>
      <c r="K307" s="4">
        <f>Table1[[#This Row],[uploads]]/Table1[[#This Row],[age_years]]</f>
        <v>12029.481389191715</v>
      </c>
      <c r="L307" t="s">
        <v>374</v>
      </c>
      <c r="M307" t="s">
        <v>375</v>
      </c>
      <c r="N307" t="s">
        <v>86</v>
      </c>
      <c r="O307">
        <v>880</v>
      </c>
      <c r="P307">
        <v>24</v>
      </c>
      <c r="Q307">
        <v>112</v>
      </c>
      <c r="R307">
        <v>370779000</v>
      </c>
      <c r="S307" s="3">
        <v>92700</v>
      </c>
      <c r="T307" s="3">
        <v>1500000</v>
      </c>
      <c r="U307" s="3">
        <f>(Table1[[#This Row],[lowest_monthly_earnings]]+Table1[[#This Row],[highest_monthly_earnings]])/2</f>
        <v>796350</v>
      </c>
      <c r="V307" s="3">
        <v>1100000</v>
      </c>
      <c r="W307" s="3">
        <v>17800000</v>
      </c>
      <c r="X307" s="3">
        <f>(Table1[[#This Row],[lowest_yearly_earnings]]+Table1[[#This Row],[highest_yearly_earnings]])/2</f>
        <v>9450000</v>
      </c>
      <c r="Y307" s="5">
        <v>230000</v>
      </c>
      <c r="Z307" s="6">
        <f>Table1[[#This Row],[subscribers_for_last_30_days]]/Table1[[#This Row],[subscribers]]</f>
        <v>1.2994350282485875E-2</v>
      </c>
      <c r="AA307">
        <v>2006</v>
      </c>
      <c r="AB307" t="s">
        <v>30</v>
      </c>
      <c r="AC307">
        <v>5</v>
      </c>
      <c r="AD307" s="1" t="str">
        <f>_xlfn.CONCAT(Table1[[#This Row],[created_month]]," ",Table1[[#This Row],[created_year]])</f>
        <v>Feb 2006</v>
      </c>
      <c r="AE307">
        <f>"Sept 2023" - Table1[[#This Row],[month_created]]</f>
        <v>6421</v>
      </c>
      <c r="AF307" s="2">
        <f>Table1[[#This Row],[age_days]]/365</f>
        <v>17.591780821917808</v>
      </c>
    </row>
    <row r="308" spans="1:32" x14ac:dyDescent="0.35">
      <c r="A308">
        <v>504</v>
      </c>
      <c r="B308">
        <f>_xlfn.RANK.EQ(Table1[[#This Row],[source_rank]],A:A,1)</f>
        <v>307</v>
      </c>
      <c r="C308" t="s">
        <v>452</v>
      </c>
      <c r="D308" s="4">
        <v>17700000</v>
      </c>
      <c r="E308" s="4">
        <v>9059696049</v>
      </c>
      <c r="F308" s="4">
        <f>Table1[[#This Row],[video views]]/Table1[[#This Row],[age_days]]</f>
        <v>1793289.0041567695</v>
      </c>
      <c r="G308" s="4">
        <f>Table1[[#This Row],[video views]]/Table1[[#This Row],[uploads]]</f>
        <v>5279543.1520979023</v>
      </c>
      <c r="H308" t="s">
        <v>24</v>
      </c>
      <c r="I308" t="s">
        <v>452</v>
      </c>
      <c r="J308" s="4">
        <v>1716</v>
      </c>
      <c r="K308" s="4">
        <f>Table1[[#This Row],[uploads]]/Table1[[#This Row],[age_years]]</f>
        <v>123.97862232779097</v>
      </c>
      <c r="L308" t="s">
        <v>453</v>
      </c>
      <c r="M308" t="s">
        <v>454</v>
      </c>
      <c r="N308" t="s">
        <v>29</v>
      </c>
      <c r="O308">
        <v>531</v>
      </c>
      <c r="P308">
        <v>1</v>
      </c>
      <c r="Q308">
        <v>123</v>
      </c>
      <c r="R308">
        <v>117727000</v>
      </c>
      <c r="S308" s="3">
        <v>29400</v>
      </c>
      <c r="T308" s="3">
        <v>470900</v>
      </c>
      <c r="U308" s="3">
        <f>(Table1[[#This Row],[lowest_monthly_earnings]]+Table1[[#This Row],[highest_monthly_earnings]])/2</f>
        <v>250150</v>
      </c>
      <c r="V308" s="3">
        <v>353200</v>
      </c>
      <c r="W308" s="3">
        <v>5700000</v>
      </c>
      <c r="X308" s="3">
        <f>(Table1[[#This Row],[lowest_yearly_earnings]]+Table1[[#This Row],[highest_yearly_earnings]])/2</f>
        <v>3026600</v>
      </c>
      <c r="Y308" s="5">
        <v>200000</v>
      </c>
      <c r="Z308" s="6">
        <f>Table1[[#This Row],[subscribers_for_last_30_days]]/Table1[[#This Row],[subscribers]]</f>
        <v>1.1299435028248588E-2</v>
      </c>
      <c r="AA308">
        <v>2009</v>
      </c>
      <c r="AB308" t="s">
        <v>91</v>
      </c>
      <c r="AC308">
        <v>9</v>
      </c>
      <c r="AD308" s="1" t="str">
        <f>_xlfn.CONCAT(Table1[[#This Row],[created_month]]," ",Table1[[#This Row],[created_year]])</f>
        <v>Nov 2009</v>
      </c>
      <c r="AE308">
        <f>"Sept 2023" - Table1[[#This Row],[month_created]]</f>
        <v>5052</v>
      </c>
      <c r="AF308" s="2">
        <f>Table1[[#This Row],[age_days]]/365</f>
        <v>13.841095890410958</v>
      </c>
    </row>
    <row r="309" spans="1:32" x14ac:dyDescent="0.35">
      <c r="A309">
        <v>505</v>
      </c>
      <c r="B309">
        <f>_xlfn.RANK.EQ(Table1[[#This Row],[source_rank]],A:A,1)</f>
        <v>308</v>
      </c>
      <c r="C309" t="s">
        <v>455</v>
      </c>
      <c r="D309" s="4">
        <v>17700000</v>
      </c>
      <c r="E309" s="4">
        <v>17247584185</v>
      </c>
      <c r="F309" s="4">
        <f>Table1[[#This Row],[video views]]/Table1[[#This Row],[age_days]]</f>
        <v>4761895.1366648264</v>
      </c>
      <c r="G309" s="4">
        <f>Table1[[#This Row],[video views]]/Table1[[#This Row],[uploads]]</f>
        <v>13106067.009878419</v>
      </c>
      <c r="H309" t="s">
        <v>24</v>
      </c>
      <c r="I309" t="s">
        <v>455</v>
      </c>
      <c r="J309" s="4">
        <v>1316</v>
      </c>
      <c r="K309" s="4">
        <f>Table1[[#This Row],[uploads]]/Table1[[#This Row],[age_years]]</f>
        <v>132.61733848702374</v>
      </c>
      <c r="L309" t="s">
        <v>80</v>
      </c>
      <c r="M309" t="s">
        <v>81</v>
      </c>
      <c r="N309" t="s">
        <v>20</v>
      </c>
      <c r="O309">
        <v>162</v>
      </c>
      <c r="P309">
        <v>10</v>
      </c>
      <c r="Q309">
        <v>107</v>
      </c>
      <c r="R309">
        <v>640030000</v>
      </c>
      <c r="S309" s="3">
        <v>160000</v>
      </c>
      <c r="T309" s="3">
        <v>2600000</v>
      </c>
      <c r="U309" s="3">
        <f>(Table1[[#This Row],[lowest_monthly_earnings]]+Table1[[#This Row],[highest_monthly_earnings]])/2</f>
        <v>1380000</v>
      </c>
      <c r="V309" s="3">
        <v>1900000</v>
      </c>
      <c r="W309" s="3">
        <v>30700000</v>
      </c>
      <c r="X309" s="3">
        <f>(Table1[[#This Row],[lowest_yearly_earnings]]+Table1[[#This Row],[highest_yearly_earnings]])/2</f>
        <v>16300000</v>
      </c>
      <c r="Y309" s="5">
        <v>600000</v>
      </c>
      <c r="Z309" s="6">
        <f>Table1[[#This Row],[subscribers_for_last_30_days]]/Table1[[#This Row],[subscribers]]</f>
        <v>3.3898305084745763E-2</v>
      </c>
      <c r="AA309">
        <v>2013</v>
      </c>
      <c r="AB309" t="s">
        <v>83</v>
      </c>
      <c r="AC309">
        <v>18</v>
      </c>
      <c r="AD309" s="1" t="str">
        <f>_xlfn.CONCAT(Table1[[#This Row],[created_month]]," ",Table1[[#This Row],[created_year]])</f>
        <v>Oct 2013</v>
      </c>
      <c r="AE309">
        <f>"Sept 2023" - Table1[[#This Row],[month_created]]</f>
        <v>3622</v>
      </c>
      <c r="AF309" s="2">
        <f>Table1[[#This Row],[age_days]]/365</f>
        <v>9.9232876712328775</v>
      </c>
    </row>
    <row r="310" spans="1:32" x14ac:dyDescent="0.35">
      <c r="A310">
        <v>507</v>
      </c>
      <c r="B310">
        <f>_xlfn.RANK.EQ(Table1[[#This Row],[source_rank]],A:A,1)</f>
        <v>309</v>
      </c>
      <c r="C310" t="s">
        <v>456</v>
      </c>
      <c r="D310" s="4">
        <v>17600000</v>
      </c>
      <c r="E310" s="4">
        <v>2274007523</v>
      </c>
      <c r="F310" s="4">
        <f>Table1[[#This Row],[video views]]/Table1[[#This Row],[age_days]]</f>
        <v>491571.01664504973</v>
      </c>
      <c r="G310" s="4">
        <f>Table1[[#This Row],[video views]]/Table1[[#This Row],[uploads]]</f>
        <v>9759688.9399141632</v>
      </c>
      <c r="H310" t="s">
        <v>119</v>
      </c>
      <c r="I310" t="s">
        <v>456</v>
      </c>
      <c r="J310" s="4">
        <v>233</v>
      </c>
      <c r="K310" s="4">
        <f>Table1[[#This Row],[uploads]]/Table1[[#This Row],[age_years]]</f>
        <v>18.384133160397752</v>
      </c>
      <c r="L310" t="s">
        <v>139</v>
      </c>
      <c r="M310" t="s">
        <v>140</v>
      </c>
      <c r="N310" t="s">
        <v>119</v>
      </c>
      <c r="O310">
        <v>4139</v>
      </c>
      <c r="P310">
        <v>17</v>
      </c>
      <c r="Q310">
        <v>25</v>
      </c>
      <c r="R310">
        <v>27445000</v>
      </c>
      <c r="S310" s="3">
        <v>6900</v>
      </c>
      <c r="T310" s="3">
        <v>109800</v>
      </c>
      <c r="U310" s="3">
        <f>(Table1[[#This Row],[lowest_monthly_earnings]]+Table1[[#This Row],[highest_monthly_earnings]])/2</f>
        <v>58350</v>
      </c>
      <c r="V310" s="3">
        <v>82300</v>
      </c>
      <c r="W310" s="3">
        <v>1300000</v>
      </c>
      <c r="X310" s="3">
        <f>(Table1[[#This Row],[lowest_yearly_earnings]]+Table1[[#This Row],[highest_yearly_earnings]])/2</f>
        <v>691150</v>
      </c>
      <c r="Y310" s="5">
        <v>100000</v>
      </c>
      <c r="Z310" s="6">
        <f>Table1[[#This Row],[subscribers_for_last_30_days]]/Table1[[#This Row],[subscribers]]</f>
        <v>5.681818181818182E-3</v>
      </c>
      <c r="AA310">
        <v>2011</v>
      </c>
      <c r="AB310" t="s">
        <v>47</v>
      </c>
      <c r="AC310">
        <v>5</v>
      </c>
      <c r="AD310" s="1" t="str">
        <f>_xlfn.CONCAT(Table1[[#This Row],[created_month]]," ",Table1[[#This Row],[created_year]])</f>
        <v>Jan 2011</v>
      </c>
      <c r="AE310">
        <f>"Sept 2023" - Table1[[#This Row],[month_created]]</f>
        <v>4626</v>
      </c>
      <c r="AF310" s="2">
        <f>Table1[[#This Row],[age_days]]/365</f>
        <v>12.673972602739726</v>
      </c>
    </row>
    <row r="311" spans="1:32" x14ac:dyDescent="0.35">
      <c r="A311">
        <v>508</v>
      </c>
      <c r="B311">
        <f>_xlfn.RANK.EQ(Table1[[#This Row],[source_rank]],A:A,1)</f>
        <v>310</v>
      </c>
      <c r="C311" t="s">
        <v>457</v>
      </c>
      <c r="D311" s="4">
        <v>17600000</v>
      </c>
      <c r="E311" s="4">
        <v>2977741577</v>
      </c>
      <c r="F311" s="4">
        <f>Table1[[#This Row],[video views]]/Table1[[#This Row],[age_days]]</f>
        <v>1340117.7214221421</v>
      </c>
      <c r="G311" s="4">
        <f>Table1[[#This Row],[video views]]/Table1[[#This Row],[uploads]]</f>
        <v>23263606.0703125</v>
      </c>
      <c r="H311" t="s">
        <v>59</v>
      </c>
      <c r="I311" t="s">
        <v>457</v>
      </c>
      <c r="J311" s="4">
        <v>128</v>
      </c>
      <c r="K311" s="4">
        <f>Table1[[#This Row],[uploads]]/Table1[[#This Row],[age_years]]</f>
        <v>21.026102610261027</v>
      </c>
      <c r="L311" t="s">
        <v>458</v>
      </c>
      <c r="M311" t="s">
        <v>459</v>
      </c>
      <c r="N311" t="s">
        <v>128</v>
      </c>
      <c r="O311">
        <v>2917</v>
      </c>
      <c r="P311">
        <v>1</v>
      </c>
      <c r="Q311">
        <v>16</v>
      </c>
      <c r="R311">
        <v>22354000</v>
      </c>
      <c r="S311" s="3">
        <v>5600</v>
      </c>
      <c r="T311" s="3">
        <v>89400</v>
      </c>
      <c r="U311" s="3">
        <f>(Table1[[#This Row],[lowest_monthly_earnings]]+Table1[[#This Row],[highest_monthly_earnings]])/2</f>
        <v>47500</v>
      </c>
      <c r="V311" s="3">
        <v>67100</v>
      </c>
      <c r="W311" s="3">
        <v>1100000</v>
      </c>
      <c r="X311" s="3">
        <f>(Table1[[#This Row],[lowest_yearly_earnings]]+Table1[[#This Row],[highest_yearly_earnings]])/2</f>
        <v>583550</v>
      </c>
      <c r="Y311" s="5">
        <v>100000</v>
      </c>
      <c r="Z311" s="6">
        <f>Table1[[#This Row],[subscribers_for_last_30_days]]/Table1[[#This Row],[subscribers]]</f>
        <v>5.681818181818182E-3</v>
      </c>
      <c r="AA311">
        <v>2017</v>
      </c>
      <c r="AB311" t="s">
        <v>57</v>
      </c>
      <c r="AC311">
        <v>22</v>
      </c>
      <c r="AD311" s="1" t="str">
        <f>_xlfn.CONCAT(Table1[[#This Row],[created_month]]," ",Table1[[#This Row],[created_year]])</f>
        <v>Aug 2017</v>
      </c>
      <c r="AE311">
        <f>"Sept 2023" - Table1[[#This Row],[month_created]]</f>
        <v>2222</v>
      </c>
      <c r="AF311" s="2">
        <f>Table1[[#This Row],[age_days]]/365</f>
        <v>6.087671232876712</v>
      </c>
    </row>
    <row r="312" spans="1:32" x14ac:dyDescent="0.35">
      <c r="A312">
        <v>510</v>
      </c>
      <c r="B312">
        <f>_xlfn.RANK.EQ(Table1[[#This Row],[source_rank]],A:A,1)</f>
        <v>311</v>
      </c>
      <c r="C312" t="s">
        <v>460</v>
      </c>
      <c r="D312" s="4">
        <v>17600000</v>
      </c>
      <c r="E312" s="4">
        <v>6306204566</v>
      </c>
      <c r="F312" s="4">
        <f>Table1[[#This Row],[video views]]/Table1[[#This Row],[age_days]]</f>
        <v>1802287.6724778509</v>
      </c>
      <c r="G312" s="4">
        <f>Table1[[#This Row],[video views]]/Table1[[#This Row],[uploads]]</f>
        <v>1341174.9396001701</v>
      </c>
      <c r="H312" t="s">
        <v>38</v>
      </c>
      <c r="I312" t="s">
        <v>460</v>
      </c>
      <c r="J312" s="4">
        <v>4702</v>
      </c>
      <c r="K312" s="4">
        <f>Table1[[#This Row],[uploads]]/Table1[[#This Row],[age_years]]</f>
        <v>490.49156901971992</v>
      </c>
      <c r="L312" t="s">
        <v>99</v>
      </c>
      <c r="M312" t="s">
        <v>100</v>
      </c>
      <c r="N312" t="s">
        <v>27</v>
      </c>
      <c r="O312">
        <v>973</v>
      </c>
      <c r="P312">
        <v>3</v>
      </c>
      <c r="Q312">
        <v>36</v>
      </c>
      <c r="R312">
        <v>100215000</v>
      </c>
      <c r="S312" s="3">
        <v>25100</v>
      </c>
      <c r="T312" s="3">
        <v>400900</v>
      </c>
      <c r="U312" s="3">
        <f>(Table1[[#This Row],[lowest_monthly_earnings]]+Table1[[#This Row],[highest_monthly_earnings]])/2</f>
        <v>213000</v>
      </c>
      <c r="V312" s="3">
        <v>300600</v>
      </c>
      <c r="W312" s="3">
        <v>4800000</v>
      </c>
      <c r="X312" s="3">
        <f>(Table1[[#This Row],[lowest_yearly_earnings]]+Table1[[#This Row],[highest_yearly_earnings]])/2</f>
        <v>2550300</v>
      </c>
      <c r="Y312" s="5">
        <v>500000</v>
      </c>
      <c r="Z312" s="6">
        <f>Table1[[#This Row],[subscribers_for_last_30_days]]/Table1[[#This Row],[subscribers]]</f>
        <v>2.8409090909090908E-2</v>
      </c>
      <c r="AA312">
        <v>2014</v>
      </c>
      <c r="AB312" t="s">
        <v>30</v>
      </c>
      <c r="AC312">
        <v>1</v>
      </c>
      <c r="AD312" s="1" t="str">
        <f>_xlfn.CONCAT(Table1[[#This Row],[created_month]]," ",Table1[[#This Row],[created_year]])</f>
        <v>Feb 2014</v>
      </c>
      <c r="AE312">
        <f>"Sept 2023" - Table1[[#This Row],[month_created]]</f>
        <v>3499</v>
      </c>
      <c r="AF312" s="2">
        <f>Table1[[#This Row],[age_days]]/365</f>
        <v>9.5863013698630137</v>
      </c>
    </row>
    <row r="313" spans="1:32" x14ac:dyDescent="0.35">
      <c r="A313">
        <v>513</v>
      </c>
      <c r="B313">
        <f>_xlfn.RANK.EQ(Table1[[#This Row],[source_rank]],A:A,1)</f>
        <v>312</v>
      </c>
      <c r="C313" t="s">
        <v>461</v>
      </c>
      <c r="D313" s="4">
        <v>17500000</v>
      </c>
      <c r="E313" s="4">
        <v>7263619576</v>
      </c>
      <c r="F313" s="4">
        <f>Table1[[#This Row],[video views]]/Table1[[#This Row],[age_days]]</f>
        <v>1249332.5724114208</v>
      </c>
      <c r="G313" s="4">
        <f>Table1[[#This Row],[video views]]/Table1[[#This Row],[uploads]]</f>
        <v>39747.9483424719</v>
      </c>
      <c r="H313" t="s">
        <v>85</v>
      </c>
      <c r="I313" t="s">
        <v>461</v>
      </c>
      <c r="J313" s="4">
        <v>182742</v>
      </c>
      <c r="K313" s="4">
        <f>Table1[[#This Row],[uploads]]/Table1[[#This Row],[age_years]]</f>
        <v>11472.450980392157</v>
      </c>
      <c r="L313" t="s">
        <v>21</v>
      </c>
      <c r="M313" t="s">
        <v>22</v>
      </c>
      <c r="N313" t="s">
        <v>86</v>
      </c>
      <c r="O313">
        <v>770</v>
      </c>
      <c r="P313">
        <v>85</v>
      </c>
      <c r="Q313">
        <v>10</v>
      </c>
      <c r="R313">
        <v>394106000</v>
      </c>
      <c r="S313" s="3">
        <v>98500</v>
      </c>
      <c r="T313" s="3">
        <v>1600000</v>
      </c>
      <c r="U313" s="3">
        <f>(Table1[[#This Row],[lowest_monthly_earnings]]+Table1[[#This Row],[highest_monthly_earnings]])/2</f>
        <v>849250</v>
      </c>
      <c r="V313" s="3">
        <v>1200000</v>
      </c>
      <c r="W313" s="3">
        <v>18900000</v>
      </c>
      <c r="X313" s="3">
        <f>(Table1[[#This Row],[lowest_yearly_earnings]]+Table1[[#This Row],[highest_yearly_earnings]])/2</f>
        <v>10050000</v>
      </c>
      <c r="Y313" s="5">
        <v>700000</v>
      </c>
      <c r="Z313" s="6">
        <f>Table1[[#This Row],[subscribers_for_last_30_days]]/Table1[[#This Row],[subscribers]]</f>
        <v>0.04</v>
      </c>
      <c r="AA313">
        <v>2007</v>
      </c>
      <c r="AB313" t="s">
        <v>83</v>
      </c>
      <c r="AC313">
        <v>25</v>
      </c>
      <c r="AD313" s="1" t="str">
        <f>_xlfn.CONCAT(Table1[[#This Row],[created_month]]," ",Table1[[#This Row],[created_year]])</f>
        <v>Oct 2007</v>
      </c>
      <c r="AE313">
        <f>"Sept 2023" - Table1[[#This Row],[month_created]]</f>
        <v>5814</v>
      </c>
      <c r="AF313" s="2">
        <f>Table1[[#This Row],[age_days]]/365</f>
        <v>15.92876712328767</v>
      </c>
    </row>
    <row r="314" spans="1:32" x14ac:dyDescent="0.35">
      <c r="A314">
        <v>514</v>
      </c>
      <c r="B314">
        <f>_xlfn.RANK.EQ(Table1[[#This Row],[source_rank]],A:A,1)</f>
        <v>313</v>
      </c>
      <c r="C314" t="s">
        <v>462</v>
      </c>
      <c r="D314" s="4">
        <v>17500000</v>
      </c>
      <c r="E314" s="4">
        <v>7612385622</v>
      </c>
      <c r="F314" s="4">
        <f>Table1[[#This Row],[video views]]/Table1[[#This Row],[age_days]]</f>
        <v>3474388.6910086717</v>
      </c>
      <c r="G314" s="4">
        <f>Table1[[#This Row],[video views]]/Table1[[#This Row],[uploads]]</f>
        <v>51089836.389261745</v>
      </c>
      <c r="H314" t="s">
        <v>29</v>
      </c>
      <c r="I314" t="s">
        <v>462</v>
      </c>
      <c r="J314" s="4">
        <v>149</v>
      </c>
      <c r="K314" s="4">
        <f>Table1[[#This Row],[uploads]]/Table1[[#This Row],[age_years]]</f>
        <v>24.821999087174806</v>
      </c>
      <c r="L314" t="s">
        <v>21</v>
      </c>
      <c r="M314" t="s">
        <v>22</v>
      </c>
      <c r="N314" t="s">
        <v>29</v>
      </c>
      <c r="O314">
        <v>723</v>
      </c>
      <c r="P314">
        <v>86</v>
      </c>
      <c r="Q314">
        <v>124</v>
      </c>
      <c r="R314">
        <v>109847000</v>
      </c>
      <c r="S314" s="3">
        <v>27500</v>
      </c>
      <c r="T314" s="3">
        <v>439400</v>
      </c>
      <c r="U314" s="3">
        <f>(Table1[[#This Row],[lowest_monthly_earnings]]+Table1[[#This Row],[highest_monthly_earnings]])/2</f>
        <v>233450</v>
      </c>
      <c r="V314" s="3">
        <v>329500</v>
      </c>
      <c r="W314" s="3">
        <v>5300000</v>
      </c>
      <c r="X314" s="3">
        <f>(Table1[[#This Row],[lowest_yearly_earnings]]+Table1[[#This Row],[highest_yearly_earnings]])/2</f>
        <v>2814750</v>
      </c>
      <c r="Y314" s="5">
        <v>300000</v>
      </c>
      <c r="Z314" s="6">
        <f>Table1[[#This Row],[subscribers_for_last_30_days]]/Table1[[#This Row],[subscribers]]</f>
        <v>1.7142857142857144E-2</v>
      </c>
      <c r="AA314">
        <v>2017</v>
      </c>
      <c r="AB314" t="s">
        <v>33</v>
      </c>
      <c r="AC314">
        <v>27</v>
      </c>
      <c r="AD314" s="1" t="str">
        <f>_xlfn.CONCAT(Table1[[#This Row],[created_month]]," ",Table1[[#This Row],[created_year]])</f>
        <v>Sep 2017</v>
      </c>
      <c r="AE314">
        <f>"Sept 2023" - Table1[[#This Row],[month_created]]</f>
        <v>2191</v>
      </c>
      <c r="AF314" s="2">
        <f>Table1[[#This Row],[age_days]]/365</f>
        <v>6.0027397260273974</v>
      </c>
    </row>
    <row r="315" spans="1:32" x14ac:dyDescent="0.35">
      <c r="A315">
        <v>516</v>
      </c>
      <c r="B315">
        <f>_xlfn.RANK.EQ(Table1[[#This Row],[source_rank]],A:A,1)</f>
        <v>314</v>
      </c>
      <c r="C315" t="s">
        <v>463</v>
      </c>
      <c r="D315" s="4">
        <v>17400000</v>
      </c>
      <c r="E315" s="4">
        <v>17763586483</v>
      </c>
      <c r="F315" s="4">
        <f>Table1[[#This Row],[video views]]/Table1[[#This Row],[age_days]]</f>
        <v>4388237.7675395254</v>
      </c>
      <c r="G315" s="4">
        <f>Table1[[#This Row],[video views]]/Table1[[#This Row],[uploads]]</f>
        <v>4027110.9687145771</v>
      </c>
      <c r="H315" t="s">
        <v>38</v>
      </c>
      <c r="I315" t="s">
        <v>463</v>
      </c>
      <c r="J315" s="4">
        <v>4411</v>
      </c>
      <c r="K315" s="4">
        <f>Table1[[#This Row],[uploads]]/Table1[[#This Row],[age_years]]</f>
        <v>397.73097826086956</v>
      </c>
      <c r="L315" t="s">
        <v>25</v>
      </c>
      <c r="M315" t="s">
        <v>26</v>
      </c>
      <c r="N315" t="s">
        <v>27</v>
      </c>
      <c r="O315">
        <v>152</v>
      </c>
      <c r="P315">
        <v>129</v>
      </c>
      <c r="Q315">
        <v>37</v>
      </c>
      <c r="R315">
        <v>439870000</v>
      </c>
      <c r="S315" s="3">
        <v>110000</v>
      </c>
      <c r="T315" s="3">
        <v>1800000</v>
      </c>
      <c r="U315" s="3">
        <f>(Table1[[#This Row],[lowest_monthly_earnings]]+Table1[[#This Row],[highest_monthly_earnings]])/2</f>
        <v>955000</v>
      </c>
      <c r="V315" s="3">
        <v>1300000</v>
      </c>
      <c r="W315" s="3">
        <v>21100000</v>
      </c>
      <c r="X315" s="3">
        <f>(Table1[[#This Row],[lowest_yearly_earnings]]+Table1[[#This Row],[highest_yearly_earnings]])/2</f>
        <v>11200000</v>
      </c>
      <c r="Y315" s="5">
        <v>400000</v>
      </c>
      <c r="Z315" s="6">
        <f>Table1[[#This Row],[subscribers_for_last_30_days]]/Table1[[#This Row],[subscribers]]</f>
        <v>2.2988505747126436E-2</v>
      </c>
      <c r="AA315">
        <v>2012</v>
      </c>
      <c r="AB315" t="s">
        <v>57</v>
      </c>
      <c r="AC315">
        <v>13</v>
      </c>
      <c r="AD315" s="1" t="str">
        <f>_xlfn.CONCAT(Table1[[#This Row],[created_month]]," ",Table1[[#This Row],[created_year]])</f>
        <v>Aug 2012</v>
      </c>
      <c r="AE315">
        <f>"Sept 2023" - Table1[[#This Row],[month_created]]</f>
        <v>4048</v>
      </c>
      <c r="AF315" s="2">
        <f>Table1[[#This Row],[age_days]]/365</f>
        <v>11.09041095890411</v>
      </c>
    </row>
    <row r="316" spans="1:32" x14ac:dyDescent="0.35">
      <c r="A316">
        <v>517</v>
      </c>
      <c r="B316">
        <f>_xlfn.RANK.EQ(Table1[[#This Row],[source_rank]],A:A,1)</f>
        <v>315</v>
      </c>
      <c r="C316" t="s">
        <v>464</v>
      </c>
      <c r="D316" s="4">
        <v>17400000</v>
      </c>
      <c r="E316" s="4">
        <v>13043561912</v>
      </c>
      <c r="F316" s="4">
        <f>Table1[[#This Row],[video views]]/Table1[[#This Row],[age_days]]</f>
        <v>3727797.0597313517</v>
      </c>
      <c r="G316" s="4">
        <f>Table1[[#This Row],[video views]]/Table1[[#This Row],[uploads]]</f>
        <v>110120.57537484803</v>
      </c>
      <c r="H316" t="s">
        <v>29</v>
      </c>
      <c r="I316" t="s">
        <v>464</v>
      </c>
      <c r="J316" s="4">
        <v>118448</v>
      </c>
      <c r="K316" s="4">
        <f>Table1[[#This Row],[uploads]]/Table1[[#This Row],[age_years]]</f>
        <v>12355.96456130323</v>
      </c>
      <c r="L316" t="s">
        <v>123</v>
      </c>
      <c r="M316" t="s">
        <v>124</v>
      </c>
      <c r="N316" t="s">
        <v>86</v>
      </c>
      <c r="O316">
        <v>286</v>
      </c>
      <c r="P316">
        <v>8</v>
      </c>
      <c r="Q316">
        <v>11</v>
      </c>
      <c r="R316">
        <v>235993000</v>
      </c>
      <c r="S316" s="3">
        <v>59000</v>
      </c>
      <c r="T316" s="3">
        <v>944000</v>
      </c>
      <c r="U316" s="3">
        <f>(Table1[[#This Row],[lowest_monthly_earnings]]+Table1[[#This Row],[highest_monthly_earnings]])/2</f>
        <v>501500</v>
      </c>
      <c r="V316" s="3">
        <v>708000</v>
      </c>
      <c r="W316" s="3">
        <v>11300000</v>
      </c>
      <c r="X316" s="3">
        <f>(Table1[[#This Row],[lowest_yearly_earnings]]+Table1[[#This Row],[highest_yearly_earnings]])/2</f>
        <v>6004000</v>
      </c>
      <c r="Y316" s="5">
        <v>200000</v>
      </c>
      <c r="Z316" s="6">
        <f>Table1[[#This Row],[subscribers_for_last_30_days]]/Table1[[#This Row],[subscribers]]</f>
        <v>1.1494252873563218E-2</v>
      </c>
      <c r="AA316">
        <v>2014</v>
      </c>
      <c r="AB316" t="s">
        <v>30</v>
      </c>
      <c r="AC316">
        <v>5</v>
      </c>
      <c r="AD316" s="1" t="str">
        <f>_xlfn.CONCAT(Table1[[#This Row],[created_month]]," ",Table1[[#This Row],[created_year]])</f>
        <v>Feb 2014</v>
      </c>
      <c r="AE316">
        <f>"Sept 2023" - Table1[[#This Row],[month_created]]</f>
        <v>3499</v>
      </c>
      <c r="AF316" s="2">
        <f>Table1[[#This Row],[age_days]]/365</f>
        <v>9.5863013698630137</v>
      </c>
    </row>
    <row r="317" spans="1:32" x14ac:dyDescent="0.35">
      <c r="A317">
        <v>520</v>
      </c>
      <c r="B317">
        <f>_xlfn.RANK.EQ(Table1[[#This Row],[source_rank]],A:A,1)</f>
        <v>316</v>
      </c>
      <c r="C317" t="s">
        <v>465</v>
      </c>
      <c r="D317" s="4">
        <v>17300000</v>
      </c>
      <c r="E317" s="4">
        <v>1026425106</v>
      </c>
      <c r="F317" s="4">
        <f>Table1[[#This Row],[video views]]/Table1[[#This Row],[age_days]]</f>
        <v>153979.16381638162</v>
      </c>
      <c r="G317" s="4">
        <f>Table1[[#This Row],[video views]]/Table1[[#This Row],[uploads]]</f>
        <v>5702361.7000000002</v>
      </c>
      <c r="H317" t="s">
        <v>208</v>
      </c>
      <c r="I317" t="s">
        <v>465</v>
      </c>
      <c r="J317" s="4">
        <v>180</v>
      </c>
      <c r="K317" s="4">
        <f>Table1[[#This Row],[uploads]]/Table1[[#This Row],[age_years]]</f>
        <v>9.8559855985598563</v>
      </c>
      <c r="L317" t="s">
        <v>25</v>
      </c>
      <c r="M317" t="s">
        <v>26</v>
      </c>
      <c r="N317" t="s">
        <v>209</v>
      </c>
      <c r="O317">
        <v>11274</v>
      </c>
      <c r="P317">
        <v>130</v>
      </c>
      <c r="Q317">
        <v>9</v>
      </c>
      <c r="R317">
        <v>46484000</v>
      </c>
      <c r="S317" s="3">
        <v>11600</v>
      </c>
      <c r="T317" s="3">
        <v>185900</v>
      </c>
      <c r="U317" s="3">
        <f>(Table1[[#This Row],[lowest_monthly_earnings]]+Table1[[#This Row],[highest_monthly_earnings]])/2</f>
        <v>98750</v>
      </c>
      <c r="V317" s="3">
        <v>139500</v>
      </c>
      <c r="W317" s="3">
        <v>2200000</v>
      </c>
      <c r="X317" s="3">
        <f>(Table1[[#This Row],[lowest_yearly_earnings]]+Table1[[#This Row],[highest_yearly_earnings]])/2</f>
        <v>1169750</v>
      </c>
      <c r="Y317" s="5">
        <v>100000</v>
      </c>
      <c r="Z317" s="6">
        <f>Table1[[#This Row],[subscribers_for_last_30_days]]/Table1[[#This Row],[subscribers]]</f>
        <v>5.7803468208092483E-3</v>
      </c>
      <c r="AA317">
        <v>2005</v>
      </c>
      <c r="AB317" t="s">
        <v>56</v>
      </c>
      <c r="AC317">
        <v>22</v>
      </c>
      <c r="AD317" s="1" t="str">
        <f>_xlfn.CONCAT(Table1[[#This Row],[created_month]]," ",Table1[[#This Row],[created_year]])</f>
        <v>Jun 2005</v>
      </c>
      <c r="AE317">
        <f>"Sept 2023" - Table1[[#This Row],[month_created]]</f>
        <v>6666</v>
      </c>
      <c r="AF317" s="2">
        <f>Table1[[#This Row],[age_days]]/365</f>
        <v>18.263013698630136</v>
      </c>
    </row>
    <row r="318" spans="1:32" x14ac:dyDescent="0.35">
      <c r="A318">
        <v>522</v>
      </c>
      <c r="B318">
        <f>_xlfn.RANK.EQ(Table1[[#This Row],[source_rank]],A:A,1)</f>
        <v>317</v>
      </c>
      <c r="C318" t="s">
        <v>466</v>
      </c>
      <c r="D318" s="4">
        <v>17300000</v>
      </c>
      <c r="E318" s="4">
        <v>11371738047</v>
      </c>
      <c r="F318" s="4">
        <f>Table1[[#This Row],[video views]]/Table1[[#This Row],[age_days]]</f>
        <v>3427286.9339963836</v>
      </c>
      <c r="G318" s="4">
        <f>Table1[[#This Row],[video views]]/Table1[[#This Row],[uploads]]</f>
        <v>2380020.520510674</v>
      </c>
      <c r="H318" t="s">
        <v>29</v>
      </c>
      <c r="I318" t="s">
        <v>466</v>
      </c>
      <c r="J318" s="4">
        <v>4778</v>
      </c>
      <c r="K318" s="4">
        <f>Table1[[#This Row],[uploads]]/Table1[[#This Row],[age_years]]</f>
        <v>525.60880048221816</v>
      </c>
      <c r="L318" t="s">
        <v>21</v>
      </c>
      <c r="M318" t="s">
        <v>22</v>
      </c>
      <c r="N318" t="s">
        <v>29</v>
      </c>
      <c r="O318">
        <v>356</v>
      </c>
      <c r="P318">
        <v>87</v>
      </c>
      <c r="Q318">
        <v>125</v>
      </c>
      <c r="R318">
        <v>331944000</v>
      </c>
      <c r="S318" s="3">
        <v>83000</v>
      </c>
      <c r="T318" s="3">
        <v>1300000</v>
      </c>
      <c r="U318" s="3">
        <f>(Table1[[#This Row],[lowest_monthly_earnings]]+Table1[[#This Row],[highest_monthly_earnings]])/2</f>
        <v>691500</v>
      </c>
      <c r="V318" s="3">
        <v>995800</v>
      </c>
      <c r="W318" s="3">
        <v>15900000</v>
      </c>
      <c r="X318" s="3">
        <f>(Table1[[#This Row],[lowest_yearly_earnings]]+Table1[[#This Row],[highest_yearly_earnings]])/2</f>
        <v>8447900</v>
      </c>
      <c r="Y318" s="5">
        <v>300000</v>
      </c>
      <c r="Z318" s="6">
        <f>Table1[[#This Row],[subscribers_for_last_30_days]]/Table1[[#This Row],[subscribers]]</f>
        <v>1.7341040462427744E-2</v>
      </c>
      <c r="AA318">
        <v>2014</v>
      </c>
      <c r="AB318" t="s">
        <v>57</v>
      </c>
      <c r="AC318">
        <v>4</v>
      </c>
      <c r="AD318" s="1" t="str">
        <f>_xlfn.CONCAT(Table1[[#This Row],[created_month]]," ",Table1[[#This Row],[created_year]])</f>
        <v>Aug 2014</v>
      </c>
      <c r="AE318">
        <f>"Sept 2023" - Table1[[#This Row],[month_created]]</f>
        <v>3318</v>
      </c>
      <c r="AF318" s="2">
        <f>Table1[[#This Row],[age_days]]/365</f>
        <v>9.0904109589041102</v>
      </c>
    </row>
    <row r="319" spans="1:32" x14ac:dyDescent="0.35">
      <c r="A319">
        <v>525</v>
      </c>
      <c r="B319">
        <f>_xlfn.RANK.EQ(Table1[[#This Row],[source_rank]],A:A,1)</f>
        <v>318</v>
      </c>
      <c r="C319" t="s">
        <v>467</v>
      </c>
      <c r="D319" s="4">
        <v>17200000</v>
      </c>
      <c r="E319" s="4">
        <v>3606912471</v>
      </c>
      <c r="F319" s="4">
        <f>Table1[[#This Row],[video views]]/Table1[[#This Row],[age_days]]</f>
        <v>637038.58548216172</v>
      </c>
      <c r="G319" s="4">
        <f>Table1[[#This Row],[video views]]/Table1[[#This Row],[uploads]]</f>
        <v>2301794.8123803446</v>
      </c>
      <c r="H319" t="s">
        <v>208</v>
      </c>
      <c r="I319" t="s">
        <v>467</v>
      </c>
      <c r="J319" s="4">
        <v>1567</v>
      </c>
      <c r="K319" s="4">
        <f>Table1[[#This Row],[uploads]]/Table1[[#This Row],[age_years]]</f>
        <v>101.01642529141645</v>
      </c>
      <c r="L319" t="s">
        <v>25</v>
      </c>
      <c r="M319" t="s">
        <v>26</v>
      </c>
      <c r="N319" t="s">
        <v>209</v>
      </c>
      <c r="O319">
        <v>2196</v>
      </c>
      <c r="P319">
        <v>131</v>
      </c>
      <c r="Q319">
        <v>10</v>
      </c>
      <c r="R319">
        <v>52325000</v>
      </c>
      <c r="S319" s="3">
        <v>13100</v>
      </c>
      <c r="T319" s="3">
        <v>209300</v>
      </c>
      <c r="U319" s="3">
        <f>(Table1[[#This Row],[lowest_monthly_earnings]]+Table1[[#This Row],[highest_monthly_earnings]])/2</f>
        <v>111200</v>
      </c>
      <c r="V319" s="3">
        <v>157000</v>
      </c>
      <c r="W319" s="3">
        <v>2500000</v>
      </c>
      <c r="X319" s="3">
        <f>(Table1[[#This Row],[lowest_yearly_earnings]]+Table1[[#This Row],[highest_yearly_earnings]])/2</f>
        <v>1328500</v>
      </c>
      <c r="Y319" s="5">
        <v>100000</v>
      </c>
      <c r="Z319" s="6">
        <f>Table1[[#This Row],[subscribers_for_last_30_days]]/Table1[[#This Row],[subscribers]]</f>
        <v>5.8139534883720929E-3</v>
      </c>
      <c r="AA319">
        <v>2008</v>
      </c>
      <c r="AB319" t="s">
        <v>23</v>
      </c>
      <c r="AC319">
        <v>21</v>
      </c>
      <c r="AD319" s="1" t="str">
        <f>_xlfn.CONCAT(Table1[[#This Row],[created_month]]," ",Table1[[#This Row],[created_year]])</f>
        <v>Mar 2008</v>
      </c>
      <c r="AE319">
        <f>"Sept 2023" - Table1[[#This Row],[month_created]]</f>
        <v>5662</v>
      </c>
      <c r="AF319" s="2">
        <f>Table1[[#This Row],[age_days]]/365</f>
        <v>15.512328767123288</v>
      </c>
    </row>
    <row r="320" spans="1:32" x14ac:dyDescent="0.35">
      <c r="A320">
        <v>528</v>
      </c>
      <c r="B320">
        <f>_xlfn.RANK.EQ(Table1[[#This Row],[source_rank]],A:A,1)</f>
        <v>319</v>
      </c>
      <c r="C320" t="s">
        <v>468</v>
      </c>
      <c r="D320" s="4">
        <v>17200000</v>
      </c>
      <c r="E320" s="4">
        <v>11445492404</v>
      </c>
      <c r="F320" s="4">
        <f>Table1[[#This Row],[video views]]/Table1[[#This Row],[age_days]]</f>
        <v>3684962.1390856407</v>
      </c>
      <c r="G320" s="4">
        <f>Table1[[#This Row],[video views]]/Table1[[#This Row],[uploads]]</f>
        <v>11365930.887785502</v>
      </c>
      <c r="H320" t="s">
        <v>32</v>
      </c>
      <c r="I320" t="s">
        <v>468</v>
      </c>
      <c r="J320" s="4">
        <v>1007</v>
      </c>
      <c r="K320" s="4">
        <f>Table1[[#This Row],[uploads]]/Table1[[#This Row],[age_years]]</f>
        <v>118.33708950418544</v>
      </c>
      <c r="L320" t="s">
        <v>80</v>
      </c>
      <c r="M320" t="s">
        <v>81</v>
      </c>
      <c r="N320" t="s">
        <v>32</v>
      </c>
      <c r="O320">
        <v>353</v>
      </c>
      <c r="P320">
        <v>11</v>
      </c>
      <c r="Q320">
        <v>28</v>
      </c>
      <c r="R320">
        <v>83709000</v>
      </c>
      <c r="S320" s="3">
        <v>20900</v>
      </c>
      <c r="T320" s="3">
        <v>334800</v>
      </c>
      <c r="U320" s="3">
        <f>(Table1[[#This Row],[lowest_monthly_earnings]]+Table1[[#This Row],[highest_monthly_earnings]])/2</f>
        <v>177850</v>
      </c>
      <c r="V320" s="3">
        <v>251100</v>
      </c>
      <c r="W320" s="3">
        <v>4000000</v>
      </c>
      <c r="X320" s="3">
        <f>(Table1[[#This Row],[lowest_yearly_earnings]]+Table1[[#This Row],[highest_yearly_earnings]])/2</f>
        <v>2125550</v>
      </c>
      <c r="Y320" s="5">
        <v>100000</v>
      </c>
      <c r="Z320" s="6">
        <f>Table1[[#This Row],[subscribers_for_last_30_days]]/Table1[[#This Row],[subscribers]]</f>
        <v>5.8139534883720929E-3</v>
      </c>
      <c r="AA320">
        <v>2015</v>
      </c>
      <c r="AB320" t="s">
        <v>23</v>
      </c>
      <c r="AC320">
        <v>3</v>
      </c>
      <c r="AD320" s="1" t="str">
        <f>_xlfn.CONCAT(Table1[[#This Row],[created_month]]," ",Table1[[#This Row],[created_year]])</f>
        <v>Mar 2015</v>
      </c>
      <c r="AE320">
        <f>"Sept 2023" - Table1[[#This Row],[month_created]]</f>
        <v>3106</v>
      </c>
      <c r="AF320" s="2">
        <f>Table1[[#This Row],[age_days]]/365</f>
        <v>8.5095890410958912</v>
      </c>
    </row>
    <row r="321" spans="1:32" x14ac:dyDescent="0.35">
      <c r="A321">
        <v>530</v>
      </c>
      <c r="B321">
        <f>_xlfn.RANK.EQ(Table1[[#This Row],[source_rank]],A:A,1)</f>
        <v>320</v>
      </c>
      <c r="C321" t="s">
        <v>469</v>
      </c>
      <c r="D321" s="4">
        <v>17100000</v>
      </c>
      <c r="E321" s="4">
        <v>4448334716</v>
      </c>
      <c r="F321" s="4">
        <f>Table1[[#This Row],[video views]]/Table1[[#This Row],[age_days]]</f>
        <v>1082583.2844974445</v>
      </c>
      <c r="G321" s="4">
        <f>Table1[[#This Row],[video views]]/Table1[[#This Row],[uploads]]</f>
        <v>8932399.0281124506</v>
      </c>
      <c r="H321" t="s">
        <v>119</v>
      </c>
      <c r="I321" t="s">
        <v>469</v>
      </c>
      <c r="J321" s="4">
        <v>498</v>
      </c>
      <c r="K321" s="4">
        <f>Table1[[#This Row],[uploads]]/Table1[[#This Row],[age_years]]</f>
        <v>44.23704064249209</v>
      </c>
      <c r="L321" t="s">
        <v>44</v>
      </c>
      <c r="M321" t="s">
        <v>45</v>
      </c>
      <c r="N321" t="s">
        <v>29</v>
      </c>
      <c r="O321">
        <v>1624</v>
      </c>
      <c r="P321">
        <v>6</v>
      </c>
      <c r="Q321">
        <v>126</v>
      </c>
      <c r="R321">
        <v>37164000</v>
      </c>
      <c r="S321" s="3">
        <v>9300</v>
      </c>
      <c r="T321" s="3">
        <v>148700</v>
      </c>
      <c r="U321" s="3">
        <f>(Table1[[#This Row],[lowest_monthly_earnings]]+Table1[[#This Row],[highest_monthly_earnings]])/2</f>
        <v>79000</v>
      </c>
      <c r="V321" s="3">
        <v>111500</v>
      </c>
      <c r="W321" s="3">
        <v>1800000</v>
      </c>
      <c r="X321" s="3">
        <f>(Table1[[#This Row],[lowest_yearly_earnings]]+Table1[[#This Row],[highest_yearly_earnings]])/2</f>
        <v>955750</v>
      </c>
      <c r="Y321" s="5">
        <v>100000</v>
      </c>
      <c r="Z321" s="6">
        <f>Table1[[#This Row],[subscribers_for_last_30_days]]/Table1[[#This Row],[subscribers]]</f>
        <v>5.8479532163742687E-3</v>
      </c>
      <c r="AA321">
        <v>2012</v>
      </c>
      <c r="AB321" t="s">
        <v>56</v>
      </c>
      <c r="AC321">
        <v>4</v>
      </c>
      <c r="AD321" s="1" t="str">
        <f>_xlfn.CONCAT(Table1[[#This Row],[created_month]]," ",Table1[[#This Row],[created_year]])</f>
        <v>Jun 2012</v>
      </c>
      <c r="AE321">
        <f>"Sept 2023" - Table1[[#This Row],[month_created]]</f>
        <v>4109</v>
      </c>
      <c r="AF321" s="2">
        <f>Table1[[#This Row],[age_days]]/365</f>
        <v>11.257534246575343</v>
      </c>
    </row>
    <row r="322" spans="1:32" x14ac:dyDescent="0.35">
      <c r="A322">
        <v>531</v>
      </c>
      <c r="B322">
        <f>_xlfn.RANK.EQ(Table1[[#This Row],[source_rank]],A:A,1)</f>
        <v>321</v>
      </c>
      <c r="C322" t="s">
        <v>470</v>
      </c>
      <c r="D322" s="4">
        <v>17100000</v>
      </c>
      <c r="E322" s="4">
        <v>9710962528</v>
      </c>
      <c r="F322" s="4">
        <f>Table1[[#This Row],[video views]]/Table1[[#This Row],[age_days]]</f>
        <v>2954354.2829327653</v>
      </c>
      <c r="G322" s="4">
        <f>Table1[[#This Row],[video views]]/Table1[[#This Row],[uploads]]</f>
        <v>65515.011151964922</v>
      </c>
      <c r="H322" t="s">
        <v>29</v>
      </c>
      <c r="I322" t="s">
        <v>470</v>
      </c>
      <c r="J322" s="4">
        <v>148225</v>
      </c>
      <c r="K322" s="4">
        <f>Table1[[#This Row],[uploads]]/Table1[[#This Row],[age_years]]</f>
        <v>16459.423486461819</v>
      </c>
      <c r="L322" t="s">
        <v>185</v>
      </c>
      <c r="M322" t="s">
        <v>186</v>
      </c>
      <c r="N322" t="s">
        <v>29</v>
      </c>
      <c r="O322">
        <v>472</v>
      </c>
      <c r="P322">
        <v>18</v>
      </c>
      <c r="Q322">
        <v>127</v>
      </c>
      <c r="R322">
        <v>45811000</v>
      </c>
      <c r="S322" s="3">
        <v>11500</v>
      </c>
      <c r="T322" s="3">
        <v>183200</v>
      </c>
      <c r="U322" s="3">
        <f>(Table1[[#This Row],[lowest_monthly_earnings]]+Table1[[#This Row],[highest_monthly_earnings]])/2</f>
        <v>97350</v>
      </c>
      <c r="V322" s="3">
        <v>137400</v>
      </c>
      <c r="W322" s="3">
        <v>2200000</v>
      </c>
      <c r="X322" s="3">
        <f>(Table1[[#This Row],[lowest_yearly_earnings]]+Table1[[#This Row],[highest_yearly_earnings]])/2</f>
        <v>1168700</v>
      </c>
      <c r="Y322" s="5">
        <v>100000</v>
      </c>
      <c r="Z322" s="6">
        <f>Table1[[#This Row],[subscribers_for_last_30_days]]/Table1[[#This Row],[subscribers]]</f>
        <v>5.8479532163742687E-3</v>
      </c>
      <c r="AA322">
        <v>2014</v>
      </c>
      <c r="AB322" t="s">
        <v>33</v>
      </c>
      <c r="AC322">
        <v>2</v>
      </c>
      <c r="AD322" s="1" t="str">
        <f>_xlfn.CONCAT(Table1[[#This Row],[created_month]]," ",Table1[[#This Row],[created_year]])</f>
        <v>Sep 2014</v>
      </c>
      <c r="AE322">
        <f>"Sept 2023" - Table1[[#This Row],[month_created]]</f>
        <v>3287</v>
      </c>
      <c r="AF322" s="2">
        <f>Table1[[#This Row],[age_days]]/365</f>
        <v>9.0054794520547947</v>
      </c>
    </row>
    <row r="323" spans="1:32" x14ac:dyDescent="0.35">
      <c r="A323">
        <v>533</v>
      </c>
      <c r="B323">
        <f>_xlfn.RANK.EQ(Table1[[#This Row],[source_rank]],A:A,1)</f>
        <v>322</v>
      </c>
      <c r="C323" t="s">
        <v>471</v>
      </c>
      <c r="D323" s="4">
        <v>17000000</v>
      </c>
      <c r="E323" s="4">
        <v>10847948832</v>
      </c>
      <c r="F323" s="4">
        <f>Table1[[#This Row],[video views]]/Table1[[#This Row],[age_days]]</f>
        <v>1958113.5075812275</v>
      </c>
      <c r="G323" s="4">
        <f>Table1[[#This Row],[video views]]/Table1[[#This Row],[uploads]]</f>
        <v>10687634.31724138</v>
      </c>
      <c r="H323" t="s">
        <v>20</v>
      </c>
      <c r="I323" t="s">
        <v>471</v>
      </c>
      <c r="J323" s="4">
        <v>1015</v>
      </c>
      <c r="K323" s="4">
        <f>Table1[[#This Row],[uploads]]/Table1[[#This Row],[age_years]]</f>
        <v>66.872743682310471</v>
      </c>
      <c r="L323" t="s">
        <v>60</v>
      </c>
      <c r="M323" t="s">
        <v>61</v>
      </c>
      <c r="N323" t="s">
        <v>20</v>
      </c>
      <c r="O323">
        <v>385</v>
      </c>
      <c r="P323">
        <v>21</v>
      </c>
      <c r="Q323">
        <v>112</v>
      </c>
      <c r="R323">
        <v>93768000</v>
      </c>
      <c r="S323" s="3">
        <v>23400</v>
      </c>
      <c r="T323" s="3">
        <v>375100</v>
      </c>
      <c r="U323" s="3">
        <f>(Table1[[#This Row],[lowest_monthly_earnings]]+Table1[[#This Row],[highest_monthly_earnings]])/2</f>
        <v>199250</v>
      </c>
      <c r="V323" s="3">
        <v>281300</v>
      </c>
      <c r="W323" s="3">
        <v>4500000</v>
      </c>
      <c r="X323" s="3">
        <f>(Table1[[#This Row],[lowest_yearly_earnings]]+Table1[[#This Row],[highest_yearly_earnings]])/2</f>
        <v>2390650</v>
      </c>
      <c r="Y323" s="5">
        <v>100000</v>
      </c>
      <c r="Z323" s="6">
        <f>Table1[[#This Row],[subscribers_for_last_30_days]]/Table1[[#This Row],[subscribers]]</f>
        <v>5.8823529411764705E-3</v>
      </c>
      <c r="AA323">
        <v>2008</v>
      </c>
      <c r="AB323" t="s">
        <v>62</v>
      </c>
      <c r="AC323">
        <v>7</v>
      </c>
      <c r="AD323" s="1" t="str">
        <f>_xlfn.CONCAT(Table1[[#This Row],[created_month]]," ",Table1[[#This Row],[created_year]])</f>
        <v>Jul 2008</v>
      </c>
      <c r="AE323">
        <f>"Sept 2023" - Table1[[#This Row],[month_created]]</f>
        <v>5540</v>
      </c>
      <c r="AF323" s="2">
        <f>Table1[[#This Row],[age_days]]/365</f>
        <v>15.178082191780822</v>
      </c>
    </row>
    <row r="324" spans="1:32" x14ac:dyDescent="0.35">
      <c r="A324">
        <v>534</v>
      </c>
      <c r="B324">
        <f>_xlfn.RANK.EQ(Table1[[#This Row],[source_rank]],A:A,1)</f>
        <v>323</v>
      </c>
      <c r="C324" t="s">
        <v>472</v>
      </c>
      <c r="D324" s="4">
        <v>17000000</v>
      </c>
      <c r="E324" s="4">
        <v>1001465469</v>
      </c>
      <c r="F324" s="4">
        <f>Table1[[#This Row],[video views]]/Table1[[#This Row],[age_days]]</f>
        <v>261070.24739311784</v>
      </c>
      <c r="G324" s="4">
        <f>Table1[[#This Row],[video views]]/Table1[[#This Row],[uploads]]</f>
        <v>711773.60980810237</v>
      </c>
      <c r="H324" t="s">
        <v>119</v>
      </c>
      <c r="I324" t="s">
        <v>472</v>
      </c>
      <c r="J324" s="4">
        <v>1407</v>
      </c>
      <c r="K324" s="4">
        <f>Table1[[#This Row],[uploads]]/Table1[[#This Row],[age_years]]</f>
        <v>133.87773722627736</v>
      </c>
      <c r="L324" t="s">
        <v>21</v>
      </c>
      <c r="M324" t="s">
        <v>22</v>
      </c>
      <c r="N324" t="s">
        <v>29</v>
      </c>
      <c r="O324">
        <v>11662</v>
      </c>
      <c r="P324">
        <v>89</v>
      </c>
      <c r="Q324">
        <v>128</v>
      </c>
      <c r="R324">
        <v>7626000</v>
      </c>
      <c r="S324" s="3">
        <v>1900</v>
      </c>
      <c r="T324" s="3">
        <v>30500</v>
      </c>
      <c r="U324" s="3">
        <f>(Table1[[#This Row],[lowest_monthly_earnings]]+Table1[[#This Row],[highest_monthly_earnings]])/2</f>
        <v>16200</v>
      </c>
      <c r="V324" s="3">
        <v>22900</v>
      </c>
      <c r="W324" s="3">
        <v>366100</v>
      </c>
      <c r="X324" s="3">
        <f>(Table1[[#This Row],[lowest_yearly_earnings]]+Table1[[#This Row],[highest_yearly_earnings]])/2</f>
        <v>194500</v>
      </c>
      <c r="Y324" s="5">
        <v>100000</v>
      </c>
      <c r="Z324" s="6">
        <f>Table1[[#This Row],[subscribers_for_last_30_days]]/Table1[[#This Row],[subscribers]]</f>
        <v>5.8823529411764705E-3</v>
      </c>
      <c r="AA324">
        <v>2013</v>
      </c>
      <c r="AB324" t="s">
        <v>23</v>
      </c>
      <c r="AC324">
        <v>14</v>
      </c>
      <c r="AD324" s="1" t="str">
        <f>_xlfn.CONCAT(Table1[[#This Row],[created_month]]," ",Table1[[#This Row],[created_year]])</f>
        <v>Mar 2013</v>
      </c>
      <c r="AE324">
        <f>"Sept 2023" - Table1[[#This Row],[month_created]]</f>
        <v>3836</v>
      </c>
      <c r="AF324" s="2">
        <f>Table1[[#This Row],[age_days]]/365</f>
        <v>10.509589041095891</v>
      </c>
    </row>
    <row r="325" spans="1:32" x14ac:dyDescent="0.35">
      <c r="A325">
        <v>537</v>
      </c>
      <c r="B325">
        <f>_xlfn.RANK.EQ(Table1[[#This Row],[source_rank]],A:A,1)</f>
        <v>324</v>
      </c>
      <c r="C325" t="s">
        <v>473</v>
      </c>
      <c r="D325" s="4">
        <v>16900000</v>
      </c>
      <c r="E325" s="4">
        <v>8684010451</v>
      </c>
      <c r="F325" s="4">
        <f>Table1[[#This Row],[video views]]/Table1[[#This Row],[age_days]]</f>
        <v>1967378.8969188945</v>
      </c>
      <c r="G325" s="4">
        <f>Table1[[#This Row],[video views]]/Table1[[#This Row],[uploads]]</f>
        <v>3885463.2890380314</v>
      </c>
      <c r="H325" t="s">
        <v>20</v>
      </c>
      <c r="I325" t="s">
        <v>473</v>
      </c>
      <c r="J325" s="4">
        <v>2235</v>
      </c>
      <c r="K325" s="4">
        <f>Table1[[#This Row],[uploads]]/Table1[[#This Row],[age_years]]</f>
        <v>184.8153602174898</v>
      </c>
      <c r="L325" t="s">
        <v>21</v>
      </c>
      <c r="M325" t="s">
        <v>22</v>
      </c>
      <c r="N325" t="s">
        <v>20</v>
      </c>
      <c r="O325">
        <v>574</v>
      </c>
      <c r="P325">
        <v>90</v>
      </c>
      <c r="Q325">
        <v>113</v>
      </c>
      <c r="R325">
        <v>72911000</v>
      </c>
      <c r="S325" s="3">
        <v>18200</v>
      </c>
      <c r="T325" s="3">
        <v>291600</v>
      </c>
      <c r="U325" s="3">
        <f>(Table1[[#This Row],[lowest_monthly_earnings]]+Table1[[#This Row],[highest_monthly_earnings]])/2</f>
        <v>154900</v>
      </c>
      <c r="V325" s="3">
        <v>218700</v>
      </c>
      <c r="W325" s="3">
        <v>3500000</v>
      </c>
      <c r="X325" s="3">
        <f>(Table1[[#This Row],[lowest_yearly_earnings]]+Table1[[#This Row],[highest_yearly_earnings]])/2</f>
        <v>1859350</v>
      </c>
      <c r="Y325" s="5">
        <v>200000</v>
      </c>
      <c r="Z325" s="6">
        <f>Table1[[#This Row],[subscribers_for_last_30_days]]/Table1[[#This Row],[subscribers]]</f>
        <v>1.1834319526627219E-2</v>
      </c>
      <c r="AA325">
        <v>2011</v>
      </c>
      <c r="AB325" t="s">
        <v>57</v>
      </c>
      <c r="AC325">
        <v>26</v>
      </c>
      <c r="AD325" s="1" t="str">
        <f>_xlfn.CONCAT(Table1[[#This Row],[created_month]]," ",Table1[[#This Row],[created_year]])</f>
        <v>Aug 2011</v>
      </c>
      <c r="AE325">
        <f>"Sept 2023" - Table1[[#This Row],[month_created]]</f>
        <v>4414</v>
      </c>
      <c r="AF325" s="2">
        <f>Table1[[#This Row],[age_days]]/365</f>
        <v>12.093150684931507</v>
      </c>
    </row>
    <row r="326" spans="1:32" x14ac:dyDescent="0.35">
      <c r="A326">
        <v>540</v>
      </c>
      <c r="B326">
        <f>_xlfn.RANK.EQ(Table1[[#This Row],[source_rank]],A:A,1)</f>
        <v>325</v>
      </c>
      <c r="C326" t="s">
        <v>474</v>
      </c>
      <c r="D326" s="4">
        <v>16900000</v>
      </c>
      <c r="E326" s="4">
        <v>4609753237</v>
      </c>
      <c r="F326" s="4">
        <f>Table1[[#This Row],[video views]]/Table1[[#This Row],[age_days]]</f>
        <v>711052.48141292611</v>
      </c>
      <c r="G326" s="4">
        <f>Table1[[#This Row],[video views]]/Table1[[#This Row],[uploads]]</f>
        <v>1181988.0094871796</v>
      </c>
      <c r="H326" t="s">
        <v>29</v>
      </c>
      <c r="I326" t="s">
        <v>474</v>
      </c>
      <c r="J326" s="4">
        <v>3900</v>
      </c>
      <c r="K326" s="4">
        <f>Table1[[#This Row],[uploads]]/Table1[[#This Row],[age_years]]</f>
        <v>219.57427117075426</v>
      </c>
      <c r="L326" t="s">
        <v>25</v>
      </c>
      <c r="M326" t="s">
        <v>26</v>
      </c>
      <c r="N326" t="s">
        <v>29</v>
      </c>
      <c r="O326">
        <v>1543</v>
      </c>
      <c r="P326">
        <v>134</v>
      </c>
      <c r="Q326">
        <v>129</v>
      </c>
      <c r="R326">
        <v>36357000</v>
      </c>
      <c r="S326" s="3">
        <v>9100</v>
      </c>
      <c r="T326" s="3">
        <v>145400</v>
      </c>
      <c r="U326" s="3">
        <f>(Table1[[#This Row],[lowest_monthly_earnings]]+Table1[[#This Row],[highest_monthly_earnings]])/2</f>
        <v>77250</v>
      </c>
      <c r="V326" s="3">
        <v>109100</v>
      </c>
      <c r="W326" s="3">
        <v>1700000</v>
      </c>
      <c r="X326" s="3">
        <f>(Table1[[#This Row],[lowest_yearly_earnings]]+Table1[[#This Row],[highest_yearly_earnings]])/2</f>
        <v>904550</v>
      </c>
      <c r="Y326" s="5">
        <v>100000</v>
      </c>
      <c r="Z326" s="6">
        <f>Table1[[#This Row],[subscribers_for_last_30_days]]/Table1[[#This Row],[subscribers]]</f>
        <v>5.9171597633136093E-3</v>
      </c>
      <c r="AA326">
        <v>2005</v>
      </c>
      <c r="AB326" t="s">
        <v>52</v>
      </c>
      <c r="AC326">
        <v>16</v>
      </c>
      <c r="AD326" s="1" t="str">
        <f>_xlfn.CONCAT(Table1[[#This Row],[created_month]]," ",Table1[[#This Row],[created_year]])</f>
        <v>Dec 2005</v>
      </c>
      <c r="AE326">
        <f>"Sept 2023" - Table1[[#This Row],[month_created]]</f>
        <v>6483</v>
      </c>
      <c r="AF326" s="2">
        <f>Table1[[#This Row],[age_days]]/365</f>
        <v>17.761643835616439</v>
      </c>
    </row>
    <row r="327" spans="1:32" x14ac:dyDescent="0.35">
      <c r="A327">
        <v>542</v>
      </c>
      <c r="B327">
        <f>_xlfn.RANK.EQ(Table1[[#This Row],[source_rank]],A:A,1)</f>
        <v>326</v>
      </c>
      <c r="C327" t="s">
        <v>475</v>
      </c>
      <c r="D327" s="4">
        <v>16900000</v>
      </c>
      <c r="E327" s="4">
        <v>9544277833</v>
      </c>
      <c r="F327" s="4">
        <f>Table1[[#This Row],[video views]]/Table1[[#This Row],[age_days]]</f>
        <v>3871917.9849898582</v>
      </c>
      <c r="G327" s="4">
        <f>Table1[[#This Row],[video views]]/Table1[[#This Row],[uploads]]</f>
        <v>4083987.0915703895</v>
      </c>
      <c r="H327" t="s">
        <v>36</v>
      </c>
      <c r="I327" t="s">
        <v>475</v>
      </c>
      <c r="J327" s="4">
        <v>2337</v>
      </c>
      <c r="K327" s="4">
        <f>Table1[[#This Row],[uploads]]/Table1[[#This Row],[age_years]]</f>
        <v>346.0466531440162</v>
      </c>
      <c r="L327" t="s">
        <v>25</v>
      </c>
      <c r="M327" t="s">
        <v>26</v>
      </c>
      <c r="N327" t="s">
        <v>29</v>
      </c>
      <c r="O327">
        <v>488</v>
      </c>
      <c r="P327">
        <v>134</v>
      </c>
      <c r="Q327">
        <v>129</v>
      </c>
      <c r="R327">
        <v>275264000</v>
      </c>
      <c r="S327" s="3">
        <v>68800</v>
      </c>
      <c r="T327" s="3">
        <v>1100000</v>
      </c>
      <c r="U327" s="3">
        <f>(Table1[[#This Row],[lowest_monthly_earnings]]+Table1[[#This Row],[highest_monthly_earnings]])/2</f>
        <v>584400</v>
      </c>
      <c r="V327" s="3">
        <v>825800</v>
      </c>
      <c r="W327" s="3">
        <v>13200000</v>
      </c>
      <c r="X327" s="3">
        <f>(Table1[[#This Row],[lowest_yearly_earnings]]+Table1[[#This Row],[highest_yearly_earnings]])/2</f>
        <v>7012900</v>
      </c>
      <c r="Y327" s="5">
        <v>700000</v>
      </c>
      <c r="Z327" s="6">
        <f>Table1[[#This Row],[subscribers_for_last_30_days]]/Table1[[#This Row],[subscribers]]</f>
        <v>4.142011834319527E-2</v>
      </c>
      <c r="AA327">
        <v>2016</v>
      </c>
      <c r="AB327" t="s">
        <v>52</v>
      </c>
      <c r="AC327">
        <v>31</v>
      </c>
      <c r="AD327" s="1" t="str">
        <f>_xlfn.CONCAT(Table1[[#This Row],[created_month]]," ",Table1[[#This Row],[created_year]])</f>
        <v>Dec 2016</v>
      </c>
      <c r="AE327">
        <f>"Sept 2023" - Table1[[#This Row],[month_created]]</f>
        <v>2465</v>
      </c>
      <c r="AF327" s="2">
        <f>Table1[[#This Row],[age_days]]/365</f>
        <v>6.7534246575342465</v>
      </c>
    </row>
    <row r="328" spans="1:32" x14ac:dyDescent="0.35">
      <c r="A328">
        <v>543</v>
      </c>
      <c r="B328">
        <f>_xlfn.RANK.EQ(Table1[[#This Row],[source_rank]],A:A,1)</f>
        <v>327</v>
      </c>
      <c r="C328" t="s">
        <v>476</v>
      </c>
      <c r="D328" s="4">
        <v>16900000</v>
      </c>
      <c r="E328" s="4">
        <v>3523578665</v>
      </c>
      <c r="F328" s="4">
        <f>Table1[[#This Row],[video views]]/Table1[[#This Row],[age_days]]</f>
        <v>1300693.4902177926</v>
      </c>
      <c r="G328" s="4">
        <f>Table1[[#This Row],[video views]]/Table1[[#This Row],[uploads]]</f>
        <v>720420.90881210391</v>
      </c>
      <c r="H328" t="s">
        <v>154</v>
      </c>
      <c r="I328" t="s">
        <v>476</v>
      </c>
      <c r="J328" s="4">
        <v>4891</v>
      </c>
      <c r="K328" s="4">
        <f>Table1[[#This Row],[uploads]]/Table1[[#This Row],[age_years]]</f>
        <v>658.99409376153562</v>
      </c>
      <c r="L328" t="s">
        <v>70</v>
      </c>
      <c r="M328" t="s">
        <v>71</v>
      </c>
      <c r="N328" t="s">
        <v>155</v>
      </c>
      <c r="O328">
        <v>2307</v>
      </c>
      <c r="P328">
        <v>29</v>
      </c>
      <c r="Q328">
        <v>2</v>
      </c>
      <c r="R328">
        <v>149543000</v>
      </c>
      <c r="S328" s="3">
        <v>37400</v>
      </c>
      <c r="T328" s="3">
        <v>598200</v>
      </c>
      <c r="U328" s="3">
        <f>(Table1[[#This Row],[lowest_monthly_earnings]]+Table1[[#This Row],[highest_monthly_earnings]])/2</f>
        <v>317800</v>
      </c>
      <c r="V328" s="3">
        <v>448600</v>
      </c>
      <c r="W328" s="3">
        <v>7200000</v>
      </c>
      <c r="X328" s="3">
        <f>(Table1[[#This Row],[lowest_yearly_earnings]]+Table1[[#This Row],[highest_yearly_earnings]])/2</f>
        <v>3824300</v>
      </c>
      <c r="Y328" s="5">
        <v>400000</v>
      </c>
      <c r="Z328" s="6">
        <f>Table1[[#This Row],[subscribers_for_last_30_days]]/Table1[[#This Row],[subscribers]]</f>
        <v>2.3668639053254437E-2</v>
      </c>
      <c r="AA328">
        <v>2016</v>
      </c>
      <c r="AB328" t="s">
        <v>41</v>
      </c>
      <c r="AC328">
        <v>10</v>
      </c>
      <c r="AD328" s="1" t="str">
        <f>_xlfn.CONCAT(Table1[[#This Row],[created_month]]," ",Table1[[#This Row],[created_year]])</f>
        <v>Apr 2016</v>
      </c>
      <c r="AE328">
        <f>"Sept 2023" - Table1[[#This Row],[month_created]]</f>
        <v>2709</v>
      </c>
      <c r="AF328" s="2">
        <f>Table1[[#This Row],[age_days]]/365</f>
        <v>7.4219178082191783</v>
      </c>
    </row>
    <row r="329" spans="1:32" x14ac:dyDescent="0.35">
      <c r="A329">
        <v>547</v>
      </c>
      <c r="B329">
        <f>_xlfn.RANK.EQ(Table1[[#This Row],[source_rank]],A:A,1)</f>
        <v>328</v>
      </c>
      <c r="C329" t="s">
        <v>477</v>
      </c>
      <c r="D329" s="4">
        <v>16800000</v>
      </c>
      <c r="E329" s="4">
        <v>7195314800</v>
      </c>
      <c r="F329" s="4">
        <f>Table1[[#This Row],[video views]]/Table1[[#This Row],[age_days]]</f>
        <v>5139510.5714285718</v>
      </c>
      <c r="G329" s="4">
        <f>Table1[[#This Row],[video views]]/Table1[[#This Row],[uploads]]</f>
        <v>14333296.414342629</v>
      </c>
      <c r="H329" t="s">
        <v>29</v>
      </c>
      <c r="I329" t="s">
        <v>477</v>
      </c>
      <c r="J329" s="4">
        <v>502</v>
      </c>
      <c r="K329" s="4">
        <f>Table1[[#This Row],[uploads]]/Table1[[#This Row],[age_years]]</f>
        <v>130.87857142857143</v>
      </c>
      <c r="L329" t="s">
        <v>185</v>
      </c>
      <c r="M329" t="s">
        <v>186</v>
      </c>
      <c r="N329" t="s">
        <v>29</v>
      </c>
      <c r="O329">
        <v>795</v>
      </c>
      <c r="P329">
        <v>19</v>
      </c>
      <c r="Q329">
        <v>130</v>
      </c>
      <c r="R329">
        <v>42836000</v>
      </c>
      <c r="S329" s="3">
        <v>10700</v>
      </c>
      <c r="T329" s="3">
        <v>171300</v>
      </c>
      <c r="U329" s="3">
        <f>(Table1[[#This Row],[lowest_monthly_earnings]]+Table1[[#This Row],[highest_monthly_earnings]])/2</f>
        <v>91000</v>
      </c>
      <c r="V329" s="3">
        <v>128500</v>
      </c>
      <c r="W329" s="3">
        <v>2100000</v>
      </c>
      <c r="X329" s="3">
        <f>(Table1[[#This Row],[lowest_yearly_earnings]]+Table1[[#This Row],[highest_yearly_earnings]])/2</f>
        <v>1114250</v>
      </c>
      <c r="Y329" s="5">
        <v>100000</v>
      </c>
      <c r="Z329" s="6">
        <f>Table1[[#This Row],[subscribers_for_last_30_days]]/Table1[[#This Row],[subscribers]]</f>
        <v>5.9523809523809521E-3</v>
      </c>
      <c r="AA329">
        <v>2019</v>
      </c>
      <c r="AB329" t="s">
        <v>91</v>
      </c>
      <c r="AC329">
        <v>22</v>
      </c>
      <c r="AD329" s="1" t="str">
        <f>_xlfn.CONCAT(Table1[[#This Row],[created_month]]," ",Table1[[#This Row],[created_year]])</f>
        <v>Nov 2019</v>
      </c>
      <c r="AE329">
        <f>"Sept 2023" - Table1[[#This Row],[month_created]]</f>
        <v>1400</v>
      </c>
      <c r="AF329" s="2">
        <f>Table1[[#This Row],[age_days]]/365</f>
        <v>3.8356164383561642</v>
      </c>
    </row>
    <row r="330" spans="1:32" x14ac:dyDescent="0.35">
      <c r="A330">
        <v>548</v>
      </c>
      <c r="B330">
        <f>_xlfn.RANK.EQ(Table1[[#This Row],[source_rank]],A:A,1)</f>
        <v>329</v>
      </c>
      <c r="C330" t="s">
        <v>478</v>
      </c>
      <c r="D330" s="4">
        <v>16800000</v>
      </c>
      <c r="E330" s="4">
        <v>3693798804</v>
      </c>
      <c r="F330" s="4">
        <f>Table1[[#This Row],[video views]]/Table1[[#This Row],[age_days]]</f>
        <v>970774.98134034162</v>
      </c>
      <c r="G330" s="4">
        <f>Table1[[#This Row],[video views]]/Table1[[#This Row],[uploads]]</f>
        <v>2477396.9175050301</v>
      </c>
      <c r="H330" t="s">
        <v>24</v>
      </c>
      <c r="I330" t="s">
        <v>478</v>
      </c>
      <c r="J330" s="4">
        <v>1491</v>
      </c>
      <c r="K330" s="4">
        <f>Table1[[#This Row],[uploads]]/Table1[[#This Row],[age_years]]</f>
        <v>143.02628120893561</v>
      </c>
      <c r="L330" t="s">
        <v>70</v>
      </c>
      <c r="M330" t="s">
        <v>71</v>
      </c>
      <c r="N330" t="s">
        <v>29</v>
      </c>
      <c r="O330">
        <v>2129</v>
      </c>
      <c r="P330">
        <v>30</v>
      </c>
      <c r="Q330">
        <v>130</v>
      </c>
      <c r="R330">
        <v>44121000</v>
      </c>
      <c r="S330" s="3">
        <v>11000</v>
      </c>
      <c r="T330" s="3">
        <v>176500</v>
      </c>
      <c r="U330" s="3">
        <f>(Table1[[#This Row],[lowest_monthly_earnings]]+Table1[[#This Row],[highest_monthly_earnings]])/2</f>
        <v>93750</v>
      </c>
      <c r="V330" s="3">
        <v>132400</v>
      </c>
      <c r="W330" s="3">
        <v>2100000</v>
      </c>
      <c r="X330" s="3">
        <f>(Table1[[#This Row],[lowest_yearly_earnings]]+Table1[[#This Row],[highest_yearly_earnings]])/2</f>
        <v>1116200</v>
      </c>
      <c r="Y330" s="5">
        <v>100000</v>
      </c>
      <c r="Z330" s="6">
        <f>Table1[[#This Row],[subscribers_for_last_30_days]]/Table1[[#This Row],[subscribers]]</f>
        <v>5.9523809523809521E-3</v>
      </c>
      <c r="AA330">
        <v>2013</v>
      </c>
      <c r="AB330" t="s">
        <v>41</v>
      </c>
      <c r="AC330">
        <v>2</v>
      </c>
      <c r="AD330" s="1" t="str">
        <f>_xlfn.CONCAT(Table1[[#This Row],[created_month]]," ",Table1[[#This Row],[created_year]])</f>
        <v>Apr 2013</v>
      </c>
      <c r="AE330">
        <f>"Sept 2023" - Table1[[#This Row],[month_created]]</f>
        <v>3805</v>
      </c>
      <c r="AF330" s="2">
        <f>Table1[[#This Row],[age_days]]/365</f>
        <v>10.424657534246576</v>
      </c>
    </row>
    <row r="331" spans="1:32" x14ac:dyDescent="0.35">
      <c r="A331">
        <v>550</v>
      </c>
      <c r="B331">
        <f>_xlfn.RANK.EQ(Table1[[#This Row],[source_rank]],A:A,1)</f>
        <v>330</v>
      </c>
      <c r="C331" t="s">
        <v>479</v>
      </c>
      <c r="D331" s="4">
        <v>16700000</v>
      </c>
      <c r="E331" s="4">
        <v>7102965621</v>
      </c>
      <c r="F331" s="4">
        <f>Table1[[#This Row],[video views]]/Table1[[#This Row],[age_days]]</f>
        <v>1348835.0970375997</v>
      </c>
      <c r="G331" s="4">
        <f>Table1[[#This Row],[video views]]/Table1[[#This Row],[uploads]]</f>
        <v>4195490.6207914948</v>
      </c>
      <c r="H331" t="s">
        <v>38</v>
      </c>
      <c r="I331" t="s">
        <v>479</v>
      </c>
      <c r="J331" s="4">
        <v>1693</v>
      </c>
      <c r="K331" s="4">
        <f>Table1[[#This Row],[uploads]]/Table1[[#This Row],[age_years]]</f>
        <v>117.34618306114699</v>
      </c>
      <c r="L331" t="s">
        <v>25</v>
      </c>
      <c r="M331" t="s">
        <v>26</v>
      </c>
      <c r="N331" t="s">
        <v>27</v>
      </c>
      <c r="O331">
        <v>814</v>
      </c>
      <c r="P331">
        <v>135</v>
      </c>
      <c r="Q331">
        <v>39</v>
      </c>
      <c r="R331">
        <v>105114000</v>
      </c>
      <c r="S331" s="3">
        <v>26300</v>
      </c>
      <c r="T331" s="3">
        <v>420500</v>
      </c>
      <c r="U331" s="3">
        <f>(Table1[[#This Row],[lowest_monthly_earnings]]+Table1[[#This Row],[highest_monthly_earnings]])/2</f>
        <v>223400</v>
      </c>
      <c r="V331" s="3">
        <v>315300</v>
      </c>
      <c r="W331" s="3">
        <v>5000000</v>
      </c>
      <c r="X331" s="3">
        <f>(Table1[[#This Row],[lowest_yearly_earnings]]+Table1[[#This Row],[highest_yearly_earnings]])/2</f>
        <v>2657650</v>
      </c>
      <c r="Y331" s="5">
        <v>200000</v>
      </c>
      <c r="Z331" s="6">
        <f>Table1[[#This Row],[subscribers_for_last_30_days]]/Table1[[#This Row],[subscribers]]</f>
        <v>1.1976047904191617E-2</v>
      </c>
      <c r="AA331">
        <v>2009</v>
      </c>
      <c r="AB331" t="s">
        <v>41</v>
      </c>
      <c r="AC331">
        <v>27</v>
      </c>
      <c r="AD331" s="1" t="str">
        <f>_xlfn.CONCAT(Table1[[#This Row],[created_month]]," ",Table1[[#This Row],[created_year]])</f>
        <v>Apr 2009</v>
      </c>
      <c r="AE331">
        <f>"Sept 2023" - Table1[[#This Row],[month_created]]</f>
        <v>5266</v>
      </c>
      <c r="AF331" s="2">
        <f>Table1[[#This Row],[age_days]]/365</f>
        <v>14.427397260273972</v>
      </c>
    </row>
    <row r="332" spans="1:32" x14ac:dyDescent="0.35">
      <c r="A332">
        <v>551</v>
      </c>
      <c r="B332">
        <f>_xlfn.RANK.EQ(Table1[[#This Row],[source_rank]],A:A,1)</f>
        <v>331</v>
      </c>
      <c r="C332" t="s">
        <v>480</v>
      </c>
      <c r="D332" s="4">
        <v>16700000</v>
      </c>
      <c r="E332" s="4">
        <v>8826138204</v>
      </c>
      <c r="F332" s="4">
        <f>Table1[[#This Row],[video views]]/Table1[[#This Row],[age_days]]</f>
        <v>2163799.5106643783</v>
      </c>
      <c r="G332" s="4">
        <f>Table1[[#This Row],[video views]]/Table1[[#This Row],[uploads]]</f>
        <v>9593628.4826086964</v>
      </c>
      <c r="H332" t="s">
        <v>29</v>
      </c>
      <c r="I332" t="s">
        <v>480</v>
      </c>
      <c r="J332" s="4">
        <v>920</v>
      </c>
      <c r="K332" s="4">
        <f>Table1[[#This Row],[uploads]]/Table1[[#This Row],[age_years]]</f>
        <v>82.324099043883308</v>
      </c>
      <c r="L332" t="s">
        <v>25</v>
      </c>
      <c r="M332" t="s">
        <v>26</v>
      </c>
      <c r="N332" t="s">
        <v>29</v>
      </c>
      <c r="O332">
        <v>559</v>
      </c>
      <c r="P332">
        <v>135</v>
      </c>
      <c r="Q332">
        <v>130</v>
      </c>
      <c r="R332">
        <v>45698000</v>
      </c>
      <c r="S332" s="3">
        <v>11400</v>
      </c>
      <c r="T332" s="3">
        <v>182800</v>
      </c>
      <c r="U332" s="3">
        <f>(Table1[[#This Row],[lowest_monthly_earnings]]+Table1[[#This Row],[highest_monthly_earnings]])/2</f>
        <v>97100</v>
      </c>
      <c r="V332" s="3">
        <v>137100</v>
      </c>
      <c r="W332" s="3">
        <v>2200000</v>
      </c>
      <c r="X332" s="3">
        <f>(Table1[[#This Row],[lowest_yearly_earnings]]+Table1[[#This Row],[highest_yearly_earnings]])/2</f>
        <v>1168550</v>
      </c>
      <c r="Y332" s="5">
        <v>100000</v>
      </c>
      <c r="Z332" s="6">
        <f>Table1[[#This Row],[subscribers_for_last_30_days]]/Table1[[#This Row],[subscribers]]</f>
        <v>5.9880239520958087E-3</v>
      </c>
      <c r="AA332">
        <v>2012</v>
      </c>
      <c r="AB332" t="s">
        <v>62</v>
      </c>
      <c r="AC332">
        <v>6</v>
      </c>
      <c r="AD332" s="1" t="str">
        <f>_xlfn.CONCAT(Table1[[#This Row],[created_month]]," ",Table1[[#This Row],[created_year]])</f>
        <v>Jul 2012</v>
      </c>
      <c r="AE332">
        <f>"Sept 2023" - Table1[[#This Row],[month_created]]</f>
        <v>4079</v>
      </c>
      <c r="AF332" s="2">
        <f>Table1[[#This Row],[age_days]]/365</f>
        <v>11.175342465753424</v>
      </c>
    </row>
    <row r="333" spans="1:32" x14ac:dyDescent="0.35">
      <c r="A333">
        <v>557</v>
      </c>
      <c r="B333">
        <f>_xlfn.RANK.EQ(Table1[[#This Row],[source_rank]],A:A,1)</f>
        <v>332</v>
      </c>
      <c r="C333" t="s">
        <v>481</v>
      </c>
      <c r="D333" s="4">
        <v>16600000</v>
      </c>
      <c r="E333" s="4">
        <v>7435180827</v>
      </c>
      <c r="F333" s="4">
        <f>Table1[[#This Row],[video views]]/Table1[[#This Row],[age_days]]</f>
        <v>2052783.2211485368</v>
      </c>
      <c r="G333" s="4">
        <f>Table1[[#This Row],[video views]]/Table1[[#This Row],[uploads]]</f>
        <v>66231.200746474729</v>
      </c>
      <c r="H333" t="s">
        <v>85</v>
      </c>
      <c r="I333" t="s">
        <v>481</v>
      </c>
      <c r="J333" s="4">
        <v>112261</v>
      </c>
      <c r="K333" s="4">
        <f>Table1[[#This Row],[uploads]]/Table1[[#This Row],[age_years]]</f>
        <v>11312.883765875205</v>
      </c>
      <c r="L333" t="s">
        <v>21</v>
      </c>
      <c r="M333" t="s">
        <v>22</v>
      </c>
      <c r="N333" t="s">
        <v>86</v>
      </c>
      <c r="O333">
        <v>749</v>
      </c>
      <c r="P333">
        <v>91</v>
      </c>
      <c r="Q333">
        <v>12</v>
      </c>
      <c r="R333">
        <v>59201000</v>
      </c>
      <c r="S333" s="3">
        <v>14800</v>
      </c>
      <c r="T333" s="3">
        <v>236800</v>
      </c>
      <c r="U333" s="3">
        <f>(Table1[[#This Row],[lowest_monthly_earnings]]+Table1[[#This Row],[highest_monthly_earnings]])/2</f>
        <v>125800</v>
      </c>
      <c r="V333" s="3">
        <v>177600</v>
      </c>
      <c r="W333" s="3">
        <v>2800000</v>
      </c>
      <c r="X333" s="3">
        <f>(Table1[[#This Row],[lowest_yearly_earnings]]+Table1[[#This Row],[highest_yearly_earnings]])/2</f>
        <v>1488800</v>
      </c>
      <c r="Y333" s="5">
        <v>100000</v>
      </c>
      <c r="Z333" s="6">
        <f>Table1[[#This Row],[subscribers_for_last_30_days]]/Table1[[#This Row],[subscribers]]</f>
        <v>6.024096385542169E-3</v>
      </c>
      <c r="AA333">
        <v>2013</v>
      </c>
      <c r="AB333" t="s">
        <v>83</v>
      </c>
      <c r="AC333">
        <v>22</v>
      </c>
      <c r="AD333" s="1" t="str">
        <f>_xlfn.CONCAT(Table1[[#This Row],[created_month]]," ",Table1[[#This Row],[created_year]])</f>
        <v>Oct 2013</v>
      </c>
      <c r="AE333">
        <f>"Sept 2023" - Table1[[#This Row],[month_created]]</f>
        <v>3622</v>
      </c>
      <c r="AF333" s="2">
        <f>Table1[[#This Row],[age_days]]/365</f>
        <v>9.9232876712328775</v>
      </c>
    </row>
    <row r="334" spans="1:32" x14ac:dyDescent="0.35">
      <c r="A334">
        <v>558</v>
      </c>
      <c r="B334">
        <f>_xlfn.RANK.EQ(Table1[[#This Row],[source_rank]],A:A,1)</f>
        <v>333</v>
      </c>
      <c r="C334" t="s">
        <v>482</v>
      </c>
      <c r="D334" s="4">
        <v>16600000</v>
      </c>
      <c r="E334" s="4">
        <v>9439857193</v>
      </c>
      <c r="F334" s="4">
        <f>Table1[[#This Row],[video views]]/Table1[[#This Row],[age_days]]</f>
        <v>2153743.370522473</v>
      </c>
      <c r="G334" s="4">
        <f>Table1[[#This Row],[video views]]/Table1[[#This Row],[uploads]]</f>
        <v>469597.91030743212</v>
      </c>
      <c r="H334" t="s">
        <v>29</v>
      </c>
      <c r="I334" t="s">
        <v>482</v>
      </c>
      <c r="J334" s="4">
        <v>20102</v>
      </c>
      <c r="K334" s="4">
        <f>Table1[[#This Row],[uploads]]/Table1[[#This Row],[age_years]]</f>
        <v>1674.020077572439</v>
      </c>
      <c r="L334" t="s">
        <v>21</v>
      </c>
      <c r="M334" t="s">
        <v>22</v>
      </c>
      <c r="N334" t="s">
        <v>29</v>
      </c>
      <c r="O334">
        <v>497</v>
      </c>
      <c r="P334">
        <v>91</v>
      </c>
      <c r="Q334">
        <v>132</v>
      </c>
      <c r="R334">
        <v>154049000</v>
      </c>
      <c r="S334" s="3">
        <v>38500</v>
      </c>
      <c r="T334" s="3">
        <v>616200</v>
      </c>
      <c r="U334" s="3">
        <f>(Table1[[#This Row],[lowest_monthly_earnings]]+Table1[[#This Row],[highest_monthly_earnings]])/2</f>
        <v>327350</v>
      </c>
      <c r="V334" s="3">
        <v>462100</v>
      </c>
      <c r="W334" s="3">
        <v>7400000</v>
      </c>
      <c r="X334" s="3">
        <f>(Table1[[#This Row],[lowest_yearly_earnings]]+Table1[[#This Row],[highest_yearly_earnings]])/2</f>
        <v>3931050</v>
      </c>
      <c r="Y334" s="5">
        <v>200000</v>
      </c>
      <c r="Z334" s="6">
        <f>Table1[[#This Row],[subscribers_for_last_30_days]]/Table1[[#This Row],[subscribers]]</f>
        <v>1.2048192771084338E-2</v>
      </c>
      <c r="AA334">
        <v>2011</v>
      </c>
      <c r="AB334" t="s">
        <v>33</v>
      </c>
      <c r="AC334">
        <v>29</v>
      </c>
      <c r="AD334" s="1" t="str">
        <f>_xlfn.CONCAT(Table1[[#This Row],[created_month]]," ",Table1[[#This Row],[created_year]])</f>
        <v>Sep 2011</v>
      </c>
      <c r="AE334">
        <f>"Sept 2023" - Table1[[#This Row],[month_created]]</f>
        <v>4383</v>
      </c>
      <c r="AF334" s="2">
        <f>Table1[[#This Row],[age_days]]/365</f>
        <v>12.008219178082191</v>
      </c>
    </row>
    <row r="335" spans="1:32" x14ac:dyDescent="0.35">
      <c r="A335">
        <v>559</v>
      </c>
      <c r="B335">
        <f>_xlfn.RANK.EQ(Table1[[#This Row],[source_rank]],A:A,1)</f>
        <v>334</v>
      </c>
      <c r="C335" t="s">
        <v>483</v>
      </c>
      <c r="D335" s="4">
        <v>16600000</v>
      </c>
      <c r="E335" s="4">
        <v>11946217860</v>
      </c>
      <c r="F335" s="4">
        <f>Table1[[#This Row],[video views]]/Table1[[#This Row],[age_days]]</f>
        <v>2764048.5562239704</v>
      </c>
      <c r="G335" s="4">
        <f>Table1[[#This Row],[video views]]/Table1[[#This Row],[uploads]]</f>
        <v>1330906.6243315509</v>
      </c>
      <c r="H335" t="s">
        <v>20</v>
      </c>
      <c r="I335" t="s">
        <v>483</v>
      </c>
      <c r="J335" s="4">
        <v>8976</v>
      </c>
      <c r="K335" s="4">
        <f>Table1[[#This Row],[uploads]]/Table1[[#This Row],[age_years]]</f>
        <v>758.03794539565024</v>
      </c>
      <c r="L335" t="s">
        <v>21</v>
      </c>
      <c r="M335" t="s">
        <v>22</v>
      </c>
      <c r="N335" t="s">
        <v>20</v>
      </c>
      <c r="O335">
        <v>326</v>
      </c>
      <c r="P335">
        <v>91</v>
      </c>
      <c r="Q335">
        <v>115</v>
      </c>
      <c r="R335">
        <v>89012000</v>
      </c>
      <c r="S335" s="3">
        <v>22300</v>
      </c>
      <c r="T335" s="3">
        <v>356000</v>
      </c>
      <c r="U335" s="3">
        <f>(Table1[[#This Row],[lowest_monthly_earnings]]+Table1[[#This Row],[highest_monthly_earnings]])/2</f>
        <v>189150</v>
      </c>
      <c r="V335" s="3">
        <v>267000</v>
      </c>
      <c r="W335" s="3">
        <v>4300000</v>
      </c>
      <c r="X335" s="3">
        <f>(Table1[[#This Row],[lowest_yearly_earnings]]+Table1[[#This Row],[highest_yearly_earnings]])/2</f>
        <v>2283500</v>
      </c>
      <c r="Y335" s="5">
        <v>100000</v>
      </c>
      <c r="Z335" s="6">
        <f>Table1[[#This Row],[subscribers_for_last_30_days]]/Table1[[#This Row],[subscribers]]</f>
        <v>6.024096385542169E-3</v>
      </c>
      <c r="AA335">
        <v>2011</v>
      </c>
      <c r="AB335" t="s">
        <v>91</v>
      </c>
      <c r="AC335">
        <v>21</v>
      </c>
      <c r="AD335" s="1" t="str">
        <f>_xlfn.CONCAT(Table1[[#This Row],[created_month]]," ",Table1[[#This Row],[created_year]])</f>
        <v>Nov 2011</v>
      </c>
      <c r="AE335">
        <f>"Sept 2023" - Table1[[#This Row],[month_created]]</f>
        <v>4322</v>
      </c>
      <c r="AF335" s="2">
        <f>Table1[[#This Row],[age_days]]/365</f>
        <v>11.841095890410958</v>
      </c>
    </row>
    <row r="336" spans="1:32" x14ac:dyDescent="0.35">
      <c r="A336">
        <v>560</v>
      </c>
      <c r="B336">
        <f>_xlfn.RANK.EQ(Table1[[#This Row],[source_rank]],A:A,1)</f>
        <v>335</v>
      </c>
      <c r="C336" t="s">
        <v>484</v>
      </c>
      <c r="D336" s="4">
        <v>16600000</v>
      </c>
      <c r="E336" s="4">
        <v>15278668857</v>
      </c>
      <c r="F336" s="4">
        <f>Table1[[#This Row],[video views]]/Table1[[#This Row],[age_days]]</f>
        <v>17911686.819460727</v>
      </c>
      <c r="G336" s="4">
        <f>Table1[[#This Row],[video views]]/Table1[[#This Row],[uploads]]</f>
        <v>6944849.4804545455</v>
      </c>
      <c r="H336" t="s">
        <v>29</v>
      </c>
      <c r="I336" t="s">
        <v>484</v>
      </c>
      <c r="J336" s="4">
        <v>2200</v>
      </c>
      <c r="K336" s="4">
        <f>Table1[[#This Row],[uploads]]/Table1[[#This Row],[age_years]]</f>
        <v>941.38335287221582</v>
      </c>
      <c r="L336" t="s">
        <v>310</v>
      </c>
      <c r="M336" t="s">
        <v>311</v>
      </c>
      <c r="N336" t="s">
        <v>29</v>
      </c>
      <c r="O336">
        <v>213</v>
      </c>
      <c r="P336">
        <v>4</v>
      </c>
      <c r="Q336">
        <v>131</v>
      </c>
      <c r="R336">
        <v>617257000</v>
      </c>
      <c r="S336" s="3">
        <v>154300</v>
      </c>
      <c r="T336" s="3">
        <v>2500000</v>
      </c>
      <c r="U336" s="3">
        <f>(Table1[[#This Row],[lowest_monthly_earnings]]+Table1[[#This Row],[highest_monthly_earnings]])/2</f>
        <v>1327150</v>
      </c>
      <c r="V336" s="3">
        <v>1900000</v>
      </c>
      <c r="W336" s="3">
        <v>29600000</v>
      </c>
      <c r="X336" s="3">
        <f>(Table1[[#This Row],[lowest_yearly_earnings]]+Table1[[#This Row],[highest_yearly_earnings]])/2</f>
        <v>15750000</v>
      </c>
      <c r="Y336" s="5">
        <v>900000</v>
      </c>
      <c r="Z336" s="6">
        <f>Table1[[#This Row],[subscribers_for_last_30_days]]/Table1[[#This Row],[subscribers]]</f>
        <v>5.4216867469879519E-2</v>
      </c>
      <c r="AA336">
        <v>2021</v>
      </c>
      <c r="AB336" t="s">
        <v>37</v>
      </c>
      <c r="AC336">
        <v>6</v>
      </c>
      <c r="AD336" s="1" t="str">
        <f>_xlfn.CONCAT(Table1[[#This Row],[created_month]]," ",Table1[[#This Row],[created_year]])</f>
        <v>May 2021</v>
      </c>
      <c r="AE336">
        <f>"Sept 2023" - Table1[[#This Row],[month_created]]</f>
        <v>853</v>
      </c>
      <c r="AF336" s="2">
        <f>Table1[[#This Row],[age_days]]/365</f>
        <v>2.3369863013698629</v>
      </c>
    </row>
    <row r="337" spans="1:32" x14ac:dyDescent="0.35">
      <c r="A337">
        <v>561</v>
      </c>
      <c r="B337">
        <f>_xlfn.RANK.EQ(Table1[[#This Row],[source_rank]],A:A,1)</f>
        <v>336</v>
      </c>
      <c r="C337" t="s">
        <v>485</v>
      </c>
      <c r="D337" s="4">
        <v>16600000</v>
      </c>
      <c r="E337" s="4">
        <v>5819508534</v>
      </c>
      <c r="F337" s="4">
        <f>Table1[[#This Row],[video views]]/Table1[[#This Row],[age_days]]</f>
        <v>951210.94050343253</v>
      </c>
      <c r="G337" s="4">
        <f>Table1[[#This Row],[video views]]/Table1[[#This Row],[uploads]]</f>
        <v>14090819.694915254</v>
      </c>
      <c r="H337" t="s">
        <v>29</v>
      </c>
      <c r="I337" t="s">
        <v>485</v>
      </c>
      <c r="J337" s="4">
        <v>413</v>
      </c>
      <c r="K337" s="4">
        <f>Table1[[#This Row],[uploads]]/Table1[[#This Row],[age_years]]</f>
        <v>24.639588100686499</v>
      </c>
      <c r="L337" t="s">
        <v>25</v>
      </c>
      <c r="M337" t="s">
        <v>26</v>
      </c>
      <c r="N337" t="s">
        <v>29</v>
      </c>
      <c r="O337">
        <v>1088</v>
      </c>
      <c r="P337">
        <v>136</v>
      </c>
      <c r="Q337">
        <v>132</v>
      </c>
      <c r="R337">
        <v>199033000</v>
      </c>
      <c r="S337" s="3">
        <v>49800</v>
      </c>
      <c r="T337" s="3">
        <v>796100</v>
      </c>
      <c r="U337" s="3">
        <f>(Table1[[#This Row],[lowest_monthly_earnings]]+Table1[[#This Row],[highest_monthly_earnings]])/2</f>
        <v>422950</v>
      </c>
      <c r="V337" s="3">
        <v>597100</v>
      </c>
      <c r="W337" s="3">
        <v>9600000</v>
      </c>
      <c r="X337" s="3">
        <f>(Table1[[#This Row],[lowest_yearly_earnings]]+Table1[[#This Row],[highest_yearly_earnings]])/2</f>
        <v>5098550</v>
      </c>
      <c r="Y337" s="5">
        <v>300000</v>
      </c>
      <c r="Z337" s="6">
        <f>Table1[[#This Row],[subscribers_for_last_30_days]]/Table1[[#This Row],[subscribers]]</f>
        <v>1.8072289156626505E-2</v>
      </c>
      <c r="AA337">
        <v>2006</v>
      </c>
      <c r="AB337" t="s">
        <v>52</v>
      </c>
      <c r="AC337">
        <v>21</v>
      </c>
      <c r="AD337" s="1" t="str">
        <f>_xlfn.CONCAT(Table1[[#This Row],[created_month]]," ",Table1[[#This Row],[created_year]])</f>
        <v>Dec 2006</v>
      </c>
      <c r="AE337">
        <f>"Sept 2023" - Table1[[#This Row],[month_created]]</f>
        <v>6118</v>
      </c>
      <c r="AF337" s="2">
        <f>Table1[[#This Row],[age_days]]/365</f>
        <v>16.761643835616439</v>
      </c>
    </row>
    <row r="338" spans="1:32" x14ac:dyDescent="0.35">
      <c r="A338">
        <v>562</v>
      </c>
      <c r="B338">
        <f>_xlfn.RANK.EQ(Table1[[#This Row],[source_rank]],A:A,1)</f>
        <v>337</v>
      </c>
      <c r="C338" t="s">
        <v>486</v>
      </c>
      <c r="D338" s="4">
        <v>16500000</v>
      </c>
      <c r="E338" s="4">
        <v>2440934034</v>
      </c>
      <c r="F338" s="4">
        <f>Table1[[#This Row],[video views]]/Table1[[#This Row],[age_days]]</f>
        <v>703236.54105445114</v>
      </c>
      <c r="G338" s="4">
        <f>Table1[[#This Row],[video views]]/Table1[[#This Row],[uploads]]</f>
        <v>5797943.0736342045</v>
      </c>
      <c r="H338" t="s">
        <v>29</v>
      </c>
      <c r="I338" t="s">
        <v>486</v>
      </c>
      <c r="J338" s="4">
        <v>421</v>
      </c>
      <c r="K338" s="4">
        <f>Table1[[#This Row],[uploads]]/Table1[[#This Row],[age_years]]</f>
        <v>44.271103428406796</v>
      </c>
      <c r="L338" t="s">
        <v>25</v>
      </c>
      <c r="M338" t="s">
        <v>26</v>
      </c>
      <c r="N338" t="s">
        <v>29</v>
      </c>
      <c r="O338">
        <v>3778</v>
      </c>
      <c r="P338">
        <v>137</v>
      </c>
      <c r="Q338">
        <v>133</v>
      </c>
      <c r="R338">
        <v>21953000</v>
      </c>
      <c r="S338" s="3">
        <v>5500</v>
      </c>
      <c r="T338" s="3">
        <v>87800</v>
      </c>
      <c r="U338" s="3">
        <f>(Table1[[#This Row],[lowest_monthly_earnings]]+Table1[[#This Row],[highest_monthly_earnings]])/2</f>
        <v>46650</v>
      </c>
      <c r="V338" s="3">
        <v>65900</v>
      </c>
      <c r="W338" s="3">
        <v>1100000</v>
      </c>
      <c r="X338" s="3">
        <f>(Table1[[#This Row],[lowest_yearly_earnings]]+Table1[[#This Row],[highest_yearly_earnings]])/2</f>
        <v>582950</v>
      </c>
      <c r="Y338" s="5">
        <v>200000</v>
      </c>
      <c r="Z338" s="6">
        <f>Table1[[#This Row],[subscribers_for_last_30_days]]/Table1[[#This Row],[subscribers]]</f>
        <v>1.2121212121212121E-2</v>
      </c>
      <c r="AA338">
        <v>2014</v>
      </c>
      <c r="AB338" t="s">
        <v>23</v>
      </c>
      <c r="AC338">
        <v>9</v>
      </c>
      <c r="AD338" s="1" t="str">
        <f>_xlfn.CONCAT(Table1[[#This Row],[created_month]]," ",Table1[[#This Row],[created_year]])</f>
        <v>Mar 2014</v>
      </c>
      <c r="AE338">
        <f>"Sept 2023" - Table1[[#This Row],[month_created]]</f>
        <v>3471</v>
      </c>
      <c r="AF338" s="2">
        <f>Table1[[#This Row],[age_days]]/365</f>
        <v>9.5095890410958912</v>
      </c>
    </row>
    <row r="339" spans="1:32" x14ac:dyDescent="0.35">
      <c r="A339">
        <v>563</v>
      </c>
      <c r="B339">
        <f>_xlfn.RANK.EQ(Table1[[#This Row],[source_rank]],A:A,1)</f>
        <v>338</v>
      </c>
      <c r="C339" t="s">
        <v>487</v>
      </c>
      <c r="D339" s="4">
        <v>16500000</v>
      </c>
      <c r="E339" s="4">
        <v>3037260680</v>
      </c>
      <c r="F339" s="4">
        <f>Table1[[#This Row],[video views]]/Table1[[#This Row],[age_days]]</f>
        <v>683298.24071991001</v>
      </c>
      <c r="G339" s="4">
        <f>Table1[[#This Row],[video views]]/Table1[[#This Row],[uploads]]</f>
        <v>6934385.1141552515</v>
      </c>
      <c r="H339" t="s">
        <v>119</v>
      </c>
      <c r="I339" t="s">
        <v>487</v>
      </c>
      <c r="J339" s="4">
        <v>438</v>
      </c>
      <c r="K339" s="4">
        <f>Table1[[#This Row],[uploads]]/Table1[[#This Row],[age_years]]</f>
        <v>35.966254218222723</v>
      </c>
      <c r="L339" t="s">
        <v>25</v>
      </c>
      <c r="M339" t="s">
        <v>26</v>
      </c>
      <c r="N339" t="s">
        <v>29</v>
      </c>
      <c r="O339">
        <v>2766</v>
      </c>
      <c r="P339">
        <v>137</v>
      </c>
      <c r="Q339">
        <v>133</v>
      </c>
      <c r="R339">
        <v>112986000</v>
      </c>
      <c r="S339" s="3">
        <v>28200</v>
      </c>
      <c r="T339" s="3">
        <v>451900</v>
      </c>
      <c r="U339" s="3">
        <f>(Table1[[#This Row],[lowest_monthly_earnings]]+Table1[[#This Row],[highest_monthly_earnings]])/2</f>
        <v>240050</v>
      </c>
      <c r="V339" s="3">
        <v>339000</v>
      </c>
      <c r="W339" s="3">
        <v>5400000</v>
      </c>
      <c r="X339" s="3">
        <f>(Table1[[#This Row],[lowest_yearly_earnings]]+Table1[[#This Row],[highest_yearly_earnings]])/2</f>
        <v>2869500</v>
      </c>
      <c r="Y339" s="5">
        <v>100000</v>
      </c>
      <c r="Z339" s="6">
        <f>Table1[[#This Row],[subscribers_for_last_30_days]]/Table1[[#This Row],[subscribers]]</f>
        <v>6.0606060606060606E-3</v>
      </c>
      <c r="AA339">
        <v>2011</v>
      </c>
      <c r="AB339" t="s">
        <v>62</v>
      </c>
      <c r="AC339">
        <v>5</v>
      </c>
      <c r="AD339" s="1" t="str">
        <f>_xlfn.CONCAT(Table1[[#This Row],[created_month]]," ",Table1[[#This Row],[created_year]])</f>
        <v>Jul 2011</v>
      </c>
      <c r="AE339">
        <f>"Sept 2023" - Table1[[#This Row],[month_created]]</f>
        <v>4445</v>
      </c>
      <c r="AF339" s="2">
        <f>Table1[[#This Row],[age_days]]/365</f>
        <v>12.178082191780822</v>
      </c>
    </row>
    <row r="340" spans="1:32" x14ac:dyDescent="0.35">
      <c r="A340">
        <v>564</v>
      </c>
      <c r="B340">
        <f>_xlfn.RANK.EQ(Table1[[#This Row],[source_rank]],A:A,1)</f>
        <v>339</v>
      </c>
      <c r="C340" t="s">
        <v>488</v>
      </c>
      <c r="D340" s="4">
        <v>16500000</v>
      </c>
      <c r="E340" s="4">
        <v>7043235131</v>
      </c>
      <c r="F340" s="4">
        <f>Table1[[#This Row],[video views]]/Table1[[#This Row],[age_days]]</f>
        <v>1377515.1830627811</v>
      </c>
      <c r="G340" s="4">
        <f>Table1[[#This Row],[video views]]/Table1[[#This Row],[uploads]]</f>
        <v>331555.57741373626</v>
      </c>
      <c r="H340" t="s">
        <v>85</v>
      </c>
      <c r="I340" t="s">
        <v>488</v>
      </c>
      <c r="J340" s="4">
        <v>21243</v>
      </c>
      <c r="K340" s="4">
        <f>Table1[[#This Row],[uploads]]/Table1[[#This Row],[age_years]]</f>
        <v>1516.4668492079015</v>
      </c>
      <c r="L340" t="s">
        <v>21</v>
      </c>
      <c r="M340" t="s">
        <v>22</v>
      </c>
      <c r="N340" t="s">
        <v>86</v>
      </c>
      <c r="O340">
        <v>821</v>
      </c>
      <c r="P340">
        <v>92</v>
      </c>
      <c r="Q340">
        <v>13</v>
      </c>
      <c r="R340">
        <v>131202000</v>
      </c>
      <c r="S340" s="3">
        <v>32800</v>
      </c>
      <c r="T340" s="3">
        <v>524800</v>
      </c>
      <c r="U340" s="3">
        <f>(Table1[[#This Row],[lowest_monthly_earnings]]+Table1[[#This Row],[highest_monthly_earnings]])/2</f>
        <v>278800</v>
      </c>
      <c r="V340" s="3">
        <v>393600</v>
      </c>
      <c r="W340" s="3">
        <v>6300000</v>
      </c>
      <c r="X340" s="3">
        <f>(Table1[[#This Row],[lowest_yearly_earnings]]+Table1[[#This Row],[highest_yearly_earnings]])/2</f>
        <v>3346800</v>
      </c>
      <c r="Y340" s="5">
        <v>300000</v>
      </c>
      <c r="Z340" s="6">
        <f>Table1[[#This Row],[subscribers_for_last_30_days]]/Table1[[#This Row],[subscribers]]</f>
        <v>1.8181818181818181E-2</v>
      </c>
      <c r="AA340">
        <v>2009</v>
      </c>
      <c r="AB340" t="s">
        <v>33</v>
      </c>
      <c r="AC340">
        <v>22</v>
      </c>
      <c r="AD340" s="1" t="str">
        <f>_xlfn.CONCAT(Table1[[#This Row],[created_month]]," ",Table1[[#This Row],[created_year]])</f>
        <v>Sep 2009</v>
      </c>
      <c r="AE340">
        <f>"Sept 2023" - Table1[[#This Row],[month_created]]</f>
        <v>5113</v>
      </c>
      <c r="AF340" s="2">
        <f>Table1[[#This Row],[age_days]]/365</f>
        <v>14.008219178082191</v>
      </c>
    </row>
    <row r="341" spans="1:32" x14ac:dyDescent="0.35">
      <c r="A341">
        <v>568</v>
      </c>
      <c r="B341">
        <f>_xlfn.RANK.EQ(Table1[[#This Row],[source_rank]],A:A,1)</f>
        <v>340</v>
      </c>
      <c r="C341" t="s">
        <v>489</v>
      </c>
      <c r="D341" s="4">
        <v>16400000</v>
      </c>
      <c r="E341" s="4">
        <v>7135820721</v>
      </c>
      <c r="F341" s="4">
        <f>Table1[[#This Row],[video views]]/Table1[[#This Row],[age_days]]</f>
        <v>1116192.8235570155</v>
      </c>
      <c r="G341" s="4">
        <f>Table1[[#This Row],[video views]]/Table1[[#This Row],[uploads]]</f>
        <v>486688.08627745189</v>
      </c>
      <c r="H341" t="s">
        <v>51</v>
      </c>
      <c r="I341" t="s">
        <v>489</v>
      </c>
      <c r="J341" s="4">
        <v>14662</v>
      </c>
      <c r="K341" s="4">
        <f>Table1[[#This Row],[uploads]]/Table1[[#This Row],[age_years]]</f>
        <v>837.10777412795244</v>
      </c>
      <c r="L341" t="s">
        <v>25</v>
      </c>
      <c r="M341" t="s">
        <v>26</v>
      </c>
      <c r="N341" t="s">
        <v>51</v>
      </c>
      <c r="O341">
        <v>806</v>
      </c>
      <c r="P341">
        <v>138</v>
      </c>
      <c r="Q341">
        <v>7</v>
      </c>
      <c r="R341">
        <v>133208000</v>
      </c>
      <c r="S341" s="3">
        <v>33300</v>
      </c>
      <c r="T341" s="3">
        <v>532800</v>
      </c>
      <c r="U341" s="3">
        <f>(Table1[[#This Row],[lowest_monthly_earnings]]+Table1[[#This Row],[highest_monthly_earnings]])/2</f>
        <v>283050</v>
      </c>
      <c r="V341" s="3">
        <v>399600</v>
      </c>
      <c r="W341" s="3">
        <v>6400000</v>
      </c>
      <c r="X341" s="3">
        <f>(Table1[[#This Row],[lowest_yearly_earnings]]+Table1[[#This Row],[highest_yearly_earnings]])/2</f>
        <v>3399800</v>
      </c>
      <c r="Y341" s="5">
        <v>100000</v>
      </c>
      <c r="Z341" s="6">
        <f>Table1[[#This Row],[subscribers_for_last_30_days]]/Table1[[#This Row],[subscribers]]</f>
        <v>6.0975609756097563E-3</v>
      </c>
      <c r="AA341">
        <v>2006</v>
      </c>
      <c r="AB341" t="s">
        <v>23</v>
      </c>
      <c r="AC341">
        <v>4</v>
      </c>
      <c r="AD341" s="1" t="str">
        <f>_xlfn.CONCAT(Table1[[#This Row],[created_month]]," ",Table1[[#This Row],[created_year]])</f>
        <v>Mar 2006</v>
      </c>
      <c r="AE341">
        <f>"Sept 2023" - Table1[[#This Row],[month_created]]</f>
        <v>6393</v>
      </c>
      <c r="AF341" s="2">
        <f>Table1[[#This Row],[age_days]]/365</f>
        <v>17.515068493150686</v>
      </c>
    </row>
    <row r="342" spans="1:32" x14ac:dyDescent="0.35">
      <c r="A342">
        <v>569</v>
      </c>
      <c r="B342">
        <f>_xlfn.RANK.EQ(Table1[[#This Row],[source_rank]],A:A,1)</f>
        <v>341</v>
      </c>
      <c r="C342" t="s">
        <v>490</v>
      </c>
      <c r="D342" s="4">
        <v>16400000</v>
      </c>
      <c r="E342" s="4">
        <v>9463244435</v>
      </c>
      <c r="F342" s="4">
        <f>Table1[[#This Row],[video views]]/Table1[[#This Row],[age_days]]</f>
        <v>1942772.4153151303</v>
      </c>
      <c r="G342" s="4">
        <f>Table1[[#This Row],[video views]]/Table1[[#This Row],[uploads]]</f>
        <v>168376.14424496912</v>
      </c>
      <c r="H342" t="s">
        <v>29</v>
      </c>
      <c r="I342" t="s">
        <v>490</v>
      </c>
      <c r="J342" s="4">
        <v>56203</v>
      </c>
      <c r="K342" s="4">
        <f>Table1[[#This Row],[uploads]]/Table1[[#This Row],[age_years]]</f>
        <v>4211.4750564565793</v>
      </c>
      <c r="L342" t="s">
        <v>123</v>
      </c>
      <c r="M342" t="s">
        <v>124</v>
      </c>
      <c r="N342" t="s">
        <v>29</v>
      </c>
      <c r="O342">
        <v>496</v>
      </c>
      <c r="P342">
        <v>9</v>
      </c>
      <c r="Q342">
        <v>134</v>
      </c>
      <c r="R342">
        <v>87757000</v>
      </c>
      <c r="S342" s="3">
        <v>21900</v>
      </c>
      <c r="T342" s="3">
        <v>351000</v>
      </c>
      <c r="U342" s="3">
        <f>(Table1[[#This Row],[lowest_monthly_earnings]]+Table1[[#This Row],[highest_monthly_earnings]])/2</f>
        <v>186450</v>
      </c>
      <c r="V342" s="3">
        <v>263300</v>
      </c>
      <c r="W342" s="3">
        <v>4200000</v>
      </c>
      <c r="X342" s="3">
        <f>(Table1[[#This Row],[lowest_yearly_earnings]]+Table1[[#This Row],[highest_yearly_earnings]])/2</f>
        <v>2231650</v>
      </c>
      <c r="Y342" s="5">
        <v>100000</v>
      </c>
      <c r="Z342" s="6">
        <f>Table1[[#This Row],[subscribers_for_last_30_days]]/Table1[[#This Row],[subscribers]]</f>
        <v>6.0975609756097563E-3</v>
      </c>
      <c r="AA342">
        <v>2010</v>
      </c>
      <c r="AB342" t="s">
        <v>37</v>
      </c>
      <c r="AC342">
        <v>17</v>
      </c>
      <c r="AD342" s="1" t="str">
        <f>_xlfn.CONCAT(Table1[[#This Row],[created_month]]," ",Table1[[#This Row],[created_year]])</f>
        <v>May 2010</v>
      </c>
      <c r="AE342">
        <f>"Sept 2023" - Table1[[#This Row],[month_created]]</f>
        <v>4871</v>
      </c>
      <c r="AF342" s="2">
        <f>Table1[[#This Row],[age_days]]/365</f>
        <v>13.345205479452055</v>
      </c>
    </row>
    <row r="343" spans="1:32" x14ac:dyDescent="0.35">
      <c r="A343">
        <v>572</v>
      </c>
      <c r="B343">
        <f>_xlfn.RANK.EQ(Table1[[#This Row],[source_rank]],A:A,1)</f>
        <v>342</v>
      </c>
      <c r="C343" t="s">
        <v>491</v>
      </c>
      <c r="D343" s="4">
        <v>16400000</v>
      </c>
      <c r="E343" s="4">
        <v>12844432341</v>
      </c>
      <c r="F343" s="4">
        <f>Table1[[#This Row],[video views]]/Table1[[#This Row],[age_days]]</f>
        <v>2705230.0633951137</v>
      </c>
      <c r="G343" s="4">
        <f>Table1[[#This Row],[video views]]/Table1[[#This Row],[uploads]]</f>
        <v>536257.19526553107</v>
      </c>
      <c r="H343" t="s">
        <v>29</v>
      </c>
      <c r="I343" t="s">
        <v>491</v>
      </c>
      <c r="J343" s="4">
        <v>23952</v>
      </c>
      <c r="K343" s="4">
        <f>Table1[[#This Row],[uploads]]/Table1[[#This Row],[age_years]]</f>
        <v>1841.2973883740524</v>
      </c>
      <c r="L343" t="s">
        <v>123</v>
      </c>
      <c r="M343" t="s">
        <v>124</v>
      </c>
      <c r="N343" t="s">
        <v>29</v>
      </c>
      <c r="O343">
        <v>294</v>
      </c>
      <c r="P343">
        <v>9</v>
      </c>
      <c r="Q343">
        <v>134</v>
      </c>
      <c r="R343">
        <v>181382000</v>
      </c>
      <c r="S343" s="3">
        <v>45300</v>
      </c>
      <c r="T343" s="3">
        <v>725500</v>
      </c>
      <c r="U343" s="3">
        <f>(Table1[[#This Row],[lowest_monthly_earnings]]+Table1[[#This Row],[highest_monthly_earnings]])/2</f>
        <v>385400</v>
      </c>
      <c r="V343" s="3">
        <v>544100</v>
      </c>
      <c r="W343" s="3">
        <v>8700000</v>
      </c>
      <c r="X343" s="3">
        <f>(Table1[[#This Row],[lowest_yearly_earnings]]+Table1[[#This Row],[highest_yearly_earnings]])/2</f>
        <v>4622050</v>
      </c>
      <c r="Y343" s="5">
        <v>200000</v>
      </c>
      <c r="Z343" s="6">
        <f>Table1[[#This Row],[subscribers_for_last_30_days]]/Table1[[#This Row],[subscribers]]</f>
        <v>1.2195121951219513E-2</v>
      </c>
      <c r="AA343">
        <v>2010</v>
      </c>
      <c r="AB343" t="s">
        <v>33</v>
      </c>
      <c r="AC343">
        <v>13</v>
      </c>
      <c r="AD343" s="1" t="str">
        <f>_xlfn.CONCAT(Table1[[#This Row],[created_month]]," ",Table1[[#This Row],[created_year]])</f>
        <v>Sep 2010</v>
      </c>
      <c r="AE343">
        <f>"Sept 2023" - Table1[[#This Row],[month_created]]</f>
        <v>4748</v>
      </c>
      <c r="AF343" s="2">
        <f>Table1[[#This Row],[age_days]]/365</f>
        <v>13.008219178082191</v>
      </c>
    </row>
    <row r="344" spans="1:32" x14ac:dyDescent="0.35">
      <c r="A344">
        <v>575</v>
      </c>
      <c r="B344">
        <f>_xlfn.RANK.EQ(Table1[[#This Row],[source_rank]],A:A,1)</f>
        <v>343</v>
      </c>
      <c r="C344" t="s">
        <v>492</v>
      </c>
      <c r="D344" s="4">
        <v>16300000</v>
      </c>
      <c r="E344" s="4">
        <v>6613422635</v>
      </c>
      <c r="F344" s="4">
        <f>Table1[[#This Row],[video views]]/Table1[[#This Row],[age_days]]</f>
        <v>2239560.6620386047</v>
      </c>
      <c r="G344" s="4">
        <f>Table1[[#This Row],[video views]]/Table1[[#This Row],[uploads]]</f>
        <v>82667782.9375</v>
      </c>
      <c r="H344" t="s">
        <v>20</v>
      </c>
      <c r="I344" t="s">
        <v>492</v>
      </c>
      <c r="J344" s="4">
        <v>80</v>
      </c>
      <c r="K344" s="4">
        <f>Table1[[#This Row],[uploads]]/Table1[[#This Row],[age_years]]</f>
        <v>9.8882492380629863</v>
      </c>
      <c r="L344" t="s">
        <v>25</v>
      </c>
      <c r="M344" t="s">
        <v>26</v>
      </c>
      <c r="N344" t="s">
        <v>20</v>
      </c>
      <c r="O344">
        <v>906</v>
      </c>
      <c r="P344">
        <v>139</v>
      </c>
      <c r="Q344">
        <v>117</v>
      </c>
      <c r="R344">
        <v>42704000</v>
      </c>
      <c r="S344" s="3">
        <v>10700</v>
      </c>
      <c r="T344" s="3">
        <v>170800</v>
      </c>
      <c r="U344" s="3">
        <f>(Table1[[#This Row],[lowest_monthly_earnings]]+Table1[[#This Row],[highest_monthly_earnings]])/2</f>
        <v>90750</v>
      </c>
      <c r="V344" s="3">
        <v>128100</v>
      </c>
      <c r="W344" s="3">
        <v>2000000</v>
      </c>
      <c r="X344" s="3">
        <f>(Table1[[#This Row],[lowest_yearly_earnings]]+Table1[[#This Row],[highest_yearly_earnings]])/2</f>
        <v>1064050</v>
      </c>
      <c r="Y344" s="5">
        <v>100000</v>
      </c>
      <c r="Z344" s="6">
        <f>Table1[[#This Row],[subscribers_for_last_30_days]]/Table1[[#This Row],[subscribers]]</f>
        <v>6.1349693251533744E-3</v>
      </c>
      <c r="AA344">
        <v>2015</v>
      </c>
      <c r="AB344" t="s">
        <v>57</v>
      </c>
      <c r="AC344">
        <v>11</v>
      </c>
      <c r="AD344" s="1" t="str">
        <f>_xlfn.CONCAT(Table1[[#This Row],[created_month]]," ",Table1[[#This Row],[created_year]])</f>
        <v>Aug 2015</v>
      </c>
      <c r="AE344">
        <f>"Sept 2023" - Table1[[#This Row],[month_created]]</f>
        <v>2953</v>
      </c>
      <c r="AF344" s="2">
        <f>Table1[[#This Row],[age_days]]/365</f>
        <v>8.0904109589041102</v>
      </c>
    </row>
    <row r="345" spans="1:32" x14ac:dyDescent="0.35">
      <c r="A345">
        <v>579</v>
      </c>
      <c r="B345">
        <f>_xlfn.RANK.EQ(Table1[[#This Row],[source_rank]],A:A,1)</f>
        <v>344</v>
      </c>
      <c r="C345" t="s">
        <v>493</v>
      </c>
      <c r="D345" s="4">
        <v>16300000</v>
      </c>
      <c r="E345" s="4">
        <v>7141825267</v>
      </c>
      <c r="F345" s="4">
        <f>Table1[[#This Row],[video views]]/Table1[[#This Row],[age_days]]</f>
        <v>1640667.4171835515</v>
      </c>
      <c r="G345" s="4">
        <f>Table1[[#This Row],[video views]]/Table1[[#This Row],[uploads]]</f>
        <v>4945862.3732686983</v>
      </c>
      <c r="H345" t="s">
        <v>29</v>
      </c>
      <c r="I345" t="s">
        <v>493</v>
      </c>
      <c r="J345" s="4">
        <v>1444</v>
      </c>
      <c r="K345" s="4">
        <f>Table1[[#This Row],[uploads]]/Table1[[#This Row],[age_years]]</f>
        <v>121.07971513898461</v>
      </c>
      <c r="L345" t="s">
        <v>21</v>
      </c>
      <c r="M345" t="s">
        <v>22</v>
      </c>
      <c r="N345" t="s">
        <v>20</v>
      </c>
      <c r="O345">
        <v>804</v>
      </c>
      <c r="P345">
        <v>93</v>
      </c>
      <c r="Q345">
        <v>116</v>
      </c>
      <c r="R345">
        <v>151477000</v>
      </c>
      <c r="S345" s="3">
        <v>37900</v>
      </c>
      <c r="T345" s="3">
        <v>605900</v>
      </c>
      <c r="U345" s="3">
        <f>(Table1[[#This Row],[lowest_monthly_earnings]]+Table1[[#This Row],[highest_monthly_earnings]])/2</f>
        <v>321900</v>
      </c>
      <c r="V345" s="3">
        <v>454400</v>
      </c>
      <c r="W345" s="3">
        <v>7300000</v>
      </c>
      <c r="X345" s="3">
        <f>(Table1[[#This Row],[lowest_yearly_earnings]]+Table1[[#This Row],[highest_yearly_earnings]])/2</f>
        <v>3877200</v>
      </c>
      <c r="Y345" s="5">
        <v>300000</v>
      </c>
      <c r="Z345" s="6">
        <f>Table1[[#This Row],[subscribers_for_last_30_days]]/Table1[[#This Row],[subscribers]]</f>
        <v>1.8404907975460124E-2</v>
      </c>
      <c r="AA345">
        <v>2011</v>
      </c>
      <c r="AB345" t="s">
        <v>83</v>
      </c>
      <c r="AC345">
        <v>13</v>
      </c>
      <c r="AD345" s="1" t="str">
        <f>_xlfn.CONCAT(Table1[[#This Row],[created_month]]," ",Table1[[#This Row],[created_year]])</f>
        <v>Oct 2011</v>
      </c>
      <c r="AE345">
        <f>"Sept 2023" - Table1[[#This Row],[month_created]]</f>
        <v>4353</v>
      </c>
      <c r="AF345" s="2">
        <f>Table1[[#This Row],[age_days]]/365</f>
        <v>11.926027397260274</v>
      </c>
    </row>
    <row r="346" spans="1:32" x14ac:dyDescent="0.35">
      <c r="A346">
        <v>580</v>
      </c>
      <c r="B346">
        <f>_xlfn.RANK.EQ(Table1[[#This Row],[source_rank]],A:A,1)</f>
        <v>345</v>
      </c>
      <c r="C346" t="s">
        <v>494</v>
      </c>
      <c r="D346" s="4">
        <v>16300000</v>
      </c>
      <c r="E346" s="4">
        <v>1656452554</v>
      </c>
      <c r="F346" s="4">
        <f>Table1[[#This Row],[video views]]/Table1[[#This Row],[age_days]]</f>
        <v>457330.90944229707</v>
      </c>
      <c r="G346" s="4">
        <f>Table1[[#This Row],[video views]]/Table1[[#This Row],[uploads]]</f>
        <v>1674876.1921132456</v>
      </c>
      <c r="H346" t="s">
        <v>38</v>
      </c>
      <c r="I346" t="s">
        <v>494</v>
      </c>
      <c r="J346" s="4">
        <v>989</v>
      </c>
      <c r="K346" s="4">
        <f>Table1[[#This Row],[uploads]]/Table1[[#This Row],[age_years]]</f>
        <v>99.66454997239093</v>
      </c>
      <c r="L346" t="s">
        <v>25</v>
      </c>
      <c r="M346" t="s">
        <v>26</v>
      </c>
      <c r="N346" t="s">
        <v>27</v>
      </c>
      <c r="O346">
        <v>6274</v>
      </c>
      <c r="P346">
        <v>138</v>
      </c>
      <c r="Q346">
        <v>40</v>
      </c>
      <c r="R346">
        <v>17944000</v>
      </c>
      <c r="S346" s="3">
        <v>4500</v>
      </c>
      <c r="T346" s="3">
        <v>71800</v>
      </c>
      <c r="U346" s="3">
        <f>(Table1[[#This Row],[lowest_monthly_earnings]]+Table1[[#This Row],[highest_monthly_earnings]])/2</f>
        <v>38150</v>
      </c>
      <c r="V346" s="3">
        <v>53800</v>
      </c>
      <c r="W346" s="3">
        <v>861300</v>
      </c>
      <c r="X346" s="3">
        <f>(Table1[[#This Row],[lowest_yearly_earnings]]+Table1[[#This Row],[highest_yearly_earnings]])/2</f>
        <v>457550</v>
      </c>
      <c r="Y346" s="5">
        <v>200000</v>
      </c>
      <c r="Z346" s="6">
        <f>Table1[[#This Row],[subscribers_for_last_30_days]]/Table1[[#This Row],[subscribers]]</f>
        <v>1.2269938650306749E-2</v>
      </c>
      <c r="AA346">
        <v>2013</v>
      </c>
      <c r="AB346" t="s">
        <v>83</v>
      </c>
      <c r="AC346">
        <v>28</v>
      </c>
      <c r="AD346" s="1" t="str">
        <f>_xlfn.CONCAT(Table1[[#This Row],[created_month]]," ",Table1[[#This Row],[created_year]])</f>
        <v>Oct 2013</v>
      </c>
      <c r="AE346">
        <f>"Sept 2023" - Table1[[#This Row],[month_created]]</f>
        <v>3622</v>
      </c>
      <c r="AF346" s="2">
        <f>Table1[[#This Row],[age_days]]/365</f>
        <v>9.9232876712328775</v>
      </c>
    </row>
    <row r="347" spans="1:32" x14ac:dyDescent="0.35">
      <c r="A347">
        <v>584</v>
      </c>
      <c r="B347">
        <f>_xlfn.RANK.EQ(Table1[[#This Row],[source_rank]],A:A,1)</f>
        <v>346</v>
      </c>
      <c r="C347" t="s">
        <v>495</v>
      </c>
      <c r="D347" s="4">
        <v>16200000</v>
      </c>
      <c r="E347" s="4">
        <v>2990185467</v>
      </c>
      <c r="F347" s="4">
        <f>Table1[[#This Row],[video views]]/Table1[[#This Row],[age_days]]</f>
        <v>701756.73949777044</v>
      </c>
      <c r="G347" s="4">
        <f>Table1[[#This Row],[video views]]/Table1[[#This Row],[uploads]]</f>
        <v>1549318.8948186529</v>
      </c>
      <c r="H347" t="s">
        <v>119</v>
      </c>
      <c r="I347" t="s">
        <v>495</v>
      </c>
      <c r="J347" s="4">
        <v>1930</v>
      </c>
      <c r="K347" s="4">
        <f>Table1[[#This Row],[uploads]]/Table1[[#This Row],[age_years]]</f>
        <v>165.32504107017132</v>
      </c>
      <c r="L347" t="s">
        <v>70</v>
      </c>
      <c r="M347" t="s">
        <v>71</v>
      </c>
      <c r="N347" t="s">
        <v>46</v>
      </c>
      <c r="O347">
        <v>2898</v>
      </c>
      <c r="P347">
        <v>31</v>
      </c>
      <c r="Q347">
        <v>38</v>
      </c>
      <c r="R347">
        <v>33015000</v>
      </c>
      <c r="S347" s="3">
        <v>8300</v>
      </c>
      <c r="T347" s="3">
        <v>132100</v>
      </c>
      <c r="U347" s="3">
        <f>(Table1[[#This Row],[lowest_monthly_earnings]]+Table1[[#This Row],[highest_monthly_earnings]])/2</f>
        <v>70200</v>
      </c>
      <c r="V347" s="3">
        <v>99000</v>
      </c>
      <c r="W347" s="3">
        <v>1600000</v>
      </c>
      <c r="X347" s="3">
        <f>(Table1[[#This Row],[lowest_yearly_earnings]]+Table1[[#This Row],[highest_yearly_earnings]])/2</f>
        <v>849500</v>
      </c>
      <c r="Y347" s="5">
        <v>100000</v>
      </c>
      <c r="Z347" s="6">
        <f>Table1[[#This Row],[subscribers_for_last_30_days]]/Table1[[#This Row],[subscribers]]</f>
        <v>6.1728395061728392E-3</v>
      </c>
      <c r="AA347">
        <v>2012</v>
      </c>
      <c r="AB347" t="s">
        <v>47</v>
      </c>
      <c r="AC347">
        <v>16</v>
      </c>
      <c r="AD347" s="1" t="str">
        <f>_xlfn.CONCAT(Table1[[#This Row],[created_month]]," ",Table1[[#This Row],[created_year]])</f>
        <v>Jan 2012</v>
      </c>
      <c r="AE347">
        <f>"Sept 2023" - Table1[[#This Row],[month_created]]</f>
        <v>4261</v>
      </c>
      <c r="AF347" s="2">
        <f>Table1[[#This Row],[age_days]]/365</f>
        <v>11.673972602739726</v>
      </c>
    </row>
    <row r="348" spans="1:32" x14ac:dyDescent="0.35">
      <c r="A348">
        <v>585</v>
      </c>
      <c r="B348">
        <f>_xlfn.RANK.EQ(Table1[[#This Row],[source_rank]],A:A,1)</f>
        <v>347</v>
      </c>
      <c r="C348" t="s">
        <v>496</v>
      </c>
      <c r="D348" s="4">
        <v>16200000</v>
      </c>
      <c r="E348" s="4">
        <v>4076692623</v>
      </c>
      <c r="F348" s="4">
        <f>Table1[[#This Row],[video views]]/Table1[[#This Row],[age_days]]</f>
        <v>881256.51167315175</v>
      </c>
      <c r="G348" s="4">
        <f>Table1[[#This Row],[video views]]/Table1[[#This Row],[uploads]]</f>
        <v>3150457.9775888715</v>
      </c>
      <c r="H348" t="s">
        <v>38</v>
      </c>
      <c r="I348" t="s">
        <v>496</v>
      </c>
      <c r="J348" s="4">
        <v>1294</v>
      </c>
      <c r="K348" s="4">
        <f>Table1[[#This Row],[uploads]]/Table1[[#This Row],[age_years]]</f>
        <v>102.0990056204064</v>
      </c>
      <c r="L348" t="s">
        <v>60</v>
      </c>
      <c r="M348" t="s">
        <v>61</v>
      </c>
      <c r="N348" t="s">
        <v>29</v>
      </c>
      <c r="O348">
        <v>1856</v>
      </c>
      <c r="P348">
        <v>23</v>
      </c>
      <c r="Q348">
        <v>136</v>
      </c>
      <c r="R348">
        <v>27808000</v>
      </c>
      <c r="S348" s="3">
        <v>7000</v>
      </c>
      <c r="T348" s="3">
        <v>111200</v>
      </c>
      <c r="U348" s="3">
        <f>(Table1[[#This Row],[lowest_monthly_earnings]]+Table1[[#This Row],[highest_monthly_earnings]])/2</f>
        <v>59100</v>
      </c>
      <c r="V348" s="3">
        <v>83400</v>
      </c>
      <c r="W348" s="3">
        <v>1300000</v>
      </c>
      <c r="X348" s="3">
        <f>(Table1[[#This Row],[lowest_yearly_earnings]]+Table1[[#This Row],[highest_yearly_earnings]])/2</f>
        <v>691700</v>
      </c>
      <c r="Y348" s="5">
        <v>100000</v>
      </c>
      <c r="Z348" s="6">
        <f>Table1[[#This Row],[subscribers_for_last_30_days]]/Table1[[#This Row],[subscribers]]</f>
        <v>6.1728395061728392E-3</v>
      </c>
      <c r="AA348">
        <v>2011</v>
      </c>
      <c r="AB348" t="s">
        <v>47</v>
      </c>
      <c r="AC348">
        <v>26</v>
      </c>
      <c r="AD348" s="1" t="str">
        <f>_xlfn.CONCAT(Table1[[#This Row],[created_month]]," ",Table1[[#This Row],[created_year]])</f>
        <v>Jan 2011</v>
      </c>
      <c r="AE348">
        <f>"Sept 2023" - Table1[[#This Row],[month_created]]</f>
        <v>4626</v>
      </c>
      <c r="AF348" s="2">
        <f>Table1[[#This Row],[age_days]]/365</f>
        <v>12.673972602739726</v>
      </c>
    </row>
    <row r="349" spans="1:32" x14ac:dyDescent="0.35">
      <c r="A349">
        <v>586</v>
      </c>
      <c r="B349">
        <f>_xlfn.RANK.EQ(Table1[[#This Row],[source_rank]],A:A,1)</f>
        <v>348</v>
      </c>
      <c r="C349" t="s">
        <v>497</v>
      </c>
      <c r="D349" s="4">
        <v>16200000</v>
      </c>
      <c r="E349" s="4">
        <v>9763592867</v>
      </c>
      <c r="F349" s="4">
        <f>Table1[[#This Row],[video views]]/Table1[[#This Row],[age_days]]</f>
        <v>2765890.330594901</v>
      </c>
      <c r="G349" s="4">
        <f>Table1[[#This Row],[video views]]/Table1[[#This Row],[uploads]]</f>
        <v>2476183.8364189705</v>
      </c>
      <c r="H349" t="s">
        <v>20</v>
      </c>
      <c r="I349" t="s">
        <v>497</v>
      </c>
      <c r="J349" s="4">
        <v>3943</v>
      </c>
      <c r="K349" s="4">
        <f>Table1[[#This Row],[uploads]]/Table1[[#This Row],[age_years]]</f>
        <v>407.70396600566568</v>
      </c>
      <c r="L349" t="s">
        <v>441</v>
      </c>
      <c r="M349" t="s">
        <v>442</v>
      </c>
      <c r="N349" t="s">
        <v>77</v>
      </c>
      <c r="O349">
        <v>462</v>
      </c>
      <c r="P349">
        <v>2</v>
      </c>
      <c r="Q349">
        <v>30</v>
      </c>
      <c r="R349">
        <v>256733000</v>
      </c>
      <c r="S349" s="3">
        <v>64200</v>
      </c>
      <c r="T349" s="3">
        <v>1000000</v>
      </c>
      <c r="U349" s="3">
        <f>(Table1[[#This Row],[lowest_monthly_earnings]]+Table1[[#This Row],[highest_monthly_earnings]])/2</f>
        <v>532100</v>
      </c>
      <c r="V349" s="3">
        <v>770200</v>
      </c>
      <c r="W349" s="3">
        <v>12300000</v>
      </c>
      <c r="X349" s="3">
        <f>(Table1[[#This Row],[lowest_yearly_earnings]]+Table1[[#This Row],[highest_yearly_earnings]])/2</f>
        <v>6535100</v>
      </c>
      <c r="Y349" s="5">
        <v>200000</v>
      </c>
      <c r="Z349" s="6">
        <f>Table1[[#This Row],[subscribers_for_last_30_days]]/Table1[[#This Row],[subscribers]]</f>
        <v>1.2345679012345678E-2</v>
      </c>
      <c r="AA349">
        <v>2014</v>
      </c>
      <c r="AB349" t="s">
        <v>47</v>
      </c>
      <c r="AC349">
        <v>14</v>
      </c>
      <c r="AD349" s="1" t="str">
        <f>_xlfn.CONCAT(Table1[[#This Row],[created_month]]," ",Table1[[#This Row],[created_year]])</f>
        <v>Jan 2014</v>
      </c>
      <c r="AE349">
        <f>"Sept 2023" - Table1[[#This Row],[month_created]]</f>
        <v>3530</v>
      </c>
      <c r="AF349" s="2">
        <f>Table1[[#This Row],[age_days]]/365</f>
        <v>9.6712328767123292</v>
      </c>
    </row>
    <row r="350" spans="1:32" x14ac:dyDescent="0.35">
      <c r="A350">
        <v>587</v>
      </c>
      <c r="B350">
        <f>_xlfn.RANK.EQ(Table1[[#This Row],[source_rank]],A:A,1)</f>
        <v>349</v>
      </c>
      <c r="C350" t="s">
        <v>498</v>
      </c>
      <c r="D350" s="4">
        <v>16200000</v>
      </c>
      <c r="E350" s="4">
        <v>14563841315</v>
      </c>
      <c r="F350" s="4">
        <f>Table1[[#This Row],[video views]]/Table1[[#This Row],[age_days]]</f>
        <v>3067363.3772114576</v>
      </c>
      <c r="G350" s="4">
        <f>Table1[[#This Row],[video views]]/Table1[[#This Row],[uploads]]</f>
        <v>59468.765960661331</v>
      </c>
      <c r="H350" t="s">
        <v>85</v>
      </c>
      <c r="I350" t="s">
        <v>498</v>
      </c>
      <c r="J350" s="4">
        <v>244899</v>
      </c>
      <c r="K350" s="4">
        <f>Table1[[#This Row],[uploads]]/Table1[[#This Row],[age_years]]</f>
        <v>18826.481676495368</v>
      </c>
      <c r="L350" t="s">
        <v>123</v>
      </c>
      <c r="M350" t="s">
        <v>124</v>
      </c>
      <c r="N350" t="s">
        <v>86</v>
      </c>
      <c r="O350">
        <v>238</v>
      </c>
      <c r="P350">
        <v>10</v>
      </c>
      <c r="Q350">
        <v>14</v>
      </c>
      <c r="R350">
        <v>224756000</v>
      </c>
      <c r="S350" s="3">
        <v>56200</v>
      </c>
      <c r="T350" s="3">
        <v>899000</v>
      </c>
      <c r="U350" s="3">
        <f>(Table1[[#This Row],[lowest_monthly_earnings]]+Table1[[#This Row],[highest_monthly_earnings]])/2</f>
        <v>477600</v>
      </c>
      <c r="V350" s="3">
        <v>674300</v>
      </c>
      <c r="W350" s="3">
        <v>10800000</v>
      </c>
      <c r="X350" s="3">
        <f>(Table1[[#This Row],[lowest_yearly_earnings]]+Table1[[#This Row],[highest_yearly_earnings]])/2</f>
        <v>5737150</v>
      </c>
      <c r="Y350" s="5">
        <v>100000</v>
      </c>
      <c r="Z350" s="6">
        <f>Table1[[#This Row],[subscribers_for_last_30_days]]/Table1[[#This Row],[subscribers]]</f>
        <v>6.1728395061728392E-3</v>
      </c>
      <c r="AA350">
        <v>2010</v>
      </c>
      <c r="AB350" t="s">
        <v>33</v>
      </c>
      <c r="AC350">
        <v>27</v>
      </c>
      <c r="AD350" s="1" t="str">
        <f>_xlfn.CONCAT(Table1[[#This Row],[created_month]]," ",Table1[[#This Row],[created_year]])</f>
        <v>Sep 2010</v>
      </c>
      <c r="AE350">
        <f>"Sept 2023" - Table1[[#This Row],[month_created]]</f>
        <v>4748</v>
      </c>
      <c r="AF350" s="2">
        <f>Table1[[#This Row],[age_days]]/365</f>
        <v>13.008219178082191</v>
      </c>
    </row>
    <row r="351" spans="1:32" x14ac:dyDescent="0.35">
      <c r="A351">
        <v>588</v>
      </c>
      <c r="B351">
        <f>_xlfn.RANK.EQ(Table1[[#This Row],[source_rank]],A:A,1)</f>
        <v>350</v>
      </c>
      <c r="C351" t="s">
        <v>499</v>
      </c>
      <c r="D351" s="4">
        <v>16200000</v>
      </c>
      <c r="E351" s="4">
        <v>20522339099</v>
      </c>
      <c r="F351" s="4">
        <f>Table1[[#This Row],[video views]]/Table1[[#This Row],[age_days]]</f>
        <v>3136054.2632946209</v>
      </c>
      <c r="G351" s="4">
        <f>Table1[[#This Row],[video views]]/Table1[[#This Row],[uploads]]</f>
        <v>643555.42974066292</v>
      </c>
      <c r="H351" t="s">
        <v>29</v>
      </c>
      <c r="I351" t="s">
        <v>499</v>
      </c>
      <c r="J351" s="4">
        <v>31889</v>
      </c>
      <c r="K351" s="4">
        <f>Table1[[#This Row],[uploads]]/Table1[[#This Row],[age_years]]</f>
        <v>1778.6499083129586</v>
      </c>
      <c r="L351" t="s">
        <v>243</v>
      </c>
      <c r="M351" t="s">
        <v>244</v>
      </c>
      <c r="N351" t="s">
        <v>29</v>
      </c>
      <c r="O351">
        <v>116</v>
      </c>
      <c r="P351">
        <v>1</v>
      </c>
      <c r="Q351">
        <v>136</v>
      </c>
      <c r="R351">
        <v>117209000</v>
      </c>
      <c r="S351" s="3">
        <v>29300</v>
      </c>
      <c r="T351" s="3">
        <v>468800</v>
      </c>
      <c r="U351" s="3">
        <f>(Table1[[#This Row],[lowest_monthly_earnings]]+Table1[[#This Row],[highest_monthly_earnings]])/2</f>
        <v>249050</v>
      </c>
      <c r="V351" s="3">
        <v>351600</v>
      </c>
      <c r="W351" s="3">
        <v>5600000</v>
      </c>
      <c r="X351" s="3">
        <f>(Table1[[#This Row],[lowest_yearly_earnings]]+Table1[[#This Row],[highest_yearly_earnings]])/2</f>
        <v>2975800</v>
      </c>
      <c r="Y351" s="5">
        <v>200000</v>
      </c>
      <c r="Z351" s="6">
        <f>Table1[[#This Row],[subscribers_for_last_30_days]]/Table1[[#This Row],[subscribers]]</f>
        <v>1.2345679012345678E-2</v>
      </c>
      <c r="AA351">
        <v>2005</v>
      </c>
      <c r="AB351" t="s">
        <v>83</v>
      </c>
      <c r="AC351">
        <v>22</v>
      </c>
      <c r="AD351" s="1" t="str">
        <f>_xlfn.CONCAT(Table1[[#This Row],[created_month]]," ",Table1[[#This Row],[created_year]])</f>
        <v>Oct 2005</v>
      </c>
      <c r="AE351">
        <f>"Sept 2023" - Table1[[#This Row],[month_created]]</f>
        <v>6544</v>
      </c>
      <c r="AF351" s="2">
        <f>Table1[[#This Row],[age_days]]/365</f>
        <v>17.92876712328767</v>
      </c>
    </row>
    <row r="352" spans="1:32" x14ac:dyDescent="0.35">
      <c r="A352">
        <v>589</v>
      </c>
      <c r="B352">
        <f>_xlfn.RANK.EQ(Table1[[#This Row],[source_rank]],A:A,1)</f>
        <v>351</v>
      </c>
      <c r="C352" t="s">
        <v>500</v>
      </c>
      <c r="D352" s="4">
        <v>16200000</v>
      </c>
      <c r="E352" s="4">
        <v>14784781923</v>
      </c>
      <c r="F352" s="4">
        <f>Table1[[#This Row],[video views]]/Table1[[#This Row],[age_days]]</f>
        <v>13502083.947945205</v>
      </c>
      <c r="G352" s="4">
        <f>Table1[[#This Row],[video views]]/Table1[[#This Row],[uploads]]</f>
        <v>78226359.380952388</v>
      </c>
      <c r="H352" t="s">
        <v>36</v>
      </c>
      <c r="I352" t="s">
        <v>501</v>
      </c>
      <c r="J352" s="4">
        <v>189</v>
      </c>
      <c r="K352" s="4">
        <f>Table1[[#This Row],[uploads]]/Table1[[#This Row],[age_years]]</f>
        <v>63</v>
      </c>
      <c r="L352" t="s">
        <v>25</v>
      </c>
      <c r="M352" t="s">
        <v>26</v>
      </c>
      <c r="N352" t="s">
        <v>46</v>
      </c>
      <c r="O352">
        <v>153622</v>
      </c>
      <c r="P352">
        <v>1776</v>
      </c>
      <c r="Q352">
        <v>1495</v>
      </c>
      <c r="R352">
        <v>37911</v>
      </c>
      <c r="S352" s="3">
        <v>9</v>
      </c>
      <c r="T352" s="3">
        <v>152</v>
      </c>
      <c r="U352" s="3">
        <f>(Table1[[#This Row],[lowest_monthly_earnings]]+Table1[[#This Row],[highest_monthly_earnings]])/2</f>
        <v>80.5</v>
      </c>
      <c r="V352" s="3">
        <v>114</v>
      </c>
      <c r="W352" s="3">
        <v>1800</v>
      </c>
      <c r="X352" s="3">
        <f>(Table1[[#This Row],[lowest_yearly_earnings]]+Table1[[#This Row],[highest_yearly_earnings]])/2</f>
        <v>957</v>
      </c>
      <c r="Y352" s="5">
        <v>1000</v>
      </c>
      <c r="Z352" s="6">
        <f>Table1[[#This Row],[subscribers_for_last_30_days]]/Table1[[#This Row],[subscribers]]</f>
        <v>6.1728395061728397E-5</v>
      </c>
      <c r="AA352">
        <v>2020</v>
      </c>
      <c r="AB352" t="s">
        <v>33</v>
      </c>
      <c r="AC352">
        <v>12</v>
      </c>
      <c r="AD352" s="1" t="str">
        <f>_xlfn.CONCAT(Table1[[#This Row],[created_month]]," ",Table1[[#This Row],[created_year]])</f>
        <v>Sep 2020</v>
      </c>
      <c r="AE352">
        <f>"Sept 2023" - Table1[[#This Row],[month_created]]</f>
        <v>1095</v>
      </c>
      <c r="AF352" s="2">
        <f>Table1[[#This Row],[age_days]]/365</f>
        <v>3</v>
      </c>
    </row>
    <row r="353" spans="1:32" x14ac:dyDescent="0.35">
      <c r="A353">
        <v>597</v>
      </c>
      <c r="B353">
        <f>_xlfn.RANK.EQ(Table1[[#This Row],[source_rank]],A:A,1)</f>
        <v>352</v>
      </c>
      <c r="C353" t="s">
        <v>502</v>
      </c>
      <c r="D353" s="4">
        <v>16100000</v>
      </c>
      <c r="E353" s="4">
        <v>6872702790</v>
      </c>
      <c r="F353" s="4">
        <f>Table1[[#This Row],[video views]]/Table1[[#This Row],[age_days]]</f>
        <v>2303184.5810991959</v>
      </c>
      <c r="G353" s="4">
        <f>Table1[[#This Row],[video views]]/Table1[[#This Row],[uploads]]</f>
        <v>10242478.077496273</v>
      </c>
      <c r="H353" t="s">
        <v>29</v>
      </c>
      <c r="I353" t="s">
        <v>502</v>
      </c>
      <c r="J353" s="4">
        <v>671</v>
      </c>
      <c r="K353" s="4">
        <f>Table1[[#This Row],[uploads]]/Table1[[#This Row],[age_years]]</f>
        <v>82.076072386058982</v>
      </c>
      <c r="L353" t="s">
        <v>25</v>
      </c>
      <c r="M353" t="s">
        <v>26</v>
      </c>
      <c r="N353" t="s">
        <v>29</v>
      </c>
      <c r="O353">
        <v>851</v>
      </c>
      <c r="P353">
        <v>140</v>
      </c>
      <c r="Q353">
        <v>136</v>
      </c>
      <c r="R353">
        <v>399807000</v>
      </c>
      <c r="S353" s="3">
        <v>100000</v>
      </c>
      <c r="T353" s="3">
        <v>1600000</v>
      </c>
      <c r="U353" s="3">
        <f>(Table1[[#This Row],[lowest_monthly_earnings]]+Table1[[#This Row],[highest_monthly_earnings]])/2</f>
        <v>850000</v>
      </c>
      <c r="V353" s="3">
        <v>1200000</v>
      </c>
      <c r="W353" s="3">
        <v>19200000</v>
      </c>
      <c r="X353" s="3">
        <f>(Table1[[#This Row],[lowest_yearly_earnings]]+Table1[[#This Row],[highest_yearly_earnings]])/2</f>
        <v>10200000</v>
      </c>
      <c r="Y353" s="5">
        <v>300000</v>
      </c>
      <c r="Z353" s="6">
        <f>Table1[[#This Row],[subscribers_for_last_30_days]]/Table1[[#This Row],[subscribers]]</f>
        <v>1.8633540372670808E-2</v>
      </c>
      <c r="AA353">
        <v>2015</v>
      </c>
      <c r="AB353" t="s">
        <v>62</v>
      </c>
      <c r="AC353">
        <v>15</v>
      </c>
      <c r="AD353" s="1" t="str">
        <f>_xlfn.CONCAT(Table1[[#This Row],[created_month]]," ",Table1[[#This Row],[created_year]])</f>
        <v>Jul 2015</v>
      </c>
      <c r="AE353">
        <f>"Sept 2023" - Table1[[#This Row],[month_created]]</f>
        <v>2984</v>
      </c>
      <c r="AF353" s="2">
        <f>Table1[[#This Row],[age_days]]/365</f>
        <v>8.1753424657534239</v>
      </c>
    </row>
    <row r="354" spans="1:32" x14ac:dyDescent="0.35">
      <c r="A354">
        <v>598</v>
      </c>
      <c r="B354">
        <f>_xlfn.RANK.EQ(Table1[[#This Row],[source_rank]],A:A,1)</f>
        <v>353</v>
      </c>
      <c r="C354" t="s">
        <v>503</v>
      </c>
      <c r="D354" s="4">
        <v>16100000</v>
      </c>
      <c r="E354" s="4">
        <v>7126210721</v>
      </c>
      <c r="F354" s="4">
        <f>Table1[[#This Row],[video views]]/Table1[[#This Row],[age_days]]</f>
        <v>1159110.3970396877</v>
      </c>
      <c r="G354" s="4">
        <f>Table1[[#This Row],[video views]]/Table1[[#This Row],[uploads]]</f>
        <v>173810017.58536586</v>
      </c>
      <c r="H354" t="s">
        <v>20</v>
      </c>
      <c r="I354" t="s">
        <v>504</v>
      </c>
      <c r="J354" s="4">
        <v>41</v>
      </c>
      <c r="K354" s="4">
        <f>Table1[[#This Row],[uploads]]/Table1[[#This Row],[age_years]]</f>
        <v>2.4341249186727394</v>
      </c>
      <c r="L354" t="s">
        <v>328</v>
      </c>
      <c r="M354" t="s">
        <v>329</v>
      </c>
      <c r="N354" t="s">
        <v>29</v>
      </c>
      <c r="O354">
        <v>4006012</v>
      </c>
      <c r="P354">
        <v>3726</v>
      </c>
      <c r="Q354">
        <v>6335</v>
      </c>
      <c r="R354">
        <v>780</v>
      </c>
      <c r="S354" s="3">
        <v>0.2</v>
      </c>
      <c r="T354" s="3">
        <v>3</v>
      </c>
      <c r="U354" s="3">
        <f>(Table1[[#This Row],[lowest_monthly_earnings]]+Table1[[#This Row],[highest_monthly_earnings]])/2</f>
        <v>1.6</v>
      </c>
      <c r="V354" s="3">
        <v>2</v>
      </c>
      <c r="W354" s="3">
        <v>37</v>
      </c>
      <c r="X354" s="3">
        <f>(Table1[[#This Row],[lowest_yearly_earnings]]+Table1[[#This Row],[highest_yearly_earnings]])/2</f>
        <v>19.5</v>
      </c>
      <c r="Y354" s="5">
        <v>4</v>
      </c>
      <c r="Z354" s="6">
        <f>Table1[[#This Row],[subscribers_for_last_30_days]]/Table1[[#This Row],[subscribers]]</f>
        <v>2.4844720496894412E-7</v>
      </c>
      <c r="AA354">
        <v>2006</v>
      </c>
      <c r="AB354" t="s">
        <v>91</v>
      </c>
      <c r="AC354">
        <v>20</v>
      </c>
      <c r="AD354" s="1" t="str">
        <f>_xlfn.CONCAT(Table1[[#This Row],[created_month]]," ",Table1[[#This Row],[created_year]])</f>
        <v>Nov 2006</v>
      </c>
      <c r="AE354">
        <f>"Sept 2023" - Table1[[#This Row],[month_created]]</f>
        <v>6148</v>
      </c>
      <c r="AF354" s="2">
        <f>Table1[[#This Row],[age_days]]/365</f>
        <v>16.843835616438355</v>
      </c>
    </row>
    <row r="355" spans="1:32" x14ac:dyDescent="0.35">
      <c r="A355">
        <v>600</v>
      </c>
      <c r="B355">
        <f>_xlfn.RANK.EQ(Table1[[#This Row],[source_rank]],A:A,1)</f>
        <v>354</v>
      </c>
      <c r="C355" t="s">
        <v>505</v>
      </c>
      <c r="D355" s="4">
        <v>16100000</v>
      </c>
      <c r="E355" s="4">
        <v>15812009296</v>
      </c>
      <c r="F355" s="4">
        <f>Table1[[#This Row],[video views]]/Table1[[#This Row],[age_days]]</f>
        <v>2808028.6442905343</v>
      </c>
      <c r="G355" s="4">
        <f>Table1[[#This Row],[video views]]/Table1[[#This Row],[uploads]]</f>
        <v>3909025.783930779</v>
      </c>
      <c r="H355" t="s">
        <v>29</v>
      </c>
      <c r="I355" t="s">
        <v>505</v>
      </c>
      <c r="J355" s="4">
        <v>4045</v>
      </c>
      <c r="K355" s="4">
        <f>Table1[[#This Row],[uploads]]/Table1[[#This Row],[age_years]]</f>
        <v>262.19587995027524</v>
      </c>
      <c r="L355" t="s">
        <v>25</v>
      </c>
      <c r="M355" t="s">
        <v>26</v>
      </c>
      <c r="N355" t="s">
        <v>29</v>
      </c>
      <c r="O355">
        <v>196</v>
      </c>
      <c r="P355">
        <v>140</v>
      </c>
      <c r="Q355">
        <v>136</v>
      </c>
      <c r="R355">
        <v>267131000</v>
      </c>
      <c r="S355" s="3">
        <v>66800</v>
      </c>
      <c r="T355" s="3">
        <v>1100000</v>
      </c>
      <c r="U355" s="3">
        <f>(Table1[[#This Row],[lowest_monthly_earnings]]+Table1[[#This Row],[highest_monthly_earnings]])/2</f>
        <v>583400</v>
      </c>
      <c r="V355" s="3">
        <v>801400</v>
      </c>
      <c r="W355" s="3">
        <v>12800000</v>
      </c>
      <c r="X355" s="3">
        <f>(Table1[[#This Row],[lowest_yearly_earnings]]+Table1[[#This Row],[highest_yearly_earnings]])/2</f>
        <v>6800700</v>
      </c>
      <c r="Y355" s="5">
        <v>300000</v>
      </c>
      <c r="Z355" s="6">
        <f>Table1[[#This Row],[subscribers_for_last_30_days]]/Table1[[#This Row],[subscribers]]</f>
        <v>1.8633540372670808E-2</v>
      </c>
      <c r="AA355">
        <v>2008</v>
      </c>
      <c r="AB355" t="s">
        <v>41</v>
      </c>
      <c r="AC355">
        <v>22</v>
      </c>
      <c r="AD355" s="1" t="str">
        <f>_xlfn.CONCAT(Table1[[#This Row],[created_month]]," ",Table1[[#This Row],[created_year]])</f>
        <v>Apr 2008</v>
      </c>
      <c r="AE355">
        <f>"Sept 2023" - Table1[[#This Row],[month_created]]</f>
        <v>5631</v>
      </c>
      <c r="AF355" s="2">
        <f>Table1[[#This Row],[age_days]]/365</f>
        <v>15.427397260273972</v>
      </c>
    </row>
    <row r="356" spans="1:32" x14ac:dyDescent="0.35">
      <c r="A356">
        <v>606</v>
      </c>
      <c r="B356">
        <f>_xlfn.RANK.EQ(Table1[[#This Row],[source_rank]],A:A,1)</f>
        <v>355</v>
      </c>
      <c r="C356" t="s">
        <v>506</v>
      </c>
      <c r="D356" s="4">
        <v>16000000</v>
      </c>
      <c r="E356" s="4">
        <v>5997599089</v>
      </c>
      <c r="F356" s="4">
        <f>Table1[[#This Row],[video views]]/Table1[[#This Row],[age_days]]</f>
        <v>2737379.7759014149</v>
      </c>
      <c r="G356" s="4">
        <f>Table1[[#This Row],[video views]]/Table1[[#This Row],[uploads]]</f>
        <v>17434881.07267442</v>
      </c>
      <c r="H356" t="s">
        <v>24</v>
      </c>
      <c r="I356" t="s">
        <v>506</v>
      </c>
      <c r="J356" s="4">
        <v>344</v>
      </c>
      <c r="K356" s="4">
        <f>Table1[[#This Row],[uploads]]/Table1[[#This Row],[age_years]]</f>
        <v>57.307165677772709</v>
      </c>
      <c r="L356" t="s">
        <v>139</v>
      </c>
      <c r="M356" t="s">
        <v>140</v>
      </c>
      <c r="N356" t="s">
        <v>77</v>
      </c>
      <c r="O356">
        <v>1048</v>
      </c>
      <c r="P356">
        <v>23</v>
      </c>
      <c r="Q356">
        <v>31</v>
      </c>
      <c r="R356">
        <v>112393000</v>
      </c>
      <c r="S356" s="3">
        <v>28100</v>
      </c>
      <c r="T356" s="3">
        <v>449600</v>
      </c>
      <c r="U356" s="3">
        <f>(Table1[[#This Row],[lowest_monthly_earnings]]+Table1[[#This Row],[highest_monthly_earnings]])/2</f>
        <v>238850</v>
      </c>
      <c r="V356" s="3">
        <v>337200</v>
      </c>
      <c r="W356" s="3">
        <v>5400000</v>
      </c>
      <c r="X356" s="3">
        <f>(Table1[[#This Row],[lowest_yearly_earnings]]+Table1[[#This Row],[highest_yearly_earnings]])/2</f>
        <v>2868600</v>
      </c>
      <c r="Y356" s="5">
        <v>200000</v>
      </c>
      <c r="Z356" s="6">
        <f>Table1[[#This Row],[subscribers_for_last_30_days]]/Table1[[#This Row],[subscribers]]</f>
        <v>1.2500000000000001E-2</v>
      </c>
      <c r="AA356">
        <v>2017</v>
      </c>
      <c r="AB356" t="s">
        <v>33</v>
      </c>
      <c r="AC356">
        <v>7</v>
      </c>
      <c r="AD356" s="1" t="str">
        <f>_xlfn.CONCAT(Table1[[#This Row],[created_month]]," ",Table1[[#This Row],[created_year]])</f>
        <v>Sep 2017</v>
      </c>
      <c r="AE356">
        <f>"Sept 2023" - Table1[[#This Row],[month_created]]</f>
        <v>2191</v>
      </c>
      <c r="AF356" s="2">
        <f>Table1[[#This Row],[age_days]]/365</f>
        <v>6.0027397260273974</v>
      </c>
    </row>
    <row r="357" spans="1:32" x14ac:dyDescent="0.35">
      <c r="A357">
        <v>610</v>
      </c>
      <c r="B357">
        <f>_xlfn.RANK.EQ(Table1[[#This Row],[source_rank]],A:A,1)</f>
        <v>356</v>
      </c>
      <c r="C357" t="s">
        <v>507</v>
      </c>
      <c r="D357" s="4">
        <v>15900000</v>
      </c>
      <c r="E357" s="4">
        <v>6534326412</v>
      </c>
      <c r="F357" s="4">
        <f>Table1[[#This Row],[video views]]/Table1[[#This Row],[age_days]]</f>
        <v>1987930.1527228476</v>
      </c>
      <c r="G357" s="4">
        <f>Table1[[#This Row],[video views]]/Table1[[#This Row],[uploads]]</f>
        <v>1331905.0982470445</v>
      </c>
      <c r="H357" t="s">
        <v>38</v>
      </c>
      <c r="I357" t="s">
        <v>507</v>
      </c>
      <c r="J357" s="4">
        <v>4906</v>
      </c>
      <c r="K357" s="4">
        <f>Table1[[#This Row],[uploads]]/Table1[[#This Row],[age_years]]</f>
        <v>544.77943413446906</v>
      </c>
      <c r="L357" t="s">
        <v>80</v>
      </c>
      <c r="M357" t="s">
        <v>81</v>
      </c>
      <c r="N357" t="s">
        <v>27</v>
      </c>
      <c r="O357">
        <v>919</v>
      </c>
      <c r="P357">
        <v>12</v>
      </c>
      <c r="Q357">
        <v>43</v>
      </c>
      <c r="R357">
        <v>64085000</v>
      </c>
      <c r="S357" s="3">
        <v>16000</v>
      </c>
      <c r="T357" s="3">
        <v>256300</v>
      </c>
      <c r="U357" s="3">
        <f>(Table1[[#This Row],[lowest_monthly_earnings]]+Table1[[#This Row],[highest_monthly_earnings]])/2</f>
        <v>136150</v>
      </c>
      <c r="V357" s="3">
        <v>192300</v>
      </c>
      <c r="W357" s="3">
        <v>3100000</v>
      </c>
      <c r="X357" s="3">
        <f>(Table1[[#This Row],[lowest_yearly_earnings]]+Table1[[#This Row],[highest_yearly_earnings]])/2</f>
        <v>1646150</v>
      </c>
      <c r="Y357" s="5">
        <v>200000</v>
      </c>
      <c r="Z357" s="6">
        <f>Table1[[#This Row],[subscribers_for_last_30_days]]/Table1[[#This Row],[subscribers]]</f>
        <v>1.2578616352201259E-2</v>
      </c>
      <c r="AA357">
        <v>2014</v>
      </c>
      <c r="AB357" t="s">
        <v>33</v>
      </c>
      <c r="AC357">
        <v>8</v>
      </c>
      <c r="AD357" s="1" t="str">
        <f>_xlfn.CONCAT(Table1[[#This Row],[created_month]]," ",Table1[[#This Row],[created_year]])</f>
        <v>Sep 2014</v>
      </c>
      <c r="AE357">
        <f>"Sept 2023" - Table1[[#This Row],[month_created]]</f>
        <v>3287</v>
      </c>
      <c r="AF357" s="2">
        <f>Table1[[#This Row],[age_days]]/365</f>
        <v>9.0054794520547947</v>
      </c>
    </row>
    <row r="358" spans="1:32" x14ac:dyDescent="0.35">
      <c r="A358">
        <v>611</v>
      </c>
      <c r="B358">
        <f>_xlfn.RANK.EQ(Table1[[#This Row],[source_rank]],A:A,1)</f>
        <v>357</v>
      </c>
      <c r="C358" t="s">
        <v>508</v>
      </c>
      <c r="D358" s="4">
        <v>15900000</v>
      </c>
      <c r="E358" s="4">
        <v>9198986881</v>
      </c>
      <c r="F358" s="4">
        <f>Table1[[#This Row],[video views]]/Table1[[#This Row],[age_days]]</f>
        <v>1843114.9831697054</v>
      </c>
      <c r="G358" s="4">
        <f>Table1[[#This Row],[video views]]/Table1[[#This Row],[uploads]]</f>
        <v>1801956.2940254651</v>
      </c>
      <c r="H358" t="s">
        <v>20</v>
      </c>
      <c r="I358" t="s">
        <v>508</v>
      </c>
      <c r="J358" s="4">
        <v>5105</v>
      </c>
      <c r="K358" s="4">
        <f>Table1[[#This Row],[uploads]]/Table1[[#This Row],[age_years]]</f>
        <v>373.33700661190142</v>
      </c>
      <c r="L358" t="s">
        <v>70</v>
      </c>
      <c r="M358" t="s">
        <v>71</v>
      </c>
      <c r="N358" t="s">
        <v>20</v>
      </c>
      <c r="O358">
        <v>516</v>
      </c>
      <c r="P358">
        <v>33</v>
      </c>
      <c r="Q358">
        <v>120</v>
      </c>
      <c r="R358">
        <v>136388000</v>
      </c>
      <c r="S358" s="3">
        <v>34100</v>
      </c>
      <c r="T358" s="3">
        <v>545600</v>
      </c>
      <c r="U358" s="3">
        <f>(Table1[[#This Row],[lowest_monthly_earnings]]+Table1[[#This Row],[highest_monthly_earnings]])/2</f>
        <v>289850</v>
      </c>
      <c r="V358" s="3">
        <v>409200</v>
      </c>
      <c r="W358" s="3">
        <v>6500000</v>
      </c>
      <c r="X358" s="3">
        <f>(Table1[[#This Row],[lowest_yearly_earnings]]+Table1[[#This Row],[highest_yearly_earnings]])/2</f>
        <v>3454600</v>
      </c>
      <c r="Y358" s="5">
        <v>100000</v>
      </c>
      <c r="Z358" s="6">
        <f>Table1[[#This Row],[subscribers_for_last_30_days]]/Table1[[#This Row],[subscribers]]</f>
        <v>6.2893081761006293E-3</v>
      </c>
      <c r="AA358">
        <v>2010</v>
      </c>
      <c r="AB358" t="s">
        <v>47</v>
      </c>
      <c r="AC358">
        <v>18</v>
      </c>
      <c r="AD358" s="1" t="str">
        <f>_xlfn.CONCAT(Table1[[#This Row],[created_month]]," ",Table1[[#This Row],[created_year]])</f>
        <v>Jan 2010</v>
      </c>
      <c r="AE358">
        <f>"Sept 2023" - Table1[[#This Row],[month_created]]</f>
        <v>4991</v>
      </c>
      <c r="AF358" s="2">
        <f>Table1[[#This Row],[age_days]]/365</f>
        <v>13.673972602739726</v>
      </c>
    </row>
    <row r="359" spans="1:32" x14ac:dyDescent="0.35">
      <c r="A359">
        <v>612</v>
      </c>
      <c r="B359">
        <f>_xlfn.RANK.EQ(Table1[[#This Row],[source_rank]],A:A,1)</f>
        <v>358</v>
      </c>
      <c r="C359" t="s">
        <v>509</v>
      </c>
      <c r="D359" s="4">
        <v>15900000</v>
      </c>
      <c r="E359" s="4">
        <v>9052367553</v>
      </c>
      <c r="F359" s="4">
        <f>Table1[[#This Row],[video views]]/Table1[[#This Row],[age_days]]</f>
        <v>3379009.9115341543</v>
      </c>
      <c r="G359" s="4">
        <f>Table1[[#This Row],[video views]]/Table1[[#This Row],[uploads]]</f>
        <v>11372321.046482412</v>
      </c>
      <c r="H359" t="s">
        <v>38</v>
      </c>
      <c r="I359" t="s">
        <v>509</v>
      </c>
      <c r="J359" s="4">
        <v>796</v>
      </c>
      <c r="K359" s="4">
        <f>Table1[[#This Row],[uploads]]/Table1[[#This Row],[age_years]]</f>
        <v>108.45091452034342</v>
      </c>
      <c r="L359" t="s">
        <v>25</v>
      </c>
      <c r="M359" t="s">
        <v>26</v>
      </c>
      <c r="N359" t="s">
        <v>46</v>
      </c>
      <c r="O359">
        <v>530</v>
      </c>
      <c r="P359">
        <v>142</v>
      </c>
      <c r="Q359">
        <v>40</v>
      </c>
      <c r="R359">
        <v>164895000</v>
      </c>
      <c r="S359" s="3">
        <v>41200</v>
      </c>
      <c r="T359" s="3">
        <v>659600</v>
      </c>
      <c r="U359" s="3">
        <f>(Table1[[#This Row],[lowest_monthly_earnings]]+Table1[[#This Row],[highest_monthly_earnings]])/2</f>
        <v>350400</v>
      </c>
      <c r="V359" s="3">
        <v>494700</v>
      </c>
      <c r="W359" s="3">
        <v>7900000</v>
      </c>
      <c r="X359" s="3">
        <f>(Table1[[#This Row],[lowest_yearly_earnings]]+Table1[[#This Row],[highest_yearly_earnings]])/2</f>
        <v>4197350</v>
      </c>
      <c r="Y359" s="5">
        <v>200000</v>
      </c>
      <c r="Z359" s="6">
        <f>Table1[[#This Row],[subscribers_for_last_30_days]]/Table1[[#This Row],[subscribers]]</f>
        <v>1.2578616352201259E-2</v>
      </c>
      <c r="AA359">
        <v>2016</v>
      </c>
      <c r="AB359" t="s">
        <v>37</v>
      </c>
      <c r="AC359">
        <v>1</v>
      </c>
      <c r="AD359" s="1" t="str">
        <f>_xlfn.CONCAT(Table1[[#This Row],[created_month]]," ",Table1[[#This Row],[created_year]])</f>
        <v>May 2016</v>
      </c>
      <c r="AE359">
        <f>"Sept 2023" - Table1[[#This Row],[month_created]]</f>
        <v>2679</v>
      </c>
      <c r="AF359" s="2">
        <f>Table1[[#This Row],[age_days]]/365</f>
        <v>7.3397260273972602</v>
      </c>
    </row>
    <row r="360" spans="1:32" x14ac:dyDescent="0.35">
      <c r="A360">
        <v>613</v>
      </c>
      <c r="B360">
        <f>_xlfn.RANK.EQ(Table1[[#This Row],[source_rank]],A:A,1)</f>
        <v>359</v>
      </c>
      <c r="C360" t="s">
        <v>510</v>
      </c>
      <c r="D360" s="4">
        <v>15900000</v>
      </c>
      <c r="E360" s="4">
        <v>6802382479</v>
      </c>
      <c r="F360" s="4">
        <f>Table1[[#This Row],[video views]]/Table1[[#This Row],[age_days]]</f>
        <v>1414216.7316008315</v>
      </c>
      <c r="G360" s="4">
        <f>Table1[[#This Row],[video views]]/Table1[[#This Row],[uploads]]</f>
        <v>51533200.598484851</v>
      </c>
      <c r="H360" t="s">
        <v>20</v>
      </c>
      <c r="I360" t="s">
        <v>510</v>
      </c>
      <c r="J360" s="4">
        <v>132</v>
      </c>
      <c r="K360" s="4">
        <f>Table1[[#This Row],[uploads]]/Table1[[#This Row],[age_years]]</f>
        <v>10.016632016632016</v>
      </c>
      <c r="L360" t="s">
        <v>126</v>
      </c>
      <c r="M360" t="s">
        <v>127</v>
      </c>
      <c r="N360" t="s">
        <v>20</v>
      </c>
      <c r="O360">
        <v>871</v>
      </c>
      <c r="P360">
        <v>8</v>
      </c>
      <c r="Q360">
        <v>120</v>
      </c>
      <c r="R360">
        <v>59890000</v>
      </c>
      <c r="S360" s="3">
        <v>15000</v>
      </c>
      <c r="T360" s="3">
        <v>239600</v>
      </c>
      <c r="U360" s="3">
        <f>(Table1[[#This Row],[lowest_monthly_earnings]]+Table1[[#This Row],[highest_monthly_earnings]])/2</f>
        <v>127300</v>
      </c>
      <c r="V360" s="3">
        <v>179700</v>
      </c>
      <c r="W360" s="3">
        <v>2900000</v>
      </c>
      <c r="X360" s="3">
        <f>(Table1[[#This Row],[lowest_yearly_earnings]]+Table1[[#This Row],[highest_yearly_earnings]])/2</f>
        <v>1539850</v>
      </c>
      <c r="Y360" s="5">
        <v>100000</v>
      </c>
      <c r="Z360" s="6">
        <f>Table1[[#This Row],[subscribers_for_last_30_days]]/Table1[[#This Row],[subscribers]]</f>
        <v>6.2893081761006293E-3</v>
      </c>
      <c r="AA360">
        <v>2010</v>
      </c>
      <c r="AB360" t="s">
        <v>62</v>
      </c>
      <c r="AC360">
        <v>29</v>
      </c>
      <c r="AD360" s="1" t="str">
        <f>_xlfn.CONCAT(Table1[[#This Row],[created_month]]," ",Table1[[#This Row],[created_year]])</f>
        <v>Jul 2010</v>
      </c>
      <c r="AE360">
        <f>"Sept 2023" - Table1[[#This Row],[month_created]]</f>
        <v>4810</v>
      </c>
      <c r="AF360" s="2">
        <f>Table1[[#This Row],[age_days]]/365</f>
        <v>13.178082191780822</v>
      </c>
    </row>
    <row r="361" spans="1:32" x14ac:dyDescent="0.35">
      <c r="A361">
        <v>614</v>
      </c>
      <c r="B361">
        <f>_xlfn.RANK.EQ(Table1[[#This Row],[source_rank]],A:A,1)</f>
        <v>360</v>
      </c>
      <c r="C361" t="s">
        <v>511</v>
      </c>
      <c r="D361" s="4">
        <v>15800000</v>
      </c>
      <c r="E361" s="4">
        <v>1349288771</v>
      </c>
      <c r="F361" s="4">
        <f>Table1[[#This Row],[video views]]/Table1[[#This Row],[age_days]]</f>
        <v>547378.81176470593</v>
      </c>
      <c r="G361" s="4">
        <f>Table1[[#This Row],[video views]]/Table1[[#This Row],[uploads]]</f>
        <v>2131577.8372827806</v>
      </c>
      <c r="H361" t="s">
        <v>32</v>
      </c>
      <c r="I361" t="s">
        <v>511</v>
      </c>
      <c r="J361" s="4">
        <v>633</v>
      </c>
      <c r="K361" s="4">
        <f>Table1[[#This Row],[uploads]]/Table1[[#This Row],[age_years]]</f>
        <v>93.730223123732259</v>
      </c>
      <c r="L361" t="s">
        <v>21</v>
      </c>
      <c r="M361" t="s">
        <v>22</v>
      </c>
      <c r="N361" t="s">
        <v>32</v>
      </c>
      <c r="O361">
        <v>8066</v>
      </c>
      <c r="P361">
        <v>95</v>
      </c>
      <c r="Q361">
        <v>31</v>
      </c>
      <c r="R361">
        <v>24056000</v>
      </c>
      <c r="S361" s="3">
        <v>6000</v>
      </c>
      <c r="T361" s="3">
        <v>96200</v>
      </c>
      <c r="U361" s="3">
        <f>(Table1[[#This Row],[lowest_monthly_earnings]]+Table1[[#This Row],[highest_monthly_earnings]])/2</f>
        <v>51100</v>
      </c>
      <c r="V361" s="3">
        <v>72200</v>
      </c>
      <c r="W361" s="3">
        <v>1200000</v>
      </c>
      <c r="X361" s="3">
        <f>(Table1[[#This Row],[lowest_yearly_earnings]]+Table1[[#This Row],[highest_yearly_earnings]])/2</f>
        <v>636100</v>
      </c>
      <c r="Y361" s="5">
        <v>200000</v>
      </c>
      <c r="Z361" s="6">
        <f>Table1[[#This Row],[subscribers_for_last_30_days]]/Table1[[#This Row],[subscribers]]</f>
        <v>1.2658227848101266E-2</v>
      </c>
      <c r="AA361">
        <v>2016</v>
      </c>
      <c r="AB361" t="s">
        <v>52</v>
      </c>
      <c r="AC361">
        <v>13</v>
      </c>
      <c r="AD361" s="1" t="str">
        <f>_xlfn.CONCAT(Table1[[#This Row],[created_month]]," ",Table1[[#This Row],[created_year]])</f>
        <v>Dec 2016</v>
      </c>
      <c r="AE361">
        <f>"Sept 2023" - Table1[[#This Row],[month_created]]</f>
        <v>2465</v>
      </c>
      <c r="AF361" s="2">
        <f>Table1[[#This Row],[age_days]]/365</f>
        <v>6.7534246575342465</v>
      </c>
    </row>
    <row r="362" spans="1:32" x14ac:dyDescent="0.35">
      <c r="A362">
        <v>615</v>
      </c>
      <c r="B362">
        <f>_xlfn.RANK.EQ(Table1[[#This Row],[source_rank]],A:A,1)</f>
        <v>361</v>
      </c>
      <c r="C362" t="s">
        <v>512</v>
      </c>
      <c r="D362" s="4">
        <v>15800000</v>
      </c>
      <c r="E362" s="4">
        <v>3392918989</v>
      </c>
      <c r="F362" s="4">
        <f>Table1[[#This Row],[video views]]/Table1[[#This Row],[age_days]]</f>
        <v>583577.39748882013</v>
      </c>
      <c r="G362" s="4">
        <f>Table1[[#This Row],[video views]]/Table1[[#This Row],[uploads]]</f>
        <v>164075.58339378113</v>
      </c>
      <c r="H362" t="s">
        <v>85</v>
      </c>
      <c r="I362" t="s">
        <v>512</v>
      </c>
      <c r="J362" s="4">
        <v>20679</v>
      </c>
      <c r="K362" s="4">
        <f>Table1[[#This Row],[uploads]]/Table1[[#This Row],[age_years]]</f>
        <v>1298.2172342621259</v>
      </c>
      <c r="L362" t="s">
        <v>21</v>
      </c>
      <c r="M362" t="s">
        <v>22</v>
      </c>
      <c r="N362" t="s">
        <v>86</v>
      </c>
      <c r="O362">
        <v>2406</v>
      </c>
      <c r="P362">
        <v>96</v>
      </c>
      <c r="Q362">
        <v>15</v>
      </c>
      <c r="R362">
        <v>185969000</v>
      </c>
      <c r="S362" s="3">
        <v>46500</v>
      </c>
      <c r="T362" s="3">
        <v>743900</v>
      </c>
      <c r="U362" s="3">
        <f>(Table1[[#This Row],[lowest_monthly_earnings]]+Table1[[#This Row],[highest_monthly_earnings]])/2</f>
        <v>395200</v>
      </c>
      <c r="V362" s="3">
        <v>557900</v>
      </c>
      <c r="W362" s="3">
        <v>8900000</v>
      </c>
      <c r="X362" s="3">
        <f>(Table1[[#This Row],[lowest_yearly_earnings]]+Table1[[#This Row],[highest_yearly_earnings]])/2</f>
        <v>4728950</v>
      </c>
      <c r="Y362" s="5">
        <v>700000</v>
      </c>
      <c r="Z362" s="6">
        <f>Table1[[#This Row],[subscribers_for_last_30_days]]/Table1[[#This Row],[subscribers]]</f>
        <v>4.4303797468354431E-2</v>
      </c>
      <c r="AA362">
        <v>2007</v>
      </c>
      <c r="AB362" t="s">
        <v>83</v>
      </c>
      <c r="AC362">
        <v>26</v>
      </c>
      <c r="AD362" s="1" t="str">
        <f>_xlfn.CONCAT(Table1[[#This Row],[created_month]]," ",Table1[[#This Row],[created_year]])</f>
        <v>Oct 2007</v>
      </c>
      <c r="AE362">
        <f>"Sept 2023" - Table1[[#This Row],[month_created]]</f>
        <v>5814</v>
      </c>
      <c r="AF362" s="2">
        <f>Table1[[#This Row],[age_days]]/365</f>
        <v>15.92876712328767</v>
      </c>
    </row>
    <row r="363" spans="1:32" x14ac:dyDescent="0.35">
      <c r="A363">
        <v>616</v>
      </c>
      <c r="B363">
        <f>_xlfn.RANK.EQ(Table1[[#This Row],[source_rank]],A:A,1)</f>
        <v>362</v>
      </c>
      <c r="C363" t="s">
        <v>513</v>
      </c>
      <c r="D363" s="4">
        <v>15800000</v>
      </c>
      <c r="E363" s="4">
        <v>4122634467</v>
      </c>
      <c r="F363" s="4">
        <f>Table1[[#This Row],[video views]]/Table1[[#This Row],[age_days]]</f>
        <v>1693769.2962202136</v>
      </c>
      <c r="G363" s="4">
        <f>Table1[[#This Row],[video views]]/Table1[[#This Row],[uploads]]</f>
        <v>7606336.6549815498</v>
      </c>
      <c r="H363" t="s">
        <v>36</v>
      </c>
      <c r="I363" t="s">
        <v>513</v>
      </c>
      <c r="J363" s="4">
        <v>542</v>
      </c>
      <c r="K363" s="4">
        <f>Table1[[#This Row],[uploads]]/Table1[[#This Row],[age_years]]</f>
        <v>81.277732128184056</v>
      </c>
      <c r="L363" t="s">
        <v>185</v>
      </c>
      <c r="M363" t="s">
        <v>186</v>
      </c>
      <c r="N363" t="s">
        <v>119</v>
      </c>
      <c r="O363">
        <v>1816</v>
      </c>
      <c r="P363">
        <v>22</v>
      </c>
      <c r="Q363">
        <v>26</v>
      </c>
      <c r="R363">
        <v>71870000</v>
      </c>
      <c r="S363" s="3">
        <v>18000</v>
      </c>
      <c r="T363" s="3">
        <v>287500</v>
      </c>
      <c r="U363" s="3">
        <f>(Table1[[#This Row],[lowest_monthly_earnings]]+Table1[[#This Row],[highest_monthly_earnings]])/2</f>
        <v>152750</v>
      </c>
      <c r="V363" s="3">
        <v>215600</v>
      </c>
      <c r="W363" s="3">
        <v>3400000</v>
      </c>
      <c r="X363" s="3">
        <f>(Table1[[#This Row],[lowest_yearly_earnings]]+Table1[[#This Row],[highest_yearly_earnings]])/2</f>
        <v>1807800</v>
      </c>
      <c r="Y363" s="5">
        <v>100000</v>
      </c>
      <c r="Z363" s="6">
        <f>Table1[[#This Row],[subscribers_for_last_30_days]]/Table1[[#This Row],[subscribers]]</f>
        <v>6.3291139240506328E-3</v>
      </c>
      <c r="AA363">
        <v>2017</v>
      </c>
      <c r="AB363" t="s">
        <v>47</v>
      </c>
      <c r="AC363">
        <v>18</v>
      </c>
      <c r="AD363" s="1" t="str">
        <f>_xlfn.CONCAT(Table1[[#This Row],[created_month]]," ",Table1[[#This Row],[created_year]])</f>
        <v>Jan 2017</v>
      </c>
      <c r="AE363">
        <f>"Sept 2023" - Table1[[#This Row],[month_created]]</f>
        <v>2434</v>
      </c>
      <c r="AF363" s="2">
        <f>Table1[[#This Row],[age_days]]/365</f>
        <v>6.6684931506849319</v>
      </c>
    </row>
    <row r="364" spans="1:32" x14ac:dyDescent="0.35">
      <c r="A364">
        <v>617</v>
      </c>
      <c r="B364">
        <f>_xlfn.RANK.EQ(Table1[[#This Row],[source_rank]],A:A,1)</f>
        <v>363</v>
      </c>
      <c r="C364" t="s">
        <v>514</v>
      </c>
      <c r="D364" s="4">
        <v>15800000</v>
      </c>
      <c r="E364" s="4">
        <v>13116313599</v>
      </c>
      <c r="F364" s="4">
        <f>Table1[[#This Row],[video views]]/Table1[[#This Row],[age_days]]</f>
        <v>2891603.5271164021</v>
      </c>
      <c r="G364" s="4">
        <f>Table1[[#This Row],[video views]]/Table1[[#This Row],[uploads]]</f>
        <v>1256231.5486064553</v>
      </c>
      <c r="H364" t="s">
        <v>24</v>
      </c>
      <c r="I364" t="s">
        <v>514</v>
      </c>
      <c r="J364" s="4">
        <v>10441</v>
      </c>
      <c r="K364" s="4">
        <f>Table1[[#This Row],[uploads]]/Table1[[#This Row],[age_years]]</f>
        <v>840.15983245149914</v>
      </c>
      <c r="L364" t="s">
        <v>25</v>
      </c>
      <c r="M364" t="s">
        <v>26</v>
      </c>
      <c r="N364" t="s">
        <v>77</v>
      </c>
      <c r="O364">
        <v>285</v>
      </c>
      <c r="P364">
        <v>143</v>
      </c>
      <c r="Q364">
        <v>32</v>
      </c>
      <c r="R364">
        <v>25738000</v>
      </c>
      <c r="S364" s="3">
        <v>6400</v>
      </c>
      <c r="T364" s="3">
        <v>103000</v>
      </c>
      <c r="U364" s="3">
        <f>(Table1[[#This Row],[lowest_monthly_earnings]]+Table1[[#This Row],[highest_monthly_earnings]])/2</f>
        <v>54700</v>
      </c>
      <c r="V364" s="3">
        <v>77200</v>
      </c>
      <c r="W364" s="3">
        <v>1200000</v>
      </c>
      <c r="X364" s="3">
        <f>(Table1[[#This Row],[lowest_yearly_earnings]]+Table1[[#This Row],[highest_yearly_earnings]])/2</f>
        <v>638600</v>
      </c>
      <c r="Y364" s="5">
        <v>100000</v>
      </c>
      <c r="Z364" s="6">
        <f>Table1[[#This Row],[subscribers_for_last_30_days]]/Table1[[#This Row],[subscribers]]</f>
        <v>6.3291139240506328E-3</v>
      </c>
      <c r="AA364">
        <v>2011</v>
      </c>
      <c r="AB364" t="s">
        <v>41</v>
      </c>
      <c r="AC364">
        <v>1</v>
      </c>
      <c r="AD364" s="1" t="str">
        <f>_xlfn.CONCAT(Table1[[#This Row],[created_month]]," ",Table1[[#This Row],[created_year]])</f>
        <v>Apr 2011</v>
      </c>
      <c r="AE364">
        <f>"Sept 2023" - Table1[[#This Row],[month_created]]</f>
        <v>4536</v>
      </c>
      <c r="AF364" s="2">
        <f>Table1[[#This Row],[age_days]]/365</f>
        <v>12.427397260273972</v>
      </c>
    </row>
    <row r="365" spans="1:32" x14ac:dyDescent="0.35">
      <c r="A365">
        <v>619</v>
      </c>
      <c r="B365">
        <f>_xlfn.RANK.EQ(Table1[[#This Row],[source_rank]],A:A,1)</f>
        <v>364</v>
      </c>
      <c r="C365" t="s">
        <v>515</v>
      </c>
      <c r="D365" s="4">
        <v>15700000</v>
      </c>
      <c r="E365" s="4">
        <v>5914071870</v>
      </c>
      <c r="F365" s="4">
        <f>Table1[[#This Row],[video views]]/Table1[[#This Row],[age_days]]</f>
        <v>2624976.4181091879</v>
      </c>
      <c r="G365" s="4">
        <f>Table1[[#This Row],[video views]]/Table1[[#This Row],[uploads]]</f>
        <v>74861669.240506336</v>
      </c>
      <c r="H365" t="s">
        <v>20</v>
      </c>
      <c r="I365" t="s">
        <v>515</v>
      </c>
      <c r="J365" s="4">
        <v>79</v>
      </c>
      <c r="K365" s="4">
        <f>Table1[[#This Row],[uploads]]/Table1[[#This Row],[age_years]]</f>
        <v>12.798490901020861</v>
      </c>
      <c r="L365" t="s">
        <v>21</v>
      </c>
      <c r="M365" t="s">
        <v>22</v>
      </c>
      <c r="N365" t="s">
        <v>20</v>
      </c>
      <c r="O365">
        <v>1071</v>
      </c>
      <c r="P365">
        <v>97</v>
      </c>
      <c r="Q365">
        <v>121</v>
      </c>
      <c r="R365">
        <v>141842000</v>
      </c>
      <c r="S365" s="3">
        <v>35500</v>
      </c>
      <c r="T365" s="3">
        <v>567400</v>
      </c>
      <c r="U365" s="3">
        <f>(Table1[[#This Row],[lowest_monthly_earnings]]+Table1[[#This Row],[highest_monthly_earnings]])/2</f>
        <v>301450</v>
      </c>
      <c r="V365" s="3">
        <v>425500</v>
      </c>
      <c r="W365" s="3">
        <v>6800000</v>
      </c>
      <c r="X365" s="3">
        <f>(Table1[[#This Row],[lowest_yearly_earnings]]+Table1[[#This Row],[highest_yearly_earnings]])/2</f>
        <v>3612750</v>
      </c>
      <c r="Y365" s="5">
        <v>300000</v>
      </c>
      <c r="Z365" s="6">
        <f>Table1[[#This Row],[subscribers_for_last_30_days]]/Table1[[#This Row],[subscribers]]</f>
        <v>1.9108280254777069E-2</v>
      </c>
      <c r="AA365">
        <v>2017</v>
      </c>
      <c r="AB365" t="s">
        <v>62</v>
      </c>
      <c r="AC365">
        <v>8</v>
      </c>
      <c r="AD365" s="1" t="str">
        <f>_xlfn.CONCAT(Table1[[#This Row],[created_month]]," ",Table1[[#This Row],[created_year]])</f>
        <v>Jul 2017</v>
      </c>
      <c r="AE365">
        <f>"Sept 2023" - Table1[[#This Row],[month_created]]</f>
        <v>2253</v>
      </c>
      <c r="AF365" s="2">
        <f>Table1[[#This Row],[age_days]]/365</f>
        <v>6.1726027397260275</v>
      </c>
    </row>
    <row r="366" spans="1:32" x14ac:dyDescent="0.35">
      <c r="A366">
        <v>622</v>
      </c>
      <c r="B366">
        <f>_xlfn.RANK.EQ(Table1[[#This Row],[source_rank]],A:A,1)</f>
        <v>365</v>
      </c>
      <c r="C366" t="s">
        <v>516</v>
      </c>
      <c r="D366" s="4">
        <v>15700000</v>
      </c>
      <c r="E366" s="4">
        <v>5558051295</v>
      </c>
      <c r="F366" s="4">
        <f>Table1[[#This Row],[video views]]/Table1[[#This Row],[age_days]]</f>
        <v>1629927.0659824046</v>
      </c>
      <c r="G366" s="4">
        <f>Table1[[#This Row],[video views]]/Table1[[#This Row],[uploads]]</f>
        <v>3389055.6676829266</v>
      </c>
      <c r="H366" t="s">
        <v>20</v>
      </c>
      <c r="I366" t="s">
        <v>516</v>
      </c>
      <c r="J366" s="4">
        <v>1640</v>
      </c>
      <c r="K366" s="4">
        <f>Table1[[#This Row],[uploads]]/Table1[[#This Row],[age_years]]</f>
        <v>175.54252199413492</v>
      </c>
      <c r="L366" t="s">
        <v>21</v>
      </c>
      <c r="M366" t="s">
        <v>22</v>
      </c>
      <c r="N366" t="s">
        <v>20</v>
      </c>
      <c r="O366">
        <v>1174</v>
      </c>
      <c r="P366">
        <v>97</v>
      </c>
      <c r="Q366">
        <v>121</v>
      </c>
      <c r="R366">
        <v>86450000</v>
      </c>
      <c r="S366" s="3">
        <v>21600</v>
      </c>
      <c r="T366" s="3">
        <v>345800</v>
      </c>
      <c r="U366" s="3">
        <f>(Table1[[#This Row],[lowest_monthly_earnings]]+Table1[[#This Row],[highest_monthly_earnings]])/2</f>
        <v>183700</v>
      </c>
      <c r="V366" s="3">
        <v>259300</v>
      </c>
      <c r="W366" s="3">
        <v>4100000</v>
      </c>
      <c r="X366" s="3">
        <f>(Table1[[#This Row],[lowest_yearly_earnings]]+Table1[[#This Row],[highest_yearly_earnings]])/2</f>
        <v>2179650</v>
      </c>
      <c r="Y366" s="5">
        <v>100000</v>
      </c>
      <c r="Z366" s="6">
        <f>Table1[[#This Row],[subscribers_for_last_30_days]]/Table1[[#This Row],[subscribers]]</f>
        <v>6.369426751592357E-3</v>
      </c>
      <c r="AA366">
        <v>2014</v>
      </c>
      <c r="AB366" t="s">
        <v>37</v>
      </c>
      <c r="AC366">
        <v>20</v>
      </c>
      <c r="AD366" s="1" t="str">
        <f>_xlfn.CONCAT(Table1[[#This Row],[created_month]]," ",Table1[[#This Row],[created_year]])</f>
        <v>May 2014</v>
      </c>
      <c r="AE366">
        <f>"Sept 2023" - Table1[[#This Row],[month_created]]</f>
        <v>3410</v>
      </c>
      <c r="AF366" s="2">
        <f>Table1[[#This Row],[age_days]]/365</f>
        <v>9.3424657534246567</v>
      </c>
    </row>
    <row r="367" spans="1:32" x14ac:dyDescent="0.35">
      <c r="A367">
        <v>623</v>
      </c>
      <c r="B367">
        <f>_xlfn.RANK.EQ(Table1[[#This Row],[source_rank]],A:A,1)</f>
        <v>366</v>
      </c>
      <c r="C367" t="s">
        <v>517</v>
      </c>
      <c r="D367" s="4">
        <v>15700000</v>
      </c>
      <c r="E367" s="4">
        <v>8696631898</v>
      </c>
      <c r="F367" s="4">
        <f>Table1[[#This Row],[video views]]/Table1[[#This Row],[age_days]]</f>
        <v>3442847.1488519399</v>
      </c>
      <c r="G367" s="4">
        <f>Table1[[#This Row],[video views]]/Table1[[#This Row],[uploads]]</f>
        <v>1226605.3452750354</v>
      </c>
      <c r="H367" t="s">
        <v>29</v>
      </c>
      <c r="I367" t="s">
        <v>517</v>
      </c>
      <c r="J367" s="4">
        <v>7090</v>
      </c>
      <c r="K367" s="4">
        <f>Table1[[#This Row],[uploads]]/Table1[[#This Row],[age_years]]</f>
        <v>1024.4853523357087</v>
      </c>
      <c r="L367" t="s">
        <v>25</v>
      </c>
      <c r="M367" t="s">
        <v>26</v>
      </c>
      <c r="N367" t="s">
        <v>29</v>
      </c>
      <c r="O367">
        <v>569</v>
      </c>
      <c r="P367">
        <v>144</v>
      </c>
      <c r="Q367">
        <v>139</v>
      </c>
      <c r="R367">
        <v>335111000</v>
      </c>
      <c r="S367" s="3">
        <v>83800</v>
      </c>
      <c r="T367" s="3">
        <v>1300000</v>
      </c>
      <c r="U367" s="3">
        <f>(Table1[[#This Row],[lowest_monthly_earnings]]+Table1[[#This Row],[highest_monthly_earnings]])/2</f>
        <v>691900</v>
      </c>
      <c r="V367" s="3">
        <v>1000000</v>
      </c>
      <c r="W367" s="3">
        <v>16100000</v>
      </c>
      <c r="X367" s="3">
        <f>(Table1[[#This Row],[lowest_yearly_earnings]]+Table1[[#This Row],[highest_yearly_earnings]])/2</f>
        <v>8550000</v>
      </c>
      <c r="Y367" s="5">
        <v>1200000</v>
      </c>
      <c r="Z367" s="6">
        <f>Table1[[#This Row],[subscribers_for_last_30_days]]/Table1[[#This Row],[subscribers]]</f>
        <v>7.6433121019108277E-2</v>
      </c>
      <c r="AA367">
        <v>2016</v>
      </c>
      <c r="AB367" t="s">
        <v>83</v>
      </c>
      <c r="AC367">
        <v>3</v>
      </c>
      <c r="AD367" s="1" t="str">
        <f>_xlfn.CONCAT(Table1[[#This Row],[created_month]]," ",Table1[[#This Row],[created_year]])</f>
        <v>Oct 2016</v>
      </c>
      <c r="AE367">
        <f>"Sept 2023" - Table1[[#This Row],[month_created]]</f>
        <v>2526</v>
      </c>
      <c r="AF367" s="2">
        <f>Table1[[#This Row],[age_days]]/365</f>
        <v>6.9205479452054792</v>
      </c>
    </row>
    <row r="368" spans="1:32" x14ac:dyDescent="0.35">
      <c r="A368">
        <v>626</v>
      </c>
      <c r="B368">
        <f>_xlfn.RANK.EQ(Table1[[#This Row],[source_rank]],A:A,1)</f>
        <v>367</v>
      </c>
      <c r="C368" t="s">
        <v>518</v>
      </c>
      <c r="D368" s="4">
        <v>15600000</v>
      </c>
      <c r="E368" s="4">
        <v>7172386509</v>
      </c>
      <c r="F368" s="4">
        <f>Table1[[#This Row],[video views]]/Table1[[#This Row],[age_days]]</f>
        <v>1324051.4138822227</v>
      </c>
      <c r="G368" s="4">
        <f>Table1[[#This Row],[video views]]/Table1[[#This Row],[uploads]]</f>
        <v>1096359.9066034851</v>
      </c>
      <c r="H368" t="s">
        <v>208</v>
      </c>
      <c r="I368" t="s">
        <v>518</v>
      </c>
      <c r="J368" s="4">
        <v>6542</v>
      </c>
      <c r="K368" s="4">
        <f>Table1[[#This Row],[uploads]]/Table1[[#This Row],[age_years]]</f>
        <v>440.80302750599964</v>
      </c>
      <c r="L368" t="s">
        <v>65</v>
      </c>
      <c r="M368" t="s">
        <v>66</v>
      </c>
      <c r="N368" t="s">
        <v>209</v>
      </c>
      <c r="O368">
        <v>802</v>
      </c>
      <c r="P368">
        <v>7</v>
      </c>
      <c r="Q368">
        <v>11</v>
      </c>
      <c r="R368">
        <v>88224000</v>
      </c>
      <c r="S368" s="3">
        <v>22100</v>
      </c>
      <c r="T368" s="3">
        <v>352900</v>
      </c>
      <c r="U368" s="3">
        <f>(Table1[[#This Row],[lowest_monthly_earnings]]+Table1[[#This Row],[highest_monthly_earnings]])/2</f>
        <v>187500</v>
      </c>
      <c r="V368" s="3">
        <v>264700</v>
      </c>
      <c r="W368" s="3">
        <v>4200000</v>
      </c>
      <c r="X368" s="3">
        <f>(Table1[[#This Row],[lowest_yearly_earnings]]+Table1[[#This Row],[highest_yearly_earnings]])/2</f>
        <v>2232350</v>
      </c>
      <c r="Y368" s="5">
        <v>100000</v>
      </c>
      <c r="Z368" s="6">
        <f>Table1[[#This Row],[subscribers_for_last_30_days]]/Table1[[#This Row],[subscribers]]</f>
        <v>6.41025641025641E-3</v>
      </c>
      <c r="AA368">
        <v>2008</v>
      </c>
      <c r="AB368" t="s">
        <v>91</v>
      </c>
      <c r="AC368">
        <v>25</v>
      </c>
      <c r="AD368" s="1" t="str">
        <f>_xlfn.CONCAT(Table1[[#This Row],[created_month]]," ",Table1[[#This Row],[created_year]])</f>
        <v>Nov 2008</v>
      </c>
      <c r="AE368">
        <f>"Sept 2023" - Table1[[#This Row],[month_created]]</f>
        <v>5417</v>
      </c>
      <c r="AF368" s="2">
        <f>Table1[[#This Row],[age_days]]/365</f>
        <v>14.841095890410958</v>
      </c>
    </row>
    <row r="369" spans="1:32" x14ac:dyDescent="0.35">
      <c r="A369">
        <v>627</v>
      </c>
      <c r="B369">
        <f>_xlfn.RANK.EQ(Table1[[#This Row],[source_rank]],A:A,1)</f>
        <v>368</v>
      </c>
      <c r="C369" t="s">
        <v>519</v>
      </c>
      <c r="D369" s="4">
        <v>15600000</v>
      </c>
      <c r="E369" s="4">
        <v>3869457097</v>
      </c>
      <c r="F369" s="4">
        <f>Table1[[#This Row],[video views]]/Table1[[#This Row],[age_days]]</f>
        <v>794386.59351262578</v>
      </c>
      <c r="G369" s="4">
        <f>Table1[[#This Row],[video views]]/Table1[[#This Row],[uploads]]</f>
        <v>1916521.5933630511</v>
      </c>
      <c r="H369" t="s">
        <v>29</v>
      </c>
      <c r="I369" t="s">
        <v>519</v>
      </c>
      <c r="J369" s="4">
        <v>2019</v>
      </c>
      <c r="K369" s="4">
        <f>Table1[[#This Row],[uploads]]/Table1[[#This Row],[age_years]]</f>
        <v>151.29028946828166</v>
      </c>
      <c r="L369" t="s">
        <v>70</v>
      </c>
      <c r="M369" t="s">
        <v>71</v>
      </c>
      <c r="N369" t="s">
        <v>29</v>
      </c>
      <c r="O369">
        <v>2002</v>
      </c>
      <c r="P369">
        <v>34</v>
      </c>
      <c r="Q369">
        <v>140</v>
      </c>
      <c r="R369">
        <v>56218000</v>
      </c>
      <c r="S369" s="3">
        <v>14100</v>
      </c>
      <c r="T369" s="3">
        <v>224900</v>
      </c>
      <c r="U369" s="3">
        <f>(Table1[[#This Row],[lowest_monthly_earnings]]+Table1[[#This Row],[highest_monthly_earnings]])/2</f>
        <v>119500</v>
      </c>
      <c r="V369" s="3">
        <v>168700</v>
      </c>
      <c r="W369" s="3">
        <v>2700000</v>
      </c>
      <c r="X369" s="3">
        <f>(Table1[[#This Row],[lowest_yearly_earnings]]+Table1[[#This Row],[highest_yearly_earnings]])/2</f>
        <v>1434350</v>
      </c>
      <c r="Y369" s="5">
        <v>100000</v>
      </c>
      <c r="Z369" s="6">
        <f>Table1[[#This Row],[subscribers_for_last_30_days]]/Table1[[#This Row],[subscribers]]</f>
        <v>6.41025641025641E-3</v>
      </c>
      <c r="AA369">
        <v>2010</v>
      </c>
      <c r="AB369" t="s">
        <v>37</v>
      </c>
      <c r="AC369">
        <v>9</v>
      </c>
      <c r="AD369" s="1" t="str">
        <f>_xlfn.CONCAT(Table1[[#This Row],[created_month]]," ",Table1[[#This Row],[created_year]])</f>
        <v>May 2010</v>
      </c>
      <c r="AE369">
        <f>"Sept 2023" - Table1[[#This Row],[month_created]]</f>
        <v>4871</v>
      </c>
      <c r="AF369" s="2">
        <f>Table1[[#This Row],[age_days]]/365</f>
        <v>13.345205479452055</v>
      </c>
    </row>
    <row r="370" spans="1:32" x14ac:dyDescent="0.35">
      <c r="A370">
        <v>629</v>
      </c>
      <c r="B370">
        <f>_xlfn.RANK.EQ(Table1[[#This Row],[source_rank]],A:A,1)</f>
        <v>369</v>
      </c>
      <c r="C370" t="s">
        <v>520</v>
      </c>
      <c r="D370" s="4">
        <v>15500000</v>
      </c>
      <c r="E370" s="4">
        <v>8984089026</v>
      </c>
      <c r="F370" s="4">
        <f>Table1[[#This Row],[video views]]/Table1[[#This Row],[age_days]]</f>
        <v>3691080.125718981</v>
      </c>
      <c r="G370" s="4">
        <f>Table1[[#This Row],[video views]]/Table1[[#This Row],[uploads]]</f>
        <v>15023560.244147157</v>
      </c>
      <c r="H370" t="s">
        <v>36</v>
      </c>
      <c r="I370" t="s">
        <v>520</v>
      </c>
      <c r="J370" s="4">
        <v>598</v>
      </c>
      <c r="K370" s="4">
        <f>Table1[[#This Row],[uploads]]/Table1[[#This Row],[age_years]]</f>
        <v>89.675431388660641</v>
      </c>
      <c r="L370" t="s">
        <v>139</v>
      </c>
      <c r="M370" t="s">
        <v>140</v>
      </c>
      <c r="N370" t="s">
        <v>32</v>
      </c>
      <c r="O370">
        <v>538</v>
      </c>
      <c r="P370">
        <v>24</v>
      </c>
      <c r="Q370">
        <v>32</v>
      </c>
      <c r="R370">
        <v>90012000</v>
      </c>
      <c r="S370" s="3">
        <v>22500</v>
      </c>
      <c r="T370" s="3">
        <v>360000</v>
      </c>
      <c r="U370" s="3">
        <f>(Table1[[#This Row],[lowest_monthly_earnings]]+Table1[[#This Row],[highest_monthly_earnings]])/2</f>
        <v>191250</v>
      </c>
      <c r="V370" s="3">
        <v>270000</v>
      </c>
      <c r="W370" s="3">
        <v>4300000</v>
      </c>
      <c r="X370" s="3">
        <f>(Table1[[#This Row],[lowest_yearly_earnings]]+Table1[[#This Row],[highest_yearly_earnings]])/2</f>
        <v>2285000</v>
      </c>
      <c r="Y370" s="5">
        <v>100000</v>
      </c>
      <c r="Z370" s="6">
        <f>Table1[[#This Row],[subscribers_for_last_30_days]]/Table1[[#This Row],[subscribers]]</f>
        <v>6.4516129032258064E-3</v>
      </c>
      <c r="AA370">
        <v>2017</v>
      </c>
      <c r="AB370" t="s">
        <v>47</v>
      </c>
      <c r="AC370">
        <v>13</v>
      </c>
      <c r="AD370" s="1" t="str">
        <f>_xlfn.CONCAT(Table1[[#This Row],[created_month]]," ",Table1[[#This Row],[created_year]])</f>
        <v>Jan 2017</v>
      </c>
      <c r="AE370">
        <f>"Sept 2023" - Table1[[#This Row],[month_created]]</f>
        <v>2434</v>
      </c>
      <c r="AF370" s="2">
        <f>Table1[[#This Row],[age_days]]/365</f>
        <v>6.6684931506849319</v>
      </c>
    </row>
    <row r="371" spans="1:32" x14ac:dyDescent="0.35">
      <c r="A371">
        <v>631</v>
      </c>
      <c r="B371">
        <f>_xlfn.RANK.EQ(Table1[[#This Row],[source_rank]],A:A,1)</f>
        <v>370</v>
      </c>
      <c r="C371" t="s">
        <v>521</v>
      </c>
      <c r="D371" s="4">
        <v>15500000</v>
      </c>
      <c r="E371" s="4">
        <v>6386271870</v>
      </c>
      <c r="F371" s="4">
        <f>Table1[[#This Row],[video views]]/Table1[[#This Row],[age_days]]</f>
        <v>1327707.2494802496</v>
      </c>
      <c r="G371" s="4">
        <f>Table1[[#This Row],[video views]]/Table1[[#This Row],[uploads]]</f>
        <v>29028508.5</v>
      </c>
      <c r="H371" t="s">
        <v>20</v>
      </c>
      <c r="I371" t="s">
        <v>521</v>
      </c>
      <c r="J371" s="4">
        <v>220</v>
      </c>
      <c r="K371" s="4">
        <f>Table1[[#This Row],[uploads]]/Table1[[#This Row],[age_years]]</f>
        <v>16.694386694386694</v>
      </c>
      <c r="L371" t="s">
        <v>158</v>
      </c>
      <c r="M371" t="s">
        <v>159</v>
      </c>
      <c r="N371" t="s">
        <v>20</v>
      </c>
      <c r="O371">
        <v>954</v>
      </c>
      <c r="P371">
        <v>4</v>
      </c>
      <c r="Q371">
        <v>122</v>
      </c>
      <c r="R371">
        <v>90914000</v>
      </c>
      <c r="S371" s="3">
        <v>22700</v>
      </c>
      <c r="T371" s="3">
        <v>363700</v>
      </c>
      <c r="U371" s="3">
        <f>(Table1[[#This Row],[lowest_monthly_earnings]]+Table1[[#This Row],[highest_monthly_earnings]])/2</f>
        <v>193200</v>
      </c>
      <c r="V371" s="3">
        <v>272700</v>
      </c>
      <c r="W371" s="3">
        <v>4400000</v>
      </c>
      <c r="X371" s="3">
        <f>(Table1[[#This Row],[lowest_yearly_earnings]]+Table1[[#This Row],[highest_yearly_earnings]])/2</f>
        <v>2336350</v>
      </c>
      <c r="Y371" s="5">
        <v>200000</v>
      </c>
      <c r="Z371" s="6">
        <f>Table1[[#This Row],[subscribers_for_last_30_days]]/Table1[[#This Row],[subscribers]]</f>
        <v>1.2903225806451613E-2</v>
      </c>
      <c r="AA371">
        <v>2010</v>
      </c>
      <c r="AB371" t="s">
        <v>62</v>
      </c>
      <c r="AC371">
        <v>26</v>
      </c>
      <c r="AD371" s="1" t="str">
        <f>_xlfn.CONCAT(Table1[[#This Row],[created_month]]," ",Table1[[#This Row],[created_year]])</f>
        <v>Jul 2010</v>
      </c>
      <c r="AE371">
        <f>"Sept 2023" - Table1[[#This Row],[month_created]]</f>
        <v>4810</v>
      </c>
      <c r="AF371" s="2">
        <f>Table1[[#This Row],[age_days]]/365</f>
        <v>13.178082191780822</v>
      </c>
    </row>
    <row r="372" spans="1:32" x14ac:dyDescent="0.35">
      <c r="A372">
        <v>632</v>
      </c>
      <c r="B372">
        <f>_xlfn.RANK.EQ(Table1[[#This Row],[source_rank]],A:A,1)</f>
        <v>371</v>
      </c>
      <c r="C372" t="s">
        <v>522</v>
      </c>
      <c r="D372" s="4">
        <v>15500000</v>
      </c>
      <c r="E372" s="4">
        <v>7776706184</v>
      </c>
      <c r="F372" s="4">
        <f>Table1[[#This Row],[video views]]/Table1[[#This Row],[age_days]]</f>
        <v>2936822.5770392749</v>
      </c>
      <c r="G372" s="4">
        <f>Table1[[#This Row],[video views]]/Table1[[#This Row],[uploads]]</f>
        <v>21662134.217270195</v>
      </c>
      <c r="H372" t="s">
        <v>32</v>
      </c>
      <c r="I372" t="s">
        <v>522</v>
      </c>
      <c r="J372" s="4">
        <v>359</v>
      </c>
      <c r="K372" s="4">
        <f>Table1[[#This Row],[uploads]]/Table1[[#This Row],[age_years]]</f>
        <v>49.484516616314195</v>
      </c>
      <c r="L372" t="s">
        <v>21</v>
      </c>
      <c r="M372" t="s">
        <v>22</v>
      </c>
      <c r="N372" t="s">
        <v>32</v>
      </c>
      <c r="O372">
        <v>687</v>
      </c>
      <c r="P372">
        <v>98</v>
      </c>
      <c r="Q372">
        <v>32</v>
      </c>
      <c r="R372">
        <v>167888000</v>
      </c>
      <c r="S372" s="3">
        <v>42000</v>
      </c>
      <c r="T372" s="3">
        <v>671600</v>
      </c>
      <c r="U372" s="3">
        <f>(Table1[[#This Row],[lowest_monthly_earnings]]+Table1[[#This Row],[highest_monthly_earnings]])/2</f>
        <v>356800</v>
      </c>
      <c r="V372" s="3">
        <v>503700</v>
      </c>
      <c r="W372" s="3">
        <v>8100000</v>
      </c>
      <c r="X372" s="3">
        <f>(Table1[[#This Row],[lowest_yearly_earnings]]+Table1[[#This Row],[highest_yearly_earnings]])/2</f>
        <v>4301850</v>
      </c>
      <c r="Y372" s="5">
        <v>300000</v>
      </c>
      <c r="Z372" s="6">
        <f>Table1[[#This Row],[subscribers_for_last_30_days]]/Table1[[#This Row],[subscribers]]</f>
        <v>1.935483870967742E-2</v>
      </c>
      <c r="AA372">
        <v>2016</v>
      </c>
      <c r="AB372" t="s">
        <v>56</v>
      </c>
      <c r="AC372">
        <v>13</v>
      </c>
      <c r="AD372" s="1" t="str">
        <f>_xlfn.CONCAT(Table1[[#This Row],[created_month]]," ",Table1[[#This Row],[created_year]])</f>
        <v>Jun 2016</v>
      </c>
      <c r="AE372">
        <f>"Sept 2023" - Table1[[#This Row],[month_created]]</f>
        <v>2648</v>
      </c>
      <c r="AF372" s="2">
        <f>Table1[[#This Row],[age_days]]/365</f>
        <v>7.2547945205479456</v>
      </c>
    </row>
    <row r="373" spans="1:32" x14ac:dyDescent="0.35">
      <c r="A373">
        <v>633</v>
      </c>
      <c r="B373">
        <f>_xlfn.RANK.EQ(Table1[[#This Row],[source_rank]],A:A,1)</f>
        <v>372</v>
      </c>
      <c r="C373" t="s">
        <v>523</v>
      </c>
      <c r="D373" s="4">
        <v>15500000</v>
      </c>
      <c r="E373" s="4">
        <v>8265129639</v>
      </c>
      <c r="F373" s="4">
        <f>Table1[[#This Row],[video views]]/Table1[[#This Row],[age_days]]</f>
        <v>3571793.2752808989</v>
      </c>
      <c r="G373" s="4">
        <f>Table1[[#This Row],[video views]]/Table1[[#This Row],[uploads]]</f>
        <v>8095131.8697355529</v>
      </c>
      <c r="H373" t="s">
        <v>35</v>
      </c>
      <c r="I373" t="s">
        <v>523</v>
      </c>
      <c r="J373" s="4">
        <v>1021</v>
      </c>
      <c r="K373" s="4">
        <f>Table1[[#This Row],[uploads]]/Table1[[#This Row],[age_years]]</f>
        <v>161.04796888504754</v>
      </c>
      <c r="L373" t="s">
        <v>158</v>
      </c>
      <c r="M373" t="s">
        <v>159</v>
      </c>
      <c r="N373" t="s">
        <v>77</v>
      </c>
      <c r="O373">
        <v>619</v>
      </c>
      <c r="P373">
        <v>4</v>
      </c>
      <c r="Q373">
        <v>33</v>
      </c>
      <c r="R373">
        <v>135036000</v>
      </c>
      <c r="S373" s="3">
        <v>33800</v>
      </c>
      <c r="T373" s="3">
        <v>540100</v>
      </c>
      <c r="U373" s="3">
        <f>(Table1[[#This Row],[lowest_monthly_earnings]]+Table1[[#This Row],[highest_monthly_earnings]])/2</f>
        <v>286950</v>
      </c>
      <c r="V373" s="3">
        <v>405100</v>
      </c>
      <c r="W373" s="3">
        <v>6500000</v>
      </c>
      <c r="X373" s="3">
        <f>(Table1[[#This Row],[lowest_yearly_earnings]]+Table1[[#This Row],[highest_yearly_earnings]])/2</f>
        <v>3452550</v>
      </c>
      <c r="Y373" s="5">
        <v>300000</v>
      </c>
      <c r="Z373" s="6">
        <f>Table1[[#This Row],[subscribers_for_last_30_days]]/Table1[[#This Row],[subscribers]]</f>
        <v>1.935483870967742E-2</v>
      </c>
      <c r="AA373">
        <v>2017</v>
      </c>
      <c r="AB373" t="s">
        <v>37</v>
      </c>
      <c r="AC373">
        <v>16</v>
      </c>
      <c r="AD373" s="1" t="str">
        <f>_xlfn.CONCAT(Table1[[#This Row],[created_month]]," ",Table1[[#This Row],[created_year]])</f>
        <v>May 2017</v>
      </c>
      <c r="AE373">
        <f>"Sept 2023" - Table1[[#This Row],[month_created]]</f>
        <v>2314</v>
      </c>
      <c r="AF373" s="2">
        <f>Table1[[#This Row],[age_days]]/365</f>
        <v>6.3397260273972602</v>
      </c>
    </row>
    <row r="374" spans="1:32" x14ac:dyDescent="0.35">
      <c r="A374">
        <v>636</v>
      </c>
      <c r="B374">
        <f>_xlfn.RANK.EQ(Table1[[#This Row],[source_rank]],A:A,1)</f>
        <v>373</v>
      </c>
      <c r="C374" t="s">
        <v>524</v>
      </c>
      <c r="D374" s="4">
        <v>15500000</v>
      </c>
      <c r="E374" s="4">
        <v>12714141740</v>
      </c>
      <c r="F374" s="4">
        <f>Table1[[#This Row],[video views]]/Table1[[#This Row],[age_days]]</f>
        <v>5424121.9027303755</v>
      </c>
      <c r="G374" s="4">
        <f>Table1[[#This Row],[video views]]/Table1[[#This Row],[uploads]]</f>
        <v>8337142.1245901641</v>
      </c>
      <c r="H374" t="s">
        <v>29</v>
      </c>
      <c r="I374" t="s">
        <v>524</v>
      </c>
      <c r="J374" s="4">
        <v>1525</v>
      </c>
      <c r="K374" s="4">
        <f>Table1[[#This Row],[uploads]]/Table1[[#This Row],[age_years]]</f>
        <v>237.46800341296927</v>
      </c>
      <c r="L374" t="s">
        <v>21</v>
      </c>
      <c r="M374" t="s">
        <v>22</v>
      </c>
      <c r="N374" t="s">
        <v>29</v>
      </c>
      <c r="O374">
        <v>300</v>
      </c>
      <c r="P374">
        <v>99</v>
      </c>
      <c r="Q374">
        <v>141</v>
      </c>
      <c r="R374">
        <v>139123000</v>
      </c>
      <c r="S374" s="3">
        <v>34800</v>
      </c>
      <c r="T374" s="3">
        <v>556500</v>
      </c>
      <c r="U374" s="3">
        <f>(Table1[[#This Row],[lowest_monthly_earnings]]+Table1[[#This Row],[highest_monthly_earnings]])/2</f>
        <v>295650</v>
      </c>
      <c r="V374" s="3">
        <v>417400</v>
      </c>
      <c r="W374" s="3">
        <v>6700000</v>
      </c>
      <c r="X374" s="3">
        <f>(Table1[[#This Row],[lowest_yearly_earnings]]+Table1[[#This Row],[highest_yearly_earnings]])/2</f>
        <v>3558700</v>
      </c>
      <c r="Y374" s="5">
        <v>200000</v>
      </c>
      <c r="Z374" s="6">
        <f>Table1[[#This Row],[subscribers_for_last_30_days]]/Table1[[#This Row],[subscribers]]</f>
        <v>1.2903225806451613E-2</v>
      </c>
      <c r="AA374">
        <v>2017</v>
      </c>
      <c r="AB374" t="s">
        <v>41</v>
      </c>
      <c r="AC374">
        <v>9</v>
      </c>
      <c r="AD374" s="1" t="str">
        <f>_xlfn.CONCAT(Table1[[#This Row],[created_month]]," ",Table1[[#This Row],[created_year]])</f>
        <v>Apr 2017</v>
      </c>
      <c r="AE374">
        <f>"Sept 2023" - Table1[[#This Row],[month_created]]</f>
        <v>2344</v>
      </c>
      <c r="AF374" s="2">
        <f>Table1[[#This Row],[age_days]]/365</f>
        <v>6.4219178082191783</v>
      </c>
    </row>
    <row r="375" spans="1:32" x14ac:dyDescent="0.35">
      <c r="A375">
        <v>638</v>
      </c>
      <c r="B375">
        <f>_xlfn.RANK.EQ(Table1[[#This Row],[source_rank]],A:A,1)</f>
        <v>374</v>
      </c>
      <c r="C375" t="s">
        <v>525</v>
      </c>
      <c r="D375" s="4">
        <v>15500000</v>
      </c>
      <c r="E375" s="4">
        <v>4499826716</v>
      </c>
      <c r="F375" s="4">
        <f>Table1[[#This Row],[video views]]/Table1[[#This Row],[age_days]]</f>
        <v>2142774.6266666665</v>
      </c>
      <c r="G375" s="4">
        <f>Table1[[#This Row],[video views]]/Table1[[#This Row],[uploads]]</f>
        <v>868189.60370441829</v>
      </c>
      <c r="H375" t="s">
        <v>59</v>
      </c>
      <c r="I375" t="s">
        <v>525</v>
      </c>
      <c r="J375" s="4">
        <v>5183</v>
      </c>
      <c r="K375" s="4">
        <f>Table1[[#This Row],[uploads]]/Table1[[#This Row],[age_years]]</f>
        <v>900.85476190476197</v>
      </c>
      <c r="L375" t="s">
        <v>526</v>
      </c>
      <c r="M375" t="s">
        <v>527</v>
      </c>
      <c r="N375" t="s">
        <v>128</v>
      </c>
      <c r="O375">
        <v>1597</v>
      </c>
      <c r="P375">
        <v>1</v>
      </c>
      <c r="Q375">
        <v>22</v>
      </c>
      <c r="R375">
        <v>32916000</v>
      </c>
      <c r="S375" s="3">
        <v>8200</v>
      </c>
      <c r="T375" s="3">
        <v>131700</v>
      </c>
      <c r="U375" s="3">
        <f>(Table1[[#This Row],[lowest_monthly_earnings]]+Table1[[#This Row],[highest_monthly_earnings]])/2</f>
        <v>69950</v>
      </c>
      <c r="V375" s="3">
        <v>98700</v>
      </c>
      <c r="W375" s="3">
        <v>1600000</v>
      </c>
      <c r="X375" s="3">
        <f>(Table1[[#This Row],[lowest_yearly_earnings]]+Table1[[#This Row],[highest_yearly_earnings]])/2</f>
        <v>849350</v>
      </c>
      <c r="Y375" s="5">
        <v>100000</v>
      </c>
      <c r="Z375" s="6">
        <f>Table1[[#This Row],[subscribers_for_last_30_days]]/Table1[[#This Row],[subscribers]]</f>
        <v>6.4516129032258064E-3</v>
      </c>
      <c r="AA375">
        <v>2017</v>
      </c>
      <c r="AB375" t="s">
        <v>52</v>
      </c>
      <c r="AC375">
        <v>8</v>
      </c>
      <c r="AD375" s="1" t="str">
        <f>_xlfn.CONCAT(Table1[[#This Row],[created_month]]," ",Table1[[#This Row],[created_year]])</f>
        <v>Dec 2017</v>
      </c>
      <c r="AE375">
        <f>"Sept 2023" - Table1[[#This Row],[month_created]]</f>
        <v>2100</v>
      </c>
      <c r="AF375" s="2">
        <f>Table1[[#This Row],[age_days]]/365</f>
        <v>5.7534246575342465</v>
      </c>
    </row>
    <row r="376" spans="1:32" x14ac:dyDescent="0.35">
      <c r="A376">
        <v>639</v>
      </c>
      <c r="B376">
        <f>_xlfn.RANK.EQ(Table1[[#This Row],[source_rank]],A:A,1)</f>
        <v>375</v>
      </c>
      <c r="C376" t="s">
        <v>528</v>
      </c>
      <c r="D376" s="4">
        <v>15400000</v>
      </c>
      <c r="E376" s="4">
        <v>1781226000</v>
      </c>
      <c r="F376" s="4">
        <f>Table1[[#This Row],[video views]]/Table1[[#This Row],[age_days]]</f>
        <v>584967.48768472904</v>
      </c>
      <c r="G376" s="4">
        <f>Table1[[#This Row],[video views]]/Table1[[#This Row],[uploads]]</f>
        <v>10795309.090909092</v>
      </c>
      <c r="H376" t="s">
        <v>119</v>
      </c>
      <c r="I376" t="s">
        <v>528</v>
      </c>
      <c r="J376" s="4">
        <v>165</v>
      </c>
      <c r="K376" s="4">
        <f>Table1[[#This Row],[uploads]]/Table1[[#This Row],[age_years]]</f>
        <v>19.778325123152712</v>
      </c>
      <c r="L376" t="s">
        <v>21</v>
      </c>
      <c r="M376" t="s">
        <v>22</v>
      </c>
      <c r="N376" t="s">
        <v>119</v>
      </c>
      <c r="O376">
        <v>5724</v>
      </c>
      <c r="P376">
        <v>100</v>
      </c>
      <c r="Q376">
        <v>27</v>
      </c>
      <c r="R376">
        <v>27963000</v>
      </c>
      <c r="S376" s="3">
        <v>7000</v>
      </c>
      <c r="T376" s="3">
        <v>111900</v>
      </c>
      <c r="U376" s="3">
        <f>(Table1[[#This Row],[lowest_monthly_earnings]]+Table1[[#This Row],[highest_monthly_earnings]])/2</f>
        <v>59450</v>
      </c>
      <c r="V376" s="3">
        <v>83900</v>
      </c>
      <c r="W376" s="3">
        <v>1300000</v>
      </c>
      <c r="X376" s="3">
        <f>(Table1[[#This Row],[lowest_yearly_earnings]]+Table1[[#This Row],[highest_yearly_earnings]])/2</f>
        <v>691950</v>
      </c>
      <c r="Y376" s="5">
        <v>100000</v>
      </c>
      <c r="Z376" s="6">
        <f>Table1[[#This Row],[subscribers_for_last_30_days]]/Table1[[#This Row],[subscribers]]</f>
        <v>6.4935064935064939E-3</v>
      </c>
      <c r="AA376">
        <v>2015</v>
      </c>
      <c r="AB376" t="s">
        <v>37</v>
      </c>
      <c r="AC376">
        <v>6</v>
      </c>
      <c r="AD376" s="1" t="str">
        <f>_xlfn.CONCAT(Table1[[#This Row],[created_month]]," ",Table1[[#This Row],[created_year]])</f>
        <v>May 2015</v>
      </c>
      <c r="AE376">
        <f>"Sept 2023" - Table1[[#This Row],[month_created]]</f>
        <v>3045</v>
      </c>
      <c r="AF376" s="2">
        <f>Table1[[#This Row],[age_days]]/365</f>
        <v>8.3424657534246567</v>
      </c>
    </row>
    <row r="377" spans="1:32" x14ac:dyDescent="0.35">
      <c r="A377">
        <v>640</v>
      </c>
      <c r="B377">
        <f>_xlfn.RANK.EQ(Table1[[#This Row],[source_rank]],A:A,1)</f>
        <v>376</v>
      </c>
      <c r="C377" t="s">
        <v>529</v>
      </c>
      <c r="D377" s="4">
        <v>15400000</v>
      </c>
      <c r="E377" s="4">
        <v>11513738907</v>
      </c>
      <c r="F377" s="4">
        <f>Table1[[#This Row],[video views]]/Table1[[#This Row],[age_days]]</f>
        <v>6098378.6583686443</v>
      </c>
      <c r="G377" s="4">
        <f>Table1[[#This Row],[video views]]/Table1[[#This Row],[uploads]]</f>
        <v>30379258.329815302</v>
      </c>
      <c r="H377" t="s">
        <v>38</v>
      </c>
      <c r="I377" t="s">
        <v>529</v>
      </c>
      <c r="J377" s="4">
        <v>379</v>
      </c>
      <c r="K377" s="4">
        <f>Table1[[#This Row],[uploads]]/Table1[[#This Row],[age_years]]</f>
        <v>73.27065677966101</v>
      </c>
      <c r="L377" t="s">
        <v>143</v>
      </c>
      <c r="M377" t="s">
        <v>144</v>
      </c>
      <c r="N377" t="s">
        <v>29</v>
      </c>
      <c r="O377">
        <v>349</v>
      </c>
      <c r="P377">
        <v>6</v>
      </c>
      <c r="Q377">
        <v>141</v>
      </c>
      <c r="R377">
        <v>80172000</v>
      </c>
      <c r="S377" s="3">
        <v>20000</v>
      </c>
      <c r="T377" s="3">
        <v>320700</v>
      </c>
      <c r="U377" s="3">
        <f>(Table1[[#This Row],[lowest_monthly_earnings]]+Table1[[#This Row],[highest_monthly_earnings]])/2</f>
        <v>170350</v>
      </c>
      <c r="V377" s="3">
        <v>240500</v>
      </c>
      <c r="W377" s="3">
        <v>3800000</v>
      </c>
      <c r="X377" s="3">
        <f>(Table1[[#This Row],[lowest_yearly_earnings]]+Table1[[#This Row],[highest_yearly_earnings]])/2</f>
        <v>2020250</v>
      </c>
      <c r="Y377" s="5">
        <v>200000</v>
      </c>
      <c r="Z377" s="6">
        <f>Table1[[#This Row],[subscribers_for_last_30_days]]/Table1[[#This Row],[subscribers]]</f>
        <v>1.2987012987012988E-2</v>
      </c>
      <c r="AA377">
        <v>2018</v>
      </c>
      <c r="AB377" t="s">
        <v>62</v>
      </c>
      <c r="AC377">
        <v>18</v>
      </c>
      <c r="AD377" s="1" t="str">
        <f>_xlfn.CONCAT(Table1[[#This Row],[created_month]]," ",Table1[[#This Row],[created_year]])</f>
        <v>Jul 2018</v>
      </c>
      <c r="AE377">
        <f>"Sept 2023" - Table1[[#This Row],[month_created]]</f>
        <v>1888</v>
      </c>
      <c r="AF377" s="2">
        <f>Table1[[#This Row],[age_days]]/365</f>
        <v>5.1726027397260275</v>
      </c>
    </row>
    <row r="378" spans="1:32" x14ac:dyDescent="0.35">
      <c r="A378">
        <v>641</v>
      </c>
      <c r="B378">
        <f>_xlfn.RANK.EQ(Table1[[#This Row],[source_rank]],A:A,1)</f>
        <v>377</v>
      </c>
      <c r="C378" t="s">
        <v>530</v>
      </c>
      <c r="D378" s="4">
        <v>15400000</v>
      </c>
      <c r="E378" s="4">
        <v>1543608082</v>
      </c>
      <c r="F378" s="4">
        <f>Table1[[#This Row],[video views]]/Table1[[#This Row],[age_days]]</f>
        <v>589613.47669977078</v>
      </c>
      <c r="G378" s="4">
        <f>Table1[[#This Row],[video views]]/Table1[[#This Row],[uploads]]</f>
        <v>937224.09350333945</v>
      </c>
      <c r="H378" t="s">
        <v>38</v>
      </c>
      <c r="I378" t="s">
        <v>530</v>
      </c>
      <c r="J378" s="4">
        <v>1647</v>
      </c>
      <c r="K378" s="4">
        <f>Table1[[#This Row],[uploads]]/Table1[[#This Row],[age_years]]</f>
        <v>229.62375859434684</v>
      </c>
      <c r="L378" t="s">
        <v>25</v>
      </c>
      <c r="M378" t="s">
        <v>26</v>
      </c>
      <c r="N378" t="s">
        <v>27</v>
      </c>
      <c r="O378">
        <v>6793</v>
      </c>
      <c r="P378">
        <v>147</v>
      </c>
      <c r="Q378">
        <v>45</v>
      </c>
      <c r="R378">
        <v>55369000</v>
      </c>
      <c r="S378" s="3">
        <v>13800</v>
      </c>
      <c r="T378" s="3">
        <v>221500</v>
      </c>
      <c r="U378" s="3">
        <f>(Table1[[#This Row],[lowest_monthly_earnings]]+Table1[[#This Row],[highest_monthly_earnings]])/2</f>
        <v>117650</v>
      </c>
      <c r="V378" s="3">
        <v>166100</v>
      </c>
      <c r="W378" s="3">
        <v>2700000</v>
      </c>
      <c r="X378" s="3">
        <f>(Table1[[#This Row],[lowest_yearly_earnings]]+Table1[[#This Row],[highest_yearly_earnings]])/2</f>
        <v>1433050</v>
      </c>
      <c r="Y378" s="5">
        <v>100000</v>
      </c>
      <c r="Z378" s="6">
        <f>Table1[[#This Row],[subscribers_for_last_30_days]]/Table1[[#This Row],[subscribers]]</f>
        <v>6.4935064935064939E-3</v>
      </c>
      <c r="AA378">
        <v>2016</v>
      </c>
      <c r="AB378" t="s">
        <v>62</v>
      </c>
      <c r="AC378">
        <v>14</v>
      </c>
      <c r="AD378" s="1" t="str">
        <f>_xlfn.CONCAT(Table1[[#This Row],[created_month]]," ",Table1[[#This Row],[created_year]])</f>
        <v>Jul 2016</v>
      </c>
      <c r="AE378">
        <f>"Sept 2023" - Table1[[#This Row],[month_created]]</f>
        <v>2618</v>
      </c>
      <c r="AF378" s="2">
        <f>Table1[[#This Row],[age_days]]/365</f>
        <v>7.1726027397260275</v>
      </c>
    </row>
    <row r="379" spans="1:32" x14ac:dyDescent="0.35">
      <c r="A379">
        <v>643</v>
      </c>
      <c r="B379">
        <f>_xlfn.RANK.EQ(Table1[[#This Row],[source_rank]],A:A,1)</f>
        <v>378</v>
      </c>
      <c r="C379" t="s">
        <v>531</v>
      </c>
      <c r="D379" s="4">
        <v>15400000</v>
      </c>
      <c r="E379" s="4">
        <v>3736069980</v>
      </c>
      <c r="F379" s="4">
        <f>Table1[[#This Row],[video views]]/Table1[[#This Row],[age_days]]</f>
        <v>823648.58465608465</v>
      </c>
      <c r="G379" s="4">
        <f>Table1[[#This Row],[video views]]/Table1[[#This Row],[uploads]]</f>
        <v>2369099.5434369054</v>
      </c>
      <c r="H379" t="s">
        <v>208</v>
      </c>
      <c r="I379" t="s">
        <v>531</v>
      </c>
      <c r="J379" s="4">
        <v>1577</v>
      </c>
      <c r="K379" s="4">
        <f>Table1[[#This Row],[uploads]]/Table1[[#This Row],[age_years]]</f>
        <v>126.89704585537919</v>
      </c>
      <c r="L379" t="s">
        <v>60</v>
      </c>
      <c r="M379" t="s">
        <v>61</v>
      </c>
      <c r="N379" t="s">
        <v>209</v>
      </c>
      <c r="O379">
        <v>2083</v>
      </c>
      <c r="P379">
        <v>24</v>
      </c>
      <c r="Q379">
        <v>12</v>
      </c>
      <c r="R379">
        <v>167697000</v>
      </c>
      <c r="S379" s="3">
        <v>41900</v>
      </c>
      <c r="T379" s="3">
        <v>670800</v>
      </c>
      <c r="U379" s="3">
        <f>(Table1[[#This Row],[lowest_monthly_earnings]]+Table1[[#This Row],[highest_monthly_earnings]])/2</f>
        <v>356350</v>
      </c>
      <c r="V379" s="3">
        <v>503100</v>
      </c>
      <c r="W379" s="3">
        <v>8000000</v>
      </c>
      <c r="X379" s="3">
        <f>(Table1[[#This Row],[lowest_yearly_earnings]]+Table1[[#This Row],[highest_yearly_earnings]])/2</f>
        <v>4251550</v>
      </c>
      <c r="Y379" s="5">
        <v>400000</v>
      </c>
      <c r="Z379" s="6">
        <f>Table1[[#This Row],[subscribers_for_last_30_days]]/Table1[[#This Row],[subscribers]]</f>
        <v>2.5974025974025976E-2</v>
      </c>
      <c r="AA379">
        <v>2011</v>
      </c>
      <c r="AB379" t="s">
        <v>41</v>
      </c>
      <c r="AC379">
        <v>20</v>
      </c>
      <c r="AD379" s="1" t="str">
        <f>_xlfn.CONCAT(Table1[[#This Row],[created_month]]," ",Table1[[#This Row],[created_year]])</f>
        <v>Apr 2011</v>
      </c>
      <c r="AE379">
        <f>"Sept 2023" - Table1[[#This Row],[month_created]]</f>
        <v>4536</v>
      </c>
      <c r="AF379" s="2">
        <f>Table1[[#This Row],[age_days]]/365</f>
        <v>12.427397260273972</v>
      </c>
    </row>
    <row r="380" spans="1:32" x14ac:dyDescent="0.35">
      <c r="A380">
        <v>644</v>
      </c>
      <c r="B380">
        <f>_xlfn.RANK.EQ(Table1[[#This Row],[source_rank]],A:A,1)</f>
        <v>379</v>
      </c>
      <c r="C380" t="s">
        <v>532</v>
      </c>
      <c r="D380" s="4">
        <v>15400000</v>
      </c>
      <c r="E380" s="4">
        <v>14564170905</v>
      </c>
      <c r="F380" s="4">
        <f>Table1[[#This Row],[video views]]/Table1[[#This Row],[age_days]]</f>
        <v>2572266.1435888377</v>
      </c>
      <c r="G380" s="4">
        <f>Table1[[#This Row],[video views]]/Table1[[#This Row],[uploads]]</f>
        <v>8442997.6260869559</v>
      </c>
      <c r="H380" t="s">
        <v>20</v>
      </c>
      <c r="I380" t="s">
        <v>532</v>
      </c>
      <c r="J380" s="4">
        <v>1725</v>
      </c>
      <c r="K380" s="4">
        <f>Table1[[#This Row],[uploads]]/Table1[[#This Row],[age_years]]</f>
        <v>111.2018721299894</v>
      </c>
      <c r="L380" t="s">
        <v>123</v>
      </c>
      <c r="M380" t="s">
        <v>124</v>
      </c>
      <c r="N380" t="s">
        <v>20</v>
      </c>
      <c r="O380">
        <v>239</v>
      </c>
      <c r="P380">
        <v>11</v>
      </c>
      <c r="Q380">
        <v>124</v>
      </c>
      <c r="R380">
        <v>82798000</v>
      </c>
      <c r="S380" s="3">
        <v>20700</v>
      </c>
      <c r="T380" s="3">
        <v>331200</v>
      </c>
      <c r="U380" s="3">
        <f>(Table1[[#This Row],[lowest_monthly_earnings]]+Table1[[#This Row],[highest_monthly_earnings]])/2</f>
        <v>175950</v>
      </c>
      <c r="V380" s="3">
        <v>248400</v>
      </c>
      <c r="W380" s="3">
        <v>4000000</v>
      </c>
      <c r="X380" s="3">
        <f>(Table1[[#This Row],[lowest_yearly_earnings]]+Table1[[#This Row],[highest_yearly_earnings]])/2</f>
        <v>2124200</v>
      </c>
      <c r="Y380" s="5">
        <v>100000</v>
      </c>
      <c r="Z380" s="6">
        <f>Table1[[#This Row],[subscribers_for_last_30_days]]/Table1[[#This Row],[subscribers]]</f>
        <v>6.4935064935064939E-3</v>
      </c>
      <c r="AA380">
        <v>2008</v>
      </c>
      <c r="AB380" t="s">
        <v>23</v>
      </c>
      <c r="AC380">
        <v>9</v>
      </c>
      <c r="AD380" s="1" t="str">
        <f>_xlfn.CONCAT(Table1[[#This Row],[created_month]]," ",Table1[[#This Row],[created_year]])</f>
        <v>Mar 2008</v>
      </c>
      <c r="AE380">
        <f>"Sept 2023" - Table1[[#This Row],[month_created]]</f>
        <v>5662</v>
      </c>
      <c r="AF380" s="2">
        <f>Table1[[#This Row],[age_days]]/365</f>
        <v>15.512328767123288</v>
      </c>
    </row>
    <row r="381" spans="1:32" x14ac:dyDescent="0.35">
      <c r="A381">
        <v>645</v>
      </c>
      <c r="B381">
        <f>_xlfn.RANK.EQ(Table1[[#This Row],[source_rank]],A:A,1)</f>
        <v>380</v>
      </c>
      <c r="C381" t="s">
        <v>533</v>
      </c>
      <c r="D381" s="4">
        <v>15400000</v>
      </c>
      <c r="E381" s="4">
        <v>4909687948</v>
      </c>
      <c r="F381" s="4">
        <f>Table1[[#This Row],[video views]]/Table1[[#This Row],[age_days]]</f>
        <v>1753459.9814285715</v>
      </c>
      <c r="G381" s="4">
        <f>Table1[[#This Row],[video views]]/Table1[[#This Row],[uploads]]</f>
        <v>233794664.19047618</v>
      </c>
      <c r="H381" t="s">
        <v>20</v>
      </c>
      <c r="I381" t="s">
        <v>533</v>
      </c>
      <c r="J381" s="4">
        <v>21</v>
      </c>
      <c r="K381" s="4">
        <f>Table1[[#This Row],[uploads]]/Table1[[#This Row],[age_years]]</f>
        <v>2.7375000000000003</v>
      </c>
      <c r="L381" t="s">
        <v>25</v>
      </c>
      <c r="M381" t="s">
        <v>26</v>
      </c>
      <c r="N381" t="s">
        <v>20</v>
      </c>
      <c r="O381">
        <v>1401</v>
      </c>
      <c r="P381">
        <v>147</v>
      </c>
      <c r="Q381">
        <v>124</v>
      </c>
      <c r="R381">
        <v>36790000</v>
      </c>
      <c r="S381" s="3">
        <v>9200</v>
      </c>
      <c r="T381" s="3">
        <v>147200</v>
      </c>
      <c r="U381" s="3">
        <f>(Table1[[#This Row],[lowest_monthly_earnings]]+Table1[[#This Row],[highest_monthly_earnings]])/2</f>
        <v>78200</v>
      </c>
      <c r="V381" s="3">
        <v>110400</v>
      </c>
      <c r="W381" s="3">
        <v>1800000</v>
      </c>
      <c r="X381" s="3">
        <f>(Table1[[#This Row],[lowest_yearly_earnings]]+Table1[[#This Row],[highest_yearly_earnings]])/2</f>
        <v>955200</v>
      </c>
      <c r="Y381" s="5">
        <v>100000</v>
      </c>
      <c r="Z381" s="6">
        <f>Table1[[#This Row],[subscribers_for_last_30_days]]/Table1[[#This Row],[subscribers]]</f>
        <v>6.4935064935064939E-3</v>
      </c>
      <c r="AA381">
        <v>2016</v>
      </c>
      <c r="AB381" t="s">
        <v>47</v>
      </c>
      <c r="AC381">
        <v>26</v>
      </c>
      <c r="AD381" s="1" t="str">
        <f>_xlfn.CONCAT(Table1[[#This Row],[created_month]]," ",Table1[[#This Row],[created_year]])</f>
        <v>Jan 2016</v>
      </c>
      <c r="AE381">
        <f>"Sept 2023" - Table1[[#This Row],[month_created]]</f>
        <v>2800</v>
      </c>
      <c r="AF381" s="2">
        <f>Table1[[#This Row],[age_days]]/365</f>
        <v>7.6712328767123283</v>
      </c>
    </row>
    <row r="382" spans="1:32" x14ac:dyDescent="0.35">
      <c r="A382">
        <v>647</v>
      </c>
      <c r="B382">
        <f>_xlfn.RANK.EQ(Table1[[#This Row],[source_rank]],A:A,1)</f>
        <v>381</v>
      </c>
      <c r="C382" t="s">
        <v>534</v>
      </c>
      <c r="D382" s="4">
        <v>15300000</v>
      </c>
      <c r="E382" s="4">
        <v>2656528205</v>
      </c>
      <c r="F382" s="4">
        <f>Table1[[#This Row],[video views]]/Table1[[#This Row],[age_days]]</f>
        <v>413724.99688522035</v>
      </c>
      <c r="G382" s="4">
        <f>Table1[[#This Row],[video views]]/Table1[[#This Row],[uploads]]</f>
        <v>241766.30915544229</v>
      </c>
      <c r="H382" t="s">
        <v>51</v>
      </c>
      <c r="I382" t="s">
        <v>534</v>
      </c>
      <c r="J382" s="4">
        <v>10988</v>
      </c>
      <c r="K382" s="4">
        <f>Table1[[#This Row],[uploads]]/Table1[[#This Row],[age_years]]</f>
        <v>624.60987385142505</v>
      </c>
      <c r="L382" t="s">
        <v>149</v>
      </c>
      <c r="M382" t="s">
        <v>150</v>
      </c>
      <c r="N382" t="s">
        <v>51</v>
      </c>
      <c r="O382">
        <v>3356</v>
      </c>
      <c r="P382">
        <v>11</v>
      </c>
      <c r="Q382">
        <v>9</v>
      </c>
      <c r="R382">
        <v>84867000</v>
      </c>
      <c r="S382" s="3">
        <v>21200</v>
      </c>
      <c r="T382" s="3">
        <v>339500</v>
      </c>
      <c r="U382" s="3">
        <f>(Table1[[#This Row],[lowest_monthly_earnings]]+Table1[[#This Row],[highest_monthly_earnings]])/2</f>
        <v>180350</v>
      </c>
      <c r="V382" s="3">
        <v>254600</v>
      </c>
      <c r="W382" s="3">
        <v>4100000</v>
      </c>
      <c r="X382" s="3">
        <f>(Table1[[#This Row],[lowest_yearly_earnings]]+Table1[[#This Row],[highest_yearly_earnings]])/2</f>
        <v>2177300</v>
      </c>
      <c r="Y382" s="5">
        <v>200000</v>
      </c>
      <c r="Z382" s="6">
        <f>Table1[[#This Row],[subscribers_for_last_30_days]]/Table1[[#This Row],[subscribers]]</f>
        <v>1.3071895424836602E-2</v>
      </c>
      <c r="AA382">
        <v>2006</v>
      </c>
      <c r="AB382" t="s">
        <v>30</v>
      </c>
      <c r="AC382">
        <v>6</v>
      </c>
      <c r="AD382" s="1" t="str">
        <f>_xlfn.CONCAT(Table1[[#This Row],[created_month]]," ",Table1[[#This Row],[created_year]])</f>
        <v>Feb 2006</v>
      </c>
      <c r="AE382">
        <f>"Sept 2023" - Table1[[#This Row],[month_created]]</f>
        <v>6421</v>
      </c>
      <c r="AF382" s="2">
        <f>Table1[[#This Row],[age_days]]/365</f>
        <v>17.591780821917808</v>
      </c>
    </row>
    <row r="383" spans="1:32" x14ac:dyDescent="0.35">
      <c r="A383">
        <v>650</v>
      </c>
      <c r="B383">
        <f>_xlfn.RANK.EQ(Table1[[#This Row],[source_rank]],A:A,1)</f>
        <v>382</v>
      </c>
      <c r="C383" t="s">
        <v>535</v>
      </c>
      <c r="D383" s="4">
        <v>15300000</v>
      </c>
      <c r="E383" s="4">
        <v>9938811455</v>
      </c>
      <c r="F383" s="4">
        <f>Table1[[#This Row],[video views]]/Table1[[#This Row],[age_days]]</f>
        <v>11255732.11211778</v>
      </c>
      <c r="G383" s="4">
        <f>Table1[[#This Row],[video views]]/Table1[[#This Row],[uploads]]</f>
        <v>4569568.4850574713</v>
      </c>
      <c r="H383" t="s">
        <v>36</v>
      </c>
      <c r="I383" t="s">
        <v>535</v>
      </c>
      <c r="J383" s="4">
        <v>2175</v>
      </c>
      <c r="K383" s="4">
        <f>Table1[[#This Row],[uploads]]/Table1[[#This Row],[age_years]]</f>
        <v>899.06568516421282</v>
      </c>
      <c r="L383" t="s">
        <v>44</v>
      </c>
      <c r="M383" t="s">
        <v>45</v>
      </c>
      <c r="N383" t="s">
        <v>46</v>
      </c>
      <c r="O383">
        <v>441</v>
      </c>
      <c r="P383">
        <v>8</v>
      </c>
      <c r="Q383">
        <v>42</v>
      </c>
      <c r="R383">
        <v>475565000</v>
      </c>
      <c r="S383" s="3">
        <v>118900</v>
      </c>
      <c r="T383" s="3">
        <v>1900000</v>
      </c>
      <c r="U383" s="3">
        <f>(Table1[[#This Row],[lowest_monthly_earnings]]+Table1[[#This Row],[highest_monthly_earnings]])/2</f>
        <v>1009450</v>
      </c>
      <c r="V383" s="3">
        <v>1400000</v>
      </c>
      <c r="W383" s="3">
        <v>22800000</v>
      </c>
      <c r="X383" s="3">
        <f>(Table1[[#This Row],[lowest_yearly_earnings]]+Table1[[#This Row],[highest_yearly_earnings]])/2</f>
        <v>12100000</v>
      </c>
      <c r="Y383" s="5">
        <v>800000</v>
      </c>
      <c r="Z383" s="6">
        <f>Table1[[#This Row],[subscribers_for_last_30_days]]/Table1[[#This Row],[subscribers]]</f>
        <v>5.2287581699346407E-2</v>
      </c>
      <c r="AA383">
        <v>2021</v>
      </c>
      <c r="AB383" t="s">
        <v>41</v>
      </c>
      <c r="AC383">
        <v>1</v>
      </c>
      <c r="AD383" s="1" t="str">
        <f>_xlfn.CONCAT(Table1[[#This Row],[created_month]]," ",Table1[[#This Row],[created_year]])</f>
        <v>Apr 2021</v>
      </c>
      <c r="AE383">
        <f>"Sept 2023" - Table1[[#This Row],[month_created]]</f>
        <v>883</v>
      </c>
      <c r="AF383" s="2">
        <f>Table1[[#This Row],[age_days]]/365</f>
        <v>2.419178082191781</v>
      </c>
    </row>
    <row r="384" spans="1:32" x14ac:dyDescent="0.35">
      <c r="A384">
        <v>651</v>
      </c>
      <c r="B384">
        <f>_xlfn.RANK.EQ(Table1[[#This Row],[source_rank]],A:A,1)</f>
        <v>383</v>
      </c>
      <c r="C384" t="s">
        <v>536</v>
      </c>
      <c r="D384" s="4">
        <v>15300000</v>
      </c>
      <c r="E384" s="4">
        <v>16545966132</v>
      </c>
      <c r="F384" s="4">
        <f>Table1[[#This Row],[video views]]/Table1[[#This Row],[age_days]]</f>
        <v>3801048.962095107</v>
      </c>
      <c r="G384" s="4">
        <f>Table1[[#This Row],[video views]]/Table1[[#This Row],[uploads]]</f>
        <v>188313.37216607484</v>
      </c>
      <c r="H384" t="s">
        <v>29</v>
      </c>
      <c r="I384" t="s">
        <v>536</v>
      </c>
      <c r="J384" s="4">
        <v>87864</v>
      </c>
      <c r="K384" s="4">
        <f>Table1[[#This Row],[uploads]]/Table1[[#This Row],[age_years]]</f>
        <v>7367.4155754651965</v>
      </c>
      <c r="L384" t="s">
        <v>21</v>
      </c>
      <c r="M384" t="s">
        <v>22</v>
      </c>
      <c r="N384" t="s">
        <v>29</v>
      </c>
      <c r="O384">
        <v>175</v>
      </c>
      <c r="P384">
        <v>100</v>
      </c>
      <c r="Q384">
        <v>142</v>
      </c>
      <c r="R384">
        <v>361483000</v>
      </c>
      <c r="S384" s="3">
        <v>90400</v>
      </c>
      <c r="T384" s="3">
        <v>1400000</v>
      </c>
      <c r="U384" s="3">
        <f>(Table1[[#This Row],[lowest_monthly_earnings]]+Table1[[#This Row],[highest_monthly_earnings]])/2</f>
        <v>745200</v>
      </c>
      <c r="V384" s="3">
        <v>1100000</v>
      </c>
      <c r="W384" s="3">
        <v>17400000</v>
      </c>
      <c r="X384" s="3">
        <f>(Table1[[#This Row],[lowest_yearly_earnings]]+Table1[[#This Row],[highest_yearly_earnings]])/2</f>
        <v>9250000</v>
      </c>
      <c r="Y384" s="5">
        <v>300000</v>
      </c>
      <c r="Z384" s="6">
        <f>Table1[[#This Row],[subscribers_for_last_30_days]]/Table1[[#This Row],[subscribers]]</f>
        <v>1.9607843137254902E-2</v>
      </c>
      <c r="AA384">
        <v>2011</v>
      </c>
      <c r="AB384" t="s">
        <v>83</v>
      </c>
      <c r="AC384">
        <v>31</v>
      </c>
      <c r="AD384" s="1" t="str">
        <f>_xlfn.CONCAT(Table1[[#This Row],[created_month]]," ",Table1[[#This Row],[created_year]])</f>
        <v>Oct 2011</v>
      </c>
      <c r="AE384">
        <f>"Sept 2023" - Table1[[#This Row],[month_created]]</f>
        <v>4353</v>
      </c>
      <c r="AF384" s="2">
        <f>Table1[[#This Row],[age_days]]/365</f>
        <v>11.926027397260274</v>
      </c>
    </row>
    <row r="385" spans="1:32" x14ac:dyDescent="0.35">
      <c r="A385">
        <v>652</v>
      </c>
      <c r="B385">
        <f>_xlfn.RANK.EQ(Table1[[#This Row],[source_rank]],A:A,1)</f>
        <v>384</v>
      </c>
      <c r="C385" t="s">
        <v>537</v>
      </c>
      <c r="D385" s="4">
        <v>15200000</v>
      </c>
      <c r="E385" s="4">
        <v>857725714</v>
      </c>
      <c r="F385" s="4">
        <f>Table1[[#This Row],[video views]]/Table1[[#This Row],[age_days]]</f>
        <v>396911.4826469227</v>
      </c>
      <c r="G385" s="4">
        <f>Table1[[#This Row],[video views]]/Table1[[#This Row],[uploads]]</f>
        <v>4421266.5670103095</v>
      </c>
      <c r="H385" t="s">
        <v>36</v>
      </c>
      <c r="I385" t="s">
        <v>537</v>
      </c>
      <c r="J385" s="4">
        <v>194</v>
      </c>
      <c r="K385" s="4">
        <f>Table1[[#This Row],[uploads]]/Table1[[#This Row],[age_years]]</f>
        <v>32.767237390097179</v>
      </c>
      <c r="L385" t="s">
        <v>21</v>
      </c>
      <c r="M385" t="s">
        <v>22</v>
      </c>
      <c r="N385" t="s">
        <v>77</v>
      </c>
      <c r="O385">
        <v>13929</v>
      </c>
      <c r="P385">
        <v>100</v>
      </c>
      <c r="Q385">
        <v>35</v>
      </c>
      <c r="R385">
        <v>65380000</v>
      </c>
      <c r="S385" s="3">
        <v>16300</v>
      </c>
      <c r="T385" s="3">
        <v>261500</v>
      </c>
      <c r="U385" s="3">
        <f>(Table1[[#This Row],[lowest_monthly_earnings]]+Table1[[#This Row],[highest_monthly_earnings]])/2</f>
        <v>138900</v>
      </c>
      <c r="V385" s="3">
        <v>196100</v>
      </c>
      <c r="W385" s="3">
        <v>3100000</v>
      </c>
      <c r="X385" s="3">
        <f>(Table1[[#This Row],[lowest_yearly_earnings]]+Table1[[#This Row],[highest_yearly_earnings]])/2</f>
        <v>1648050</v>
      </c>
      <c r="Y385" s="5">
        <v>1300000</v>
      </c>
      <c r="Z385" s="6">
        <f>Table1[[#This Row],[subscribers_for_last_30_days]]/Table1[[#This Row],[subscribers]]</f>
        <v>8.5526315789473686E-2</v>
      </c>
      <c r="AA385">
        <v>2017</v>
      </c>
      <c r="AB385" t="s">
        <v>83</v>
      </c>
      <c r="AC385">
        <v>15</v>
      </c>
      <c r="AD385" s="1" t="str">
        <f>_xlfn.CONCAT(Table1[[#This Row],[created_month]]," ",Table1[[#This Row],[created_year]])</f>
        <v>Oct 2017</v>
      </c>
      <c r="AE385">
        <f>"Sept 2023" - Table1[[#This Row],[month_created]]</f>
        <v>2161</v>
      </c>
      <c r="AF385" s="2">
        <f>Table1[[#This Row],[age_days]]/365</f>
        <v>5.9205479452054792</v>
      </c>
    </row>
    <row r="386" spans="1:32" x14ac:dyDescent="0.35">
      <c r="A386">
        <v>653</v>
      </c>
      <c r="B386">
        <f>_xlfn.RANK.EQ(Table1[[#This Row],[source_rank]],A:A,1)</f>
        <v>385</v>
      </c>
      <c r="C386" t="s">
        <v>538</v>
      </c>
      <c r="D386" s="4">
        <v>15200000</v>
      </c>
      <c r="E386" s="4">
        <v>4503880875</v>
      </c>
      <c r="F386" s="4">
        <f>Table1[[#This Row],[video views]]/Table1[[#This Row],[age_days]]</f>
        <v>1450058.2340631036</v>
      </c>
      <c r="G386" s="4">
        <f>Table1[[#This Row],[video views]]/Table1[[#This Row],[uploads]]</f>
        <v>42489442.216981135</v>
      </c>
      <c r="H386" t="s">
        <v>119</v>
      </c>
      <c r="I386" t="s">
        <v>538</v>
      </c>
      <c r="J386" s="4">
        <v>106</v>
      </c>
      <c r="K386" s="4">
        <f>Table1[[#This Row],[uploads]]/Table1[[#This Row],[age_years]]</f>
        <v>12.456535737282678</v>
      </c>
      <c r="L386" t="s">
        <v>21</v>
      </c>
      <c r="M386" t="s">
        <v>22</v>
      </c>
      <c r="N386" t="s">
        <v>119</v>
      </c>
      <c r="O386">
        <v>1593</v>
      </c>
      <c r="P386">
        <v>102</v>
      </c>
      <c r="Q386">
        <v>28</v>
      </c>
      <c r="R386">
        <v>98329000</v>
      </c>
      <c r="S386" s="3">
        <v>24600</v>
      </c>
      <c r="T386" s="3">
        <v>393300</v>
      </c>
      <c r="U386" s="3">
        <f>(Table1[[#This Row],[lowest_monthly_earnings]]+Table1[[#This Row],[highest_monthly_earnings]])/2</f>
        <v>208950</v>
      </c>
      <c r="V386" s="3">
        <v>295000</v>
      </c>
      <c r="W386" s="3">
        <v>4700000</v>
      </c>
      <c r="X386" s="3">
        <f>(Table1[[#This Row],[lowest_yearly_earnings]]+Table1[[#This Row],[highest_yearly_earnings]])/2</f>
        <v>2497500</v>
      </c>
      <c r="Y386" s="5">
        <v>200000</v>
      </c>
      <c r="Z386" s="6">
        <f>Table1[[#This Row],[subscribers_for_last_30_days]]/Table1[[#This Row],[subscribers]]</f>
        <v>1.3157894736842105E-2</v>
      </c>
      <c r="AA386">
        <v>2015</v>
      </c>
      <c r="AB386" t="s">
        <v>23</v>
      </c>
      <c r="AC386">
        <v>14</v>
      </c>
      <c r="AD386" s="1" t="str">
        <f>_xlfn.CONCAT(Table1[[#This Row],[created_month]]," ",Table1[[#This Row],[created_year]])</f>
        <v>Mar 2015</v>
      </c>
      <c r="AE386">
        <f>"Sept 2023" - Table1[[#This Row],[month_created]]</f>
        <v>3106</v>
      </c>
      <c r="AF386" s="2">
        <f>Table1[[#This Row],[age_days]]/365</f>
        <v>8.5095890410958912</v>
      </c>
    </row>
    <row r="387" spans="1:32" x14ac:dyDescent="0.35">
      <c r="A387">
        <v>655</v>
      </c>
      <c r="B387">
        <f>_xlfn.RANK.EQ(Table1[[#This Row],[source_rank]],A:A,1)</f>
        <v>386</v>
      </c>
      <c r="C387" t="s">
        <v>539</v>
      </c>
      <c r="D387" s="4">
        <v>15200000</v>
      </c>
      <c r="E387" s="4">
        <v>6391679636</v>
      </c>
      <c r="F387" s="4">
        <f>Table1[[#This Row],[video views]]/Table1[[#This Row],[age_days]]</f>
        <v>1521466.2308974054</v>
      </c>
      <c r="G387" s="4">
        <f>Table1[[#This Row],[video views]]/Table1[[#This Row],[uploads]]</f>
        <v>1264177.1431962026</v>
      </c>
      <c r="H387" t="s">
        <v>20</v>
      </c>
      <c r="I387" t="s">
        <v>539</v>
      </c>
      <c r="J387" s="4">
        <v>5056</v>
      </c>
      <c r="K387" s="4">
        <f>Table1[[#This Row],[uploads]]/Table1[[#This Row],[age_years]]</f>
        <v>439.28588431325869</v>
      </c>
      <c r="L387" t="s">
        <v>21</v>
      </c>
      <c r="M387" t="s">
        <v>22</v>
      </c>
      <c r="N387" t="s">
        <v>20</v>
      </c>
      <c r="O387">
        <v>955</v>
      </c>
      <c r="P387">
        <v>102</v>
      </c>
      <c r="Q387">
        <v>126</v>
      </c>
      <c r="R387">
        <v>57809000</v>
      </c>
      <c r="S387" s="3">
        <v>14500</v>
      </c>
      <c r="T387" s="3">
        <v>231200</v>
      </c>
      <c r="U387" s="3">
        <f>(Table1[[#This Row],[lowest_monthly_earnings]]+Table1[[#This Row],[highest_monthly_earnings]])/2</f>
        <v>122850</v>
      </c>
      <c r="V387" s="3">
        <v>173400</v>
      </c>
      <c r="W387" s="3">
        <v>2800000</v>
      </c>
      <c r="X387" s="3">
        <f>(Table1[[#This Row],[lowest_yearly_earnings]]+Table1[[#This Row],[highest_yearly_earnings]])/2</f>
        <v>1486700</v>
      </c>
      <c r="Y387" s="5">
        <v>200000</v>
      </c>
      <c r="Z387" s="6">
        <f>Table1[[#This Row],[subscribers_for_last_30_days]]/Table1[[#This Row],[subscribers]]</f>
        <v>1.3157894736842105E-2</v>
      </c>
      <c r="AA387">
        <v>2012</v>
      </c>
      <c r="AB387" t="s">
        <v>23</v>
      </c>
      <c r="AC387">
        <v>16</v>
      </c>
      <c r="AD387" s="1" t="str">
        <f>_xlfn.CONCAT(Table1[[#This Row],[created_month]]," ",Table1[[#This Row],[created_year]])</f>
        <v>Mar 2012</v>
      </c>
      <c r="AE387">
        <f>"Sept 2023" - Table1[[#This Row],[month_created]]</f>
        <v>4201</v>
      </c>
      <c r="AF387" s="2">
        <f>Table1[[#This Row],[age_days]]/365</f>
        <v>11.509589041095891</v>
      </c>
    </row>
    <row r="388" spans="1:32" x14ac:dyDescent="0.35">
      <c r="A388">
        <v>656</v>
      </c>
      <c r="B388">
        <f>_xlfn.RANK.EQ(Table1[[#This Row],[source_rank]],A:A,1)</f>
        <v>387</v>
      </c>
      <c r="C388" t="s">
        <v>540</v>
      </c>
      <c r="D388" s="4">
        <v>15200000</v>
      </c>
      <c r="E388" s="4">
        <v>7151683497</v>
      </c>
      <c r="F388" s="4">
        <f>Table1[[#This Row],[video views]]/Table1[[#This Row],[age_days]]</f>
        <v>2097267.8876832845</v>
      </c>
      <c r="G388" s="4">
        <f>Table1[[#This Row],[video views]]/Table1[[#This Row],[uploads]]</f>
        <v>644353.86043787724</v>
      </c>
      <c r="H388" t="s">
        <v>29</v>
      </c>
      <c r="I388" t="s">
        <v>540</v>
      </c>
      <c r="J388" s="4">
        <v>11099</v>
      </c>
      <c r="K388" s="4">
        <f>Table1[[#This Row],[uploads]]/Table1[[#This Row],[age_years]]</f>
        <v>1188.0161290322583</v>
      </c>
      <c r="L388" t="s">
        <v>21</v>
      </c>
      <c r="M388" t="s">
        <v>22</v>
      </c>
      <c r="N388" t="s">
        <v>29</v>
      </c>
      <c r="O388">
        <v>794</v>
      </c>
      <c r="P388">
        <v>102</v>
      </c>
      <c r="Q388">
        <v>144</v>
      </c>
      <c r="R388">
        <v>210909000</v>
      </c>
      <c r="S388" s="3">
        <v>52700</v>
      </c>
      <c r="T388" s="3">
        <v>843600</v>
      </c>
      <c r="U388" s="3">
        <f>(Table1[[#This Row],[lowest_monthly_earnings]]+Table1[[#This Row],[highest_monthly_earnings]])/2</f>
        <v>448150</v>
      </c>
      <c r="V388" s="3">
        <v>632700</v>
      </c>
      <c r="W388" s="3">
        <v>10100000</v>
      </c>
      <c r="X388" s="3">
        <f>(Table1[[#This Row],[lowest_yearly_earnings]]+Table1[[#This Row],[highest_yearly_earnings]])/2</f>
        <v>5366350</v>
      </c>
      <c r="Y388" s="5">
        <v>300000</v>
      </c>
      <c r="Z388" s="6">
        <f>Table1[[#This Row],[subscribers_for_last_30_days]]/Table1[[#This Row],[subscribers]]</f>
        <v>1.9736842105263157E-2</v>
      </c>
      <c r="AA388">
        <v>2014</v>
      </c>
      <c r="AB388" t="s">
        <v>37</v>
      </c>
      <c r="AC388">
        <v>2</v>
      </c>
      <c r="AD388" s="1" t="str">
        <f>_xlfn.CONCAT(Table1[[#This Row],[created_month]]," ",Table1[[#This Row],[created_year]])</f>
        <v>May 2014</v>
      </c>
      <c r="AE388">
        <f>"Sept 2023" - Table1[[#This Row],[month_created]]</f>
        <v>3410</v>
      </c>
      <c r="AF388" s="2">
        <f>Table1[[#This Row],[age_days]]/365</f>
        <v>9.3424657534246567</v>
      </c>
    </row>
    <row r="389" spans="1:32" x14ac:dyDescent="0.35">
      <c r="A389">
        <v>657</v>
      </c>
      <c r="B389">
        <f>_xlfn.RANK.EQ(Table1[[#This Row],[source_rank]],A:A,1)</f>
        <v>388</v>
      </c>
      <c r="C389" t="s">
        <v>541</v>
      </c>
      <c r="D389" s="4">
        <v>15200000</v>
      </c>
      <c r="E389" s="4">
        <v>7564652648</v>
      </c>
      <c r="F389" s="4">
        <f>Table1[[#This Row],[video views]]/Table1[[#This Row],[age_days]]</f>
        <v>1750266.6931975938</v>
      </c>
      <c r="G389" s="4">
        <f>Table1[[#This Row],[video views]]/Table1[[#This Row],[uploads]]</f>
        <v>767050.56256337452</v>
      </c>
      <c r="H389" t="s">
        <v>29</v>
      </c>
      <c r="I389" t="s">
        <v>541</v>
      </c>
      <c r="J389" s="4">
        <v>9862</v>
      </c>
      <c r="K389" s="4">
        <f>Table1[[#This Row],[uploads]]/Table1[[#This Row],[age_years]]</f>
        <v>832.86210087922257</v>
      </c>
      <c r="L389" t="s">
        <v>21</v>
      </c>
      <c r="M389" t="s">
        <v>22</v>
      </c>
      <c r="N389" t="s">
        <v>20</v>
      </c>
      <c r="O389">
        <v>728</v>
      </c>
      <c r="P389">
        <v>101</v>
      </c>
      <c r="Q389">
        <v>125</v>
      </c>
      <c r="R389">
        <v>105978000</v>
      </c>
      <c r="S389" s="3">
        <v>26500</v>
      </c>
      <c r="T389" s="3">
        <v>423900</v>
      </c>
      <c r="U389" s="3">
        <f>(Table1[[#This Row],[lowest_monthly_earnings]]+Table1[[#This Row],[highest_monthly_earnings]])/2</f>
        <v>225200</v>
      </c>
      <c r="V389" s="3">
        <v>317900</v>
      </c>
      <c r="W389" s="3">
        <v>5100000</v>
      </c>
      <c r="X389" s="3">
        <f>(Table1[[#This Row],[lowest_yearly_earnings]]+Table1[[#This Row],[highest_yearly_earnings]])/2</f>
        <v>2708950</v>
      </c>
      <c r="Y389" s="5">
        <v>200000</v>
      </c>
      <c r="Z389" s="6">
        <f>Table1[[#This Row],[subscribers_for_last_30_days]]/Table1[[#This Row],[subscribers]]</f>
        <v>1.3157894736842105E-2</v>
      </c>
      <c r="AA389">
        <v>2011</v>
      </c>
      <c r="AB389" t="s">
        <v>91</v>
      </c>
      <c r="AC389">
        <v>1</v>
      </c>
      <c r="AD389" s="1" t="str">
        <f>_xlfn.CONCAT(Table1[[#This Row],[created_month]]," ",Table1[[#This Row],[created_year]])</f>
        <v>Nov 2011</v>
      </c>
      <c r="AE389">
        <f>"Sept 2023" - Table1[[#This Row],[month_created]]</f>
        <v>4322</v>
      </c>
      <c r="AF389" s="2">
        <f>Table1[[#This Row],[age_days]]/365</f>
        <v>11.841095890410958</v>
      </c>
    </row>
    <row r="390" spans="1:32" x14ac:dyDescent="0.35">
      <c r="A390">
        <v>659</v>
      </c>
      <c r="B390">
        <f>_xlfn.RANK.EQ(Table1[[#This Row],[source_rank]],A:A,1)</f>
        <v>389</v>
      </c>
      <c r="C390" t="s">
        <v>542</v>
      </c>
      <c r="D390" s="4">
        <v>15200000</v>
      </c>
      <c r="E390" s="4">
        <v>14198154095</v>
      </c>
      <c r="F390" s="4">
        <f>Table1[[#This Row],[video views]]/Table1[[#This Row],[age_days]]</f>
        <v>2169644.5744193154</v>
      </c>
      <c r="G390" s="4">
        <f>Table1[[#This Row],[video views]]/Table1[[#This Row],[uploads]]</f>
        <v>88514.410990929216</v>
      </c>
      <c r="H390" t="s">
        <v>85</v>
      </c>
      <c r="I390" t="s">
        <v>542</v>
      </c>
      <c r="J390" s="4">
        <v>160405</v>
      </c>
      <c r="K390" s="4">
        <f>Table1[[#This Row],[uploads]]/Table1[[#This Row],[age_years]]</f>
        <v>8946.794773838632</v>
      </c>
      <c r="L390" t="s">
        <v>25</v>
      </c>
      <c r="M390" t="s">
        <v>26</v>
      </c>
      <c r="N390" t="s">
        <v>86</v>
      </c>
      <c r="O390">
        <v>247</v>
      </c>
      <c r="P390">
        <v>148</v>
      </c>
      <c r="Q390">
        <v>16</v>
      </c>
      <c r="R390">
        <v>187006000</v>
      </c>
      <c r="S390" s="3">
        <v>46800</v>
      </c>
      <c r="T390" s="3">
        <v>748000</v>
      </c>
      <c r="U390" s="3">
        <f>(Table1[[#This Row],[lowest_monthly_earnings]]+Table1[[#This Row],[highest_monthly_earnings]])/2</f>
        <v>397400</v>
      </c>
      <c r="V390" s="3">
        <v>561000</v>
      </c>
      <c r="W390" s="3">
        <v>9000000</v>
      </c>
      <c r="X390" s="3">
        <f>(Table1[[#This Row],[lowest_yearly_earnings]]+Table1[[#This Row],[highest_yearly_earnings]])/2</f>
        <v>4780500</v>
      </c>
      <c r="Y390" s="5">
        <v>100000</v>
      </c>
      <c r="Z390" s="6">
        <f>Table1[[#This Row],[subscribers_for_last_30_days]]/Table1[[#This Row],[subscribers]]</f>
        <v>6.5789473684210523E-3</v>
      </c>
      <c r="AA390">
        <v>2005</v>
      </c>
      <c r="AB390" t="s">
        <v>83</v>
      </c>
      <c r="AC390">
        <v>2</v>
      </c>
      <c r="AD390" s="1" t="str">
        <f>_xlfn.CONCAT(Table1[[#This Row],[created_month]]," ",Table1[[#This Row],[created_year]])</f>
        <v>Oct 2005</v>
      </c>
      <c r="AE390">
        <f>"Sept 2023" - Table1[[#This Row],[month_created]]</f>
        <v>6544</v>
      </c>
      <c r="AF390" s="2">
        <f>Table1[[#This Row],[age_days]]/365</f>
        <v>17.92876712328767</v>
      </c>
    </row>
    <row r="391" spans="1:32" x14ac:dyDescent="0.35">
      <c r="A391">
        <v>660</v>
      </c>
      <c r="B391">
        <f>_xlfn.RANK.EQ(Table1[[#This Row],[source_rank]],A:A,1)</f>
        <v>390</v>
      </c>
      <c r="C391" t="s">
        <v>543</v>
      </c>
      <c r="D391" s="4">
        <v>15200000</v>
      </c>
      <c r="E391" s="4">
        <v>6624168155</v>
      </c>
      <c r="F391" s="4">
        <f>Table1[[#This Row],[video views]]/Table1[[#This Row],[age_days]]</f>
        <v>1157666.5772457183</v>
      </c>
      <c r="G391" s="4">
        <f>Table1[[#This Row],[video views]]/Table1[[#This Row],[uploads]]</f>
        <v>72234.233566692841</v>
      </c>
      <c r="H391" t="s">
        <v>85</v>
      </c>
      <c r="I391" t="s">
        <v>543</v>
      </c>
      <c r="J391" s="4">
        <v>91704</v>
      </c>
      <c r="K391" s="4">
        <f>Table1[[#This Row],[uploads]]/Table1[[#This Row],[age_years]]</f>
        <v>5849.695910520797</v>
      </c>
      <c r="L391" t="s">
        <v>21</v>
      </c>
      <c r="M391" t="s">
        <v>22</v>
      </c>
      <c r="N391" t="s">
        <v>86</v>
      </c>
      <c r="O391">
        <v>900</v>
      </c>
      <c r="P391">
        <v>101</v>
      </c>
      <c r="Q391">
        <v>16</v>
      </c>
      <c r="R391">
        <v>49662000</v>
      </c>
      <c r="S391" s="3">
        <v>12400</v>
      </c>
      <c r="T391" s="3">
        <v>198600</v>
      </c>
      <c r="U391" s="3">
        <f>(Table1[[#This Row],[lowest_monthly_earnings]]+Table1[[#This Row],[highest_monthly_earnings]])/2</f>
        <v>105500</v>
      </c>
      <c r="V391" s="3">
        <v>149000</v>
      </c>
      <c r="W391" s="3">
        <v>2400000</v>
      </c>
      <c r="X391" s="3">
        <f>(Table1[[#This Row],[lowest_yearly_earnings]]+Table1[[#This Row],[highest_yearly_earnings]])/2</f>
        <v>1274500</v>
      </c>
      <c r="Y391" s="5">
        <v>100000</v>
      </c>
      <c r="Z391" s="6">
        <f>Table1[[#This Row],[subscribers_for_last_30_days]]/Table1[[#This Row],[subscribers]]</f>
        <v>6.5789473684210523E-3</v>
      </c>
      <c r="AA391">
        <v>2008</v>
      </c>
      <c r="AB391" t="s">
        <v>47</v>
      </c>
      <c r="AC391">
        <v>19</v>
      </c>
      <c r="AD391" s="1" t="str">
        <f>_xlfn.CONCAT(Table1[[#This Row],[created_month]]," ",Table1[[#This Row],[created_year]])</f>
        <v>Jan 2008</v>
      </c>
      <c r="AE391">
        <f>"Sept 2023" - Table1[[#This Row],[month_created]]</f>
        <v>5722</v>
      </c>
      <c r="AF391" s="2">
        <f>Table1[[#This Row],[age_days]]/365</f>
        <v>15.676712328767124</v>
      </c>
    </row>
    <row r="392" spans="1:32" x14ac:dyDescent="0.35">
      <c r="A392">
        <v>663</v>
      </c>
      <c r="B392">
        <f>_xlfn.RANK.EQ(Table1[[#This Row],[source_rank]],A:A,1)</f>
        <v>391</v>
      </c>
      <c r="C392" t="s">
        <v>544</v>
      </c>
      <c r="D392" s="4">
        <v>15100000</v>
      </c>
      <c r="E392" s="4">
        <v>2143140898</v>
      </c>
      <c r="F392" s="4">
        <f>Table1[[#This Row],[video views]]/Table1[[#This Row],[age_days]]</f>
        <v>880501.60147904686</v>
      </c>
      <c r="G392" s="4">
        <f>Table1[[#This Row],[video views]]/Table1[[#This Row],[uploads]]</f>
        <v>562504.17270341213</v>
      </c>
      <c r="H392" t="s">
        <v>32</v>
      </c>
      <c r="I392" t="s">
        <v>544</v>
      </c>
      <c r="J392" s="4">
        <v>3810</v>
      </c>
      <c r="K392" s="4">
        <f>Table1[[#This Row],[uploads]]/Table1[[#This Row],[age_years]]</f>
        <v>571.34346754313879</v>
      </c>
      <c r="L392" t="s">
        <v>185</v>
      </c>
      <c r="M392" t="s">
        <v>186</v>
      </c>
      <c r="N392" t="s">
        <v>29</v>
      </c>
      <c r="O392">
        <v>4520</v>
      </c>
      <c r="P392">
        <v>24</v>
      </c>
      <c r="Q392">
        <v>144</v>
      </c>
      <c r="R392">
        <v>17231000</v>
      </c>
      <c r="S392" s="3">
        <v>4300</v>
      </c>
      <c r="T392" s="3">
        <v>68900</v>
      </c>
      <c r="U392" s="3">
        <f>(Table1[[#This Row],[lowest_monthly_earnings]]+Table1[[#This Row],[highest_monthly_earnings]])/2</f>
        <v>36600</v>
      </c>
      <c r="V392" s="3">
        <v>51700</v>
      </c>
      <c r="W392" s="3">
        <v>827100</v>
      </c>
      <c r="X392" s="3">
        <f>(Table1[[#This Row],[lowest_yearly_earnings]]+Table1[[#This Row],[highest_yearly_earnings]])/2</f>
        <v>439400</v>
      </c>
      <c r="Y392" s="5">
        <v>100000</v>
      </c>
      <c r="Z392" s="6">
        <f>Table1[[#This Row],[subscribers_for_last_30_days]]/Table1[[#This Row],[subscribers]]</f>
        <v>6.6225165562913907E-3</v>
      </c>
      <c r="AA392">
        <v>2017</v>
      </c>
      <c r="AB392" t="s">
        <v>47</v>
      </c>
      <c r="AC392">
        <v>16</v>
      </c>
      <c r="AD392" s="1" t="str">
        <f>_xlfn.CONCAT(Table1[[#This Row],[created_month]]," ",Table1[[#This Row],[created_year]])</f>
        <v>Jan 2017</v>
      </c>
      <c r="AE392">
        <f>"Sept 2023" - Table1[[#This Row],[month_created]]</f>
        <v>2434</v>
      </c>
      <c r="AF392" s="2">
        <f>Table1[[#This Row],[age_days]]/365</f>
        <v>6.6684931506849319</v>
      </c>
    </row>
    <row r="393" spans="1:32" x14ac:dyDescent="0.35">
      <c r="A393">
        <v>666</v>
      </c>
      <c r="B393">
        <f>_xlfn.RANK.EQ(Table1[[#This Row],[source_rank]],A:A,1)</f>
        <v>392</v>
      </c>
      <c r="C393" t="s">
        <v>545</v>
      </c>
      <c r="D393" s="4">
        <v>15100000</v>
      </c>
      <c r="E393" s="4">
        <v>3060202847</v>
      </c>
      <c r="F393" s="4">
        <f>Table1[[#This Row],[video views]]/Table1[[#This Row],[age_days]]</f>
        <v>785674.67188703467</v>
      </c>
      <c r="G393" s="4">
        <f>Table1[[#This Row],[video views]]/Table1[[#This Row],[uploads]]</f>
        <v>2951015.2815814852</v>
      </c>
      <c r="H393" t="s">
        <v>36</v>
      </c>
      <c r="I393" t="s">
        <v>545</v>
      </c>
      <c r="J393" s="4">
        <v>1037</v>
      </c>
      <c r="K393" s="4">
        <f>Table1[[#This Row],[uploads]]/Table1[[#This Row],[age_years]]</f>
        <v>97.177150192554549</v>
      </c>
      <c r="L393" t="s">
        <v>25</v>
      </c>
      <c r="M393" t="s">
        <v>26</v>
      </c>
      <c r="N393" t="s">
        <v>46</v>
      </c>
      <c r="O393">
        <v>2796</v>
      </c>
      <c r="P393">
        <v>149</v>
      </c>
      <c r="Q393">
        <v>43</v>
      </c>
      <c r="R393">
        <v>43409000</v>
      </c>
      <c r="S393" s="3">
        <v>10900</v>
      </c>
      <c r="T393" s="3">
        <v>173600</v>
      </c>
      <c r="U393" s="3">
        <f>(Table1[[#This Row],[lowest_monthly_earnings]]+Table1[[#This Row],[highest_monthly_earnings]])/2</f>
        <v>92250</v>
      </c>
      <c r="V393" s="3">
        <v>130200</v>
      </c>
      <c r="W393" s="3">
        <v>2100000</v>
      </c>
      <c r="X393" s="3">
        <f>(Table1[[#This Row],[lowest_yearly_earnings]]+Table1[[#This Row],[highest_yearly_earnings]])/2</f>
        <v>1115100</v>
      </c>
      <c r="Y393" s="5">
        <v>200000</v>
      </c>
      <c r="Z393" s="6">
        <f>Table1[[#This Row],[subscribers_for_last_30_days]]/Table1[[#This Row],[subscribers]]</f>
        <v>1.3245033112582781E-2</v>
      </c>
      <c r="AA393">
        <v>2013</v>
      </c>
      <c r="AB393" t="s">
        <v>47</v>
      </c>
      <c r="AC393">
        <v>12</v>
      </c>
      <c r="AD393" s="1" t="str">
        <f>_xlfn.CONCAT(Table1[[#This Row],[created_month]]," ",Table1[[#This Row],[created_year]])</f>
        <v>Jan 2013</v>
      </c>
      <c r="AE393">
        <f>"Sept 2023" - Table1[[#This Row],[month_created]]</f>
        <v>3895</v>
      </c>
      <c r="AF393" s="2">
        <f>Table1[[#This Row],[age_days]]/365</f>
        <v>10.671232876712329</v>
      </c>
    </row>
    <row r="394" spans="1:32" x14ac:dyDescent="0.35">
      <c r="A394">
        <v>670</v>
      </c>
      <c r="B394">
        <f>_xlfn.RANK.EQ(Table1[[#This Row],[source_rank]],A:A,1)</f>
        <v>393</v>
      </c>
      <c r="C394" t="s">
        <v>546</v>
      </c>
      <c r="D394" s="4">
        <v>15100000</v>
      </c>
      <c r="E394" s="4">
        <v>5324913850</v>
      </c>
      <c r="F394" s="4">
        <f>Table1[[#This Row],[video views]]/Table1[[#This Row],[age_days]]</f>
        <v>1634913.6782315015</v>
      </c>
      <c r="G394" s="4">
        <f>Table1[[#This Row],[video views]]/Table1[[#This Row],[uploads]]</f>
        <v>7071598.7383798137</v>
      </c>
      <c r="H394" t="s">
        <v>36</v>
      </c>
      <c r="I394" t="s">
        <v>546</v>
      </c>
      <c r="J394" s="4">
        <v>753</v>
      </c>
      <c r="K394" s="4">
        <f>Table1[[#This Row],[uploads]]/Table1[[#This Row],[age_years]]</f>
        <v>84.385937979735942</v>
      </c>
      <c r="L394" t="s">
        <v>526</v>
      </c>
      <c r="M394" t="s">
        <v>527</v>
      </c>
      <c r="N394" t="s">
        <v>29</v>
      </c>
      <c r="O394">
        <v>1242</v>
      </c>
      <c r="P394">
        <v>2</v>
      </c>
      <c r="Q394">
        <v>145</v>
      </c>
      <c r="R394">
        <v>46060000</v>
      </c>
      <c r="S394" s="3">
        <v>11500</v>
      </c>
      <c r="T394" s="3">
        <v>184200</v>
      </c>
      <c r="U394" s="3">
        <f>(Table1[[#This Row],[lowest_monthly_earnings]]+Table1[[#This Row],[highest_monthly_earnings]])/2</f>
        <v>97850</v>
      </c>
      <c r="V394" s="3">
        <v>138200</v>
      </c>
      <c r="W394" s="3">
        <v>2200000</v>
      </c>
      <c r="X394" s="3">
        <f>(Table1[[#This Row],[lowest_yearly_earnings]]+Table1[[#This Row],[highest_yearly_earnings]])/2</f>
        <v>1169100</v>
      </c>
      <c r="Y394" s="5">
        <v>100000</v>
      </c>
      <c r="Z394" s="6">
        <f>Table1[[#This Row],[subscribers_for_last_30_days]]/Table1[[#This Row],[subscribers]]</f>
        <v>6.6225165562913907E-3</v>
      </c>
      <c r="AA394">
        <v>2014</v>
      </c>
      <c r="AB394" t="s">
        <v>83</v>
      </c>
      <c r="AC394">
        <v>31</v>
      </c>
      <c r="AD394" s="1" t="str">
        <f>_xlfn.CONCAT(Table1[[#This Row],[created_month]]," ",Table1[[#This Row],[created_year]])</f>
        <v>Oct 2014</v>
      </c>
      <c r="AE394">
        <f>"Sept 2023" - Table1[[#This Row],[month_created]]</f>
        <v>3257</v>
      </c>
      <c r="AF394" s="2">
        <f>Table1[[#This Row],[age_days]]/365</f>
        <v>8.9232876712328775</v>
      </c>
    </row>
    <row r="395" spans="1:32" x14ac:dyDescent="0.35">
      <c r="A395">
        <v>671</v>
      </c>
      <c r="B395">
        <f>_xlfn.RANK.EQ(Table1[[#This Row],[source_rank]],A:A,1)</f>
        <v>394</v>
      </c>
      <c r="C395" t="s">
        <v>547</v>
      </c>
      <c r="D395" s="4">
        <v>15100000</v>
      </c>
      <c r="E395" s="4">
        <v>6668507856</v>
      </c>
      <c r="F395" s="4">
        <f>Table1[[#This Row],[video views]]/Table1[[#This Row],[age_days]]</f>
        <v>1781118.5512820513</v>
      </c>
      <c r="G395" s="4">
        <f>Table1[[#This Row],[video views]]/Table1[[#This Row],[uploads]]</f>
        <v>1786366.9584784356</v>
      </c>
      <c r="H395" t="s">
        <v>38</v>
      </c>
      <c r="I395" t="s">
        <v>547</v>
      </c>
      <c r="J395" s="4">
        <v>3733</v>
      </c>
      <c r="K395" s="4">
        <f>Table1[[#This Row],[uploads]]/Table1[[#This Row],[age_years]]</f>
        <v>363.92761752136749</v>
      </c>
      <c r="L395" t="s">
        <v>44</v>
      </c>
      <c r="M395" t="s">
        <v>45</v>
      </c>
      <c r="N395" t="s">
        <v>27</v>
      </c>
      <c r="O395">
        <v>894</v>
      </c>
      <c r="P395">
        <v>10</v>
      </c>
      <c r="Q395">
        <v>47</v>
      </c>
      <c r="R395">
        <v>95603000</v>
      </c>
      <c r="S395" s="3">
        <v>23900</v>
      </c>
      <c r="T395" s="3">
        <v>382400</v>
      </c>
      <c r="U395" s="3">
        <f>(Table1[[#This Row],[lowest_monthly_earnings]]+Table1[[#This Row],[highest_monthly_earnings]])/2</f>
        <v>203150</v>
      </c>
      <c r="V395" s="3">
        <v>286800</v>
      </c>
      <c r="W395" s="3">
        <v>4600000</v>
      </c>
      <c r="X395" s="3">
        <f>(Table1[[#This Row],[lowest_yearly_earnings]]+Table1[[#This Row],[highest_yearly_earnings]])/2</f>
        <v>2443400</v>
      </c>
      <c r="Y395" s="5">
        <v>100000</v>
      </c>
      <c r="Z395" s="6">
        <f>Table1[[#This Row],[subscribers_for_last_30_days]]/Table1[[#This Row],[subscribers]]</f>
        <v>6.6225165562913907E-3</v>
      </c>
      <c r="AA395">
        <v>2013</v>
      </c>
      <c r="AB395" t="s">
        <v>56</v>
      </c>
      <c r="AC395">
        <v>24</v>
      </c>
      <c r="AD395" s="1" t="str">
        <f>_xlfn.CONCAT(Table1[[#This Row],[created_month]]," ",Table1[[#This Row],[created_year]])</f>
        <v>Jun 2013</v>
      </c>
      <c r="AE395">
        <f>"Sept 2023" - Table1[[#This Row],[month_created]]</f>
        <v>3744</v>
      </c>
      <c r="AF395" s="2">
        <f>Table1[[#This Row],[age_days]]/365</f>
        <v>10.257534246575343</v>
      </c>
    </row>
    <row r="396" spans="1:32" x14ac:dyDescent="0.35">
      <c r="A396">
        <v>673</v>
      </c>
      <c r="B396">
        <f>_xlfn.RANK.EQ(Table1[[#This Row],[source_rank]],A:A,1)</f>
        <v>395</v>
      </c>
      <c r="C396" t="s">
        <v>548</v>
      </c>
      <c r="D396" s="4">
        <v>15100000</v>
      </c>
      <c r="E396" s="4">
        <v>9477021288</v>
      </c>
      <c r="F396" s="4">
        <f>Table1[[#This Row],[video views]]/Table1[[#This Row],[age_days]]</f>
        <v>3663324.811751063</v>
      </c>
      <c r="G396" s="4">
        <f>Table1[[#This Row],[video views]]/Table1[[#This Row],[uploads]]</f>
        <v>10289925.394136807</v>
      </c>
      <c r="H396" t="s">
        <v>119</v>
      </c>
      <c r="I396" t="s">
        <v>548</v>
      </c>
      <c r="J396" s="4">
        <v>921</v>
      </c>
      <c r="K396" s="4">
        <f>Table1[[#This Row],[uploads]]/Table1[[#This Row],[age_years]]</f>
        <v>129.94395052183998</v>
      </c>
      <c r="L396" t="s">
        <v>80</v>
      </c>
      <c r="M396" t="s">
        <v>81</v>
      </c>
      <c r="N396" t="s">
        <v>119</v>
      </c>
      <c r="O396">
        <v>491</v>
      </c>
      <c r="P396">
        <v>13</v>
      </c>
      <c r="Q396">
        <v>28</v>
      </c>
      <c r="R396">
        <v>512343000</v>
      </c>
      <c r="S396" s="3">
        <v>128100</v>
      </c>
      <c r="T396" s="3">
        <v>2000000</v>
      </c>
      <c r="U396" s="3">
        <f>(Table1[[#This Row],[lowest_monthly_earnings]]+Table1[[#This Row],[highest_monthly_earnings]])/2</f>
        <v>1064050</v>
      </c>
      <c r="V396" s="3">
        <v>1500000</v>
      </c>
      <c r="W396" s="3">
        <v>24600000</v>
      </c>
      <c r="X396" s="3">
        <f>(Table1[[#This Row],[lowest_yearly_earnings]]+Table1[[#This Row],[highest_yearly_earnings]])/2</f>
        <v>13050000</v>
      </c>
      <c r="Y396" s="5">
        <v>700000</v>
      </c>
      <c r="Z396" s="6">
        <f>Table1[[#This Row],[subscribers_for_last_30_days]]/Table1[[#This Row],[subscribers]]</f>
        <v>4.6357615894039736E-2</v>
      </c>
      <c r="AA396">
        <v>2016</v>
      </c>
      <c r="AB396" t="s">
        <v>57</v>
      </c>
      <c r="AC396">
        <v>2</v>
      </c>
      <c r="AD396" s="1" t="str">
        <f>_xlfn.CONCAT(Table1[[#This Row],[created_month]]," ",Table1[[#This Row],[created_year]])</f>
        <v>Aug 2016</v>
      </c>
      <c r="AE396">
        <f>"Sept 2023" - Table1[[#This Row],[month_created]]</f>
        <v>2587</v>
      </c>
      <c r="AF396" s="2">
        <f>Table1[[#This Row],[age_days]]/365</f>
        <v>7.087671232876712</v>
      </c>
    </row>
    <row r="397" spans="1:32" x14ac:dyDescent="0.35">
      <c r="A397">
        <v>674</v>
      </c>
      <c r="B397">
        <f>_xlfn.RANK.EQ(Table1[[#This Row],[source_rank]],A:A,1)</f>
        <v>396</v>
      </c>
      <c r="C397" t="s">
        <v>549</v>
      </c>
      <c r="D397" s="4">
        <v>15100000</v>
      </c>
      <c r="E397" s="4">
        <v>10489367372</v>
      </c>
      <c r="F397" s="4">
        <f>Table1[[#This Row],[video views]]/Table1[[#This Row],[age_days]]</f>
        <v>2063617.4251426323</v>
      </c>
      <c r="G397" s="4">
        <f>Table1[[#This Row],[video views]]/Table1[[#This Row],[uploads]]</f>
        <v>50063.799980908741</v>
      </c>
      <c r="H397" t="s">
        <v>85</v>
      </c>
      <c r="I397" t="s">
        <v>549</v>
      </c>
      <c r="J397" s="4">
        <v>209520</v>
      </c>
      <c r="K397" s="4">
        <f>Table1[[#This Row],[uploads]]/Table1[[#This Row],[age_years]]</f>
        <v>15045.209521935865</v>
      </c>
      <c r="L397" t="s">
        <v>121</v>
      </c>
      <c r="M397" t="s">
        <v>122</v>
      </c>
      <c r="N397" t="s">
        <v>86</v>
      </c>
      <c r="O397">
        <v>404</v>
      </c>
      <c r="P397">
        <v>7</v>
      </c>
      <c r="Q397">
        <v>17</v>
      </c>
      <c r="R397">
        <v>181644000</v>
      </c>
      <c r="S397" s="3">
        <v>45400</v>
      </c>
      <c r="T397" s="3">
        <v>726600</v>
      </c>
      <c r="U397" s="3">
        <f>(Table1[[#This Row],[lowest_monthly_earnings]]+Table1[[#This Row],[highest_monthly_earnings]])/2</f>
        <v>386000</v>
      </c>
      <c r="V397" s="3">
        <v>544900</v>
      </c>
      <c r="W397" s="3">
        <v>8700000</v>
      </c>
      <c r="X397" s="3">
        <f>(Table1[[#This Row],[lowest_yearly_earnings]]+Table1[[#This Row],[highest_yearly_earnings]])/2</f>
        <v>4622450</v>
      </c>
      <c r="Y397" s="5">
        <v>100000</v>
      </c>
      <c r="Z397" s="6">
        <f>Table1[[#This Row],[subscribers_for_last_30_days]]/Table1[[#This Row],[subscribers]]</f>
        <v>6.6225165562913907E-3</v>
      </c>
      <c r="AA397">
        <v>2009</v>
      </c>
      <c r="AB397" t="s">
        <v>83</v>
      </c>
      <c r="AC397">
        <v>22</v>
      </c>
      <c r="AD397" s="1" t="str">
        <f>_xlfn.CONCAT(Table1[[#This Row],[created_month]]," ",Table1[[#This Row],[created_year]])</f>
        <v>Oct 2009</v>
      </c>
      <c r="AE397">
        <f>"Sept 2023" - Table1[[#This Row],[month_created]]</f>
        <v>5083</v>
      </c>
      <c r="AF397" s="2">
        <f>Table1[[#This Row],[age_days]]/365</f>
        <v>13.926027397260274</v>
      </c>
    </row>
    <row r="398" spans="1:32" x14ac:dyDescent="0.35">
      <c r="A398">
        <v>675</v>
      </c>
      <c r="B398">
        <f>_xlfn.RANK.EQ(Table1[[#This Row],[source_rank]],A:A,1)</f>
        <v>397</v>
      </c>
      <c r="C398" t="s">
        <v>550</v>
      </c>
      <c r="D398" s="4">
        <v>15100000</v>
      </c>
      <c r="E398" s="4">
        <v>13897932103</v>
      </c>
      <c r="F398" s="4">
        <f>Table1[[#This Row],[video views]]/Table1[[#This Row],[age_days]]</f>
        <v>10379336.895444361</v>
      </c>
      <c r="G398" s="4">
        <f>Table1[[#This Row],[video views]]/Table1[[#This Row],[uploads]]</f>
        <v>5115175.5991902836</v>
      </c>
      <c r="H398" t="s">
        <v>29</v>
      </c>
      <c r="I398" t="s">
        <v>550</v>
      </c>
      <c r="J398" s="4">
        <v>2717</v>
      </c>
      <c r="K398" s="4">
        <f>Table1[[#This Row],[uploads]]/Table1[[#This Row],[age_years]]</f>
        <v>740.63106796116506</v>
      </c>
      <c r="L398" t="s">
        <v>44</v>
      </c>
      <c r="M398" t="s">
        <v>45</v>
      </c>
      <c r="N398" t="s">
        <v>29</v>
      </c>
      <c r="O398">
        <v>256</v>
      </c>
      <c r="P398">
        <v>9</v>
      </c>
      <c r="Q398">
        <v>143</v>
      </c>
      <c r="R398">
        <v>713509000</v>
      </c>
      <c r="S398" s="3">
        <v>178400</v>
      </c>
      <c r="T398" s="3">
        <v>2900000</v>
      </c>
      <c r="U398" s="3">
        <f>(Table1[[#This Row],[lowest_monthly_earnings]]+Table1[[#This Row],[highest_monthly_earnings]])/2</f>
        <v>1539200</v>
      </c>
      <c r="V398" s="3">
        <v>2100000</v>
      </c>
      <c r="W398" s="3">
        <v>34200000</v>
      </c>
      <c r="X398" s="3">
        <f>(Table1[[#This Row],[lowest_yearly_earnings]]+Table1[[#This Row],[highest_yearly_earnings]])/2</f>
        <v>18150000</v>
      </c>
      <c r="Y398" s="5">
        <v>700000</v>
      </c>
      <c r="Z398" s="6">
        <f>Table1[[#This Row],[subscribers_for_last_30_days]]/Table1[[#This Row],[subscribers]]</f>
        <v>4.6357615894039736E-2</v>
      </c>
      <c r="AA398">
        <v>2020</v>
      </c>
      <c r="AB398" t="s">
        <v>47</v>
      </c>
      <c r="AC398">
        <v>24</v>
      </c>
      <c r="AD398" s="1" t="str">
        <f>_xlfn.CONCAT(Table1[[#This Row],[created_month]]," ",Table1[[#This Row],[created_year]])</f>
        <v>Jan 2020</v>
      </c>
      <c r="AE398">
        <f>"Sept 2023" - Table1[[#This Row],[month_created]]</f>
        <v>1339</v>
      </c>
      <c r="AF398" s="2">
        <f>Table1[[#This Row],[age_days]]/365</f>
        <v>3.6684931506849314</v>
      </c>
    </row>
    <row r="399" spans="1:32" x14ac:dyDescent="0.35">
      <c r="A399">
        <v>676</v>
      </c>
      <c r="B399">
        <f>_xlfn.RANK.EQ(Table1[[#This Row],[source_rank]],A:A,1)</f>
        <v>398</v>
      </c>
      <c r="C399" t="s">
        <v>551</v>
      </c>
      <c r="D399" s="4">
        <v>15100000</v>
      </c>
      <c r="E399" s="4">
        <v>12413869881</v>
      </c>
      <c r="F399" s="4">
        <f>Table1[[#This Row],[video views]]/Table1[[#This Row],[age_days]]</f>
        <v>2442232.9098957307</v>
      </c>
      <c r="G399" s="4">
        <f>Table1[[#This Row],[video views]]/Table1[[#This Row],[uploads]]</f>
        <v>238728266.94230768</v>
      </c>
      <c r="H399" t="s">
        <v>20</v>
      </c>
      <c r="I399" t="s">
        <v>551</v>
      </c>
      <c r="J399" s="4">
        <v>52</v>
      </c>
      <c r="K399" s="4">
        <f>Table1[[#This Row],[uploads]]/Table1[[#This Row],[age_years]]</f>
        <v>3.7340153452685421</v>
      </c>
      <c r="L399" t="s">
        <v>60</v>
      </c>
      <c r="M399" t="s">
        <v>61</v>
      </c>
      <c r="N399" t="s">
        <v>20</v>
      </c>
      <c r="O399">
        <v>309</v>
      </c>
      <c r="P399">
        <v>25</v>
      </c>
      <c r="Q399">
        <v>127</v>
      </c>
      <c r="R399">
        <v>84750000</v>
      </c>
      <c r="S399" s="3">
        <v>21200</v>
      </c>
      <c r="T399" s="3">
        <v>339000</v>
      </c>
      <c r="U399" s="3">
        <f>(Table1[[#This Row],[lowest_monthly_earnings]]+Table1[[#This Row],[highest_monthly_earnings]])/2</f>
        <v>180100</v>
      </c>
      <c r="V399" s="3">
        <v>254300</v>
      </c>
      <c r="W399" s="3">
        <v>4100000</v>
      </c>
      <c r="X399" s="3">
        <f>(Table1[[#This Row],[lowest_yearly_earnings]]+Table1[[#This Row],[highest_yearly_earnings]])/2</f>
        <v>2177150</v>
      </c>
      <c r="Y399" s="5">
        <v>100000</v>
      </c>
      <c r="Z399" s="6">
        <f>Table1[[#This Row],[subscribers_for_last_30_days]]/Table1[[#This Row],[subscribers]]</f>
        <v>6.6225165562913907E-3</v>
      </c>
      <c r="AA399">
        <v>2009</v>
      </c>
      <c r="AB399" t="s">
        <v>83</v>
      </c>
      <c r="AC399">
        <v>15</v>
      </c>
      <c r="AD399" s="1" t="str">
        <f>_xlfn.CONCAT(Table1[[#This Row],[created_month]]," ",Table1[[#This Row],[created_year]])</f>
        <v>Oct 2009</v>
      </c>
      <c r="AE399">
        <f>"Sept 2023" - Table1[[#This Row],[month_created]]</f>
        <v>5083</v>
      </c>
      <c r="AF399" s="2">
        <f>Table1[[#This Row],[age_days]]/365</f>
        <v>13.926027397260274</v>
      </c>
    </row>
    <row r="400" spans="1:32" x14ac:dyDescent="0.35">
      <c r="A400">
        <v>677</v>
      </c>
      <c r="B400">
        <f>_xlfn.RANK.EQ(Table1[[#This Row],[source_rank]],A:A,1)</f>
        <v>399</v>
      </c>
      <c r="C400" t="s">
        <v>552</v>
      </c>
      <c r="D400" s="4">
        <v>15000000</v>
      </c>
      <c r="E400" s="4">
        <v>4352427049</v>
      </c>
      <c r="F400" s="4">
        <f>Table1[[#This Row],[video views]]/Table1[[#This Row],[age_days]]</f>
        <v>1152960.8076821193</v>
      </c>
      <c r="G400" s="4">
        <f>Table1[[#This Row],[video views]]/Table1[[#This Row],[uploads]]</f>
        <v>1872817.1467297762</v>
      </c>
      <c r="H400" t="s">
        <v>38</v>
      </c>
      <c r="I400" t="s">
        <v>552</v>
      </c>
      <c r="J400" s="4">
        <v>2324</v>
      </c>
      <c r="K400" s="4">
        <f>Table1[[#This Row],[uploads]]/Table1[[#This Row],[age_years]]</f>
        <v>224.70463576158943</v>
      </c>
      <c r="L400" t="s">
        <v>60</v>
      </c>
      <c r="M400" t="s">
        <v>61</v>
      </c>
      <c r="N400" t="s">
        <v>27</v>
      </c>
      <c r="O400">
        <v>1663</v>
      </c>
      <c r="P400">
        <v>25</v>
      </c>
      <c r="Q400">
        <v>47</v>
      </c>
      <c r="R400">
        <v>250995000</v>
      </c>
      <c r="S400" s="3">
        <v>62700</v>
      </c>
      <c r="T400" s="3">
        <v>1000000</v>
      </c>
      <c r="U400" s="3">
        <f>(Table1[[#This Row],[lowest_monthly_earnings]]+Table1[[#This Row],[highest_monthly_earnings]])/2</f>
        <v>531350</v>
      </c>
      <c r="V400" s="3">
        <v>753000</v>
      </c>
      <c r="W400" s="3">
        <v>12000000</v>
      </c>
      <c r="X400" s="3">
        <f>(Table1[[#This Row],[lowest_yearly_earnings]]+Table1[[#This Row],[highest_yearly_earnings]])/2</f>
        <v>6376500</v>
      </c>
      <c r="Y400" s="5">
        <v>600000</v>
      </c>
      <c r="Z400" s="6">
        <f>Table1[[#This Row],[subscribers_for_last_30_days]]/Table1[[#This Row],[subscribers]]</f>
        <v>0.04</v>
      </c>
      <c r="AA400">
        <v>2013</v>
      </c>
      <c r="AB400" t="s">
        <v>37</v>
      </c>
      <c r="AC400">
        <v>6</v>
      </c>
      <c r="AD400" s="1" t="str">
        <f>_xlfn.CONCAT(Table1[[#This Row],[created_month]]," ",Table1[[#This Row],[created_year]])</f>
        <v>May 2013</v>
      </c>
      <c r="AE400">
        <f>"Sept 2023" - Table1[[#This Row],[month_created]]</f>
        <v>3775</v>
      </c>
      <c r="AF400" s="2">
        <f>Table1[[#This Row],[age_days]]/365</f>
        <v>10.342465753424657</v>
      </c>
    </row>
    <row r="401" spans="1:32" x14ac:dyDescent="0.35">
      <c r="A401">
        <v>678</v>
      </c>
      <c r="B401">
        <f>_xlfn.RANK.EQ(Table1[[#This Row],[source_rank]],A:A,1)</f>
        <v>400</v>
      </c>
      <c r="C401" t="s">
        <v>553</v>
      </c>
      <c r="D401" s="4">
        <v>15000000</v>
      </c>
      <c r="E401" s="4">
        <v>9924103188</v>
      </c>
      <c r="F401" s="4">
        <f>Table1[[#This Row],[video views]]/Table1[[#This Row],[age_days]]</f>
        <v>2990989.5081374324</v>
      </c>
      <c r="G401" s="4">
        <f>Table1[[#This Row],[video views]]/Table1[[#This Row],[uploads]]</f>
        <v>11039046.927697442</v>
      </c>
      <c r="H401" t="s">
        <v>36</v>
      </c>
      <c r="I401" t="s">
        <v>553</v>
      </c>
      <c r="J401" s="4">
        <v>899</v>
      </c>
      <c r="K401" s="4">
        <f>Table1[[#This Row],[uploads]]/Table1[[#This Row],[age_years]]</f>
        <v>98.895418927064483</v>
      </c>
      <c r="L401" t="s">
        <v>21</v>
      </c>
      <c r="M401" t="s">
        <v>22</v>
      </c>
      <c r="N401" t="s">
        <v>46</v>
      </c>
      <c r="O401">
        <v>457</v>
      </c>
      <c r="P401">
        <v>104</v>
      </c>
      <c r="Q401">
        <v>45</v>
      </c>
      <c r="R401">
        <v>113572000</v>
      </c>
      <c r="S401" s="3">
        <v>28400</v>
      </c>
      <c r="T401" s="3">
        <v>454300</v>
      </c>
      <c r="U401" s="3">
        <f>(Table1[[#This Row],[lowest_monthly_earnings]]+Table1[[#This Row],[highest_monthly_earnings]])/2</f>
        <v>241350</v>
      </c>
      <c r="V401" s="3">
        <v>340700</v>
      </c>
      <c r="W401" s="3">
        <v>5500000</v>
      </c>
      <c r="X401" s="3">
        <f>(Table1[[#This Row],[lowest_yearly_earnings]]+Table1[[#This Row],[highest_yearly_earnings]])/2</f>
        <v>2920350</v>
      </c>
      <c r="Y401" s="5">
        <v>400000</v>
      </c>
      <c r="Z401" s="6">
        <f>Table1[[#This Row],[subscribers_for_last_30_days]]/Table1[[#This Row],[subscribers]]</f>
        <v>2.6666666666666668E-2</v>
      </c>
      <c r="AA401">
        <v>2014</v>
      </c>
      <c r="AB401" t="s">
        <v>57</v>
      </c>
      <c r="AC401">
        <v>17</v>
      </c>
      <c r="AD401" s="1" t="str">
        <f>_xlfn.CONCAT(Table1[[#This Row],[created_month]]," ",Table1[[#This Row],[created_year]])</f>
        <v>Aug 2014</v>
      </c>
      <c r="AE401">
        <f>"Sept 2023" - Table1[[#This Row],[month_created]]</f>
        <v>3318</v>
      </c>
      <c r="AF401" s="2">
        <f>Table1[[#This Row],[age_days]]/365</f>
        <v>9.0904109589041102</v>
      </c>
    </row>
    <row r="402" spans="1:32" x14ac:dyDescent="0.35">
      <c r="A402">
        <v>682</v>
      </c>
      <c r="B402">
        <f>_xlfn.RANK.EQ(Table1[[#This Row],[source_rank]],A:A,1)</f>
        <v>401</v>
      </c>
      <c r="C402" t="s">
        <v>554</v>
      </c>
      <c r="D402" s="4">
        <v>15000000</v>
      </c>
      <c r="E402" s="4">
        <v>4008801873</v>
      </c>
      <c r="F402" s="4">
        <f>Table1[[#This Row],[video views]]/Table1[[#This Row],[age_days]]</f>
        <v>1242654.0213887168</v>
      </c>
      <c r="G402" s="4">
        <f>Table1[[#This Row],[video views]]/Table1[[#This Row],[uploads]]</f>
        <v>5537019.1616022103</v>
      </c>
      <c r="H402" t="s">
        <v>29</v>
      </c>
      <c r="I402" t="s">
        <v>554</v>
      </c>
      <c r="J402" s="4">
        <v>724</v>
      </c>
      <c r="K402" s="4">
        <f>Table1[[#This Row],[uploads]]/Table1[[#This Row],[age_years]]</f>
        <v>81.915685058896457</v>
      </c>
      <c r="L402" t="s">
        <v>139</v>
      </c>
      <c r="M402" t="s">
        <v>140</v>
      </c>
      <c r="N402" t="s">
        <v>29</v>
      </c>
      <c r="O402">
        <v>1907</v>
      </c>
      <c r="P402">
        <v>26</v>
      </c>
      <c r="Q402">
        <v>146</v>
      </c>
      <c r="R402">
        <v>33880000</v>
      </c>
      <c r="S402" s="3">
        <v>8500</v>
      </c>
      <c r="T402" s="3">
        <v>135500</v>
      </c>
      <c r="U402" s="3">
        <f>(Table1[[#This Row],[lowest_monthly_earnings]]+Table1[[#This Row],[highest_monthly_earnings]])/2</f>
        <v>72000</v>
      </c>
      <c r="V402" s="3">
        <v>101600</v>
      </c>
      <c r="W402" s="3">
        <v>1600000</v>
      </c>
      <c r="X402" s="3">
        <f>(Table1[[#This Row],[lowest_yearly_earnings]]+Table1[[#This Row],[highest_yearly_earnings]])/2</f>
        <v>850800</v>
      </c>
      <c r="Y402" s="5">
        <v>100000</v>
      </c>
      <c r="Z402" s="6">
        <f>Table1[[#This Row],[subscribers_for_last_30_days]]/Table1[[#This Row],[subscribers]]</f>
        <v>6.6666666666666671E-3</v>
      </c>
      <c r="AA402">
        <v>2014</v>
      </c>
      <c r="AB402" t="s">
        <v>91</v>
      </c>
      <c r="AC402">
        <v>17</v>
      </c>
      <c r="AD402" s="1" t="str">
        <f>_xlfn.CONCAT(Table1[[#This Row],[created_month]]," ",Table1[[#This Row],[created_year]])</f>
        <v>Nov 2014</v>
      </c>
      <c r="AE402">
        <f>"Sept 2023" - Table1[[#This Row],[month_created]]</f>
        <v>3226</v>
      </c>
      <c r="AF402" s="2">
        <f>Table1[[#This Row],[age_days]]/365</f>
        <v>8.838356164383562</v>
      </c>
    </row>
    <row r="403" spans="1:32" x14ac:dyDescent="0.35">
      <c r="A403">
        <v>683</v>
      </c>
      <c r="B403">
        <f>_xlfn.RANK.EQ(Table1[[#This Row],[source_rank]],A:A,1)</f>
        <v>402</v>
      </c>
      <c r="C403" t="s">
        <v>555</v>
      </c>
      <c r="D403" s="4">
        <v>15000000</v>
      </c>
      <c r="E403" s="4">
        <v>4741434420</v>
      </c>
      <c r="F403" s="4">
        <f>Table1[[#This Row],[video views]]/Table1[[#This Row],[age_days]]</f>
        <v>731364.24803331785</v>
      </c>
      <c r="G403" s="4">
        <f>Table1[[#This Row],[video views]]/Table1[[#This Row],[uploads]]</f>
        <v>233660.2808988764</v>
      </c>
      <c r="H403" t="s">
        <v>38</v>
      </c>
      <c r="I403" t="s">
        <v>555</v>
      </c>
      <c r="J403" s="4">
        <v>20292</v>
      </c>
      <c r="K403" s="4">
        <f>Table1[[#This Row],[uploads]]/Table1[[#This Row],[age_years]]</f>
        <v>1142.4618232299861</v>
      </c>
      <c r="L403" t="s">
        <v>25</v>
      </c>
      <c r="M403" t="s">
        <v>26</v>
      </c>
      <c r="N403" t="s">
        <v>27</v>
      </c>
      <c r="O403">
        <v>1469</v>
      </c>
      <c r="P403">
        <v>151</v>
      </c>
      <c r="Q403">
        <v>48</v>
      </c>
      <c r="R403">
        <v>41789000</v>
      </c>
      <c r="S403" s="3">
        <v>10400</v>
      </c>
      <c r="T403" s="3">
        <v>167200</v>
      </c>
      <c r="U403" s="3">
        <f>(Table1[[#This Row],[lowest_monthly_earnings]]+Table1[[#This Row],[highest_monthly_earnings]])/2</f>
        <v>88800</v>
      </c>
      <c r="V403" s="3">
        <v>125400</v>
      </c>
      <c r="W403" s="3">
        <v>2000000</v>
      </c>
      <c r="X403" s="3">
        <f>(Table1[[#This Row],[lowest_yearly_earnings]]+Table1[[#This Row],[highest_yearly_earnings]])/2</f>
        <v>1062700</v>
      </c>
      <c r="Y403" s="5">
        <v>100000</v>
      </c>
      <c r="Z403" s="6">
        <f>Table1[[#This Row],[subscribers_for_last_30_days]]/Table1[[#This Row],[subscribers]]</f>
        <v>6.6666666666666671E-3</v>
      </c>
      <c r="AA403">
        <v>2005</v>
      </c>
      <c r="AB403" t="s">
        <v>52</v>
      </c>
      <c r="AC403">
        <v>16</v>
      </c>
      <c r="AD403" s="1" t="str">
        <f>_xlfn.CONCAT(Table1[[#This Row],[created_month]]," ",Table1[[#This Row],[created_year]])</f>
        <v>Dec 2005</v>
      </c>
      <c r="AE403">
        <f>"Sept 2023" - Table1[[#This Row],[month_created]]</f>
        <v>6483</v>
      </c>
      <c r="AF403" s="2">
        <f>Table1[[#This Row],[age_days]]/365</f>
        <v>17.761643835616439</v>
      </c>
    </row>
    <row r="404" spans="1:32" x14ac:dyDescent="0.35">
      <c r="A404">
        <v>684</v>
      </c>
      <c r="B404">
        <f>_xlfn.RANK.EQ(Table1[[#This Row],[source_rank]],A:A,1)</f>
        <v>403</v>
      </c>
      <c r="C404" t="s">
        <v>556</v>
      </c>
      <c r="D404" s="4">
        <v>15000000</v>
      </c>
      <c r="E404" s="4">
        <v>6889304306</v>
      </c>
      <c r="F404" s="4">
        <f>Table1[[#This Row],[video views]]/Table1[[#This Row],[age_days]]</f>
        <v>1223460.1857574142</v>
      </c>
      <c r="G404" s="4">
        <f>Table1[[#This Row],[video views]]/Table1[[#This Row],[uploads]]</f>
        <v>1325375.9726818006</v>
      </c>
      <c r="H404" t="s">
        <v>38</v>
      </c>
      <c r="I404" t="s">
        <v>556</v>
      </c>
      <c r="J404" s="4">
        <v>5198</v>
      </c>
      <c r="K404" s="4">
        <f>Table1[[#This Row],[uploads]]/Table1[[#This Row],[age_years]]</f>
        <v>336.933049191973</v>
      </c>
      <c r="L404" t="s">
        <v>25</v>
      </c>
      <c r="M404" t="s">
        <v>26</v>
      </c>
      <c r="N404" t="s">
        <v>77</v>
      </c>
      <c r="O404">
        <v>857</v>
      </c>
      <c r="P404">
        <v>151</v>
      </c>
      <c r="Q404">
        <v>37</v>
      </c>
      <c r="R404">
        <v>29724000</v>
      </c>
      <c r="S404" s="3">
        <v>7400</v>
      </c>
      <c r="T404" s="3">
        <v>118900</v>
      </c>
      <c r="U404" s="3">
        <f>(Table1[[#This Row],[lowest_monthly_earnings]]+Table1[[#This Row],[highest_monthly_earnings]])/2</f>
        <v>63150</v>
      </c>
      <c r="V404" s="3">
        <v>89200</v>
      </c>
      <c r="W404" s="3">
        <v>1400000</v>
      </c>
      <c r="X404" s="3">
        <f>(Table1[[#This Row],[lowest_yearly_earnings]]+Table1[[#This Row],[highest_yearly_earnings]])/2</f>
        <v>744600</v>
      </c>
      <c r="Y404" s="5">
        <v>100000</v>
      </c>
      <c r="Z404" s="6">
        <f>Table1[[#This Row],[subscribers_for_last_30_days]]/Table1[[#This Row],[subscribers]]</f>
        <v>6.6666666666666671E-3</v>
      </c>
      <c r="AA404">
        <v>2008</v>
      </c>
      <c r="AB404" t="s">
        <v>41</v>
      </c>
      <c r="AC404">
        <v>2</v>
      </c>
      <c r="AD404" s="1" t="str">
        <f>_xlfn.CONCAT(Table1[[#This Row],[created_month]]," ",Table1[[#This Row],[created_year]])</f>
        <v>Apr 2008</v>
      </c>
      <c r="AE404">
        <f>"Sept 2023" - Table1[[#This Row],[month_created]]</f>
        <v>5631</v>
      </c>
      <c r="AF404" s="2">
        <f>Table1[[#This Row],[age_days]]/365</f>
        <v>15.427397260273972</v>
      </c>
    </row>
    <row r="405" spans="1:32" x14ac:dyDescent="0.35">
      <c r="A405">
        <v>686</v>
      </c>
      <c r="B405">
        <f>_xlfn.RANK.EQ(Table1[[#This Row],[source_rank]],A:A,1)</f>
        <v>404</v>
      </c>
      <c r="C405" t="s">
        <v>557</v>
      </c>
      <c r="D405" s="4">
        <v>15000000</v>
      </c>
      <c r="E405" s="4">
        <v>8658553456</v>
      </c>
      <c r="F405" s="4">
        <f>Table1[[#This Row],[video views]]/Table1[[#This Row],[age_days]]</f>
        <v>3427772.5479018209</v>
      </c>
      <c r="G405" s="4">
        <f>Table1[[#This Row],[video views]]/Table1[[#This Row],[uploads]]</f>
        <v>8972594.2549222801</v>
      </c>
      <c r="H405" t="s">
        <v>29</v>
      </c>
      <c r="I405" t="s">
        <v>557</v>
      </c>
      <c r="J405" s="4">
        <v>965</v>
      </c>
      <c r="K405" s="4">
        <f>Table1[[#This Row],[uploads]]/Table1[[#This Row],[age_years]]</f>
        <v>139.43982581155979</v>
      </c>
      <c r="L405" t="s">
        <v>21</v>
      </c>
      <c r="M405" t="s">
        <v>22</v>
      </c>
      <c r="N405" t="s">
        <v>29</v>
      </c>
      <c r="O405">
        <v>577</v>
      </c>
      <c r="P405">
        <v>103</v>
      </c>
      <c r="Q405">
        <v>145</v>
      </c>
      <c r="R405">
        <v>102357000</v>
      </c>
      <c r="S405" s="3">
        <v>25600</v>
      </c>
      <c r="T405" s="3">
        <v>409400</v>
      </c>
      <c r="U405" s="3">
        <f>(Table1[[#This Row],[lowest_monthly_earnings]]+Table1[[#This Row],[highest_monthly_earnings]])/2</f>
        <v>217500</v>
      </c>
      <c r="V405" s="3">
        <v>307100</v>
      </c>
      <c r="W405" s="3">
        <v>4900000</v>
      </c>
      <c r="X405" s="3">
        <f>(Table1[[#This Row],[lowest_yearly_earnings]]+Table1[[#This Row],[highest_yearly_earnings]])/2</f>
        <v>2603550</v>
      </c>
      <c r="Y405" s="5">
        <v>200000</v>
      </c>
      <c r="Z405" s="6">
        <f>Table1[[#This Row],[subscribers_for_last_30_days]]/Table1[[#This Row],[subscribers]]</f>
        <v>1.3333333333333334E-2</v>
      </c>
      <c r="AA405">
        <v>2016</v>
      </c>
      <c r="AB405" t="s">
        <v>83</v>
      </c>
      <c r="AC405">
        <v>9</v>
      </c>
      <c r="AD405" s="1" t="str">
        <f>_xlfn.CONCAT(Table1[[#This Row],[created_month]]," ",Table1[[#This Row],[created_year]])</f>
        <v>Oct 2016</v>
      </c>
      <c r="AE405">
        <f>"Sept 2023" - Table1[[#This Row],[month_created]]</f>
        <v>2526</v>
      </c>
      <c r="AF405" s="2">
        <f>Table1[[#This Row],[age_days]]/365</f>
        <v>6.9205479452054792</v>
      </c>
    </row>
    <row r="406" spans="1:32" x14ac:dyDescent="0.35">
      <c r="A406">
        <v>687</v>
      </c>
      <c r="B406">
        <f>_xlfn.RANK.EQ(Table1[[#This Row],[source_rank]],A:A,1)</f>
        <v>405</v>
      </c>
      <c r="C406" t="s">
        <v>558</v>
      </c>
      <c r="D406" s="4">
        <v>15000000</v>
      </c>
      <c r="E406" s="4">
        <v>9978734160</v>
      </c>
      <c r="F406" s="4">
        <f>Table1[[#This Row],[video views]]/Table1[[#This Row],[age_days]]</f>
        <v>3007454.5388788427</v>
      </c>
      <c r="G406" s="4">
        <f>Table1[[#This Row],[video views]]/Table1[[#This Row],[uploads]]</f>
        <v>3660577.4614820248</v>
      </c>
      <c r="H406" t="s">
        <v>20</v>
      </c>
      <c r="I406" t="s">
        <v>558</v>
      </c>
      <c r="J406" s="4">
        <v>2726</v>
      </c>
      <c r="K406" s="4">
        <f>Table1[[#This Row],[uploads]]/Table1[[#This Row],[age_years]]</f>
        <v>299.87643158529232</v>
      </c>
      <c r="L406" t="s">
        <v>21</v>
      </c>
      <c r="M406" t="s">
        <v>22</v>
      </c>
      <c r="N406" t="s">
        <v>20</v>
      </c>
      <c r="O406">
        <v>439</v>
      </c>
      <c r="P406">
        <v>103</v>
      </c>
      <c r="Q406">
        <v>127</v>
      </c>
      <c r="R406">
        <v>242185000</v>
      </c>
      <c r="S406" s="3">
        <v>60500</v>
      </c>
      <c r="T406" s="3">
        <v>968700</v>
      </c>
      <c r="U406" s="3">
        <f>(Table1[[#This Row],[lowest_monthly_earnings]]+Table1[[#This Row],[highest_monthly_earnings]])/2</f>
        <v>514600</v>
      </c>
      <c r="V406" s="3">
        <v>726600</v>
      </c>
      <c r="W406" s="3">
        <v>11600000</v>
      </c>
      <c r="X406" s="3">
        <f>(Table1[[#This Row],[lowest_yearly_earnings]]+Table1[[#This Row],[highest_yearly_earnings]])/2</f>
        <v>6163300</v>
      </c>
      <c r="Y406" s="5">
        <v>300000</v>
      </c>
      <c r="Z406" s="6">
        <f>Table1[[#This Row],[subscribers_for_last_30_days]]/Table1[[#This Row],[subscribers]]</f>
        <v>0.02</v>
      </c>
      <c r="AA406">
        <v>2014</v>
      </c>
      <c r="AB406" t="s">
        <v>57</v>
      </c>
      <c r="AC406">
        <v>6</v>
      </c>
      <c r="AD406" s="1" t="str">
        <f>_xlfn.CONCAT(Table1[[#This Row],[created_month]]," ",Table1[[#This Row],[created_year]])</f>
        <v>Aug 2014</v>
      </c>
      <c r="AE406">
        <f>"Sept 2023" - Table1[[#This Row],[month_created]]</f>
        <v>3318</v>
      </c>
      <c r="AF406" s="2">
        <f>Table1[[#This Row],[age_days]]/365</f>
        <v>9.0904109589041102</v>
      </c>
    </row>
    <row r="407" spans="1:32" x14ac:dyDescent="0.35">
      <c r="A407">
        <v>689</v>
      </c>
      <c r="B407">
        <f>_xlfn.RANK.EQ(Table1[[#This Row],[source_rank]],A:A,1)</f>
        <v>406</v>
      </c>
      <c r="C407" t="s">
        <v>559</v>
      </c>
      <c r="D407" s="4">
        <v>15000000</v>
      </c>
      <c r="E407" s="4">
        <v>10239836582</v>
      </c>
      <c r="F407" s="4">
        <f>Table1[[#This Row],[video views]]/Table1[[#This Row],[age_days]]</f>
        <v>1828215.7796821997</v>
      </c>
      <c r="G407" s="4">
        <f>Table1[[#This Row],[video views]]/Table1[[#This Row],[uploads]]</f>
        <v>5679332.546866334</v>
      </c>
      <c r="H407" t="s">
        <v>29</v>
      </c>
      <c r="I407" t="s">
        <v>559</v>
      </c>
      <c r="J407" s="4">
        <v>1803</v>
      </c>
      <c r="K407" s="4">
        <f>Table1[[#This Row],[uploads]]/Table1[[#This Row],[age_years]]</f>
        <v>117.49598286020354</v>
      </c>
      <c r="L407" t="s">
        <v>25</v>
      </c>
      <c r="M407" t="s">
        <v>26</v>
      </c>
      <c r="N407" t="s">
        <v>119</v>
      </c>
      <c r="O407">
        <v>423</v>
      </c>
      <c r="P407">
        <v>151</v>
      </c>
      <c r="Q407">
        <v>29</v>
      </c>
      <c r="R407">
        <v>312858000</v>
      </c>
      <c r="S407" s="3">
        <v>78200</v>
      </c>
      <c r="T407" s="3">
        <v>1300000</v>
      </c>
      <c r="U407" s="3">
        <f>(Table1[[#This Row],[lowest_monthly_earnings]]+Table1[[#This Row],[highest_monthly_earnings]])/2</f>
        <v>689100</v>
      </c>
      <c r="V407" s="3">
        <v>938600</v>
      </c>
      <c r="W407" s="3">
        <v>15000000</v>
      </c>
      <c r="X407" s="3">
        <f>(Table1[[#This Row],[lowest_yearly_earnings]]+Table1[[#This Row],[highest_yearly_earnings]])/2</f>
        <v>7969300</v>
      </c>
      <c r="Y407" s="5">
        <v>200000</v>
      </c>
      <c r="Z407" s="6">
        <f>Table1[[#This Row],[subscribers_for_last_30_days]]/Table1[[#This Row],[subscribers]]</f>
        <v>1.3333333333333334E-2</v>
      </c>
      <c r="AA407">
        <v>2008</v>
      </c>
      <c r="AB407" t="s">
        <v>37</v>
      </c>
      <c r="AC407">
        <v>26</v>
      </c>
      <c r="AD407" s="1" t="str">
        <f>_xlfn.CONCAT(Table1[[#This Row],[created_month]]," ",Table1[[#This Row],[created_year]])</f>
        <v>May 2008</v>
      </c>
      <c r="AE407">
        <f>"Sept 2023" - Table1[[#This Row],[month_created]]</f>
        <v>5601</v>
      </c>
      <c r="AF407" s="2">
        <f>Table1[[#This Row],[age_days]]/365</f>
        <v>15.345205479452055</v>
      </c>
    </row>
    <row r="408" spans="1:32" x14ac:dyDescent="0.35">
      <c r="A408">
        <v>690</v>
      </c>
      <c r="B408">
        <f>_xlfn.RANK.EQ(Table1[[#This Row],[source_rank]],A:A,1)</f>
        <v>407</v>
      </c>
      <c r="C408" t="s">
        <v>560</v>
      </c>
      <c r="D408" s="4">
        <v>15000000</v>
      </c>
      <c r="E408" s="4">
        <v>11827310821</v>
      </c>
      <c r="F408" s="4">
        <f>Table1[[#This Row],[video views]]/Table1[[#This Row],[age_days]]</f>
        <v>3211325.2297040457</v>
      </c>
      <c r="G408" s="4">
        <f>Table1[[#This Row],[video views]]/Table1[[#This Row],[uploads]]</f>
        <v>43959.527303475188</v>
      </c>
      <c r="H408" t="s">
        <v>85</v>
      </c>
      <c r="I408" t="s">
        <v>560</v>
      </c>
      <c r="J408" s="4">
        <v>269050</v>
      </c>
      <c r="K408" s="4">
        <f>Table1[[#This Row],[uploads]]/Table1[[#This Row],[age_years]]</f>
        <v>26663.928862340483</v>
      </c>
      <c r="L408" t="s">
        <v>185</v>
      </c>
      <c r="M408" t="s">
        <v>186</v>
      </c>
      <c r="N408" t="s">
        <v>86</v>
      </c>
      <c r="O408">
        <v>331</v>
      </c>
      <c r="P408">
        <v>25</v>
      </c>
      <c r="Q408">
        <v>17</v>
      </c>
      <c r="R408">
        <v>113064000</v>
      </c>
      <c r="S408" s="3">
        <v>28300</v>
      </c>
      <c r="T408" s="3">
        <v>452300</v>
      </c>
      <c r="U408" s="3">
        <f>(Table1[[#This Row],[lowest_monthly_earnings]]+Table1[[#This Row],[highest_monthly_earnings]])/2</f>
        <v>240300</v>
      </c>
      <c r="V408" s="3">
        <v>339200</v>
      </c>
      <c r="W408" s="3">
        <v>5400000</v>
      </c>
      <c r="X408" s="3">
        <f>(Table1[[#This Row],[lowest_yearly_earnings]]+Table1[[#This Row],[highest_yearly_earnings]])/2</f>
        <v>2869600</v>
      </c>
      <c r="Y408" s="5">
        <v>100000</v>
      </c>
      <c r="Z408" s="6">
        <f>Table1[[#This Row],[subscribers_for_last_30_days]]/Table1[[#This Row],[subscribers]]</f>
        <v>6.6666666666666671E-3</v>
      </c>
      <c r="AA408">
        <v>2013</v>
      </c>
      <c r="AB408" t="s">
        <v>57</v>
      </c>
      <c r="AC408">
        <v>23</v>
      </c>
      <c r="AD408" s="1" t="str">
        <f>_xlfn.CONCAT(Table1[[#This Row],[created_month]]," ",Table1[[#This Row],[created_year]])</f>
        <v>Aug 2013</v>
      </c>
      <c r="AE408">
        <f>"Sept 2023" - Table1[[#This Row],[month_created]]</f>
        <v>3683</v>
      </c>
      <c r="AF408" s="2">
        <f>Table1[[#This Row],[age_days]]/365</f>
        <v>10.09041095890411</v>
      </c>
    </row>
    <row r="409" spans="1:32" x14ac:dyDescent="0.35">
      <c r="A409">
        <v>691</v>
      </c>
      <c r="B409">
        <f>_xlfn.RANK.EQ(Table1[[#This Row],[source_rank]],A:A,1)</f>
        <v>408</v>
      </c>
      <c r="C409" t="s">
        <v>561</v>
      </c>
      <c r="D409" s="4">
        <v>15000000</v>
      </c>
      <c r="E409" s="4">
        <v>13562853889</v>
      </c>
      <c r="F409" s="4">
        <f>Table1[[#This Row],[video views]]/Table1[[#This Row],[age_days]]</f>
        <v>4049822.0032845624</v>
      </c>
      <c r="G409" s="4">
        <f>Table1[[#This Row],[video views]]/Table1[[#This Row],[uploads]]</f>
        <v>7585488.7522371365</v>
      </c>
      <c r="H409" t="s">
        <v>119</v>
      </c>
      <c r="I409" t="s">
        <v>561</v>
      </c>
      <c r="J409" s="4">
        <v>1788</v>
      </c>
      <c r="K409" s="4">
        <f>Table1[[#This Row],[uploads]]/Table1[[#This Row],[age_years]]</f>
        <v>194.87011048074052</v>
      </c>
      <c r="L409" t="s">
        <v>39</v>
      </c>
      <c r="M409" t="s">
        <v>40</v>
      </c>
      <c r="N409" t="s">
        <v>119</v>
      </c>
      <c r="O409">
        <v>277</v>
      </c>
      <c r="P409">
        <v>5</v>
      </c>
      <c r="Q409">
        <v>29</v>
      </c>
      <c r="R409">
        <v>282372000</v>
      </c>
      <c r="S409" s="3">
        <v>70600</v>
      </c>
      <c r="T409" s="3">
        <v>1100000</v>
      </c>
      <c r="U409" s="3">
        <f>(Table1[[#This Row],[lowest_monthly_earnings]]+Table1[[#This Row],[highest_monthly_earnings]])/2</f>
        <v>585300</v>
      </c>
      <c r="V409" s="3">
        <v>847100</v>
      </c>
      <c r="W409" s="3">
        <v>13600000</v>
      </c>
      <c r="X409" s="3">
        <f>(Table1[[#This Row],[lowest_yearly_earnings]]+Table1[[#This Row],[highest_yearly_earnings]])/2</f>
        <v>7223550</v>
      </c>
      <c r="Y409" s="5">
        <v>900000</v>
      </c>
      <c r="Z409" s="6">
        <f>Table1[[#This Row],[subscribers_for_last_30_days]]/Table1[[#This Row],[subscribers]]</f>
        <v>0.06</v>
      </c>
      <c r="AA409">
        <v>2014</v>
      </c>
      <c r="AB409" t="s">
        <v>62</v>
      </c>
      <c r="AC409">
        <v>23</v>
      </c>
      <c r="AD409" s="1" t="str">
        <f>_xlfn.CONCAT(Table1[[#This Row],[created_month]]," ",Table1[[#This Row],[created_year]])</f>
        <v>Jul 2014</v>
      </c>
      <c r="AE409">
        <f>"Sept 2023" - Table1[[#This Row],[month_created]]</f>
        <v>3349</v>
      </c>
      <c r="AF409" s="2">
        <f>Table1[[#This Row],[age_days]]/365</f>
        <v>9.1753424657534239</v>
      </c>
    </row>
    <row r="410" spans="1:32" x14ac:dyDescent="0.35">
      <c r="A410">
        <v>693</v>
      </c>
      <c r="B410">
        <f>_xlfn.RANK.EQ(Table1[[#This Row],[source_rank]],A:A,1)</f>
        <v>409</v>
      </c>
      <c r="C410" t="s">
        <v>562</v>
      </c>
      <c r="D410" s="4">
        <v>15000000</v>
      </c>
      <c r="E410" s="4">
        <v>8932038210</v>
      </c>
      <c r="F410" s="4">
        <f>Table1[[#This Row],[video views]]/Table1[[#This Row],[age_days]]</f>
        <v>3810596.5059726965</v>
      </c>
      <c r="G410" s="4">
        <f>Table1[[#This Row],[video views]]/Table1[[#This Row],[uploads]]</f>
        <v>2819456.5056818184</v>
      </c>
      <c r="H410" t="s">
        <v>29</v>
      </c>
      <c r="I410" t="s">
        <v>562</v>
      </c>
      <c r="J410" s="4">
        <v>3168</v>
      </c>
      <c r="K410" s="4">
        <f>Table1[[#This Row],[uploads]]/Table1[[#This Row],[age_years]]</f>
        <v>493.31058020477815</v>
      </c>
      <c r="L410" t="s">
        <v>21</v>
      </c>
      <c r="M410" t="s">
        <v>22</v>
      </c>
      <c r="N410" t="s">
        <v>29</v>
      </c>
      <c r="O410">
        <v>544</v>
      </c>
      <c r="P410">
        <v>104</v>
      </c>
      <c r="Q410">
        <v>146</v>
      </c>
      <c r="R410">
        <v>130731000</v>
      </c>
      <c r="S410" s="3">
        <v>32700</v>
      </c>
      <c r="T410" s="3">
        <v>522900</v>
      </c>
      <c r="U410" s="3">
        <f>(Table1[[#This Row],[lowest_monthly_earnings]]+Table1[[#This Row],[highest_monthly_earnings]])/2</f>
        <v>277800</v>
      </c>
      <c r="V410" s="3">
        <v>392200</v>
      </c>
      <c r="W410" s="3">
        <v>6300000</v>
      </c>
      <c r="X410" s="3">
        <f>(Table1[[#This Row],[lowest_yearly_earnings]]+Table1[[#This Row],[highest_yearly_earnings]])/2</f>
        <v>3346100</v>
      </c>
      <c r="Y410" s="5">
        <v>200000</v>
      </c>
      <c r="Z410" s="6">
        <f>Table1[[#This Row],[subscribers_for_last_30_days]]/Table1[[#This Row],[subscribers]]</f>
        <v>1.3333333333333334E-2</v>
      </c>
      <c r="AA410">
        <v>2017</v>
      </c>
      <c r="AB410" t="s">
        <v>41</v>
      </c>
      <c r="AC410">
        <v>7</v>
      </c>
      <c r="AD410" s="1" t="str">
        <f>_xlfn.CONCAT(Table1[[#This Row],[created_month]]," ",Table1[[#This Row],[created_year]])</f>
        <v>Apr 2017</v>
      </c>
      <c r="AE410">
        <f>"Sept 2023" - Table1[[#This Row],[month_created]]</f>
        <v>2344</v>
      </c>
      <c r="AF410" s="2">
        <f>Table1[[#This Row],[age_days]]/365</f>
        <v>6.4219178082191783</v>
      </c>
    </row>
    <row r="411" spans="1:32" x14ac:dyDescent="0.35">
      <c r="A411">
        <v>694</v>
      </c>
      <c r="B411">
        <f>_xlfn.RANK.EQ(Table1[[#This Row],[source_rank]],A:A,1)</f>
        <v>410</v>
      </c>
      <c r="C411" t="s">
        <v>563</v>
      </c>
      <c r="D411" s="4">
        <v>14900000</v>
      </c>
      <c r="E411" s="4">
        <v>10069000444</v>
      </c>
      <c r="F411" s="4">
        <f>Table1[[#This Row],[video views]]/Table1[[#This Row],[age_days]]</f>
        <v>1662648.6862615587</v>
      </c>
      <c r="G411" s="4">
        <f>Table1[[#This Row],[video views]]/Table1[[#This Row],[uploads]]</f>
        <v>24031027.312649164</v>
      </c>
      <c r="H411" t="s">
        <v>20</v>
      </c>
      <c r="I411" t="s">
        <v>563</v>
      </c>
      <c r="J411" s="4">
        <v>419</v>
      </c>
      <c r="K411" s="4">
        <f>Table1[[#This Row],[uploads]]/Table1[[#This Row],[age_years]]</f>
        <v>25.253467635402906</v>
      </c>
      <c r="L411" t="s">
        <v>25</v>
      </c>
      <c r="M411" t="s">
        <v>26</v>
      </c>
      <c r="N411" t="s">
        <v>20</v>
      </c>
      <c r="O411">
        <v>435</v>
      </c>
      <c r="P411">
        <v>152</v>
      </c>
      <c r="Q411">
        <v>129</v>
      </c>
      <c r="R411">
        <v>119812000</v>
      </c>
      <c r="S411" s="3">
        <v>30000</v>
      </c>
      <c r="T411" s="3">
        <v>479200</v>
      </c>
      <c r="U411" s="3">
        <f>(Table1[[#This Row],[lowest_monthly_earnings]]+Table1[[#This Row],[highest_monthly_earnings]])/2</f>
        <v>254600</v>
      </c>
      <c r="V411" s="3">
        <v>359400</v>
      </c>
      <c r="W411" s="3">
        <v>5800000</v>
      </c>
      <c r="X411" s="3">
        <f>(Table1[[#This Row],[lowest_yearly_earnings]]+Table1[[#This Row],[highest_yearly_earnings]])/2</f>
        <v>3079700</v>
      </c>
      <c r="Y411" s="5">
        <v>100000</v>
      </c>
      <c r="Z411" s="6">
        <f>Table1[[#This Row],[subscribers_for_last_30_days]]/Table1[[#This Row],[subscribers]]</f>
        <v>6.7114093959731542E-3</v>
      </c>
      <c r="AA411">
        <v>2007</v>
      </c>
      <c r="AB411" t="s">
        <v>30</v>
      </c>
      <c r="AC411">
        <v>8</v>
      </c>
      <c r="AD411" s="1" t="str">
        <f>_xlfn.CONCAT(Table1[[#This Row],[created_month]]," ",Table1[[#This Row],[created_year]])</f>
        <v>Feb 2007</v>
      </c>
      <c r="AE411">
        <f>"Sept 2023" - Table1[[#This Row],[month_created]]</f>
        <v>6056</v>
      </c>
      <c r="AF411" s="2">
        <f>Table1[[#This Row],[age_days]]/365</f>
        <v>16.591780821917808</v>
      </c>
    </row>
    <row r="412" spans="1:32" x14ac:dyDescent="0.35">
      <c r="A412">
        <v>695</v>
      </c>
      <c r="B412">
        <f>_xlfn.RANK.EQ(Table1[[#This Row],[source_rank]],A:A,1)</f>
        <v>411</v>
      </c>
      <c r="C412" t="s">
        <v>564</v>
      </c>
      <c r="D412" s="4">
        <v>14900000</v>
      </c>
      <c r="E412" s="4">
        <v>8074260978</v>
      </c>
      <c r="F412" s="4">
        <f>Table1[[#This Row],[video views]]/Table1[[#This Row],[age_days]]</f>
        <v>2041016.4251769464</v>
      </c>
      <c r="G412" s="4">
        <f>Table1[[#This Row],[video views]]/Table1[[#This Row],[uploads]]</f>
        <v>121669.94632470389</v>
      </c>
      <c r="H412" t="s">
        <v>29</v>
      </c>
      <c r="I412" t="s">
        <v>564</v>
      </c>
      <c r="J412" s="4">
        <v>66362</v>
      </c>
      <c r="K412" s="4">
        <f>Table1[[#This Row],[uploads]]/Table1[[#This Row],[age_years]]</f>
        <v>6122.8842264914056</v>
      </c>
      <c r="L412" t="s">
        <v>185</v>
      </c>
      <c r="M412" t="s">
        <v>186</v>
      </c>
      <c r="N412" t="s">
        <v>29</v>
      </c>
      <c r="O412">
        <v>639</v>
      </c>
      <c r="P412">
        <v>26</v>
      </c>
      <c r="Q412">
        <v>146</v>
      </c>
      <c r="R412">
        <v>43581000</v>
      </c>
      <c r="S412" s="3">
        <v>10900</v>
      </c>
      <c r="T412" s="3">
        <v>174300</v>
      </c>
      <c r="U412" s="3">
        <f>(Table1[[#This Row],[lowest_monthly_earnings]]+Table1[[#This Row],[highest_monthly_earnings]])/2</f>
        <v>92600</v>
      </c>
      <c r="V412" s="3">
        <v>130700</v>
      </c>
      <c r="W412" s="3">
        <v>2100000</v>
      </c>
      <c r="X412" s="3">
        <f>(Table1[[#This Row],[lowest_yearly_earnings]]+Table1[[#This Row],[highest_yearly_earnings]])/2</f>
        <v>1115350</v>
      </c>
      <c r="Y412" s="5">
        <v>100000</v>
      </c>
      <c r="Z412" s="6">
        <f>Table1[[#This Row],[subscribers_for_last_30_days]]/Table1[[#This Row],[subscribers]]</f>
        <v>6.7114093959731542E-3</v>
      </c>
      <c r="AA412">
        <v>2012</v>
      </c>
      <c r="AB412" t="s">
        <v>91</v>
      </c>
      <c r="AC412">
        <v>29</v>
      </c>
      <c r="AD412" s="1" t="str">
        <f>_xlfn.CONCAT(Table1[[#This Row],[created_month]]," ",Table1[[#This Row],[created_year]])</f>
        <v>Nov 2012</v>
      </c>
      <c r="AE412">
        <f>"Sept 2023" - Table1[[#This Row],[month_created]]</f>
        <v>3956</v>
      </c>
      <c r="AF412" s="2">
        <f>Table1[[#This Row],[age_days]]/365</f>
        <v>10.838356164383562</v>
      </c>
    </row>
    <row r="413" spans="1:32" x14ac:dyDescent="0.35">
      <c r="A413">
        <v>697</v>
      </c>
      <c r="B413">
        <f>_xlfn.RANK.EQ(Table1[[#This Row],[source_rank]],A:A,1)</f>
        <v>412</v>
      </c>
      <c r="C413" t="s">
        <v>565</v>
      </c>
      <c r="D413" s="4">
        <v>14900000</v>
      </c>
      <c r="E413" s="4">
        <v>4395184343</v>
      </c>
      <c r="F413" s="4">
        <f>Table1[[#This Row],[video views]]/Table1[[#This Row],[age_days]]</f>
        <v>760018.0430572367</v>
      </c>
      <c r="G413" s="4">
        <f>Table1[[#This Row],[video views]]/Table1[[#This Row],[uploads]]</f>
        <v>34607750.732283466</v>
      </c>
      <c r="H413" t="s">
        <v>20</v>
      </c>
      <c r="I413" t="s">
        <v>565</v>
      </c>
      <c r="J413" s="4">
        <v>127</v>
      </c>
      <c r="K413" s="4">
        <f>Table1[[#This Row],[uploads]]/Table1[[#This Row],[age_years]]</f>
        <v>8.0157357772782287</v>
      </c>
      <c r="L413" t="s">
        <v>25</v>
      </c>
      <c r="M413" t="s">
        <v>26</v>
      </c>
      <c r="N413" t="s">
        <v>20</v>
      </c>
      <c r="O413">
        <v>1656</v>
      </c>
      <c r="P413">
        <v>152</v>
      </c>
      <c r="Q413">
        <v>129</v>
      </c>
      <c r="R413">
        <v>56358000</v>
      </c>
      <c r="S413" s="3">
        <v>14100</v>
      </c>
      <c r="T413" s="3">
        <v>225400</v>
      </c>
      <c r="U413" s="3">
        <f>(Table1[[#This Row],[lowest_monthly_earnings]]+Table1[[#This Row],[highest_monthly_earnings]])/2</f>
        <v>119750</v>
      </c>
      <c r="V413" s="3">
        <v>169100</v>
      </c>
      <c r="W413" s="3">
        <v>2700000</v>
      </c>
      <c r="X413" s="3">
        <f>(Table1[[#This Row],[lowest_yearly_earnings]]+Table1[[#This Row],[highest_yearly_earnings]])/2</f>
        <v>1434550</v>
      </c>
      <c r="Y413" s="5">
        <v>100000</v>
      </c>
      <c r="Z413" s="6">
        <f>Table1[[#This Row],[subscribers_for_last_30_days]]/Table1[[#This Row],[subscribers]]</f>
        <v>6.7114093959731542E-3</v>
      </c>
      <c r="AA413">
        <v>2007</v>
      </c>
      <c r="AB413" t="s">
        <v>91</v>
      </c>
      <c r="AC413">
        <v>3</v>
      </c>
      <c r="AD413" s="1" t="str">
        <f>_xlfn.CONCAT(Table1[[#This Row],[created_month]]," ",Table1[[#This Row],[created_year]])</f>
        <v>Nov 2007</v>
      </c>
      <c r="AE413">
        <f>"Sept 2023" - Table1[[#This Row],[month_created]]</f>
        <v>5783</v>
      </c>
      <c r="AF413" s="2">
        <f>Table1[[#This Row],[age_days]]/365</f>
        <v>15.843835616438357</v>
      </c>
    </row>
    <row r="414" spans="1:32" x14ac:dyDescent="0.35">
      <c r="A414">
        <v>698</v>
      </c>
      <c r="B414">
        <f>_xlfn.RANK.EQ(Table1[[#This Row],[source_rank]],A:A,1)</f>
        <v>413</v>
      </c>
      <c r="C414" t="s">
        <v>566</v>
      </c>
      <c r="D414" s="4">
        <v>14900000</v>
      </c>
      <c r="E414" s="4">
        <v>4977284539</v>
      </c>
      <c r="F414" s="4">
        <f>Table1[[#This Row],[video views]]/Table1[[#This Row],[age_days]]</f>
        <v>1176663.0115839243</v>
      </c>
      <c r="G414" s="4">
        <f>Table1[[#This Row],[video views]]/Table1[[#This Row],[uploads]]</f>
        <v>591126.42980997625</v>
      </c>
      <c r="H414" t="s">
        <v>29</v>
      </c>
      <c r="I414" t="s">
        <v>566</v>
      </c>
      <c r="J414" s="4">
        <v>8420</v>
      </c>
      <c r="K414" s="4">
        <f>Table1[[#This Row],[uploads]]/Table1[[#This Row],[age_years]]</f>
        <v>726.54846335697403</v>
      </c>
      <c r="L414" t="s">
        <v>149</v>
      </c>
      <c r="M414" t="s">
        <v>150</v>
      </c>
      <c r="N414" t="s">
        <v>27</v>
      </c>
      <c r="O414">
        <v>1377</v>
      </c>
      <c r="P414">
        <v>13</v>
      </c>
      <c r="Q414">
        <v>49</v>
      </c>
      <c r="R414">
        <v>13857000</v>
      </c>
      <c r="S414" s="3">
        <v>3500</v>
      </c>
      <c r="T414" s="3">
        <v>55400</v>
      </c>
      <c r="U414" s="3">
        <f>(Table1[[#This Row],[lowest_monthly_earnings]]+Table1[[#This Row],[highest_monthly_earnings]])/2</f>
        <v>29450</v>
      </c>
      <c r="V414" s="3">
        <v>41600</v>
      </c>
      <c r="W414" s="3">
        <v>665200</v>
      </c>
      <c r="X414" s="3">
        <f>(Table1[[#This Row],[lowest_yearly_earnings]]+Table1[[#This Row],[highest_yearly_earnings]])/2</f>
        <v>353400</v>
      </c>
      <c r="Y414" s="5">
        <v>100000</v>
      </c>
      <c r="Z414" s="6">
        <f>Table1[[#This Row],[subscribers_for_last_30_days]]/Table1[[#This Row],[subscribers]]</f>
        <v>6.7114093959731542E-3</v>
      </c>
      <c r="AA414">
        <v>2012</v>
      </c>
      <c r="AB414" t="s">
        <v>30</v>
      </c>
      <c r="AC414">
        <v>15</v>
      </c>
      <c r="AD414" s="1" t="str">
        <f>_xlfn.CONCAT(Table1[[#This Row],[created_month]]," ",Table1[[#This Row],[created_year]])</f>
        <v>Feb 2012</v>
      </c>
      <c r="AE414">
        <f>"Sept 2023" - Table1[[#This Row],[month_created]]</f>
        <v>4230</v>
      </c>
      <c r="AF414" s="2">
        <f>Table1[[#This Row],[age_days]]/365</f>
        <v>11.58904109589041</v>
      </c>
    </row>
    <row r="415" spans="1:32" x14ac:dyDescent="0.35">
      <c r="A415">
        <v>699</v>
      </c>
      <c r="B415">
        <f>_xlfn.RANK.EQ(Table1[[#This Row],[source_rank]],A:A,1)</f>
        <v>414</v>
      </c>
      <c r="C415" t="s">
        <v>567</v>
      </c>
      <c r="D415" s="4">
        <v>14900000</v>
      </c>
      <c r="E415" s="4">
        <v>5549770244</v>
      </c>
      <c r="F415" s="4">
        <f>Table1[[#This Row],[video views]]/Table1[[#This Row],[age_days]]</f>
        <v>1274929.9894325752</v>
      </c>
      <c r="G415" s="4">
        <f>Table1[[#This Row],[video views]]/Table1[[#This Row],[uploads]]</f>
        <v>198603.28671628973</v>
      </c>
      <c r="H415" t="s">
        <v>29</v>
      </c>
      <c r="I415" t="s">
        <v>567</v>
      </c>
      <c r="J415" s="4">
        <v>27944</v>
      </c>
      <c r="K415" s="4">
        <f>Table1[[#This Row],[uploads]]/Table1[[#This Row],[age_years]]</f>
        <v>2343.1104985067768</v>
      </c>
      <c r="L415" t="s">
        <v>123</v>
      </c>
      <c r="M415" t="s">
        <v>124</v>
      </c>
      <c r="N415" t="s">
        <v>29</v>
      </c>
      <c r="O415">
        <v>1181</v>
      </c>
      <c r="P415">
        <v>12</v>
      </c>
      <c r="Q415">
        <v>147</v>
      </c>
      <c r="R415">
        <v>49556000</v>
      </c>
      <c r="S415" s="3">
        <v>12400</v>
      </c>
      <c r="T415" s="3">
        <v>198200</v>
      </c>
      <c r="U415" s="3">
        <f>(Table1[[#This Row],[lowest_monthly_earnings]]+Table1[[#This Row],[highest_monthly_earnings]])/2</f>
        <v>105300</v>
      </c>
      <c r="V415" s="3">
        <v>148700</v>
      </c>
      <c r="W415" s="3">
        <v>2400000</v>
      </c>
      <c r="X415" s="3">
        <f>(Table1[[#This Row],[lowest_yearly_earnings]]+Table1[[#This Row],[highest_yearly_earnings]])/2</f>
        <v>1274350</v>
      </c>
      <c r="Y415" s="5">
        <v>100000</v>
      </c>
      <c r="Z415" s="6">
        <f>Table1[[#This Row],[subscribers_for_last_30_days]]/Table1[[#This Row],[subscribers]]</f>
        <v>6.7114093959731542E-3</v>
      </c>
      <c r="AA415">
        <v>2011</v>
      </c>
      <c r="AB415" t="s">
        <v>83</v>
      </c>
      <c r="AC415">
        <v>17</v>
      </c>
      <c r="AD415" s="1" t="str">
        <f>_xlfn.CONCAT(Table1[[#This Row],[created_month]]," ",Table1[[#This Row],[created_year]])</f>
        <v>Oct 2011</v>
      </c>
      <c r="AE415">
        <f>"Sept 2023" - Table1[[#This Row],[month_created]]</f>
        <v>4353</v>
      </c>
      <c r="AF415" s="2">
        <f>Table1[[#This Row],[age_days]]/365</f>
        <v>11.926027397260274</v>
      </c>
    </row>
    <row r="416" spans="1:32" x14ac:dyDescent="0.35">
      <c r="A416">
        <v>702</v>
      </c>
      <c r="B416">
        <f>_xlfn.RANK.EQ(Table1[[#This Row],[source_rank]],A:A,1)</f>
        <v>415</v>
      </c>
      <c r="C416" t="s">
        <v>568</v>
      </c>
      <c r="D416" s="4">
        <v>14900000</v>
      </c>
      <c r="E416" s="4">
        <v>5956193599</v>
      </c>
      <c r="F416" s="4">
        <f>Table1[[#This Row],[video views]]/Table1[[#This Row],[age_days]]</f>
        <v>1339976.0627671541</v>
      </c>
      <c r="G416" s="4">
        <f>Table1[[#This Row],[video views]]/Table1[[#This Row],[uploads]]</f>
        <v>1426633.1973652695</v>
      </c>
      <c r="H416" t="s">
        <v>38</v>
      </c>
      <c r="I416" t="s">
        <v>568</v>
      </c>
      <c r="J416" s="4">
        <v>4175</v>
      </c>
      <c r="K416" s="4">
        <f>Table1[[#This Row],[uploads]]/Table1[[#This Row],[age_years]]</f>
        <v>342.82902137232844</v>
      </c>
      <c r="L416" t="s">
        <v>70</v>
      </c>
      <c r="M416" t="s">
        <v>71</v>
      </c>
      <c r="N416" t="s">
        <v>27</v>
      </c>
      <c r="O416">
        <v>1066</v>
      </c>
      <c r="P416">
        <v>37</v>
      </c>
      <c r="Q416">
        <v>49</v>
      </c>
      <c r="R416">
        <v>39775000</v>
      </c>
      <c r="S416" s="3">
        <v>9900</v>
      </c>
      <c r="T416" s="3">
        <v>159100</v>
      </c>
      <c r="U416" s="3">
        <f>(Table1[[#This Row],[lowest_monthly_earnings]]+Table1[[#This Row],[highest_monthly_earnings]])/2</f>
        <v>84500</v>
      </c>
      <c r="V416" s="3">
        <v>119300</v>
      </c>
      <c r="W416" s="3">
        <v>1900000</v>
      </c>
      <c r="X416" s="3">
        <f>(Table1[[#This Row],[lowest_yearly_earnings]]+Table1[[#This Row],[highest_yearly_earnings]])/2</f>
        <v>1009650</v>
      </c>
      <c r="Y416" s="5">
        <v>100000</v>
      </c>
      <c r="Z416" s="6">
        <f>Table1[[#This Row],[subscribers_for_last_30_days]]/Table1[[#This Row],[subscribers]]</f>
        <v>6.7114093959731542E-3</v>
      </c>
      <c r="AA416">
        <v>2011</v>
      </c>
      <c r="AB416" t="s">
        <v>62</v>
      </c>
      <c r="AC416">
        <v>13</v>
      </c>
      <c r="AD416" s="1" t="str">
        <f>_xlfn.CONCAT(Table1[[#This Row],[created_month]]," ",Table1[[#This Row],[created_year]])</f>
        <v>Jul 2011</v>
      </c>
      <c r="AE416">
        <f>"Sept 2023" - Table1[[#This Row],[month_created]]</f>
        <v>4445</v>
      </c>
      <c r="AF416" s="2">
        <f>Table1[[#This Row],[age_days]]/365</f>
        <v>12.178082191780822</v>
      </c>
    </row>
    <row r="417" spans="1:32" x14ac:dyDescent="0.35">
      <c r="A417">
        <v>703</v>
      </c>
      <c r="B417">
        <f>_xlfn.RANK.EQ(Table1[[#This Row],[source_rank]],A:A,1)</f>
        <v>416</v>
      </c>
      <c r="C417" t="s">
        <v>569</v>
      </c>
      <c r="D417" s="4">
        <v>14900000</v>
      </c>
      <c r="E417" s="4">
        <v>8615618825</v>
      </c>
      <c r="F417" s="4">
        <f>Table1[[#This Row],[video views]]/Table1[[#This Row],[age_days]]</f>
        <v>2177861.1792214359</v>
      </c>
      <c r="G417" s="4">
        <f>Table1[[#This Row],[video views]]/Table1[[#This Row],[uploads]]</f>
        <v>92641062.634408608</v>
      </c>
      <c r="H417" t="s">
        <v>29</v>
      </c>
      <c r="I417" t="s">
        <v>570</v>
      </c>
      <c r="J417" s="4">
        <v>93</v>
      </c>
      <c r="K417" s="4">
        <f>Table1[[#This Row],[uploads]]/Table1[[#This Row],[age_years]]</f>
        <v>8.5806370070778559</v>
      </c>
      <c r="L417" t="s">
        <v>39</v>
      </c>
      <c r="M417" t="s">
        <v>40</v>
      </c>
      <c r="N417" t="s">
        <v>177</v>
      </c>
      <c r="O417">
        <v>3468229</v>
      </c>
      <c r="P417">
        <v>3508</v>
      </c>
      <c r="Q417">
        <v>3271</v>
      </c>
      <c r="R417">
        <v>2477</v>
      </c>
      <c r="S417" s="3">
        <v>0.62</v>
      </c>
      <c r="T417" s="3">
        <v>10</v>
      </c>
      <c r="U417" s="3">
        <f>(Table1[[#This Row],[lowest_monthly_earnings]]+Table1[[#This Row],[highest_monthly_earnings]])/2</f>
        <v>5.31</v>
      </c>
      <c r="V417" s="3">
        <v>7</v>
      </c>
      <c r="W417" s="3">
        <v>119</v>
      </c>
      <c r="X417" s="3">
        <f>(Table1[[#This Row],[lowest_yearly_earnings]]+Table1[[#This Row],[highest_yearly_earnings]])/2</f>
        <v>63</v>
      </c>
      <c r="Y417" s="5">
        <v>9</v>
      </c>
      <c r="Z417" s="6">
        <f>Table1[[#This Row],[subscribers_for_last_30_days]]/Table1[[#This Row],[subscribers]]</f>
        <v>6.0402684563758386E-7</v>
      </c>
      <c r="AA417">
        <v>2012</v>
      </c>
      <c r="AB417" t="s">
        <v>91</v>
      </c>
      <c r="AC417">
        <v>19</v>
      </c>
      <c r="AD417" s="1" t="str">
        <f>_xlfn.CONCAT(Table1[[#This Row],[created_month]]," ",Table1[[#This Row],[created_year]])</f>
        <v>Nov 2012</v>
      </c>
      <c r="AE417">
        <f>"Sept 2023" - Table1[[#This Row],[month_created]]</f>
        <v>3956</v>
      </c>
      <c r="AF417" s="2">
        <f>Table1[[#This Row],[age_days]]/365</f>
        <v>10.838356164383562</v>
      </c>
    </row>
    <row r="418" spans="1:32" x14ac:dyDescent="0.35">
      <c r="A418">
        <v>712</v>
      </c>
      <c r="B418">
        <f>_xlfn.RANK.EQ(Table1[[#This Row],[source_rank]],A:A,1)</f>
        <v>417</v>
      </c>
      <c r="C418" t="s">
        <v>571</v>
      </c>
      <c r="D418" s="4">
        <v>14800000</v>
      </c>
      <c r="E418" s="4">
        <v>272678287</v>
      </c>
      <c r="F418" s="4">
        <f>Table1[[#This Row],[video views]]/Table1[[#This Row],[age_days]]</f>
        <v>86154.277093206954</v>
      </c>
      <c r="G418" s="4">
        <f>Table1[[#This Row],[video views]]/Table1[[#This Row],[uploads]]</f>
        <v>8019949.6176470593</v>
      </c>
      <c r="H418" t="s">
        <v>36</v>
      </c>
      <c r="I418" t="s">
        <v>571</v>
      </c>
      <c r="J418" s="4">
        <v>34</v>
      </c>
      <c r="K418" s="4">
        <f>Table1[[#This Row],[uploads]]/Table1[[#This Row],[age_years]]</f>
        <v>3.9210110584518167</v>
      </c>
      <c r="L418" t="s">
        <v>310</v>
      </c>
      <c r="M418" t="s">
        <v>311</v>
      </c>
      <c r="N418" t="s">
        <v>27</v>
      </c>
      <c r="O418">
        <v>3968552</v>
      </c>
      <c r="P418">
        <v>2600</v>
      </c>
      <c r="Q418">
        <v>4443</v>
      </c>
      <c r="R418">
        <v>37883</v>
      </c>
      <c r="S418" s="3">
        <v>9</v>
      </c>
      <c r="T418" s="3">
        <v>152</v>
      </c>
      <c r="U418" s="3">
        <f>(Table1[[#This Row],[lowest_monthly_earnings]]+Table1[[#This Row],[highest_monthly_earnings]])/2</f>
        <v>80.5</v>
      </c>
      <c r="V418" s="3">
        <v>114</v>
      </c>
      <c r="W418" s="3">
        <v>1800</v>
      </c>
      <c r="X418" s="3">
        <f>(Table1[[#This Row],[lowest_yearly_earnings]]+Table1[[#This Row],[highest_yearly_earnings]])/2</f>
        <v>957</v>
      </c>
      <c r="Y418" s="5">
        <v>3580</v>
      </c>
      <c r="Z418" s="6">
        <f>Table1[[#This Row],[subscribers_for_last_30_days]]/Table1[[#This Row],[subscribers]]</f>
        <v>2.418918918918919E-4</v>
      </c>
      <c r="AA418">
        <v>2015</v>
      </c>
      <c r="AB418" t="s">
        <v>47</v>
      </c>
      <c r="AC418">
        <v>31</v>
      </c>
      <c r="AD418" s="1" t="str">
        <f>_xlfn.CONCAT(Table1[[#This Row],[created_month]]," ",Table1[[#This Row],[created_year]])</f>
        <v>Jan 2015</v>
      </c>
      <c r="AE418">
        <f>"Sept 2023" - Table1[[#This Row],[month_created]]</f>
        <v>3165</v>
      </c>
      <c r="AF418" s="2">
        <f>Table1[[#This Row],[age_days]]/365</f>
        <v>8.6712328767123292</v>
      </c>
    </row>
    <row r="419" spans="1:32" x14ac:dyDescent="0.35">
      <c r="A419">
        <v>717</v>
      </c>
      <c r="B419">
        <f>_xlfn.RANK.EQ(Table1[[#This Row],[source_rank]],A:A,1)</f>
        <v>418</v>
      </c>
      <c r="C419" t="s">
        <v>572</v>
      </c>
      <c r="D419" s="4">
        <v>14700000</v>
      </c>
      <c r="E419" s="4">
        <v>1506796393</v>
      </c>
      <c r="F419" s="4">
        <f>Table1[[#This Row],[video views]]/Table1[[#This Row],[age_days]]</f>
        <v>303789.5953629032</v>
      </c>
      <c r="G419" s="4">
        <f>Table1[[#This Row],[video views]]/Table1[[#This Row],[uploads]]</f>
        <v>2719849.0848375452</v>
      </c>
      <c r="H419" t="s">
        <v>29</v>
      </c>
      <c r="I419" t="s">
        <v>573</v>
      </c>
      <c r="J419" s="4">
        <v>554</v>
      </c>
      <c r="K419" s="4">
        <f>Table1[[#This Row],[uploads]]/Table1[[#This Row],[age_years]]</f>
        <v>40.768145161290327</v>
      </c>
      <c r="L419" t="s">
        <v>149</v>
      </c>
      <c r="M419" t="s">
        <v>150</v>
      </c>
      <c r="N419" t="s">
        <v>29</v>
      </c>
      <c r="O419">
        <v>325721</v>
      </c>
      <c r="P419">
        <v>1549</v>
      </c>
      <c r="Q419">
        <v>2275</v>
      </c>
      <c r="R419">
        <v>226420</v>
      </c>
      <c r="S419" s="3">
        <v>57</v>
      </c>
      <c r="T419" s="3">
        <v>906</v>
      </c>
      <c r="U419" s="3">
        <f>(Table1[[#This Row],[lowest_monthly_earnings]]+Table1[[#This Row],[highest_monthly_earnings]])/2</f>
        <v>481.5</v>
      </c>
      <c r="V419" s="3">
        <v>679</v>
      </c>
      <c r="W419" s="3">
        <v>10900</v>
      </c>
      <c r="X419" s="3">
        <f>(Table1[[#This Row],[lowest_yearly_earnings]]+Table1[[#This Row],[highest_yearly_earnings]])/2</f>
        <v>5789.5</v>
      </c>
      <c r="Y419" s="5">
        <v>600</v>
      </c>
      <c r="Z419" s="6">
        <f>Table1[[#This Row],[subscribers_for_last_30_days]]/Table1[[#This Row],[subscribers]]</f>
        <v>4.0816326530612245E-5</v>
      </c>
      <c r="AA419">
        <v>2010</v>
      </c>
      <c r="AB419" t="s">
        <v>30</v>
      </c>
      <c r="AC419">
        <v>19</v>
      </c>
      <c r="AD419" s="1" t="str">
        <f>_xlfn.CONCAT(Table1[[#This Row],[created_month]]," ",Table1[[#This Row],[created_year]])</f>
        <v>Feb 2010</v>
      </c>
      <c r="AE419">
        <f>"Sept 2023" - Table1[[#This Row],[month_created]]</f>
        <v>4960</v>
      </c>
      <c r="AF419" s="2">
        <f>Table1[[#This Row],[age_days]]/365</f>
        <v>13.58904109589041</v>
      </c>
    </row>
    <row r="420" spans="1:32" x14ac:dyDescent="0.35">
      <c r="A420">
        <v>719</v>
      </c>
      <c r="B420">
        <f>_xlfn.RANK.EQ(Table1[[#This Row],[source_rank]],A:A,1)</f>
        <v>419</v>
      </c>
      <c r="C420" t="s">
        <v>574</v>
      </c>
      <c r="D420" s="4">
        <v>14700000</v>
      </c>
      <c r="E420" s="4">
        <v>4029253667</v>
      </c>
      <c r="F420" s="4">
        <f>Table1[[#This Row],[video views]]/Table1[[#This Row],[age_days]]</f>
        <v>1336845.9412740543</v>
      </c>
      <c r="G420" s="4">
        <f>Table1[[#This Row],[video views]]/Table1[[#This Row],[uploads]]</f>
        <v>92490.443187035169</v>
      </c>
      <c r="H420" t="s">
        <v>32</v>
      </c>
      <c r="I420" t="s">
        <v>574</v>
      </c>
      <c r="J420" s="4">
        <v>43564</v>
      </c>
      <c r="K420" s="4">
        <f>Table1[[#This Row],[uploads]]/Table1[[#This Row],[age_years]]</f>
        <v>5275.6668878566688</v>
      </c>
      <c r="L420" t="s">
        <v>21</v>
      </c>
      <c r="M420" t="s">
        <v>22</v>
      </c>
      <c r="N420" t="s">
        <v>32</v>
      </c>
      <c r="O420">
        <v>1879</v>
      </c>
      <c r="P420">
        <v>106</v>
      </c>
      <c r="Q420">
        <v>36</v>
      </c>
      <c r="R420">
        <v>74483000</v>
      </c>
      <c r="S420" s="3">
        <v>18600</v>
      </c>
      <c r="T420" s="3">
        <v>297900</v>
      </c>
      <c r="U420" s="3">
        <f>(Table1[[#This Row],[lowest_monthly_earnings]]+Table1[[#This Row],[highest_monthly_earnings]])/2</f>
        <v>158250</v>
      </c>
      <c r="V420" s="3">
        <v>223400</v>
      </c>
      <c r="W420" s="3">
        <v>3600000</v>
      </c>
      <c r="X420" s="3">
        <f>(Table1[[#This Row],[lowest_yearly_earnings]]+Table1[[#This Row],[highest_yearly_earnings]])/2</f>
        <v>1911700</v>
      </c>
      <c r="Y420" s="5">
        <v>200000</v>
      </c>
      <c r="Z420" s="6">
        <f>Table1[[#This Row],[subscribers_for_last_30_days]]/Table1[[#This Row],[subscribers]]</f>
        <v>1.3605442176870748E-2</v>
      </c>
      <c r="AA420">
        <v>2015</v>
      </c>
      <c r="AB420" t="s">
        <v>56</v>
      </c>
      <c r="AC420">
        <v>22</v>
      </c>
      <c r="AD420" s="1" t="str">
        <f>_xlfn.CONCAT(Table1[[#This Row],[created_month]]," ",Table1[[#This Row],[created_year]])</f>
        <v>Jun 2015</v>
      </c>
      <c r="AE420">
        <f>"Sept 2023" - Table1[[#This Row],[month_created]]</f>
        <v>3014</v>
      </c>
      <c r="AF420" s="2">
        <f>Table1[[#This Row],[age_days]]/365</f>
        <v>8.257534246575343</v>
      </c>
    </row>
    <row r="421" spans="1:32" x14ac:dyDescent="0.35">
      <c r="A421">
        <v>720</v>
      </c>
      <c r="B421">
        <f>_xlfn.RANK.EQ(Table1[[#This Row],[source_rank]],A:A,1)</f>
        <v>420</v>
      </c>
      <c r="C421" t="s">
        <v>575</v>
      </c>
      <c r="D421" s="4">
        <v>14700000</v>
      </c>
      <c r="E421" s="4">
        <v>6751985988</v>
      </c>
      <c r="F421" s="4">
        <f>Table1[[#This Row],[video views]]/Table1[[#This Row],[age_days]]</f>
        <v>1056152.9779446269</v>
      </c>
      <c r="G421" s="4">
        <f>Table1[[#This Row],[video views]]/Table1[[#This Row],[uploads]]</f>
        <v>9673332.3610315192</v>
      </c>
      <c r="H421" t="s">
        <v>119</v>
      </c>
      <c r="I421" t="s">
        <v>575</v>
      </c>
      <c r="J421" s="4">
        <v>698</v>
      </c>
      <c r="K421" s="4">
        <f>Table1[[#This Row],[uploads]]/Table1[[#This Row],[age_years]]</f>
        <v>39.851399968715782</v>
      </c>
      <c r="L421" t="s">
        <v>25</v>
      </c>
      <c r="M421" t="s">
        <v>26</v>
      </c>
      <c r="N421" t="s">
        <v>29</v>
      </c>
      <c r="O421">
        <v>885</v>
      </c>
      <c r="P421">
        <v>154</v>
      </c>
      <c r="Q421">
        <v>149</v>
      </c>
      <c r="R421">
        <v>36338000</v>
      </c>
      <c r="S421" s="3">
        <v>9100</v>
      </c>
      <c r="T421" s="3">
        <v>145400</v>
      </c>
      <c r="U421" s="3">
        <f>(Table1[[#This Row],[lowest_monthly_earnings]]+Table1[[#This Row],[highest_monthly_earnings]])/2</f>
        <v>77250</v>
      </c>
      <c r="V421" s="3">
        <v>109000</v>
      </c>
      <c r="W421" s="3">
        <v>1700000</v>
      </c>
      <c r="X421" s="3">
        <f>(Table1[[#This Row],[lowest_yearly_earnings]]+Table1[[#This Row],[highest_yearly_earnings]])/2</f>
        <v>904500</v>
      </c>
      <c r="Y421" s="5">
        <v>100000</v>
      </c>
      <c r="Z421" s="6">
        <f>Table1[[#This Row],[subscribers_for_last_30_days]]/Table1[[#This Row],[subscribers]]</f>
        <v>6.8027210884353739E-3</v>
      </c>
      <c r="AA421">
        <v>2006</v>
      </c>
      <c r="AB421" t="s">
        <v>23</v>
      </c>
      <c r="AC421">
        <v>26</v>
      </c>
      <c r="AD421" s="1" t="str">
        <f>_xlfn.CONCAT(Table1[[#This Row],[created_month]]," ",Table1[[#This Row],[created_year]])</f>
        <v>Mar 2006</v>
      </c>
      <c r="AE421">
        <f>"Sept 2023" - Table1[[#This Row],[month_created]]</f>
        <v>6393</v>
      </c>
      <c r="AF421" s="2">
        <f>Table1[[#This Row],[age_days]]/365</f>
        <v>17.515068493150686</v>
      </c>
    </row>
    <row r="422" spans="1:32" x14ac:dyDescent="0.35">
      <c r="A422">
        <v>722</v>
      </c>
      <c r="B422">
        <f>_xlfn.RANK.EQ(Table1[[#This Row],[source_rank]],A:A,1)</f>
        <v>421</v>
      </c>
      <c r="C422" t="s">
        <v>576</v>
      </c>
      <c r="D422" s="4">
        <v>14700000</v>
      </c>
      <c r="E422" s="4">
        <v>8882319696</v>
      </c>
      <c r="F422" s="4">
        <f>Table1[[#This Row],[video views]]/Table1[[#This Row],[age_days]]</f>
        <v>2084562.237972307</v>
      </c>
      <c r="G422" s="4">
        <f>Table1[[#This Row],[video views]]/Table1[[#This Row],[uploads]]</f>
        <v>4450059.9679358713</v>
      </c>
      <c r="H422" t="s">
        <v>32</v>
      </c>
      <c r="I422" t="s">
        <v>576</v>
      </c>
      <c r="J422" s="4">
        <v>1996</v>
      </c>
      <c r="K422" s="4">
        <f>Table1[[#This Row],[uploads]]/Table1[[#This Row],[age_years]]</f>
        <v>170.97864351091295</v>
      </c>
      <c r="L422" t="s">
        <v>25</v>
      </c>
      <c r="M422" t="s">
        <v>26</v>
      </c>
      <c r="N422" t="s">
        <v>32</v>
      </c>
      <c r="O422">
        <v>552</v>
      </c>
      <c r="P422">
        <v>154</v>
      </c>
      <c r="Q422">
        <v>36</v>
      </c>
      <c r="R422">
        <v>79402000</v>
      </c>
      <c r="S422" s="3">
        <v>19900</v>
      </c>
      <c r="T422" s="3">
        <v>317600</v>
      </c>
      <c r="U422" s="3">
        <f>(Table1[[#This Row],[lowest_monthly_earnings]]+Table1[[#This Row],[highest_monthly_earnings]])/2</f>
        <v>168750</v>
      </c>
      <c r="V422" s="3">
        <v>238200</v>
      </c>
      <c r="W422" s="3">
        <v>3800000</v>
      </c>
      <c r="X422" s="3">
        <f>(Table1[[#This Row],[lowest_yearly_earnings]]+Table1[[#This Row],[highest_yearly_earnings]])/2</f>
        <v>2019100</v>
      </c>
      <c r="Y422" s="5">
        <v>100000</v>
      </c>
      <c r="Z422" s="6">
        <f>Table1[[#This Row],[subscribers_for_last_30_days]]/Table1[[#This Row],[subscribers]]</f>
        <v>6.8027210884353739E-3</v>
      </c>
      <c r="AA422">
        <v>2012</v>
      </c>
      <c r="AB422" t="s">
        <v>47</v>
      </c>
      <c r="AC422">
        <v>28</v>
      </c>
      <c r="AD422" s="1" t="str">
        <f>_xlfn.CONCAT(Table1[[#This Row],[created_month]]," ",Table1[[#This Row],[created_year]])</f>
        <v>Jan 2012</v>
      </c>
      <c r="AE422">
        <f>"Sept 2023" - Table1[[#This Row],[month_created]]</f>
        <v>4261</v>
      </c>
      <c r="AF422" s="2">
        <f>Table1[[#This Row],[age_days]]/365</f>
        <v>11.673972602739726</v>
      </c>
    </row>
    <row r="423" spans="1:32" x14ac:dyDescent="0.35">
      <c r="A423">
        <v>723</v>
      </c>
      <c r="B423">
        <f>_xlfn.RANK.EQ(Table1[[#This Row],[source_rank]],A:A,1)</f>
        <v>422</v>
      </c>
      <c r="C423" t="s">
        <v>577</v>
      </c>
      <c r="D423" s="4">
        <v>14700000</v>
      </c>
      <c r="E423" s="4">
        <v>12362331529</v>
      </c>
      <c r="F423" s="4">
        <f>Table1[[#This Row],[video views]]/Table1[[#This Row],[age_days]]</f>
        <v>3442587.4489000277</v>
      </c>
      <c r="G423" s="4">
        <f>Table1[[#This Row],[video views]]/Table1[[#This Row],[uploads]]</f>
        <v>526280.61000425718</v>
      </c>
      <c r="H423" t="s">
        <v>29</v>
      </c>
      <c r="I423" t="s">
        <v>577</v>
      </c>
      <c r="J423" s="4">
        <v>23490</v>
      </c>
      <c r="K423" s="4">
        <f>Table1[[#This Row],[uploads]]/Table1[[#This Row],[age_years]]</f>
        <v>2387.593984962406</v>
      </c>
      <c r="L423" t="s">
        <v>21</v>
      </c>
      <c r="M423" t="s">
        <v>22</v>
      </c>
      <c r="N423" t="s">
        <v>29</v>
      </c>
      <c r="O423">
        <v>310</v>
      </c>
      <c r="P423">
        <v>105</v>
      </c>
      <c r="Q423">
        <v>148</v>
      </c>
      <c r="R423">
        <v>347603000</v>
      </c>
      <c r="S423" s="3">
        <v>86900</v>
      </c>
      <c r="T423" s="3">
        <v>1400000</v>
      </c>
      <c r="U423" s="3">
        <f>(Table1[[#This Row],[lowest_monthly_earnings]]+Table1[[#This Row],[highest_monthly_earnings]])/2</f>
        <v>743450</v>
      </c>
      <c r="V423" s="3">
        <v>1000000</v>
      </c>
      <c r="W423" s="3">
        <v>16700000</v>
      </c>
      <c r="X423" s="3">
        <f>(Table1[[#This Row],[lowest_yearly_earnings]]+Table1[[#This Row],[highest_yearly_earnings]])/2</f>
        <v>8850000</v>
      </c>
      <c r="Y423" s="5">
        <v>400000</v>
      </c>
      <c r="Z423" s="6">
        <f>Table1[[#This Row],[subscribers_for_last_30_days]]/Table1[[#This Row],[subscribers]]</f>
        <v>2.7210884353741496E-2</v>
      </c>
      <c r="AA423">
        <v>2013</v>
      </c>
      <c r="AB423" t="s">
        <v>91</v>
      </c>
      <c r="AC423">
        <v>28</v>
      </c>
      <c r="AD423" s="1" t="str">
        <f>_xlfn.CONCAT(Table1[[#This Row],[created_month]]," ",Table1[[#This Row],[created_year]])</f>
        <v>Nov 2013</v>
      </c>
      <c r="AE423">
        <f>"Sept 2023" - Table1[[#This Row],[month_created]]</f>
        <v>3591</v>
      </c>
      <c r="AF423" s="2">
        <f>Table1[[#This Row],[age_days]]/365</f>
        <v>9.838356164383562</v>
      </c>
    </row>
    <row r="424" spans="1:32" x14ac:dyDescent="0.35">
      <c r="A424">
        <v>724</v>
      </c>
      <c r="B424">
        <f>_xlfn.RANK.EQ(Table1[[#This Row],[source_rank]],A:A,1)</f>
        <v>423</v>
      </c>
      <c r="C424" t="s">
        <v>578</v>
      </c>
      <c r="D424" s="4">
        <v>14700000</v>
      </c>
      <c r="E424" s="4">
        <v>12961669452</v>
      </c>
      <c r="F424" s="4">
        <f>Table1[[#This Row],[video views]]/Table1[[#This Row],[age_days]]</f>
        <v>2077190.6173076923</v>
      </c>
      <c r="G424" s="4">
        <f>Table1[[#This Row],[video views]]/Table1[[#This Row],[uploads]]</f>
        <v>160357.16258814797</v>
      </c>
      <c r="H424" t="s">
        <v>85</v>
      </c>
      <c r="I424" t="s">
        <v>578</v>
      </c>
      <c r="J424" s="4">
        <v>80830</v>
      </c>
      <c r="K424" s="4">
        <f>Table1[[#This Row],[uploads]]/Table1[[#This Row],[age_years]]</f>
        <v>4728.0368589743584</v>
      </c>
      <c r="L424" t="s">
        <v>25</v>
      </c>
      <c r="M424" t="s">
        <v>26</v>
      </c>
      <c r="N424" t="s">
        <v>86</v>
      </c>
      <c r="O424">
        <v>289</v>
      </c>
      <c r="P424">
        <v>154</v>
      </c>
      <c r="Q424">
        <v>18</v>
      </c>
      <c r="R424">
        <v>185709000</v>
      </c>
      <c r="S424" s="3">
        <v>46400</v>
      </c>
      <c r="T424" s="3">
        <v>742800</v>
      </c>
      <c r="U424" s="3">
        <f>(Table1[[#This Row],[lowest_monthly_earnings]]+Table1[[#This Row],[highest_monthly_earnings]])/2</f>
        <v>394600</v>
      </c>
      <c r="V424" s="3">
        <v>557100</v>
      </c>
      <c r="W424" s="3">
        <v>8900000</v>
      </c>
      <c r="X424" s="3">
        <f>(Table1[[#This Row],[lowest_yearly_earnings]]+Table1[[#This Row],[highest_yearly_earnings]])/2</f>
        <v>4728550</v>
      </c>
      <c r="Y424" s="5">
        <v>100000</v>
      </c>
      <c r="Z424" s="6">
        <f>Table1[[#This Row],[subscribers_for_last_30_days]]/Table1[[#This Row],[subscribers]]</f>
        <v>6.8027210884353739E-3</v>
      </c>
      <c r="AA424">
        <v>2006</v>
      </c>
      <c r="AB424" t="s">
        <v>57</v>
      </c>
      <c r="AC424">
        <v>7</v>
      </c>
      <c r="AD424" s="1" t="str">
        <f>_xlfn.CONCAT(Table1[[#This Row],[created_month]]," ",Table1[[#This Row],[created_year]])</f>
        <v>Aug 2006</v>
      </c>
      <c r="AE424">
        <f>"Sept 2023" - Table1[[#This Row],[month_created]]</f>
        <v>6240</v>
      </c>
      <c r="AF424" s="2">
        <f>Table1[[#This Row],[age_days]]/365</f>
        <v>17.095890410958905</v>
      </c>
    </row>
    <row r="425" spans="1:32" x14ac:dyDescent="0.35">
      <c r="A425">
        <v>725</v>
      </c>
      <c r="B425">
        <f>_xlfn.RANK.EQ(Table1[[#This Row],[source_rank]],A:A,1)</f>
        <v>424</v>
      </c>
      <c r="C425" t="s">
        <v>579</v>
      </c>
      <c r="D425" s="4">
        <v>14700000</v>
      </c>
      <c r="E425" s="4">
        <v>4684983333</v>
      </c>
      <c r="F425" s="4">
        <f>Table1[[#This Row],[video views]]/Table1[[#This Row],[age_days]]</f>
        <v>1373895.4055718475</v>
      </c>
      <c r="G425" s="4">
        <f>Table1[[#This Row],[video views]]/Table1[[#This Row],[uploads]]</f>
        <v>1177723.3114630468</v>
      </c>
      <c r="H425" t="s">
        <v>20</v>
      </c>
      <c r="I425" t="s">
        <v>579</v>
      </c>
      <c r="J425" s="4">
        <v>3978</v>
      </c>
      <c r="K425" s="4">
        <f>Table1[[#This Row],[uploads]]/Table1[[#This Row],[age_years]]</f>
        <v>425.7976539589443</v>
      </c>
      <c r="L425" t="s">
        <v>70</v>
      </c>
      <c r="M425" t="s">
        <v>71</v>
      </c>
      <c r="N425" t="s">
        <v>29</v>
      </c>
      <c r="O425">
        <v>1501</v>
      </c>
      <c r="P425">
        <v>39</v>
      </c>
      <c r="Q425">
        <v>149</v>
      </c>
      <c r="R425">
        <v>40975000</v>
      </c>
      <c r="S425" s="3">
        <v>10200</v>
      </c>
      <c r="T425" s="3">
        <v>163900</v>
      </c>
      <c r="U425" s="3">
        <f>(Table1[[#This Row],[lowest_monthly_earnings]]+Table1[[#This Row],[highest_monthly_earnings]])/2</f>
        <v>87050</v>
      </c>
      <c r="V425" s="3">
        <v>122900</v>
      </c>
      <c r="W425" s="3">
        <v>2000000</v>
      </c>
      <c r="X425" s="3">
        <f>(Table1[[#This Row],[lowest_yearly_earnings]]+Table1[[#This Row],[highest_yearly_earnings]])/2</f>
        <v>1061450</v>
      </c>
      <c r="Y425" s="5">
        <v>100000</v>
      </c>
      <c r="Z425" s="6">
        <f>Table1[[#This Row],[subscribers_for_last_30_days]]/Table1[[#This Row],[subscribers]]</f>
        <v>6.8027210884353739E-3</v>
      </c>
      <c r="AA425">
        <v>2014</v>
      </c>
      <c r="AB425" t="s">
        <v>37</v>
      </c>
      <c r="AC425">
        <v>27</v>
      </c>
      <c r="AD425" s="1" t="str">
        <f>_xlfn.CONCAT(Table1[[#This Row],[created_month]]," ",Table1[[#This Row],[created_year]])</f>
        <v>May 2014</v>
      </c>
      <c r="AE425">
        <f>"Sept 2023" - Table1[[#This Row],[month_created]]</f>
        <v>3410</v>
      </c>
      <c r="AF425" s="2">
        <f>Table1[[#This Row],[age_days]]/365</f>
        <v>9.3424657534246567</v>
      </c>
    </row>
    <row r="426" spans="1:32" x14ac:dyDescent="0.35">
      <c r="A426">
        <v>726</v>
      </c>
      <c r="B426">
        <f>_xlfn.RANK.EQ(Table1[[#This Row],[source_rank]],A:A,1)</f>
        <v>425</v>
      </c>
      <c r="C426" t="s">
        <v>580</v>
      </c>
      <c r="D426" s="4">
        <v>14600000</v>
      </c>
      <c r="E426" s="4">
        <v>2613197447</v>
      </c>
      <c r="F426" s="4">
        <f>Table1[[#This Row],[video views]]/Table1[[#This Row],[age_days]]</f>
        <v>817646.26001251559</v>
      </c>
      <c r="G426" s="4">
        <f>Table1[[#This Row],[video views]]/Table1[[#This Row],[uploads]]</f>
        <v>5333056.0142857144</v>
      </c>
      <c r="H426" t="s">
        <v>29</v>
      </c>
      <c r="I426" t="s">
        <v>580</v>
      </c>
      <c r="J426" s="4">
        <v>490</v>
      </c>
      <c r="K426" s="4">
        <f>Table1[[#This Row],[uploads]]/Table1[[#This Row],[age_years]]</f>
        <v>55.960575719649569</v>
      </c>
      <c r="L426" t="s">
        <v>581</v>
      </c>
      <c r="M426" t="s">
        <v>582</v>
      </c>
      <c r="N426" t="s">
        <v>29</v>
      </c>
      <c r="O426">
        <v>3458</v>
      </c>
      <c r="P426">
        <v>1</v>
      </c>
      <c r="Q426">
        <v>150</v>
      </c>
      <c r="R426">
        <v>16409000</v>
      </c>
      <c r="S426" s="3">
        <v>4100</v>
      </c>
      <c r="T426" s="3">
        <v>65600</v>
      </c>
      <c r="U426" s="3">
        <f>(Table1[[#This Row],[lowest_monthly_earnings]]+Table1[[#This Row],[highest_monthly_earnings]])/2</f>
        <v>34850</v>
      </c>
      <c r="V426" s="3">
        <v>49200</v>
      </c>
      <c r="W426" s="3">
        <v>787600</v>
      </c>
      <c r="X426" s="3">
        <f>(Table1[[#This Row],[lowest_yearly_earnings]]+Table1[[#This Row],[highest_yearly_earnings]])/2</f>
        <v>418400</v>
      </c>
      <c r="Y426" s="5">
        <v>100000</v>
      </c>
      <c r="Z426" s="6">
        <f>Table1[[#This Row],[subscribers_for_last_30_days]]/Table1[[#This Row],[subscribers]]</f>
        <v>6.8493150684931503E-3</v>
      </c>
      <c r="AA426">
        <v>2014</v>
      </c>
      <c r="AB426" t="s">
        <v>52</v>
      </c>
      <c r="AC426">
        <v>29</v>
      </c>
      <c r="AD426" s="1" t="str">
        <f>_xlfn.CONCAT(Table1[[#This Row],[created_month]]," ",Table1[[#This Row],[created_year]])</f>
        <v>Dec 2014</v>
      </c>
      <c r="AE426">
        <f>"Sept 2023" - Table1[[#This Row],[month_created]]</f>
        <v>3196</v>
      </c>
      <c r="AF426" s="2">
        <f>Table1[[#This Row],[age_days]]/365</f>
        <v>8.7561643835616429</v>
      </c>
    </row>
    <row r="427" spans="1:32" x14ac:dyDescent="0.35">
      <c r="A427">
        <v>728</v>
      </c>
      <c r="B427">
        <f>_xlfn.RANK.EQ(Table1[[#This Row],[source_rank]],A:A,1)</f>
        <v>426</v>
      </c>
      <c r="C427" t="s">
        <v>583</v>
      </c>
      <c r="D427" s="4">
        <v>14600000</v>
      </c>
      <c r="E427" s="4">
        <v>3603556207</v>
      </c>
      <c r="F427" s="4">
        <f>Table1[[#This Row],[video views]]/Table1[[#This Row],[age_days]]</f>
        <v>883441.09021819069</v>
      </c>
      <c r="G427" s="4">
        <f>Table1[[#This Row],[video views]]/Table1[[#This Row],[uploads]]</f>
        <v>2896749.3625401929</v>
      </c>
      <c r="H427" t="s">
        <v>38</v>
      </c>
      <c r="I427" t="s">
        <v>583</v>
      </c>
      <c r="J427" s="4">
        <v>1244</v>
      </c>
      <c r="K427" s="4">
        <f>Table1[[#This Row],[uploads]]/Table1[[#This Row],[age_years]]</f>
        <v>111.31649914194657</v>
      </c>
      <c r="L427" t="s">
        <v>25</v>
      </c>
      <c r="M427" t="s">
        <v>26</v>
      </c>
      <c r="N427" t="s">
        <v>29</v>
      </c>
      <c r="O427">
        <v>2223</v>
      </c>
      <c r="P427">
        <v>155</v>
      </c>
      <c r="Q427">
        <v>150</v>
      </c>
      <c r="R427">
        <v>92594000</v>
      </c>
      <c r="S427" s="3">
        <v>23100</v>
      </c>
      <c r="T427" s="3">
        <v>370400</v>
      </c>
      <c r="U427" s="3">
        <f>(Table1[[#This Row],[lowest_monthly_earnings]]+Table1[[#This Row],[highest_monthly_earnings]])/2</f>
        <v>196750</v>
      </c>
      <c r="V427" s="3">
        <v>277800</v>
      </c>
      <c r="W427" s="3">
        <v>4400000</v>
      </c>
      <c r="X427" s="3">
        <f>(Table1[[#This Row],[lowest_yearly_earnings]]+Table1[[#This Row],[highest_yearly_earnings]])/2</f>
        <v>2338900</v>
      </c>
      <c r="Y427" s="5">
        <v>400000</v>
      </c>
      <c r="Z427" s="6">
        <f>Table1[[#This Row],[subscribers_for_last_30_days]]/Table1[[#This Row],[subscribers]]</f>
        <v>2.7397260273972601E-2</v>
      </c>
      <c r="AA427">
        <v>2012</v>
      </c>
      <c r="AB427" t="s">
        <v>62</v>
      </c>
      <c r="AC427">
        <v>9</v>
      </c>
      <c r="AD427" s="1" t="str">
        <f>_xlfn.CONCAT(Table1[[#This Row],[created_month]]," ",Table1[[#This Row],[created_year]])</f>
        <v>Jul 2012</v>
      </c>
      <c r="AE427">
        <f>"Sept 2023" - Table1[[#This Row],[month_created]]</f>
        <v>4079</v>
      </c>
      <c r="AF427" s="2">
        <f>Table1[[#This Row],[age_days]]/365</f>
        <v>11.175342465753424</v>
      </c>
    </row>
    <row r="428" spans="1:32" x14ac:dyDescent="0.35">
      <c r="A428">
        <v>730</v>
      </c>
      <c r="B428">
        <f>_xlfn.RANK.EQ(Table1[[#This Row],[source_rank]],A:A,1)</f>
        <v>427</v>
      </c>
      <c r="C428" t="s">
        <v>584</v>
      </c>
      <c r="D428" s="4">
        <v>14600000</v>
      </c>
      <c r="E428" s="4">
        <v>5766647017</v>
      </c>
      <c r="F428" s="4">
        <f>Table1[[#This Row],[video views]]/Table1[[#This Row],[age_days]]</f>
        <v>1413740.3817112038</v>
      </c>
      <c r="G428" s="4">
        <f>Table1[[#This Row],[video views]]/Table1[[#This Row],[uploads]]</f>
        <v>1438425.2973310053</v>
      </c>
      <c r="H428" t="s">
        <v>38</v>
      </c>
      <c r="I428" t="s">
        <v>290</v>
      </c>
      <c r="J428" s="4">
        <v>4009</v>
      </c>
      <c r="K428" s="4">
        <f>Table1[[#This Row],[uploads]]/Table1[[#This Row],[age_years]]</f>
        <v>358.73620985535672</v>
      </c>
      <c r="L428" t="s">
        <v>25</v>
      </c>
      <c r="M428" t="s">
        <v>26</v>
      </c>
      <c r="N428" t="s">
        <v>29</v>
      </c>
      <c r="O428">
        <v>621</v>
      </c>
      <c r="P428">
        <v>78</v>
      </c>
      <c r="Q428">
        <v>72</v>
      </c>
      <c r="R428">
        <v>151697000</v>
      </c>
      <c r="S428" s="3">
        <v>37900</v>
      </c>
      <c r="T428" s="3">
        <v>606800</v>
      </c>
      <c r="U428" s="3">
        <f>(Table1[[#This Row],[lowest_monthly_earnings]]+Table1[[#This Row],[highest_monthly_earnings]])/2</f>
        <v>322350</v>
      </c>
      <c r="V428" s="3">
        <v>455100</v>
      </c>
      <c r="W428" s="3">
        <v>7300000</v>
      </c>
      <c r="X428" s="3">
        <f>(Table1[[#This Row],[lowest_yearly_earnings]]+Table1[[#This Row],[highest_yearly_earnings]])/2</f>
        <v>3877550</v>
      </c>
      <c r="Y428" s="5">
        <v>200000</v>
      </c>
      <c r="Z428" s="6">
        <f>Table1[[#This Row],[subscribers_for_last_30_days]]/Table1[[#This Row],[subscribers]]</f>
        <v>1.3698630136986301E-2</v>
      </c>
      <c r="AA428">
        <v>2012</v>
      </c>
      <c r="AB428" t="s">
        <v>62</v>
      </c>
      <c r="AC428">
        <v>4</v>
      </c>
      <c r="AD428" s="1" t="str">
        <f>_xlfn.CONCAT(Table1[[#This Row],[created_month]]," ",Table1[[#This Row],[created_year]])</f>
        <v>Jul 2012</v>
      </c>
      <c r="AE428">
        <f>"Sept 2023" - Table1[[#This Row],[month_created]]</f>
        <v>4079</v>
      </c>
      <c r="AF428" s="2">
        <f>Table1[[#This Row],[age_days]]/365</f>
        <v>11.175342465753424</v>
      </c>
    </row>
    <row r="429" spans="1:32" x14ac:dyDescent="0.35">
      <c r="A429">
        <v>732</v>
      </c>
      <c r="B429">
        <f>_xlfn.RANK.EQ(Table1[[#This Row],[source_rank]],A:A,1)</f>
        <v>428</v>
      </c>
      <c r="C429" t="s">
        <v>585</v>
      </c>
      <c r="D429" s="4">
        <v>14600000</v>
      </c>
      <c r="E429" s="4">
        <v>11182302317</v>
      </c>
      <c r="F429" s="4">
        <f>Table1[[#This Row],[video views]]/Table1[[#This Row],[age_days]]</f>
        <v>3370193.5855937311</v>
      </c>
      <c r="G429" s="4">
        <f>Table1[[#This Row],[video views]]/Table1[[#This Row],[uploads]]</f>
        <v>9272224.1434494201</v>
      </c>
      <c r="H429" t="s">
        <v>20</v>
      </c>
      <c r="I429" t="s">
        <v>585</v>
      </c>
      <c r="J429" s="4">
        <v>1206</v>
      </c>
      <c r="K429" s="4">
        <f>Table1[[#This Row],[uploads]]/Table1[[#This Row],[age_years]]</f>
        <v>132.66726943942132</v>
      </c>
      <c r="L429" t="s">
        <v>70</v>
      </c>
      <c r="M429" t="s">
        <v>71</v>
      </c>
      <c r="N429" t="s">
        <v>20</v>
      </c>
      <c r="O429">
        <v>369</v>
      </c>
      <c r="P429">
        <v>40</v>
      </c>
      <c r="Q429">
        <v>131</v>
      </c>
      <c r="R429">
        <v>109865000</v>
      </c>
      <c r="S429" s="3">
        <v>27500</v>
      </c>
      <c r="T429" s="3">
        <v>439500</v>
      </c>
      <c r="U429" s="3">
        <f>(Table1[[#This Row],[lowest_monthly_earnings]]+Table1[[#This Row],[highest_monthly_earnings]])/2</f>
        <v>233500</v>
      </c>
      <c r="V429" s="3">
        <v>329600</v>
      </c>
      <c r="W429" s="3">
        <v>5300000</v>
      </c>
      <c r="X429" s="3">
        <f>(Table1[[#This Row],[lowest_yearly_earnings]]+Table1[[#This Row],[highest_yearly_earnings]])/2</f>
        <v>2814800</v>
      </c>
      <c r="Y429" s="5">
        <v>100000</v>
      </c>
      <c r="Z429" s="6">
        <f>Table1[[#This Row],[subscribers_for_last_30_days]]/Table1[[#This Row],[subscribers]]</f>
        <v>6.8493150684931503E-3</v>
      </c>
      <c r="AA429">
        <v>2014</v>
      </c>
      <c r="AB429" t="s">
        <v>57</v>
      </c>
      <c r="AC429">
        <v>19</v>
      </c>
      <c r="AD429" s="1" t="str">
        <f>_xlfn.CONCAT(Table1[[#This Row],[created_month]]," ",Table1[[#This Row],[created_year]])</f>
        <v>Aug 2014</v>
      </c>
      <c r="AE429">
        <f>"Sept 2023" - Table1[[#This Row],[month_created]]</f>
        <v>3318</v>
      </c>
      <c r="AF429" s="2">
        <f>Table1[[#This Row],[age_days]]/365</f>
        <v>9.0904109589041102</v>
      </c>
    </row>
    <row r="430" spans="1:32" x14ac:dyDescent="0.35">
      <c r="A430">
        <v>734</v>
      </c>
      <c r="B430">
        <f>_xlfn.RANK.EQ(Table1[[#This Row],[source_rank]],A:A,1)</f>
        <v>429</v>
      </c>
      <c r="C430" t="s">
        <v>586</v>
      </c>
      <c r="D430" s="4">
        <v>14600000</v>
      </c>
      <c r="E430" s="4">
        <v>2750902766</v>
      </c>
      <c r="F430" s="4">
        <f>Table1[[#This Row],[video views]]/Table1[[#This Row],[age_days]]</f>
        <v>814117.42113051203</v>
      </c>
      <c r="G430" s="4">
        <f>Table1[[#This Row],[video views]]/Table1[[#This Row],[uploads]]</f>
        <v>4562027.8043117747</v>
      </c>
      <c r="H430" t="s">
        <v>59</v>
      </c>
      <c r="I430" t="s">
        <v>586</v>
      </c>
      <c r="J430" s="4">
        <v>603</v>
      </c>
      <c r="K430" s="4">
        <f>Table1[[#This Row],[uploads]]/Table1[[#This Row],[age_years]]</f>
        <v>65.136134951168984</v>
      </c>
      <c r="L430" t="s">
        <v>139</v>
      </c>
      <c r="M430" t="s">
        <v>140</v>
      </c>
      <c r="N430" t="s">
        <v>20</v>
      </c>
      <c r="O430">
        <v>3248</v>
      </c>
      <c r="P430">
        <v>27</v>
      </c>
      <c r="Q430">
        <v>131</v>
      </c>
      <c r="R430">
        <v>50677000</v>
      </c>
      <c r="S430" s="3">
        <v>12700</v>
      </c>
      <c r="T430" s="3">
        <v>202700</v>
      </c>
      <c r="U430" s="3">
        <f>(Table1[[#This Row],[lowest_monthly_earnings]]+Table1[[#This Row],[highest_monthly_earnings]])/2</f>
        <v>107700</v>
      </c>
      <c r="V430" s="3">
        <v>152000</v>
      </c>
      <c r="W430" s="3">
        <v>2400000</v>
      </c>
      <c r="X430" s="3">
        <f>(Table1[[#This Row],[lowest_yearly_earnings]]+Table1[[#This Row],[highest_yearly_earnings]])/2</f>
        <v>1276000</v>
      </c>
      <c r="Y430" s="5">
        <v>100000</v>
      </c>
      <c r="Z430" s="6">
        <f>Table1[[#This Row],[subscribers_for_last_30_days]]/Table1[[#This Row],[subscribers]]</f>
        <v>6.8493150684931503E-3</v>
      </c>
      <c r="AA430">
        <v>2014</v>
      </c>
      <c r="AB430" t="s">
        <v>56</v>
      </c>
      <c r="AC430">
        <v>24</v>
      </c>
      <c r="AD430" s="1" t="str">
        <f>_xlfn.CONCAT(Table1[[#This Row],[created_month]]," ",Table1[[#This Row],[created_year]])</f>
        <v>Jun 2014</v>
      </c>
      <c r="AE430">
        <f>"Sept 2023" - Table1[[#This Row],[month_created]]</f>
        <v>3379</v>
      </c>
      <c r="AF430" s="2">
        <f>Table1[[#This Row],[age_days]]/365</f>
        <v>9.257534246575343</v>
      </c>
    </row>
    <row r="431" spans="1:32" x14ac:dyDescent="0.35">
      <c r="A431">
        <v>735</v>
      </c>
      <c r="B431">
        <f>_xlfn.RANK.EQ(Table1[[#This Row],[source_rank]],A:A,1)</f>
        <v>430</v>
      </c>
      <c r="C431" t="s">
        <v>587</v>
      </c>
      <c r="D431" s="4">
        <v>14600000</v>
      </c>
      <c r="E431" s="4">
        <v>5525773746</v>
      </c>
      <c r="F431" s="4">
        <f>Table1[[#This Row],[video views]]/Table1[[#This Row],[age_days]]</f>
        <v>3861477.111111111</v>
      </c>
      <c r="G431" s="4">
        <f>Table1[[#This Row],[video views]]/Table1[[#This Row],[uploads]]</f>
        <v>9867453.1178571433</v>
      </c>
      <c r="H431" t="s">
        <v>119</v>
      </c>
      <c r="I431" t="s">
        <v>587</v>
      </c>
      <c r="J431" s="4">
        <v>560</v>
      </c>
      <c r="K431" s="4">
        <f>Table1[[#This Row],[uploads]]/Table1[[#This Row],[age_years]]</f>
        <v>142.83717679944095</v>
      </c>
      <c r="L431" t="s">
        <v>21</v>
      </c>
      <c r="M431" t="s">
        <v>22</v>
      </c>
      <c r="N431" t="s">
        <v>77</v>
      </c>
      <c r="O431">
        <v>1185</v>
      </c>
      <c r="P431">
        <v>106</v>
      </c>
      <c r="Q431">
        <v>38</v>
      </c>
      <c r="R431">
        <v>139116000</v>
      </c>
      <c r="S431" s="3">
        <v>34800</v>
      </c>
      <c r="T431" s="3">
        <v>556500</v>
      </c>
      <c r="U431" s="3">
        <f>(Table1[[#This Row],[lowest_monthly_earnings]]+Table1[[#This Row],[highest_monthly_earnings]])/2</f>
        <v>295650</v>
      </c>
      <c r="V431" s="3">
        <v>417300</v>
      </c>
      <c r="W431" s="3">
        <v>6700000</v>
      </c>
      <c r="X431" s="3">
        <f>(Table1[[#This Row],[lowest_yearly_earnings]]+Table1[[#This Row],[highest_yearly_earnings]])/2</f>
        <v>3558650</v>
      </c>
      <c r="Y431" s="5">
        <v>500000</v>
      </c>
      <c r="Z431" s="6">
        <f>Table1[[#This Row],[subscribers_for_last_30_days]]/Table1[[#This Row],[subscribers]]</f>
        <v>3.4246575342465752E-2</v>
      </c>
      <c r="AA431">
        <v>2019</v>
      </c>
      <c r="AB431" t="s">
        <v>83</v>
      </c>
      <c r="AC431">
        <v>28</v>
      </c>
      <c r="AD431" s="1" t="str">
        <f>_xlfn.CONCAT(Table1[[#This Row],[created_month]]," ",Table1[[#This Row],[created_year]])</f>
        <v>Oct 2019</v>
      </c>
      <c r="AE431">
        <f>"Sept 2023" - Table1[[#This Row],[month_created]]</f>
        <v>1431</v>
      </c>
      <c r="AF431" s="2">
        <f>Table1[[#This Row],[age_days]]/365</f>
        <v>3.9205479452054797</v>
      </c>
    </row>
    <row r="432" spans="1:32" x14ac:dyDescent="0.35">
      <c r="A432">
        <v>742</v>
      </c>
      <c r="B432">
        <f>_xlfn.RANK.EQ(Table1[[#This Row],[source_rank]],A:A,1)</f>
        <v>431</v>
      </c>
      <c r="C432" t="s">
        <v>588</v>
      </c>
      <c r="D432" s="4">
        <v>14500000</v>
      </c>
      <c r="E432" s="4">
        <v>4598387043</v>
      </c>
      <c r="F432" s="4">
        <f>Table1[[#This Row],[video views]]/Table1[[#This Row],[age_days]]</f>
        <v>722789.53835271928</v>
      </c>
      <c r="G432" s="4">
        <f>Table1[[#This Row],[video views]]/Table1[[#This Row],[uploads]]</f>
        <v>242377.55866540165</v>
      </c>
      <c r="H432" t="s">
        <v>85</v>
      </c>
      <c r="I432" t="s">
        <v>588</v>
      </c>
      <c r="J432" s="4">
        <v>18972</v>
      </c>
      <c r="K432" s="4">
        <f>Table1[[#This Row],[uploads]]/Table1[[#This Row],[age_years]]</f>
        <v>1088.4596038981451</v>
      </c>
      <c r="L432" t="s">
        <v>60</v>
      </c>
      <c r="M432" t="s">
        <v>61</v>
      </c>
      <c r="N432" t="s">
        <v>86</v>
      </c>
      <c r="O432">
        <v>1548</v>
      </c>
      <c r="P432">
        <v>26</v>
      </c>
      <c r="Q432">
        <v>19</v>
      </c>
      <c r="R432">
        <v>66273000</v>
      </c>
      <c r="S432" s="3">
        <v>16600</v>
      </c>
      <c r="T432" s="3">
        <v>265100</v>
      </c>
      <c r="U432" s="3">
        <f>(Table1[[#This Row],[lowest_monthly_earnings]]+Table1[[#This Row],[highest_monthly_earnings]])/2</f>
        <v>140850</v>
      </c>
      <c r="V432" s="3">
        <v>198800</v>
      </c>
      <c r="W432" s="3">
        <v>3200000</v>
      </c>
      <c r="X432" s="3">
        <f>(Table1[[#This Row],[lowest_yearly_earnings]]+Table1[[#This Row],[highest_yearly_earnings]])/2</f>
        <v>1699400</v>
      </c>
      <c r="Y432" s="5">
        <v>100000</v>
      </c>
      <c r="Z432" s="6">
        <f>Table1[[#This Row],[subscribers_for_last_30_days]]/Table1[[#This Row],[subscribers]]</f>
        <v>6.8965517241379309E-3</v>
      </c>
      <c r="AA432">
        <v>2006</v>
      </c>
      <c r="AB432" t="s">
        <v>41</v>
      </c>
      <c r="AC432">
        <v>8</v>
      </c>
      <c r="AD432" s="1" t="str">
        <f>_xlfn.CONCAT(Table1[[#This Row],[created_month]]," ",Table1[[#This Row],[created_year]])</f>
        <v>Apr 2006</v>
      </c>
      <c r="AE432">
        <f>"Sept 2023" - Table1[[#This Row],[month_created]]</f>
        <v>6362</v>
      </c>
      <c r="AF432" s="2">
        <f>Table1[[#This Row],[age_days]]/365</f>
        <v>17.43013698630137</v>
      </c>
    </row>
    <row r="433" spans="1:32" x14ac:dyDescent="0.35">
      <c r="A433">
        <v>745</v>
      </c>
      <c r="B433">
        <f>_xlfn.RANK.EQ(Table1[[#This Row],[source_rank]],A:A,1)</f>
        <v>432</v>
      </c>
      <c r="C433" t="s">
        <v>589</v>
      </c>
      <c r="D433" s="4">
        <v>14500000</v>
      </c>
      <c r="E433" s="4">
        <v>6290721701</v>
      </c>
      <c r="F433" s="4">
        <f>Table1[[#This Row],[video views]]/Table1[[#This Row],[age_days]]</f>
        <v>2490388.6385589866</v>
      </c>
      <c r="G433" s="4">
        <f>Table1[[#This Row],[video views]]/Table1[[#This Row],[uploads]]</f>
        <v>1313303.0691022964</v>
      </c>
      <c r="H433" t="s">
        <v>20</v>
      </c>
      <c r="I433" t="s">
        <v>589</v>
      </c>
      <c r="J433" s="4">
        <v>4790</v>
      </c>
      <c r="K433" s="4">
        <f>Table1[[#This Row],[uploads]]/Table1[[#This Row],[age_years]]</f>
        <v>692.14172604908947</v>
      </c>
      <c r="L433" t="s">
        <v>21</v>
      </c>
      <c r="M433" t="s">
        <v>22</v>
      </c>
      <c r="N433" t="s">
        <v>20</v>
      </c>
      <c r="O433">
        <v>981</v>
      </c>
      <c r="P433">
        <v>107</v>
      </c>
      <c r="Q433">
        <v>132</v>
      </c>
      <c r="R433">
        <v>48447000</v>
      </c>
      <c r="S433" s="3">
        <v>12100</v>
      </c>
      <c r="T433" s="3">
        <v>193800</v>
      </c>
      <c r="U433" s="3">
        <f>(Table1[[#This Row],[lowest_monthly_earnings]]+Table1[[#This Row],[highest_monthly_earnings]])/2</f>
        <v>102950</v>
      </c>
      <c r="V433" s="3">
        <v>145300</v>
      </c>
      <c r="W433" s="3">
        <v>2300000</v>
      </c>
      <c r="X433" s="3">
        <f>(Table1[[#This Row],[lowest_yearly_earnings]]+Table1[[#This Row],[highest_yearly_earnings]])/2</f>
        <v>1222650</v>
      </c>
      <c r="Y433" s="5">
        <v>200000</v>
      </c>
      <c r="Z433" s="6">
        <f>Table1[[#This Row],[subscribers_for_last_30_days]]/Table1[[#This Row],[subscribers]]</f>
        <v>1.3793103448275862E-2</v>
      </c>
      <c r="AA433">
        <v>2016</v>
      </c>
      <c r="AB433" t="s">
        <v>83</v>
      </c>
      <c r="AC433">
        <v>28</v>
      </c>
      <c r="AD433" s="1" t="str">
        <f>_xlfn.CONCAT(Table1[[#This Row],[created_month]]," ",Table1[[#This Row],[created_year]])</f>
        <v>Oct 2016</v>
      </c>
      <c r="AE433">
        <f>"Sept 2023" - Table1[[#This Row],[month_created]]</f>
        <v>2526</v>
      </c>
      <c r="AF433" s="2">
        <f>Table1[[#This Row],[age_days]]/365</f>
        <v>6.9205479452054792</v>
      </c>
    </row>
    <row r="434" spans="1:32" x14ac:dyDescent="0.35">
      <c r="A434">
        <v>747</v>
      </c>
      <c r="B434">
        <f>_xlfn.RANK.EQ(Table1[[#This Row],[source_rank]],A:A,1)</f>
        <v>433</v>
      </c>
      <c r="C434" t="s">
        <v>590</v>
      </c>
      <c r="D434" s="4">
        <v>14500000</v>
      </c>
      <c r="E434" s="4">
        <v>9383692066</v>
      </c>
      <c r="F434" s="4">
        <f>Table1[[#This Row],[video views]]/Table1[[#This Row],[age_days]]</f>
        <v>2096914.4281564245</v>
      </c>
      <c r="G434" s="4">
        <f>Table1[[#This Row],[video views]]/Table1[[#This Row],[uploads]]</f>
        <v>136776.55111797803</v>
      </c>
      <c r="H434" t="s">
        <v>29</v>
      </c>
      <c r="I434" t="s">
        <v>590</v>
      </c>
      <c r="J434" s="4">
        <v>68606</v>
      </c>
      <c r="K434" s="4">
        <f>Table1[[#This Row],[uploads]]/Table1[[#This Row],[age_years]]</f>
        <v>5595.796648044693</v>
      </c>
      <c r="L434" t="s">
        <v>123</v>
      </c>
      <c r="M434" t="s">
        <v>124</v>
      </c>
      <c r="N434" t="s">
        <v>29</v>
      </c>
      <c r="O434">
        <v>502</v>
      </c>
      <c r="P434">
        <v>13</v>
      </c>
      <c r="Q434">
        <v>151</v>
      </c>
      <c r="R434">
        <v>45622000</v>
      </c>
      <c r="S434" s="3">
        <v>11400</v>
      </c>
      <c r="T434" s="3">
        <v>182500</v>
      </c>
      <c r="U434" s="3">
        <f>(Table1[[#This Row],[lowest_monthly_earnings]]+Table1[[#This Row],[highest_monthly_earnings]])/2</f>
        <v>96950</v>
      </c>
      <c r="V434" s="3">
        <v>136900</v>
      </c>
      <c r="W434" s="3">
        <v>2200000</v>
      </c>
      <c r="X434" s="3">
        <f>(Table1[[#This Row],[lowest_yearly_earnings]]+Table1[[#This Row],[highest_yearly_earnings]])/2</f>
        <v>1168450</v>
      </c>
      <c r="Y434" s="5">
        <v>100000</v>
      </c>
      <c r="Z434" s="6">
        <f>Table1[[#This Row],[subscribers_for_last_30_days]]/Table1[[#This Row],[subscribers]]</f>
        <v>6.8965517241379309E-3</v>
      </c>
      <c r="AA434">
        <v>2011</v>
      </c>
      <c r="AB434" t="s">
        <v>56</v>
      </c>
      <c r="AC434">
        <v>8</v>
      </c>
      <c r="AD434" s="1" t="str">
        <f>_xlfn.CONCAT(Table1[[#This Row],[created_month]]," ",Table1[[#This Row],[created_year]])</f>
        <v>Jun 2011</v>
      </c>
      <c r="AE434">
        <f>"Sept 2023" - Table1[[#This Row],[month_created]]</f>
        <v>4475</v>
      </c>
      <c r="AF434" s="2">
        <f>Table1[[#This Row],[age_days]]/365</f>
        <v>12.260273972602739</v>
      </c>
    </row>
    <row r="435" spans="1:32" x14ac:dyDescent="0.35">
      <c r="A435">
        <v>748</v>
      </c>
      <c r="B435">
        <f>_xlfn.RANK.EQ(Table1[[#This Row],[source_rank]],A:A,1)</f>
        <v>434</v>
      </c>
      <c r="C435" t="s">
        <v>591</v>
      </c>
      <c r="D435" s="4">
        <v>14500000</v>
      </c>
      <c r="E435" s="4">
        <v>10303519926</v>
      </c>
      <c r="F435" s="4">
        <f>Table1[[#This Row],[video views]]/Table1[[#This Row],[age_days]]</f>
        <v>5837688.3433427764</v>
      </c>
      <c r="G435" s="4">
        <f>Table1[[#This Row],[video views]]/Table1[[#This Row],[uploads]]</f>
        <v>35103.776032652393</v>
      </c>
      <c r="H435" t="s">
        <v>36</v>
      </c>
      <c r="I435" t="s">
        <v>591</v>
      </c>
      <c r="J435" s="4">
        <v>293516</v>
      </c>
      <c r="K435" s="4">
        <f>Table1[[#This Row],[uploads]]/Table1[[#This Row],[age_years]]</f>
        <v>60698.776203966001</v>
      </c>
      <c r="L435" t="s">
        <v>21</v>
      </c>
      <c r="M435" t="s">
        <v>22</v>
      </c>
      <c r="N435" t="s">
        <v>86</v>
      </c>
      <c r="O435">
        <v>414</v>
      </c>
      <c r="P435">
        <v>106</v>
      </c>
      <c r="Q435">
        <v>18</v>
      </c>
      <c r="R435">
        <v>418474000</v>
      </c>
      <c r="S435" s="3">
        <v>104600</v>
      </c>
      <c r="T435" s="3">
        <v>1700000</v>
      </c>
      <c r="U435" s="3">
        <f>(Table1[[#This Row],[lowest_monthly_earnings]]+Table1[[#This Row],[highest_monthly_earnings]])/2</f>
        <v>902300</v>
      </c>
      <c r="V435" s="3">
        <v>1300000</v>
      </c>
      <c r="W435" s="3">
        <v>20100000</v>
      </c>
      <c r="X435" s="3">
        <f>(Table1[[#This Row],[lowest_yearly_earnings]]+Table1[[#This Row],[highest_yearly_earnings]])/2</f>
        <v>10700000</v>
      </c>
      <c r="Y435" s="5">
        <v>700000</v>
      </c>
      <c r="Z435" s="6">
        <f>Table1[[#This Row],[subscribers_for_last_30_days]]/Table1[[#This Row],[subscribers]]</f>
        <v>4.8275862068965517E-2</v>
      </c>
      <c r="AA435">
        <v>2018</v>
      </c>
      <c r="AB435" t="s">
        <v>91</v>
      </c>
      <c r="AC435">
        <v>19</v>
      </c>
      <c r="AD435" s="1" t="str">
        <f>_xlfn.CONCAT(Table1[[#This Row],[created_month]]," ",Table1[[#This Row],[created_year]])</f>
        <v>Nov 2018</v>
      </c>
      <c r="AE435">
        <f>"Sept 2023" - Table1[[#This Row],[month_created]]</f>
        <v>1765</v>
      </c>
      <c r="AF435" s="2">
        <f>Table1[[#This Row],[age_days]]/365</f>
        <v>4.8356164383561646</v>
      </c>
    </row>
    <row r="436" spans="1:32" x14ac:dyDescent="0.35">
      <c r="A436">
        <v>753</v>
      </c>
      <c r="B436">
        <f>_xlfn.RANK.EQ(Table1[[#This Row],[source_rank]],A:A,1)</f>
        <v>435</v>
      </c>
      <c r="C436" t="s">
        <v>592</v>
      </c>
      <c r="D436" s="4">
        <v>14400000</v>
      </c>
      <c r="E436" s="4">
        <v>600154268</v>
      </c>
      <c r="F436" s="4">
        <f>Table1[[#This Row],[video views]]/Table1[[#This Row],[age_days]]</f>
        <v>252696.53389473684</v>
      </c>
      <c r="G436" s="4">
        <f>Table1[[#This Row],[video views]]/Table1[[#This Row],[uploads]]</f>
        <v>1648775.4615384615</v>
      </c>
      <c r="H436" t="s">
        <v>29</v>
      </c>
      <c r="I436" t="s">
        <v>592</v>
      </c>
      <c r="J436" s="4">
        <v>364</v>
      </c>
      <c r="K436" s="4">
        <f>Table1[[#This Row],[uploads]]/Table1[[#This Row],[age_years]]</f>
        <v>55.941052631578948</v>
      </c>
      <c r="L436" t="s">
        <v>54</v>
      </c>
      <c r="M436" t="s">
        <v>55</v>
      </c>
      <c r="N436" t="s">
        <v>29</v>
      </c>
      <c r="O436">
        <v>21132</v>
      </c>
      <c r="P436">
        <v>14</v>
      </c>
      <c r="Q436">
        <v>151</v>
      </c>
      <c r="R436">
        <v>1370000</v>
      </c>
      <c r="S436" s="3">
        <v>342</v>
      </c>
      <c r="T436" s="3">
        <v>5500</v>
      </c>
      <c r="U436" s="3">
        <f>(Table1[[#This Row],[lowest_monthly_earnings]]+Table1[[#This Row],[highest_monthly_earnings]])/2</f>
        <v>2921</v>
      </c>
      <c r="V436" s="3">
        <v>4100</v>
      </c>
      <c r="W436" s="3">
        <v>65700</v>
      </c>
      <c r="X436" s="3">
        <f>(Table1[[#This Row],[lowest_yearly_earnings]]+Table1[[#This Row],[highest_yearly_earnings]])/2</f>
        <v>34900</v>
      </c>
      <c r="Y436" s="5">
        <v>300000</v>
      </c>
      <c r="Z436" s="6">
        <f>Table1[[#This Row],[subscribers_for_last_30_days]]/Table1[[#This Row],[subscribers]]</f>
        <v>2.0833333333333332E-2</v>
      </c>
      <c r="AA436">
        <v>2017</v>
      </c>
      <c r="AB436" t="s">
        <v>23</v>
      </c>
      <c r="AC436">
        <v>8</v>
      </c>
      <c r="AD436" s="1" t="str">
        <f>_xlfn.CONCAT(Table1[[#This Row],[created_month]]," ",Table1[[#This Row],[created_year]])</f>
        <v>Mar 2017</v>
      </c>
      <c r="AE436">
        <f>"Sept 2023" - Table1[[#This Row],[month_created]]</f>
        <v>2375</v>
      </c>
      <c r="AF436" s="2">
        <f>Table1[[#This Row],[age_days]]/365</f>
        <v>6.506849315068493</v>
      </c>
    </row>
    <row r="437" spans="1:32" x14ac:dyDescent="0.35">
      <c r="A437">
        <v>754</v>
      </c>
      <c r="B437">
        <f>_xlfn.RANK.EQ(Table1[[#This Row],[source_rank]],A:A,1)</f>
        <v>436</v>
      </c>
      <c r="C437" t="s">
        <v>593</v>
      </c>
      <c r="D437" s="4">
        <v>14400000</v>
      </c>
      <c r="E437" s="4">
        <v>2224121890</v>
      </c>
      <c r="F437" s="4">
        <f>Table1[[#This Row],[video views]]/Table1[[#This Row],[age_days]]</f>
        <v>1015117.2478320402</v>
      </c>
      <c r="G437" s="4">
        <f>Table1[[#This Row],[video views]]/Table1[[#This Row],[uploads]]</f>
        <v>720713.50939727807</v>
      </c>
      <c r="H437" t="s">
        <v>38</v>
      </c>
      <c r="I437" t="s">
        <v>593</v>
      </c>
      <c r="J437" s="4">
        <v>3086</v>
      </c>
      <c r="K437" s="4">
        <f>Table1[[#This Row],[uploads]]/Table1[[#This Row],[age_years]]</f>
        <v>514.09858512094934</v>
      </c>
      <c r="L437" t="s">
        <v>21</v>
      </c>
      <c r="M437" t="s">
        <v>22</v>
      </c>
      <c r="N437" t="s">
        <v>27</v>
      </c>
      <c r="O437">
        <v>4292</v>
      </c>
      <c r="P437">
        <v>107</v>
      </c>
      <c r="Q437">
        <v>52</v>
      </c>
      <c r="R437">
        <v>13891000</v>
      </c>
      <c r="S437" s="3">
        <v>3500</v>
      </c>
      <c r="T437" s="3">
        <v>55600</v>
      </c>
      <c r="U437" s="3">
        <f>(Table1[[#This Row],[lowest_monthly_earnings]]+Table1[[#This Row],[highest_monthly_earnings]])/2</f>
        <v>29550</v>
      </c>
      <c r="V437" s="3">
        <v>41700</v>
      </c>
      <c r="W437" s="3">
        <v>666800</v>
      </c>
      <c r="X437" s="3">
        <f>(Table1[[#This Row],[lowest_yearly_earnings]]+Table1[[#This Row],[highest_yearly_earnings]])/2</f>
        <v>354250</v>
      </c>
      <c r="Y437" s="5">
        <v>100000</v>
      </c>
      <c r="Z437" s="6">
        <f>Table1[[#This Row],[subscribers_for_last_30_days]]/Table1[[#This Row],[subscribers]]</f>
        <v>6.9444444444444441E-3</v>
      </c>
      <c r="AA437">
        <v>2017</v>
      </c>
      <c r="AB437" t="s">
        <v>33</v>
      </c>
      <c r="AC437">
        <v>1</v>
      </c>
      <c r="AD437" s="1" t="str">
        <f>_xlfn.CONCAT(Table1[[#This Row],[created_month]]," ",Table1[[#This Row],[created_year]])</f>
        <v>Sep 2017</v>
      </c>
      <c r="AE437">
        <f>"Sept 2023" - Table1[[#This Row],[month_created]]</f>
        <v>2191</v>
      </c>
      <c r="AF437" s="2">
        <f>Table1[[#This Row],[age_days]]/365</f>
        <v>6.0027397260273974</v>
      </c>
    </row>
    <row r="438" spans="1:32" x14ac:dyDescent="0.35">
      <c r="A438">
        <v>760</v>
      </c>
      <c r="B438">
        <f>_xlfn.RANK.EQ(Table1[[#This Row],[source_rank]],A:A,1)</f>
        <v>437</v>
      </c>
      <c r="C438" t="s">
        <v>594</v>
      </c>
      <c r="D438" s="4">
        <v>14400000</v>
      </c>
      <c r="E438" s="4">
        <v>4035738731</v>
      </c>
      <c r="F438" s="4">
        <f>Table1[[#This Row],[video views]]/Table1[[#This Row],[age_days]]</f>
        <v>724549.14380610408</v>
      </c>
      <c r="G438" s="4">
        <f>Table1[[#This Row],[video views]]/Table1[[#This Row],[uploads]]</f>
        <v>8968308.2911111116</v>
      </c>
      <c r="H438" t="s">
        <v>20</v>
      </c>
      <c r="I438" t="s">
        <v>595</v>
      </c>
      <c r="J438" s="4">
        <v>450</v>
      </c>
      <c r="K438" s="4">
        <f>Table1[[#This Row],[uploads]]/Table1[[#This Row],[age_years]]</f>
        <v>29.488330341113105</v>
      </c>
      <c r="L438" t="s">
        <v>25</v>
      </c>
      <c r="M438" t="s">
        <v>26</v>
      </c>
      <c r="N438" t="s">
        <v>20</v>
      </c>
      <c r="O438">
        <v>23796</v>
      </c>
      <c r="P438">
        <v>962</v>
      </c>
      <c r="Q438">
        <v>836</v>
      </c>
      <c r="R438">
        <v>3557000</v>
      </c>
      <c r="S438" s="3">
        <v>889</v>
      </c>
      <c r="T438" s="3">
        <v>14200</v>
      </c>
      <c r="U438" s="3">
        <f>(Table1[[#This Row],[lowest_monthly_earnings]]+Table1[[#This Row],[highest_monthly_earnings]])/2</f>
        <v>7544.5</v>
      </c>
      <c r="V438" s="3">
        <v>10700</v>
      </c>
      <c r="W438" s="3">
        <v>170700</v>
      </c>
      <c r="X438" s="3">
        <f>(Table1[[#This Row],[lowest_yearly_earnings]]+Table1[[#This Row],[highest_yearly_earnings]])/2</f>
        <v>90700</v>
      </c>
      <c r="Y438" s="5">
        <v>10000</v>
      </c>
      <c r="Z438" s="6">
        <f>Table1[[#This Row],[subscribers_for_last_30_days]]/Table1[[#This Row],[subscribers]]</f>
        <v>6.9444444444444447E-4</v>
      </c>
      <c r="AA438">
        <v>2008</v>
      </c>
      <c r="AB438" t="s">
        <v>56</v>
      </c>
      <c r="AC438">
        <v>4</v>
      </c>
      <c r="AD438" s="1" t="str">
        <f>_xlfn.CONCAT(Table1[[#This Row],[created_month]]," ",Table1[[#This Row],[created_year]])</f>
        <v>Jun 2008</v>
      </c>
      <c r="AE438">
        <f>"Sept 2023" - Table1[[#This Row],[month_created]]</f>
        <v>5570</v>
      </c>
      <c r="AF438" s="2">
        <f>Table1[[#This Row],[age_days]]/365</f>
        <v>15.260273972602739</v>
      </c>
    </row>
    <row r="439" spans="1:32" x14ac:dyDescent="0.35">
      <c r="A439">
        <v>761</v>
      </c>
      <c r="B439">
        <f>_xlfn.RANK.EQ(Table1[[#This Row],[source_rank]],A:A,1)</f>
        <v>438</v>
      </c>
      <c r="C439" t="s">
        <v>596</v>
      </c>
      <c r="D439" s="4">
        <v>14400000</v>
      </c>
      <c r="E439" s="4">
        <v>4156427797</v>
      </c>
      <c r="F439" s="4">
        <f>Table1[[#This Row],[video views]]/Table1[[#This Row],[age_days]]</f>
        <v>1208263.8944767441</v>
      </c>
      <c r="G439" s="4">
        <f>Table1[[#This Row],[video views]]/Table1[[#This Row],[uploads]]</f>
        <v>2261386.1789989118</v>
      </c>
      <c r="H439" t="s">
        <v>36</v>
      </c>
      <c r="I439" t="s">
        <v>596</v>
      </c>
      <c r="J439" s="4">
        <v>1838</v>
      </c>
      <c r="K439" s="4">
        <f>Table1[[#This Row],[uploads]]/Table1[[#This Row],[age_years]]</f>
        <v>195.0203488372093</v>
      </c>
      <c r="L439" t="s">
        <v>21</v>
      </c>
      <c r="M439" t="s">
        <v>22</v>
      </c>
      <c r="N439" t="s">
        <v>46</v>
      </c>
      <c r="O439">
        <v>1793</v>
      </c>
      <c r="P439">
        <v>107</v>
      </c>
      <c r="Q439">
        <v>47</v>
      </c>
      <c r="R439">
        <v>70409000</v>
      </c>
      <c r="S439" s="3">
        <v>17600</v>
      </c>
      <c r="T439" s="3">
        <v>281600</v>
      </c>
      <c r="U439" s="3">
        <f>(Table1[[#This Row],[lowest_monthly_earnings]]+Table1[[#This Row],[highest_monthly_earnings]])/2</f>
        <v>149600</v>
      </c>
      <c r="V439" s="3">
        <v>211200</v>
      </c>
      <c r="W439" s="3">
        <v>3400000</v>
      </c>
      <c r="X439" s="3">
        <f>(Table1[[#This Row],[lowest_yearly_earnings]]+Table1[[#This Row],[highest_yearly_earnings]])/2</f>
        <v>1805600</v>
      </c>
      <c r="Y439" s="5">
        <v>200000</v>
      </c>
      <c r="Z439" s="6">
        <f>Table1[[#This Row],[subscribers_for_last_30_days]]/Table1[[#This Row],[subscribers]]</f>
        <v>1.3888888888888888E-2</v>
      </c>
      <c r="AA439">
        <v>2014</v>
      </c>
      <c r="AB439" t="s">
        <v>41</v>
      </c>
      <c r="AC439">
        <v>19</v>
      </c>
      <c r="AD439" s="1" t="str">
        <f>_xlfn.CONCAT(Table1[[#This Row],[created_month]]," ",Table1[[#This Row],[created_year]])</f>
        <v>Apr 2014</v>
      </c>
      <c r="AE439">
        <f>"Sept 2023" - Table1[[#This Row],[month_created]]</f>
        <v>3440</v>
      </c>
      <c r="AF439" s="2">
        <f>Table1[[#This Row],[age_days]]/365</f>
        <v>9.4246575342465757</v>
      </c>
    </row>
    <row r="440" spans="1:32" x14ac:dyDescent="0.35">
      <c r="A440">
        <v>765</v>
      </c>
      <c r="B440">
        <f>_xlfn.RANK.EQ(Table1[[#This Row],[source_rank]],A:A,1)</f>
        <v>439</v>
      </c>
      <c r="C440" t="s">
        <v>597</v>
      </c>
      <c r="D440" s="4">
        <v>14400000</v>
      </c>
      <c r="E440" s="4">
        <v>8011977288</v>
      </c>
      <c r="F440" s="4">
        <f>Table1[[#This Row],[video views]]/Table1[[#This Row],[age_days]]</f>
        <v>7522983.3690140843</v>
      </c>
      <c r="G440" s="4">
        <f>Table1[[#This Row],[video views]]/Table1[[#This Row],[uploads]]</f>
        <v>1423592.2686567164</v>
      </c>
      <c r="H440" t="s">
        <v>29</v>
      </c>
      <c r="I440" t="s">
        <v>597</v>
      </c>
      <c r="J440" s="4">
        <v>5628</v>
      </c>
      <c r="K440" s="4">
        <f>Table1[[#This Row],[uploads]]/Table1[[#This Row],[age_years]]</f>
        <v>1928.8450704225352</v>
      </c>
      <c r="L440" t="s">
        <v>21</v>
      </c>
      <c r="M440" t="s">
        <v>22</v>
      </c>
      <c r="N440" t="s">
        <v>29</v>
      </c>
      <c r="O440">
        <v>647</v>
      </c>
      <c r="P440">
        <v>108</v>
      </c>
      <c r="Q440">
        <v>152</v>
      </c>
      <c r="R440">
        <v>212639000</v>
      </c>
      <c r="S440" s="3">
        <v>53200</v>
      </c>
      <c r="T440" s="3">
        <v>850600</v>
      </c>
      <c r="U440" s="3">
        <f>(Table1[[#This Row],[lowest_monthly_earnings]]+Table1[[#This Row],[highest_monthly_earnings]])/2</f>
        <v>451900</v>
      </c>
      <c r="V440" s="3">
        <v>637900</v>
      </c>
      <c r="W440" s="3">
        <v>10200000</v>
      </c>
      <c r="X440" s="3">
        <f>(Table1[[#This Row],[lowest_yearly_earnings]]+Table1[[#This Row],[highest_yearly_earnings]])/2</f>
        <v>5418950</v>
      </c>
      <c r="Y440" s="5">
        <v>200000</v>
      </c>
      <c r="Z440" s="6">
        <f>Table1[[#This Row],[subscribers_for_last_30_days]]/Table1[[#This Row],[subscribers]]</f>
        <v>1.3888888888888888E-2</v>
      </c>
      <c r="AA440">
        <v>2020</v>
      </c>
      <c r="AB440" t="s">
        <v>83</v>
      </c>
      <c r="AC440">
        <v>24</v>
      </c>
      <c r="AD440" s="1" t="str">
        <f>_xlfn.CONCAT(Table1[[#This Row],[created_month]]," ",Table1[[#This Row],[created_year]])</f>
        <v>Oct 2020</v>
      </c>
      <c r="AE440">
        <f>"Sept 2023" - Table1[[#This Row],[month_created]]</f>
        <v>1065</v>
      </c>
      <c r="AF440" s="2">
        <f>Table1[[#This Row],[age_days]]/365</f>
        <v>2.9178082191780823</v>
      </c>
    </row>
    <row r="441" spans="1:32" x14ac:dyDescent="0.35">
      <c r="A441">
        <v>768</v>
      </c>
      <c r="B441">
        <f>_xlfn.RANK.EQ(Table1[[#This Row],[source_rank]],A:A,1)</f>
        <v>440</v>
      </c>
      <c r="C441" t="s">
        <v>598</v>
      </c>
      <c r="D441" s="4">
        <v>14400000</v>
      </c>
      <c r="E441" s="4">
        <v>18515587421</v>
      </c>
      <c r="F441" s="4">
        <f>Table1[[#This Row],[video views]]/Table1[[#This Row],[age_days]]</f>
        <v>9085175.3783120699</v>
      </c>
      <c r="G441" s="4">
        <f>Table1[[#This Row],[video views]]/Table1[[#This Row],[uploads]]</f>
        <v>182597.68070334612</v>
      </c>
      <c r="H441" t="s">
        <v>29</v>
      </c>
      <c r="I441" t="s">
        <v>598</v>
      </c>
      <c r="J441" s="4">
        <v>101401</v>
      </c>
      <c r="K441" s="4">
        <f>Table1[[#This Row],[uploads]]/Table1[[#This Row],[age_years]]</f>
        <v>18160.630520117764</v>
      </c>
      <c r="L441" t="s">
        <v>21</v>
      </c>
      <c r="M441" t="s">
        <v>22</v>
      </c>
      <c r="N441" t="s">
        <v>29</v>
      </c>
      <c r="O441">
        <v>142</v>
      </c>
      <c r="P441">
        <v>108</v>
      </c>
      <c r="Q441">
        <v>152</v>
      </c>
      <c r="R441">
        <v>149799000</v>
      </c>
      <c r="S441" s="3">
        <v>37400</v>
      </c>
      <c r="T441" s="3">
        <v>599200</v>
      </c>
      <c r="U441" s="3">
        <f>(Table1[[#This Row],[lowest_monthly_earnings]]+Table1[[#This Row],[highest_monthly_earnings]])/2</f>
        <v>318300</v>
      </c>
      <c r="V441" s="3">
        <v>449400</v>
      </c>
      <c r="W441" s="3">
        <v>7200000</v>
      </c>
      <c r="X441" s="3">
        <f>(Table1[[#This Row],[lowest_yearly_earnings]]+Table1[[#This Row],[highest_yearly_earnings]])/2</f>
        <v>3824700</v>
      </c>
      <c r="Y441" s="5">
        <v>100000</v>
      </c>
      <c r="Z441" s="6">
        <f>Table1[[#This Row],[subscribers_for_last_30_days]]/Table1[[#This Row],[subscribers]]</f>
        <v>6.9444444444444441E-3</v>
      </c>
      <c r="AA441">
        <v>2018</v>
      </c>
      <c r="AB441" t="s">
        <v>30</v>
      </c>
      <c r="AC441">
        <v>13</v>
      </c>
      <c r="AD441" s="1" t="str">
        <f>_xlfn.CONCAT(Table1[[#This Row],[created_month]]," ",Table1[[#This Row],[created_year]])</f>
        <v>Feb 2018</v>
      </c>
      <c r="AE441">
        <f>"Sept 2023" - Table1[[#This Row],[month_created]]</f>
        <v>2038</v>
      </c>
      <c r="AF441" s="2">
        <f>Table1[[#This Row],[age_days]]/365</f>
        <v>5.5835616438356164</v>
      </c>
    </row>
    <row r="442" spans="1:32" x14ac:dyDescent="0.35">
      <c r="A442">
        <v>769</v>
      </c>
      <c r="B442">
        <f>_xlfn.RANK.EQ(Table1[[#This Row],[source_rank]],A:A,1)</f>
        <v>441</v>
      </c>
      <c r="C442" t="s">
        <v>599</v>
      </c>
      <c r="D442" s="4">
        <v>14300000</v>
      </c>
      <c r="E442" s="4">
        <v>4776507159</v>
      </c>
      <c r="F442" s="4">
        <f>Table1[[#This Row],[video views]]/Table1[[#This Row],[age_days]]</f>
        <v>1426248.7784413258</v>
      </c>
      <c r="G442" s="4">
        <f>Table1[[#This Row],[video views]]/Table1[[#This Row],[uploads]]</f>
        <v>8292547.151041667</v>
      </c>
      <c r="H442" t="s">
        <v>36</v>
      </c>
      <c r="I442" t="s">
        <v>599</v>
      </c>
      <c r="J442" s="4">
        <v>576</v>
      </c>
      <c r="K442" s="4">
        <f>Table1[[#This Row],[uploads]]/Table1[[#This Row],[age_years]]</f>
        <v>62.776948342788899</v>
      </c>
      <c r="L442" t="s">
        <v>25</v>
      </c>
      <c r="M442" t="s">
        <v>26</v>
      </c>
      <c r="N442" t="s">
        <v>29</v>
      </c>
      <c r="O442">
        <v>1452</v>
      </c>
      <c r="P442">
        <v>158</v>
      </c>
      <c r="Q442">
        <v>153</v>
      </c>
      <c r="R442">
        <v>413774</v>
      </c>
      <c r="S442" s="3">
        <v>103</v>
      </c>
      <c r="T442" s="3">
        <v>1700</v>
      </c>
      <c r="U442" s="3">
        <f>(Table1[[#This Row],[lowest_monthly_earnings]]+Table1[[#This Row],[highest_monthly_earnings]])/2</f>
        <v>901.5</v>
      </c>
      <c r="V442" s="3">
        <v>1200</v>
      </c>
      <c r="W442" s="3">
        <v>19900</v>
      </c>
      <c r="X442" s="3">
        <f>(Table1[[#This Row],[lowest_yearly_earnings]]+Table1[[#This Row],[highest_yearly_earnings]])/2</f>
        <v>10550</v>
      </c>
      <c r="Y442" s="5">
        <v>100000</v>
      </c>
      <c r="Z442" s="6">
        <f>Table1[[#This Row],[subscribers_for_last_30_days]]/Table1[[#This Row],[subscribers]]</f>
        <v>6.993006993006993E-3</v>
      </c>
      <c r="AA442">
        <v>2014</v>
      </c>
      <c r="AB442" t="s">
        <v>62</v>
      </c>
      <c r="AC442">
        <v>8</v>
      </c>
      <c r="AD442" s="1" t="str">
        <f>_xlfn.CONCAT(Table1[[#This Row],[created_month]]," ",Table1[[#This Row],[created_year]])</f>
        <v>Jul 2014</v>
      </c>
      <c r="AE442">
        <f>"Sept 2023" - Table1[[#This Row],[month_created]]</f>
        <v>3349</v>
      </c>
      <c r="AF442" s="2">
        <f>Table1[[#This Row],[age_days]]/365</f>
        <v>9.1753424657534239</v>
      </c>
    </row>
    <row r="443" spans="1:32" x14ac:dyDescent="0.35">
      <c r="A443">
        <v>773</v>
      </c>
      <c r="B443">
        <f>_xlfn.RANK.EQ(Table1[[#This Row],[source_rank]],A:A,1)</f>
        <v>442</v>
      </c>
      <c r="C443" t="s">
        <v>600</v>
      </c>
      <c r="D443" s="4">
        <v>14200000</v>
      </c>
      <c r="E443" s="4">
        <v>6973932553</v>
      </c>
      <c r="F443" s="4">
        <f>Table1[[#This Row],[video views]]/Table1[[#This Row],[age_days]]</f>
        <v>2695760.5539234634</v>
      </c>
      <c r="G443" s="4">
        <f>Table1[[#This Row],[video views]]/Table1[[#This Row],[uploads]]</f>
        <v>116232209.21666667</v>
      </c>
      <c r="H443" t="s">
        <v>29</v>
      </c>
      <c r="I443" t="s">
        <v>601</v>
      </c>
      <c r="J443" s="4">
        <v>60</v>
      </c>
      <c r="K443" s="4">
        <f>Table1[[#This Row],[uploads]]/Table1[[#This Row],[age_years]]</f>
        <v>8.4654039427908785</v>
      </c>
      <c r="L443" t="s">
        <v>374</v>
      </c>
      <c r="M443" t="s">
        <v>375</v>
      </c>
      <c r="N443" t="s">
        <v>29</v>
      </c>
      <c r="O443">
        <v>3739171</v>
      </c>
      <c r="P443">
        <v>2460</v>
      </c>
      <c r="Q443">
        <v>4686</v>
      </c>
      <c r="R443">
        <v>105</v>
      </c>
      <c r="S443" s="3">
        <v>0.03</v>
      </c>
      <c r="T443" s="3">
        <v>0.42</v>
      </c>
      <c r="U443" s="3">
        <f>(Table1[[#This Row],[lowest_monthly_earnings]]+Table1[[#This Row],[highest_monthly_earnings]])/2</f>
        <v>0.22499999999999998</v>
      </c>
      <c r="V443" s="3">
        <v>0.32</v>
      </c>
      <c r="W443" s="3">
        <v>5</v>
      </c>
      <c r="X443" s="3">
        <f>(Table1[[#This Row],[lowest_yearly_earnings]]+Table1[[#This Row],[highest_yearly_earnings]])/2</f>
        <v>2.66</v>
      </c>
      <c r="Y443" s="5">
        <v>10</v>
      </c>
      <c r="Z443" s="6">
        <f>Table1[[#This Row],[subscribers_for_last_30_days]]/Table1[[#This Row],[subscribers]]</f>
        <v>7.0422535211267606E-7</v>
      </c>
      <c r="AA443">
        <v>2016</v>
      </c>
      <c r="AB443" t="s">
        <v>57</v>
      </c>
      <c r="AC443">
        <v>3</v>
      </c>
      <c r="AD443" s="1" t="str">
        <f>_xlfn.CONCAT(Table1[[#This Row],[created_month]]," ",Table1[[#This Row],[created_year]])</f>
        <v>Aug 2016</v>
      </c>
      <c r="AE443">
        <f>"Sept 2023" - Table1[[#This Row],[month_created]]</f>
        <v>2587</v>
      </c>
      <c r="AF443" s="2">
        <f>Table1[[#This Row],[age_days]]/365</f>
        <v>7.087671232876712</v>
      </c>
    </row>
    <row r="444" spans="1:32" x14ac:dyDescent="0.35">
      <c r="A444">
        <v>775</v>
      </c>
      <c r="B444">
        <f>_xlfn.RANK.EQ(Table1[[#This Row],[source_rank]],A:A,1)</f>
        <v>443</v>
      </c>
      <c r="C444" t="s">
        <v>602</v>
      </c>
      <c r="D444" s="4">
        <v>14200000</v>
      </c>
      <c r="E444" s="4">
        <v>2084791147</v>
      </c>
      <c r="F444" s="4">
        <f>Table1[[#This Row],[video views]]/Table1[[#This Row],[age_days]]</f>
        <v>736415.09961144475</v>
      </c>
      <c r="G444" s="4">
        <f>Table1[[#This Row],[video views]]/Table1[[#This Row],[uploads]]</f>
        <v>6095880.5467836261</v>
      </c>
      <c r="H444" t="s">
        <v>38</v>
      </c>
      <c r="I444" t="s">
        <v>602</v>
      </c>
      <c r="J444" s="4">
        <v>342</v>
      </c>
      <c r="K444" s="4">
        <f>Table1[[#This Row],[uploads]]/Table1[[#This Row],[age_years]]</f>
        <v>44.093959731543627</v>
      </c>
      <c r="L444" t="s">
        <v>60</v>
      </c>
      <c r="M444" t="s">
        <v>61</v>
      </c>
      <c r="N444" t="s">
        <v>27</v>
      </c>
      <c r="O444">
        <v>4696</v>
      </c>
      <c r="P444">
        <v>27</v>
      </c>
      <c r="Q444">
        <v>55</v>
      </c>
      <c r="R444">
        <v>54291000</v>
      </c>
      <c r="S444" s="3">
        <v>13600</v>
      </c>
      <c r="T444" s="3">
        <v>217200</v>
      </c>
      <c r="U444" s="3">
        <f>(Table1[[#This Row],[lowest_monthly_earnings]]+Table1[[#This Row],[highest_monthly_earnings]])/2</f>
        <v>115400</v>
      </c>
      <c r="V444" s="3">
        <v>162900</v>
      </c>
      <c r="W444" s="3">
        <v>2600000</v>
      </c>
      <c r="X444" s="3">
        <f>(Table1[[#This Row],[lowest_yearly_earnings]]+Table1[[#This Row],[highest_yearly_earnings]])/2</f>
        <v>1381450</v>
      </c>
      <c r="Y444" s="5">
        <v>200000</v>
      </c>
      <c r="Z444" s="6">
        <f>Table1[[#This Row],[subscribers_for_last_30_days]]/Table1[[#This Row],[subscribers]]</f>
        <v>1.4084507042253521E-2</v>
      </c>
      <c r="AA444">
        <v>2015</v>
      </c>
      <c r="AB444" t="s">
        <v>52</v>
      </c>
      <c r="AC444">
        <v>24</v>
      </c>
      <c r="AD444" s="1" t="str">
        <f>_xlfn.CONCAT(Table1[[#This Row],[created_month]]," ",Table1[[#This Row],[created_year]])</f>
        <v>Dec 2015</v>
      </c>
      <c r="AE444">
        <f>"Sept 2023" - Table1[[#This Row],[month_created]]</f>
        <v>2831</v>
      </c>
      <c r="AF444" s="2">
        <f>Table1[[#This Row],[age_days]]/365</f>
        <v>7.7561643835616438</v>
      </c>
    </row>
    <row r="445" spans="1:32" x14ac:dyDescent="0.35">
      <c r="A445">
        <v>776</v>
      </c>
      <c r="B445">
        <f>_xlfn.RANK.EQ(Table1[[#This Row],[source_rank]],A:A,1)</f>
        <v>444</v>
      </c>
      <c r="C445" t="s">
        <v>603</v>
      </c>
      <c r="D445" s="4">
        <v>14200000</v>
      </c>
      <c r="E445" s="4">
        <v>3920559552</v>
      </c>
      <c r="F445" s="4">
        <f>Table1[[#This Row],[video views]]/Table1[[#This Row],[age_days]]</f>
        <v>1400199.84</v>
      </c>
      <c r="G445" s="4">
        <f>Table1[[#This Row],[video views]]/Table1[[#This Row],[uploads]]</f>
        <v>3015815.04</v>
      </c>
      <c r="H445" t="s">
        <v>38</v>
      </c>
      <c r="I445" t="s">
        <v>603</v>
      </c>
      <c r="J445" s="4">
        <v>1300</v>
      </c>
      <c r="K445" s="4">
        <f>Table1[[#This Row],[uploads]]/Table1[[#This Row],[age_years]]</f>
        <v>169.46428571428572</v>
      </c>
      <c r="L445" t="s">
        <v>139</v>
      </c>
      <c r="M445" t="s">
        <v>140</v>
      </c>
      <c r="N445" t="s">
        <v>27</v>
      </c>
      <c r="O445">
        <v>1971</v>
      </c>
      <c r="P445">
        <v>28</v>
      </c>
      <c r="Q445">
        <v>54</v>
      </c>
      <c r="R445">
        <v>44575000</v>
      </c>
      <c r="S445" s="3">
        <v>11100</v>
      </c>
      <c r="T445" s="3">
        <v>178300</v>
      </c>
      <c r="U445" s="3">
        <f>(Table1[[#This Row],[lowest_monthly_earnings]]+Table1[[#This Row],[highest_monthly_earnings]])/2</f>
        <v>94700</v>
      </c>
      <c r="V445" s="3">
        <v>133700</v>
      </c>
      <c r="W445" s="3">
        <v>2100000</v>
      </c>
      <c r="X445" s="3">
        <f>(Table1[[#This Row],[lowest_yearly_earnings]]+Table1[[#This Row],[highest_yearly_earnings]])/2</f>
        <v>1116850</v>
      </c>
      <c r="Y445" s="5">
        <v>200000</v>
      </c>
      <c r="Z445" s="6">
        <f>Table1[[#This Row],[subscribers_for_last_30_days]]/Table1[[#This Row],[subscribers]]</f>
        <v>1.4084507042253521E-2</v>
      </c>
      <c r="AA445">
        <v>2016</v>
      </c>
      <c r="AB445" t="s">
        <v>47</v>
      </c>
      <c r="AC445">
        <v>13</v>
      </c>
      <c r="AD445" s="1" t="str">
        <f>_xlfn.CONCAT(Table1[[#This Row],[created_month]]," ",Table1[[#This Row],[created_year]])</f>
        <v>Jan 2016</v>
      </c>
      <c r="AE445">
        <f>"Sept 2023" - Table1[[#This Row],[month_created]]</f>
        <v>2800</v>
      </c>
      <c r="AF445" s="2">
        <f>Table1[[#This Row],[age_days]]/365</f>
        <v>7.6712328767123283</v>
      </c>
    </row>
    <row r="446" spans="1:32" x14ac:dyDescent="0.35">
      <c r="A446">
        <v>777</v>
      </c>
      <c r="B446">
        <f>_xlfn.RANK.EQ(Table1[[#This Row],[source_rank]],A:A,1)</f>
        <v>445</v>
      </c>
      <c r="C446" t="s">
        <v>604</v>
      </c>
      <c r="D446" s="4">
        <v>14200000</v>
      </c>
      <c r="E446" s="4">
        <v>6554000320</v>
      </c>
      <c r="F446" s="4">
        <f>Table1[[#This Row],[video views]]/Table1[[#This Row],[age_days]]</f>
        <v>1888216.7444540479</v>
      </c>
      <c r="G446" s="4">
        <f>Table1[[#This Row],[video views]]/Table1[[#This Row],[uploads]]</f>
        <v>15136259.399538105</v>
      </c>
      <c r="H446" t="s">
        <v>32</v>
      </c>
      <c r="I446" t="s">
        <v>604</v>
      </c>
      <c r="J446" s="4">
        <v>433</v>
      </c>
      <c r="K446" s="4">
        <f>Table1[[#This Row],[uploads]]/Table1[[#This Row],[age_years]]</f>
        <v>45.532987611639292</v>
      </c>
      <c r="L446" t="s">
        <v>21</v>
      </c>
      <c r="M446" t="s">
        <v>22</v>
      </c>
      <c r="N446" t="s">
        <v>32</v>
      </c>
      <c r="O446">
        <v>912</v>
      </c>
      <c r="P446">
        <v>110</v>
      </c>
      <c r="Q446">
        <v>37</v>
      </c>
      <c r="R446">
        <v>141688000</v>
      </c>
      <c r="S446" s="3">
        <v>35400</v>
      </c>
      <c r="T446" s="3">
        <v>566800</v>
      </c>
      <c r="U446" s="3">
        <f>(Table1[[#This Row],[lowest_monthly_earnings]]+Table1[[#This Row],[highest_monthly_earnings]])/2</f>
        <v>301100</v>
      </c>
      <c r="V446" s="3">
        <v>425100</v>
      </c>
      <c r="W446" s="3">
        <v>6800000</v>
      </c>
      <c r="X446" s="3">
        <f>(Table1[[#This Row],[lowest_yearly_earnings]]+Table1[[#This Row],[highest_yearly_earnings]])/2</f>
        <v>3612550</v>
      </c>
      <c r="Y446" s="5">
        <v>300000</v>
      </c>
      <c r="Z446" s="6">
        <f>Table1[[#This Row],[subscribers_for_last_30_days]]/Table1[[#This Row],[subscribers]]</f>
        <v>2.1126760563380281E-2</v>
      </c>
      <c r="AA446">
        <v>2014</v>
      </c>
      <c r="AB446" t="s">
        <v>23</v>
      </c>
      <c r="AC446">
        <v>13</v>
      </c>
      <c r="AD446" s="1" t="str">
        <f>_xlfn.CONCAT(Table1[[#This Row],[created_month]]," ",Table1[[#This Row],[created_year]])</f>
        <v>Mar 2014</v>
      </c>
      <c r="AE446">
        <f>"Sept 2023" - Table1[[#This Row],[month_created]]</f>
        <v>3471</v>
      </c>
      <c r="AF446" s="2">
        <f>Table1[[#This Row],[age_days]]/365</f>
        <v>9.5095890410958912</v>
      </c>
    </row>
    <row r="447" spans="1:32" x14ac:dyDescent="0.35">
      <c r="A447">
        <v>780</v>
      </c>
      <c r="B447">
        <f>_xlfn.RANK.EQ(Table1[[#This Row],[source_rank]],A:A,1)</f>
        <v>446</v>
      </c>
      <c r="C447" t="s">
        <v>605</v>
      </c>
      <c r="D447" s="4">
        <v>14200000</v>
      </c>
      <c r="E447" s="4">
        <v>10238593147</v>
      </c>
      <c r="F447" s="4">
        <f>Table1[[#This Row],[video views]]/Table1[[#This Row],[age_days]]</f>
        <v>5338161.181960375</v>
      </c>
      <c r="G447" s="4">
        <f>Table1[[#This Row],[video views]]/Table1[[#This Row],[uploads]]</f>
        <v>11741505.902522936</v>
      </c>
      <c r="H447" t="s">
        <v>119</v>
      </c>
      <c r="I447" t="s">
        <v>605</v>
      </c>
      <c r="J447" s="4">
        <v>872</v>
      </c>
      <c r="K447" s="4">
        <f>Table1[[#This Row],[uploads]]/Table1[[#This Row],[age_years]]</f>
        <v>165.94369134515119</v>
      </c>
      <c r="L447" t="s">
        <v>21</v>
      </c>
      <c r="M447" t="s">
        <v>22</v>
      </c>
      <c r="N447" t="s">
        <v>119</v>
      </c>
      <c r="O447">
        <v>422</v>
      </c>
      <c r="P447">
        <v>110</v>
      </c>
      <c r="Q447">
        <v>33</v>
      </c>
      <c r="R447">
        <v>367898000</v>
      </c>
      <c r="S447" s="3">
        <v>92000</v>
      </c>
      <c r="T447" s="3">
        <v>1500000</v>
      </c>
      <c r="U447" s="3">
        <f>(Table1[[#This Row],[lowest_monthly_earnings]]+Table1[[#This Row],[highest_monthly_earnings]])/2</f>
        <v>796000</v>
      </c>
      <c r="V447" s="3">
        <v>1100000</v>
      </c>
      <c r="W447" s="3">
        <v>17700000</v>
      </c>
      <c r="X447" s="3">
        <f>(Table1[[#This Row],[lowest_yearly_earnings]]+Table1[[#This Row],[highest_yearly_earnings]])/2</f>
        <v>9400000</v>
      </c>
      <c r="Y447" s="5">
        <v>400000</v>
      </c>
      <c r="Z447" s="6">
        <f>Table1[[#This Row],[subscribers_for_last_30_days]]/Table1[[#This Row],[subscribers]]</f>
        <v>2.8169014084507043E-2</v>
      </c>
      <c r="AA447">
        <v>2018</v>
      </c>
      <c r="AB447" t="s">
        <v>56</v>
      </c>
      <c r="AC447">
        <v>4</v>
      </c>
      <c r="AD447" s="1" t="str">
        <f>_xlfn.CONCAT(Table1[[#This Row],[created_month]]," ",Table1[[#This Row],[created_year]])</f>
        <v>Jun 2018</v>
      </c>
      <c r="AE447">
        <f>"Sept 2023" - Table1[[#This Row],[month_created]]</f>
        <v>1918</v>
      </c>
      <c r="AF447" s="2">
        <f>Table1[[#This Row],[age_days]]/365</f>
        <v>5.2547945205479456</v>
      </c>
    </row>
    <row r="448" spans="1:32" x14ac:dyDescent="0.35">
      <c r="A448">
        <v>781</v>
      </c>
      <c r="B448">
        <f>_xlfn.RANK.EQ(Table1[[#This Row],[source_rank]],A:A,1)</f>
        <v>447</v>
      </c>
      <c r="C448" t="s">
        <v>606</v>
      </c>
      <c r="D448" s="4">
        <v>14200000</v>
      </c>
      <c r="E448" s="4">
        <v>11428794827</v>
      </c>
      <c r="F448" s="4">
        <f>Table1[[#This Row],[video views]]/Table1[[#This Row],[age_days]]</f>
        <v>2008222.6018274468</v>
      </c>
      <c r="G448" s="4">
        <f>Table1[[#This Row],[video views]]/Table1[[#This Row],[uploads]]</f>
        <v>86321.506571096237</v>
      </c>
      <c r="H448" t="s">
        <v>29</v>
      </c>
      <c r="I448" t="s">
        <v>606</v>
      </c>
      <c r="J448" s="4">
        <v>132398</v>
      </c>
      <c r="K448" s="4">
        <f>Table1[[#This Row],[uploads]]/Table1[[#This Row],[age_years]]</f>
        <v>8491.5252152521516</v>
      </c>
      <c r="L448" t="s">
        <v>21</v>
      </c>
      <c r="M448" t="s">
        <v>22</v>
      </c>
      <c r="N448" t="s">
        <v>29</v>
      </c>
      <c r="O448">
        <v>352</v>
      </c>
      <c r="P448">
        <v>109</v>
      </c>
      <c r="Q448">
        <v>153</v>
      </c>
      <c r="R448">
        <v>59927000</v>
      </c>
      <c r="S448" s="3">
        <v>15000</v>
      </c>
      <c r="T448" s="3">
        <v>239700</v>
      </c>
      <c r="U448" s="3">
        <f>(Table1[[#This Row],[lowest_monthly_earnings]]+Table1[[#This Row],[highest_monthly_earnings]])/2</f>
        <v>127350</v>
      </c>
      <c r="V448" s="3">
        <v>179800</v>
      </c>
      <c r="W448" s="3">
        <v>2900000</v>
      </c>
      <c r="X448" s="3">
        <f>(Table1[[#This Row],[lowest_yearly_earnings]]+Table1[[#This Row],[highest_yearly_earnings]])/2</f>
        <v>1539900</v>
      </c>
      <c r="Y448" s="5">
        <v>200000</v>
      </c>
      <c r="Z448" s="6">
        <f>Table1[[#This Row],[subscribers_for_last_30_days]]/Table1[[#This Row],[subscribers]]</f>
        <v>1.4084507042253521E-2</v>
      </c>
      <c r="AA448">
        <v>2008</v>
      </c>
      <c r="AB448" t="s">
        <v>30</v>
      </c>
      <c r="AC448">
        <v>26</v>
      </c>
      <c r="AD448" s="1" t="str">
        <f>_xlfn.CONCAT(Table1[[#This Row],[created_month]]," ",Table1[[#This Row],[created_year]])</f>
        <v>Feb 2008</v>
      </c>
      <c r="AE448">
        <f>"Sept 2023" - Table1[[#This Row],[month_created]]</f>
        <v>5691</v>
      </c>
      <c r="AF448" s="2">
        <f>Table1[[#This Row],[age_days]]/365</f>
        <v>15.591780821917808</v>
      </c>
    </row>
    <row r="449" spans="1:32" x14ac:dyDescent="0.35">
      <c r="A449">
        <v>783</v>
      </c>
      <c r="B449">
        <f>_xlfn.RANK.EQ(Table1[[#This Row],[source_rank]],A:A,1)</f>
        <v>448</v>
      </c>
      <c r="C449" t="s">
        <v>607</v>
      </c>
      <c r="D449" s="4">
        <v>14100000</v>
      </c>
      <c r="E449" s="4">
        <v>2131548711</v>
      </c>
      <c r="F449" s="4">
        <f>Table1[[#This Row],[video views]]/Table1[[#This Row],[age_days]]</f>
        <v>534624.70805116626</v>
      </c>
      <c r="G449" s="4">
        <f>Table1[[#This Row],[video views]]/Table1[[#This Row],[uploads]]</f>
        <v>14305696.046979865</v>
      </c>
      <c r="H449" t="s">
        <v>20</v>
      </c>
      <c r="I449" t="s">
        <v>607</v>
      </c>
      <c r="J449" s="4">
        <v>149</v>
      </c>
      <c r="K449" s="4">
        <f>Table1[[#This Row],[uploads]]/Table1[[#This Row],[age_years]]</f>
        <v>13.640581891146224</v>
      </c>
      <c r="L449" t="s">
        <v>21</v>
      </c>
      <c r="M449" t="s">
        <v>22</v>
      </c>
      <c r="N449" t="s">
        <v>20</v>
      </c>
      <c r="O449">
        <v>4624</v>
      </c>
      <c r="P449">
        <v>110</v>
      </c>
      <c r="Q449">
        <v>134</v>
      </c>
      <c r="R449">
        <v>25605000</v>
      </c>
      <c r="S449" s="3">
        <v>6400</v>
      </c>
      <c r="T449" s="3">
        <v>102400</v>
      </c>
      <c r="U449" s="3">
        <f>(Table1[[#This Row],[lowest_monthly_earnings]]+Table1[[#This Row],[highest_monthly_earnings]])/2</f>
        <v>54400</v>
      </c>
      <c r="V449" s="3">
        <v>76800</v>
      </c>
      <c r="W449" s="3">
        <v>1200000</v>
      </c>
      <c r="X449" s="3">
        <f>(Table1[[#This Row],[lowest_yearly_earnings]]+Table1[[#This Row],[highest_yearly_earnings]])/2</f>
        <v>638400</v>
      </c>
      <c r="Y449" s="5">
        <v>100000</v>
      </c>
      <c r="Z449" s="6">
        <f>Table1[[#This Row],[subscribers_for_last_30_days]]/Table1[[#This Row],[subscribers]]</f>
        <v>7.0921985815602835E-3</v>
      </c>
      <c r="AA449">
        <v>2012</v>
      </c>
      <c r="AB449" t="s">
        <v>83</v>
      </c>
      <c r="AC449">
        <v>22</v>
      </c>
      <c r="AD449" s="1" t="str">
        <f>_xlfn.CONCAT(Table1[[#This Row],[created_month]]," ",Table1[[#This Row],[created_year]])</f>
        <v>Oct 2012</v>
      </c>
      <c r="AE449">
        <f>"Sept 2023" - Table1[[#This Row],[month_created]]</f>
        <v>3987</v>
      </c>
      <c r="AF449" s="2">
        <f>Table1[[#This Row],[age_days]]/365</f>
        <v>10.923287671232877</v>
      </c>
    </row>
    <row r="450" spans="1:32" x14ac:dyDescent="0.35">
      <c r="A450">
        <v>786</v>
      </c>
      <c r="B450">
        <f>_xlfn.RANK.EQ(Table1[[#This Row],[source_rank]],A:A,1)</f>
        <v>449</v>
      </c>
      <c r="C450" t="s">
        <v>608</v>
      </c>
      <c r="D450" s="4">
        <v>14100000</v>
      </c>
      <c r="E450" s="4">
        <v>5129529846</v>
      </c>
      <c r="F450" s="4">
        <f>Table1[[#This Row],[video views]]/Table1[[#This Row],[age_days]]</f>
        <v>1792915.0108353721</v>
      </c>
      <c r="G450" s="4">
        <f>Table1[[#This Row],[video views]]/Table1[[#This Row],[uploads]]</f>
        <v>1709843282</v>
      </c>
      <c r="H450" t="s">
        <v>20</v>
      </c>
      <c r="I450" t="s">
        <v>609</v>
      </c>
      <c r="J450" s="4">
        <v>3</v>
      </c>
      <c r="K450" s="4">
        <f>Table1[[#This Row],[uploads]]/Table1[[#This Row],[age_years]]</f>
        <v>0.3827333100314575</v>
      </c>
      <c r="L450" t="s">
        <v>245</v>
      </c>
      <c r="M450" t="s">
        <v>246</v>
      </c>
      <c r="N450" t="s">
        <v>46</v>
      </c>
      <c r="O450">
        <v>4032620</v>
      </c>
      <c r="P450">
        <v>3671</v>
      </c>
      <c r="Q450">
        <v>7629</v>
      </c>
      <c r="R450">
        <v>147</v>
      </c>
      <c r="S450" s="3">
        <v>0.04</v>
      </c>
      <c r="T450" s="3">
        <v>0.59</v>
      </c>
      <c r="U450" s="3">
        <f>(Table1[[#This Row],[lowest_monthly_earnings]]+Table1[[#This Row],[highest_monthly_earnings]])/2</f>
        <v>0.315</v>
      </c>
      <c r="V450" s="3">
        <v>0.44</v>
      </c>
      <c r="W450" s="3">
        <v>7</v>
      </c>
      <c r="X450" s="3">
        <f>(Table1[[#This Row],[lowest_yearly_earnings]]+Table1[[#This Row],[highest_yearly_earnings]])/2</f>
        <v>3.72</v>
      </c>
      <c r="Y450" s="5">
        <v>1</v>
      </c>
      <c r="Z450" s="6">
        <f>Table1[[#This Row],[subscribers_for_last_30_days]]/Table1[[#This Row],[subscribers]]</f>
        <v>7.092198581560284E-8</v>
      </c>
      <c r="AA450">
        <v>2015</v>
      </c>
      <c r="AB450" t="s">
        <v>91</v>
      </c>
      <c r="AC450">
        <v>4</v>
      </c>
      <c r="AD450" s="1" t="str">
        <f>_xlfn.CONCAT(Table1[[#This Row],[created_month]]," ",Table1[[#This Row],[created_year]])</f>
        <v>Nov 2015</v>
      </c>
      <c r="AE450">
        <f>"Sept 2023" - Table1[[#This Row],[month_created]]</f>
        <v>2861</v>
      </c>
      <c r="AF450" s="2">
        <f>Table1[[#This Row],[age_days]]/365</f>
        <v>7.838356164383562</v>
      </c>
    </row>
    <row r="451" spans="1:32" x14ac:dyDescent="0.35">
      <c r="A451">
        <v>787</v>
      </c>
      <c r="B451">
        <f>_xlfn.RANK.EQ(Table1[[#This Row],[source_rank]],A:A,1)</f>
        <v>450</v>
      </c>
      <c r="C451" t="s">
        <v>610</v>
      </c>
      <c r="D451" s="4">
        <v>14100000</v>
      </c>
      <c r="E451" s="4">
        <v>5405563355</v>
      </c>
      <c r="F451" s="4">
        <f>Table1[[#This Row],[video views]]/Table1[[#This Row],[age_days]]</f>
        <v>924976.61789869948</v>
      </c>
      <c r="G451" s="4">
        <f>Table1[[#This Row],[video views]]/Table1[[#This Row],[uploads]]</f>
        <v>6322296.3216374265</v>
      </c>
      <c r="H451" t="s">
        <v>341</v>
      </c>
      <c r="I451" t="s">
        <v>610</v>
      </c>
      <c r="J451" s="4">
        <v>855</v>
      </c>
      <c r="K451" s="4">
        <f>Table1[[#This Row],[uploads]]/Table1[[#This Row],[age_years]]</f>
        <v>53.400924024640659</v>
      </c>
      <c r="L451" t="s">
        <v>143</v>
      </c>
      <c r="M451" t="s">
        <v>144</v>
      </c>
      <c r="N451" t="s">
        <v>177</v>
      </c>
      <c r="O451">
        <v>1202</v>
      </c>
      <c r="P451">
        <v>7</v>
      </c>
      <c r="Q451">
        <v>1</v>
      </c>
      <c r="R451">
        <v>353259000</v>
      </c>
      <c r="S451" s="3">
        <v>88300</v>
      </c>
      <c r="T451" s="3">
        <v>1400000</v>
      </c>
      <c r="U451" s="3">
        <f>(Table1[[#This Row],[lowest_monthly_earnings]]+Table1[[#This Row],[highest_monthly_earnings]])/2</f>
        <v>744150</v>
      </c>
      <c r="V451" s="3">
        <v>1100000</v>
      </c>
      <c r="W451" s="3">
        <v>17000000</v>
      </c>
      <c r="X451" s="3">
        <f>(Table1[[#This Row],[lowest_yearly_earnings]]+Table1[[#This Row],[highest_yearly_earnings]])/2</f>
        <v>9050000</v>
      </c>
      <c r="Y451" s="5">
        <v>500000</v>
      </c>
      <c r="Z451" s="6">
        <f>Table1[[#This Row],[subscribers_for_last_30_days]]/Table1[[#This Row],[subscribers]]</f>
        <v>3.5460992907801421E-2</v>
      </c>
      <c r="AA451">
        <v>2007</v>
      </c>
      <c r="AB451" t="s">
        <v>33</v>
      </c>
      <c r="AC451">
        <v>12</v>
      </c>
      <c r="AD451" s="1" t="str">
        <f>_xlfn.CONCAT(Table1[[#This Row],[created_month]]," ",Table1[[#This Row],[created_year]])</f>
        <v>Sep 2007</v>
      </c>
      <c r="AE451">
        <f>"Sept 2023" - Table1[[#This Row],[month_created]]</f>
        <v>5844</v>
      </c>
      <c r="AF451" s="2">
        <f>Table1[[#This Row],[age_days]]/365</f>
        <v>16.010958904109589</v>
      </c>
    </row>
    <row r="452" spans="1:32" x14ac:dyDescent="0.35">
      <c r="A452">
        <v>788</v>
      </c>
      <c r="B452">
        <f>_xlfn.RANK.EQ(Table1[[#This Row],[source_rank]],A:A,1)</f>
        <v>451</v>
      </c>
      <c r="C452" t="s">
        <v>611</v>
      </c>
      <c r="D452" s="4">
        <v>14100000</v>
      </c>
      <c r="E452" s="4">
        <v>6036496916</v>
      </c>
      <c r="F452" s="4">
        <f>Table1[[#This Row],[video views]]/Table1[[#This Row],[age_days]]</f>
        <v>2155891.7557142857</v>
      </c>
      <c r="G452" s="4">
        <f>Table1[[#This Row],[video views]]/Table1[[#This Row],[uploads]]</f>
        <v>2115100.5311843026</v>
      </c>
      <c r="H452" t="s">
        <v>29</v>
      </c>
      <c r="I452" t="s">
        <v>611</v>
      </c>
      <c r="J452" s="4">
        <v>2854</v>
      </c>
      <c r="K452" s="4">
        <f>Table1[[#This Row],[uploads]]/Table1[[#This Row],[age_years]]</f>
        <v>372.03928571428571</v>
      </c>
      <c r="L452" t="s">
        <v>185</v>
      </c>
      <c r="M452" t="s">
        <v>186</v>
      </c>
      <c r="N452" t="s">
        <v>29</v>
      </c>
      <c r="O452">
        <v>1029</v>
      </c>
      <c r="P452">
        <v>27</v>
      </c>
      <c r="Q452">
        <v>154</v>
      </c>
      <c r="R452">
        <v>176062000</v>
      </c>
      <c r="S452" s="3">
        <v>44000</v>
      </c>
      <c r="T452" s="3">
        <v>704200</v>
      </c>
      <c r="U452" s="3">
        <f>(Table1[[#This Row],[lowest_monthly_earnings]]+Table1[[#This Row],[highest_monthly_earnings]])/2</f>
        <v>374100</v>
      </c>
      <c r="V452" s="3">
        <v>528200</v>
      </c>
      <c r="W452" s="3">
        <v>8500000</v>
      </c>
      <c r="X452" s="3">
        <f>(Table1[[#This Row],[lowest_yearly_earnings]]+Table1[[#This Row],[highest_yearly_earnings]])/2</f>
        <v>4514100</v>
      </c>
      <c r="Y452" s="5">
        <v>400000</v>
      </c>
      <c r="Z452" s="6">
        <f>Table1[[#This Row],[subscribers_for_last_30_days]]/Table1[[#This Row],[subscribers]]</f>
        <v>2.8368794326241134E-2</v>
      </c>
      <c r="AA452">
        <v>2016</v>
      </c>
      <c r="AB452" t="s">
        <v>47</v>
      </c>
      <c r="AC452">
        <v>6</v>
      </c>
      <c r="AD452" s="1" t="str">
        <f>_xlfn.CONCAT(Table1[[#This Row],[created_month]]," ",Table1[[#This Row],[created_year]])</f>
        <v>Jan 2016</v>
      </c>
      <c r="AE452">
        <f>"Sept 2023" - Table1[[#This Row],[month_created]]</f>
        <v>2800</v>
      </c>
      <c r="AF452" s="2">
        <f>Table1[[#This Row],[age_days]]/365</f>
        <v>7.6712328767123283</v>
      </c>
    </row>
    <row r="453" spans="1:32" x14ac:dyDescent="0.35">
      <c r="A453">
        <v>789</v>
      </c>
      <c r="B453">
        <f>_xlfn.RANK.EQ(Table1[[#This Row],[source_rank]],A:A,1)</f>
        <v>452</v>
      </c>
      <c r="C453" t="s">
        <v>612</v>
      </c>
      <c r="D453" s="4">
        <v>14100000</v>
      </c>
      <c r="E453" s="4">
        <v>6884215292</v>
      </c>
      <c r="F453" s="4">
        <f>Table1[[#This Row],[video views]]/Table1[[#This Row],[age_days]]</f>
        <v>1527788.5690190857</v>
      </c>
      <c r="G453" s="4">
        <f>Table1[[#This Row],[video views]]/Table1[[#This Row],[uploads]]</f>
        <v>160098030.04651162</v>
      </c>
      <c r="H453" t="s">
        <v>20</v>
      </c>
      <c r="I453" t="s">
        <v>612</v>
      </c>
      <c r="J453" s="4">
        <v>43</v>
      </c>
      <c r="K453" s="4">
        <f>Table1[[#This Row],[uploads]]/Table1[[#This Row],[age_years]]</f>
        <v>3.4831335996449178</v>
      </c>
      <c r="L453" t="s">
        <v>25</v>
      </c>
      <c r="M453" t="s">
        <v>26</v>
      </c>
      <c r="N453" t="s">
        <v>20</v>
      </c>
      <c r="O453">
        <v>856</v>
      </c>
      <c r="P453">
        <v>160</v>
      </c>
      <c r="Q453">
        <v>135</v>
      </c>
      <c r="R453">
        <v>135563000</v>
      </c>
      <c r="S453" s="3">
        <v>33900</v>
      </c>
      <c r="T453" s="3">
        <v>542300</v>
      </c>
      <c r="U453" s="3">
        <f>(Table1[[#This Row],[lowest_monthly_earnings]]+Table1[[#This Row],[highest_monthly_earnings]])/2</f>
        <v>288100</v>
      </c>
      <c r="V453" s="3">
        <v>406700</v>
      </c>
      <c r="W453" s="3">
        <v>6500000</v>
      </c>
      <c r="X453" s="3">
        <f>(Table1[[#This Row],[lowest_yearly_earnings]]+Table1[[#This Row],[highest_yearly_earnings]])/2</f>
        <v>3453350</v>
      </c>
      <c r="Y453" s="5">
        <v>200000</v>
      </c>
      <c r="Z453" s="6">
        <f>Table1[[#This Row],[subscribers_for_last_30_days]]/Table1[[#This Row],[subscribers]]</f>
        <v>1.4184397163120567E-2</v>
      </c>
      <c r="AA453">
        <v>2011</v>
      </c>
      <c r="AB453" t="s">
        <v>37</v>
      </c>
      <c r="AC453">
        <v>5</v>
      </c>
      <c r="AD453" s="1" t="str">
        <f>_xlfn.CONCAT(Table1[[#This Row],[created_month]]," ",Table1[[#This Row],[created_year]])</f>
        <v>May 2011</v>
      </c>
      <c r="AE453">
        <f>"Sept 2023" - Table1[[#This Row],[month_created]]</f>
        <v>4506</v>
      </c>
      <c r="AF453" s="2">
        <f>Table1[[#This Row],[age_days]]/365</f>
        <v>12.345205479452055</v>
      </c>
    </row>
    <row r="454" spans="1:32" x14ac:dyDescent="0.35">
      <c r="A454">
        <v>792</v>
      </c>
      <c r="B454">
        <f>_xlfn.RANK.EQ(Table1[[#This Row],[source_rank]],A:A,1)</f>
        <v>453</v>
      </c>
      <c r="C454" t="s">
        <v>613</v>
      </c>
      <c r="D454" s="4">
        <v>14100000</v>
      </c>
      <c r="E454" s="4">
        <v>4627069704</v>
      </c>
      <c r="F454" s="4">
        <f>Table1[[#This Row],[video views]]/Table1[[#This Row],[age_days]]</f>
        <v>748837.95177213138</v>
      </c>
      <c r="G454" s="4">
        <f>Table1[[#This Row],[video views]]/Table1[[#This Row],[uploads]]</f>
        <v>3004590.7168831169</v>
      </c>
      <c r="H454" t="s">
        <v>29</v>
      </c>
      <c r="I454" t="s">
        <v>613</v>
      </c>
      <c r="J454" s="4">
        <v>1540</v>
      </c>
      <c r="K454" s="4">
        <f>Table1[[#This Row],[uploads]]/Table1[[#This Row],[age_years]]</f>
        <v>90.969412526298754</v>
      </c>
      <c r="L454" t="s">
        <v>123</v>
      </c>
      <c r="M454" t="s">
        <v>124</v>
      </c>
      <c r="N454" t="s">
        <v>29</v>
      </c>
      <c r="O454">
        <v>1531</v>
      </c>
      <c r="P454">
        <v>14</v>
      </c>
      <c r="Q454">
        <v>155</v>
      </c>
      <c r="R454">
        <v>12502000</v>
      </c>
      <c r="S454" s="3">
        <v>3100</v>
      </c>
      <c r="T454" s="3">
        <v>50000</v>
      </c>
      <c r="U454" s="3">
        <f>(Table1[[#This Row],[lowest_monthly_earnings]]+Table1[[#This Row],[highest_monthly_earnings]])/2</f>
        <v>26550</v>
      </c>
      <c r="V454" s="3">
        <v>37500</v>
      </c>
      <c r="W454" s="3">
        <v>600100</v>
      </c>
      <c r="X454" s="3">
        <f>(Table1[[#This Row],[lowest_yearly_earnings]]+Table1[[#This Row],[highest_yearly_earnings]])/2</f>
        <v>318800</v>
      </c>
      <c r="Y454" s="5">
        <v>100000</v>
      </c>
      <c r="Z454" s="6">
        <f>Table1[[#This Row],[subscribers_for_last_30_days]]/Table1[[#This Row],[subscribers]]</f>
        <v>7.0921985815602835E-3</v>
      </c>
      <c r="AA454">
        <v>2006</v>
      </c>
      <c r="AB454" t="s">
        <v>83</v>
      </c>
      <c r="AC454">
        <v>3</v>
      </c>
      <c r="AD454" s="1" t="str">
        <f>_xlfn.CONCAT(Table1[[#This Row],[created_month]]," ",Table1[[#This Row],[created_year]])</f>
        <v>Oct 2006</v>
      </c>
      <c r="AE454">
        <f>"Sept 2023" - Table1[[#This Row],[month_created]]</f>
        <v>6179</v>
      </c>
      <c r="AF454" s="2">
        <f>Table1[[#This Row],[age_days]]/365</f>
        <v>16.92876712328767</v>
      </c>
    </row>
    <row r="455" spans="1:32" x14ac:dyDescent="0.35">
      <c r="A455">
        <v>795</v>
      </c>
      <c r="B455">
        <f>_xlfn.RANK.EQ(Table1[[#This Row],[source_rank]],A:A,1)</f>
        <v>454</v>
      </c>
      <c r="C455" t="s">
        <v>614</v>
      </c>
      <c r="D455" s="4">
        <v>14000000</v>
      </c>
      <c r="E455" s="4">
        <v>4674164601</v>
      </c>
      <c r="F455" s="4">
        <f>Table1[[#This Row],[video views]]/Table1[[#This Row],[age_days]]</f>
        <v>1462504.5685231539</v>
      </c>
      <c r="G455" s="4">
        <f>Table1[[#This Row],[video views]]/Table1[[#This Row],[uploads]]</f>
        <v>7179976.3456221195</v>
      </c>
      <c r="H455" t="s">
        <v>36</v>
      </c>
      <c r="I455" t="s">
        <v>614</v>
      </c>
      <c r="J455" s="4">
        <v>651</v>
      </c>
      <c r="K455" s="4">
        <f>Table1[[#This Row],[uploads]]/Table1[[#This Row],[age_years]]</f>
        <v>74.347622027534428</v>
      </c>
      <c r="L455" t="s">
        <v>139</v>
      </c>
      <c r="M455" t="s">
        <v>140</v>
      </c>
      <c r="N455" t="s">
        <v>29</v>
      </c>
      <c r="O455">
        <v>1504</v>
      </c>
      <c r="P455">
        <v>29</v>
      </c>
      <c r="Q455">
        <v>156</v>
      </c>
      <c r="R455">
        <v>26783000</v>
      </c>
      <c r="S455" s="3">
        <v>6700</v>
      </c>
      <c r="T455" s="3">
        <v>107100</v>
      </c>
      <c r="U455" s="3">
        <f>(Table1[[#This Row],[lowest_monthly_earnings]]+Table1[[#This Row],[highest_monthly_earnings]])/2</f>
        <v>56900</v>
      </c>
      <c r="V455" s="3">
        <v>80300</v>
      </c>
      <c r="W455" s="3">
        <v>1300000</v>
      </c>
      <c r="X455" s="3">
        <f>(Table1[[#This Row],[lowest_yearly_earnings]]+Table1[[#This Row],[highest_yearly_earnings]])/2</f>
        <v>690150</v>
      </c>
      <c r="Y455" s="5">
        <v>100000</v>
      </c>
      <c r="Z455" s="6">
        <f>Table1[[#This Row],[subscribers_for_last_30_days]]/Table1[[#This Row],[subscribers]]</f>
        <v>7.1428571428571426E-3</v>
      </c>
      <c r="AA455">
        <v>2014</v>
      </c>
      <c r="AB455" t="s">
        <v>52</v>
      </c>
      <c r="AC455">
        <v>30</v>
      </c>
      <c r="AD455" s="1" t="str">
        <f>_xlfn.CONCAT(Table1[[#This Row],[created_month]]," ",Table1[[#This Row],[created_year]])</f>
        <v>Dec 2014</v>
      </c>
      <c r="AE455">
        <f>"Sept 2023" - Table1[[#This Row],[month_created]]</f>
        <v>3196</v>
      </c>
      <c r="AF455" s="2">
        <f>Table1[[#This Row],[age_days]]/365</f>
        <v>8.7561643835616429</v>
      </c>
    </row>
    <row r="456" spans="1:32" x14ac:dyDescent="0.35">
      <c r="A456">
        <v>796</v>
      </c>
      <c r="B456">
        <f>_xlfn.RANK.EQ(Table1[[#This Row],[source_rank]],A:A,1)</f>
        <v>455</v>
      </c>
      <c r="C456" t="s">
        <v>615</v>
      </c>
      <c r="D456" s="4">
        <v>14000000</v>
      </c>
      <c r="E456" s="4">
        <v>7719743112</v>
      </c>
      <c r="F456" s="4">
        <f>Table1[[#This Row],[video views]]/Table1[[#This Row],[age_days]]</f>
        <v>2131348.1811154056</v>
      </c>
      <c r="G456" s="4">
        <f>Table1[[#This Row],[video views]]/Table1[[#This Row],[uploads]]</f>
        <v>3493096.4307692307</v>
      </c>
      <c r="H456" t="s">
        <v>38</v>
      </c>
      <c r="I456" t="s">
        <v>615</v>
      </c>
      <c r="J456" s="4">
        <v>2210</v>
      </c>
      <c r="K456" s="4">
        <f>Table1[[#This Row],[uploads]]/Table1[[#This Row],[age_years]]</f>
        <v>222.70844837106569</v>
      </c>
      <c r="L456" t="s">
        <v>44</v>
      </c>
      <c r="M456" t="s">
        <v>45</v>
      </c>
      <c r="N456" t="s">
        <v>27</v>
      </c>
      <c r="O456">
        <v>703</v>
      </c>
      <c r="P456">
        <v>12</v>
      </c>
      <c r="Q456">
        <v>56</v>
      </c>
      <c r="R456">
        <v>150570000</v>
      </c>
      <c r="S456" s="3">
        <v>37600</v>
      </c>
      <c r="T456" s="3">
        <v>602300</v>
      </c>
      <c r="U456" s="3">
        <f>(Table1[[#This Row],[lowest_monthly_earnings]]+Table1[[#This Row],[highest_monthly_earnings]])/2</f>
        <v>319950</v>
      </c>
      <c r="V456" s="3">
        <v>451700</v>
      </c>
      <c r="W456" s="3">
        <v>7200000</v>
      </c>
      <c r="X456" s="3">
        <f>(Table1[[#This Row],[lowest_yearly_earnings]]+Table1[[#This Row],[highest_yearly_earnings]])/2</f>
        <v>3825850</v>
      </c>
      <c r="Y456" s="5">
        <v>200000</v>
      </c>
      <c r="Z456" s="6">
        <f>Table1[[#This Row],[subscribers_for_last_30_days]]/Table1[[#This Row],[subscribers]]</f>
        <v>1.4285714285714285E-2</v>
      </c>
      <c r="AA456">
        <v>2013</v>
      </c>
      <c r="AB456" t="s">
        <v>83</v>
      </c>
      <c r="AC456">
        <v>26</v>
      </c>
      <c r="AD456" s="1" t="str">
        <f>_xlfn.CONCAT(Table1[[#This Row],[created_month]]," ",Table1[[#This Row],[created_year]])</f>
        <v>Oct 2013</v>
      </c>
      <c r="AE456">
        <f>"Sept 2023" - Table1[[#This Row],[month_created]]</f>
        <v>3622</v>
      </c>
      <c r="AF456" s="2">
        <f>Table1[[#This Row],[age_days]]/365</f>
        <v>9.9232876712328775</v>
      </c>
    </row>
    <row r="457" spans="1:32" x14ac:dyDescent="0.35">
      <c r="A457">
        <v>797</v>
      </c>
      <c r="B457">
        <f>_xlfn.RANK.EQ(Table1[[#This Row],[source_rank]],A:A,1)</f>
        <v>456</v>
      </c>
      <c r="C457" t="s">
        <v>616</v>
      </c>
      <c r="D457" s="4">
        <v>14000000</v>
      </c>
      <c r="E457" s="4">
        <v>8623705301</v>
      </c>
      <c r="F457" s="4">
        <f>Table1[[#This Row],[video views]]/Table1[[#This Row],[age_days]]</f>
        <v>2196562.7358634742</v>
      </c>
      <c r="G457" s="4">
        <f>Table1[[#This Row],[video views]]/Table1[[#This Row],[uploads]]</f>
        <v>29332330.955782313</v>
      </c>
      <c r="H457" t="s">
        <v>20</v>
      </c>
      <c r="I457" t="s">
        <v>616</v>
      </c>
      <c r="J457" s="4">
        <v>294</v>
      </c>
      <c r="K457" s="4">
        <f>Table1[[#This Row],[uploads]]/Table1[[#This Row],[age_years]]</f>
        <v>27.333163525216509</v>
      </c>
      <c r="L457" t="s">
        <v>149</v>
      </c>
      <c r="M457" t="s">
        <v>150</v>
      </c>
      <c r="N457" t="s">
        <v>20</v>
      </c>
      <c r="O457">
        <v>579</v>
      </c>
      <c r="P457">
        <v>15</v>
      </c>
      <c r="Q457">
        <v>136</v>
      </c>
      <c r="R457">
        <v>201659000</v>
      </c>
      <c r="S457" s="3">
        <v>50400</v>
      </c>
      <c r="T457" s="3">
        <v>806600</v>
      </c>
      <c r="U457" s="3">
        <f>(Table1[[#This Row],[lowest_monthly_earnings]]+Table1[[#This Row],[highest_monthly_earnings]])/2</f>
        <v>428500</v>
      </c>
      <c r="V457" s="3">
        <v>605000</v>
      </c>
      <c r="W457" s="3">
        <v>9700000</v>
      </c>
      <c r="X457" s="3">
        <f>(Table1[[#This Row],[lowest_yearly_earnings]]+Table1[[#This Row],[highest_yearly_earnings]])/2</f>
        <v>5152500</v>
      </c>
      <c r="Y457" s="5">
        <v>100000</v>
      </c>
      <c r="Z457" s="6">
        <f>Table1[[#This Row],[subscribers_for_last_30_days]]/Table1[[#This Row],[subscribers]]</f>
        <v>7.1428571428571426E-3</v>
      </c>
      <c r="AA457">
        <v>2012</v>
      </c>
      <c r="AB457" t="s">
        <v>52</v>
      </c>
      <c r="AC457">
        <v>22</v>
      </c>
      <c r="AD457" s="1" t="str">
        <f>_xlfn.CONCAT(Table1[[#This Row],[created_month]]," ",Table1[[#This Row],[created_year]])</f>
        <v>Dec 2012</v>
      </c>
      <c r="AE457">
        <f>"Sept 2023" - Table1[[#This Row],[month_created]]</f>
        <v>3926</v>
      </c>
      <c r="AF457" s="2">
        <f>Table1[[#This Row],[age_days]]/365</f>
        <v>10.756164383561643</v>
      </c>
    </row>
    <row r="458" spans="1:32" x14ac:dyDescent="0.35">
      <c r="A458">
        <v>799</v>
      </c>
      <c r="B458">
        <f>_xlfn.RANK.EQ(Table1[[#This Row],[source_rank]],A:A,1)</f>
        <v>457</v>
      </c>
      <c r="C458" t="s">
        <v>617</v>
      </c>
      <c r="D458" s="4">
        <v>14000000</v>
      </c>
      <c r="E458" s="4">
        <v>18917687143</v>
      </c>
      <c r="F458" s="4">
        <f>Table1[[#This Row],[video views]]/Table1[[#This Row],[age_days]]</f>
        <v>5701533.195599759</v>
      </c>
      <c r="G458" s="4">
        <f>Table1[[#This Row],[video views]]/Table1[[#This Row],[uploads]]</f>
        <v>460094.05216820294</v>
      </c>
      <c r="H458" t="s">
        <v>36</v>
      </c>
      <c r="I458" t="s">
        <v>617</v>
      </c>
      <c r="J458" s="4">
        <v>41117</v>
      </c>
      <c r="K458" s="4">
        <f>Table1[[#This Row],[uploads]]/Table1[[#This Row],[age_years]]</f>
        <v>4523.1178420735378</v>
      </c>
      <c r="L458" t="s">
        <v>25</v>
      </c>
      <c r="M458" t="s">
        <v>26</v>
      </c>
      <c r="N458" t="s">
        <v>297</v>
      </c>
      <c r="O458">
        <v>136</v>
      </c>
      <c r="P458">
        <v>159</v>
      </c>
      <c r="Q458">
        <v>3</v>
      </c>
      <c r="R458">
        <v>1364000000</v>
      </c>
      <c r="S458" s="3">
        <v>340900</v>
      </c>
      <c r="T458" s="3">
        <v>5500000</v>
      </c>
      <c r="U458" s="3">
        <f>(Table1[[#This Row],[lowest_monthly_earnings]]+Table1[[#This Row],[highest_monthly_earnings]])/2</f>
        <v>2920450</v>
      </c>
      <c r="V458" s="3">
        <v>4100000</v>
      </c>
      <c r="W458" s="3">
        <v>65500000</v>
      </c>
      <c r="X458" s="3">
        <f>(Table1[[#This Row],[lowest_yearly_earnings]]+Table1[[#This Row],[highest_yearly_earnings]])/2</f>
        <v>34800000</v>
      </c>
      <c r="Y458" s="5">
        <v>1100000</v>
      </c>
      <c r="Z458" s="6">
        <f>Table1[[#This Row],[subscribers_for_last_30_days]]/Table1[[#This Row],[subscribers]]</f>
        <v>7.857142857142857E-2</v>
      </c>
      <c r="AA458">
        <v>2014</v>
      </c>
      <c r="AB458" t="s">
        <v>57</v>
      </c>
      <c r="AC458">
        <v>22</v>
      </c>
      <c r="AD458" s="1" t="str">
        <f>_xlfn.CONCAT(Table1[[#This Row],[created_month]]," ",Table1[[#This Row],[created_year]])</f>
        <v>Aug 2014</v>
      </c>
      <c r="AE458">
        <f>"Sept 2023" - Table1[[#This Row],[month_created]]</f>
        <v>3318</v>
      </c>
      <c r="AF458" s="2">
        <f>Table1[[#This Row],[age_days]]/365</f>
        <v>9.0904109589041102</v>
      </c>
    </row>
    <row r="459" spans="1:32" x14ac:dyDescent="0.35">
      <c r="A459">
        <v>800</v>
      </c>
      <c r="B459">
        <f>_xlfn.RANK.EQ(Table1[[#This Row],[source_rank]],A:A,1)</f>
        <v>458</v>
      </c>
      <c r="C459" t="s">
        <v>618</v>
      </c>
      <c r="D459" s="4">
        <v>14000000</v>
      </c>
      <c r="E459" s="4">
        <v>13542939513</v>
      </c>
      <c r="F459" s="4">
        <f>Table1[[#This Row],[video views]]/Table1[[#This Row],[age_days]]</f>
        <v>4538518.6035522791</v>
      </c>
      <c r="G459" s="4">
        <f>Table1[[#This Row],[video views]]/Table1[[#This Row],[uploads]]</f>
        <v>1403122.6184210526</v>
      </c>
      <c r="H459" t="s">
        <v>36</v>
      </c>
      <c r="I459" t="s">
        <v>618</v>
      </c>
      <c r="J459" s="4">
        <v>9652</v>
      </c>
      <c r="K459" s="4">
        <f>Table1[[#This Row],[uploads]]/Table1[[#This Row],[age_years]]</f>
        <v>1180.6233243967829</v>
      </c>
      <c r="L459" t="s">
        <v>21</v>
      </c>
      <c r="M459" t="s">
        <v>22</v>
      </c>
      <c r="N459" t="s">
        <v>119</v>
      </c>
      <c r="O459">
        <v>268</v>
      </c>
      <c r="P459">
        <v>111</v>
      </c>
      <c r="Q459">
        <v>34</v>
      </c>
      <c r="R459">
        <v>133584000</v>
      </c>
      <c r="S459" s="3">
        <v>33400</v>
      </c>
      <c r="T459" s="3">
        <v>534300</v>
      </c>
      <c r="U459" s="3">
        <f>(Table1[[#This Row],[lowest_monthly_earnings]]+Table1[[#This Row],[highest_monthly_earnings]])/2</f>
        <v>283850</v>
      </c>
      <c r="V459" s="3">
        <v>400800</v>
      </c>
      <c r="W459" s="3">
        <v>6400000</v>
      </c>
      <c r="X459" s="3">
        <f>(Table1[[#This Row],[lowest_yearly_earnings]]+Table1[[#This Row],[highest_yearly_earnings]])/2</f>
        <v>3400400</v>
      </c>
      <c r="Y459" s="5">
        <v>100000</v>
      </c>
      <c r="Z459" s="6">
        <f>Table1[[#This Row],[subscribers_for_last_30_days]]/Table1[[#This Row],[subscribers]]</f>
        <v>7.1428571428571426E-3</v>
      </c>
      <c r="AA459">
        <v>2015</v>
      </c>
      <c r="AB459" t="s">
        <v>62</v>
      </c>
      <c r="AC459">
        <v>14</v>
      </c>
      <c r="AD459" s="1" t="str">
        <f>_xlfn.CONCAT(Table1[[#This Row],[created_month]]," ",Table1[[#This Row],[created_year]])</f>
        <v>Jul 2015</v>
      </c>
      <c r="AE459">
        <f>"Sept 2023" - Table1[[#This Row],[month_created]]</f>
        <v>2984</v>
      </c>
      <c r="AF459" s="2">
        <f>Table1[[#This Row],[age_days]]/365</f>
        <v>8.1753424657534239</v>
      </c>
    </row>
    <row r="460" spans="1:32" x14ac:dyDescent="0.35">
      <c r="A460">
        <v>802</v>
      </c>
      <c r="B460">
        <f>_xlfn.RANK.EQ(Table1[[#This Row],[source_rank]],A:A,1)</f>
        <v>459</v>
      </c>
      <c r="C460" t="s">
        <v>619</v>
      </c>
      <c r="D460" s="4">
        <v>14000000</v>
      </c>
      <c r="E460" s="4">
        <v>5094050461</v>
      </c>
      <c r="F460" s="4">
        <f>Table1[[#This Row],[video views]]/Table1[[#This Row],[age_days]]</f>
        <v>1725042.4859464951</v>
      </c>
      <c r="G460" s="4">
        <f>Table1[[#This Row],[video views]]/Table1[[#This Row],[uploads]]</f>
        <v>3897513.7421576129</v>
      </c>
      <c r="H460" t="s">
        <v>29</v>
      </c>
      <c r="I460" t="s">
        <v>619</v>
      </c>
      <c r="J460" s="4">
        <v>1307</v>
      </c>
      <c r="K460" s="4">
        <f>Table1[[#This Row],[uploads]]/Table1[[#This Row],[age_years]]</f>
        <v>161.54927192685403</v>
      </c>
      <c r="L460" t="s">
        <v>70</v>
      </c>
      <c r="M460" t="s">
        <v>71</v>
      </c>
      <c r="N460" t="s">
        <v>46</v>
      </c>
      <c r="O460">
        <v>1327</v>
      </c>
      <c r="P460">
        <v>44</v>
      </c>
      <c r="Q460">
        <v>48</v>
      </c>
      <c r="R460">
        <v>68058000</v>
      </c>
      <c r="S460" s="3">
        <v>17000</v>
      </c>
      <c r="T460" s="3">
        <v>272200</v>
      </c>
      <c r="U460" s="3">
        <f>(Table1[[#This Row],[lowest_monthly_earnings]]+Table1[[#This Row],[highest_monthly_earnings]])/2</f>
        <v>144600</v>
      </c>
      <c r="V460" s="3">
        <v>204200</v>
      </c>
      <c r="W460" s="3">
        <v>3300000</v>
      </c>
      <c r="X460" s="3">
        <f>(Table1[[#This Row],[lowest_yearly_earnings]]+Table1[[#This Row],[highest_yearly_earnings]])/2</f>
        <v>1752100</v>
      </c>
      <c r="Y460" s="5">
        <v>100000</v>
      </c>
      <c r="Z460" s="6">
        <f>Table1[[#This Row],[subscribers_for_last_30_days]]/Table1[[#This Row],[subscribers]]</f>
        <v>7.1428571428571426E-3</v>
      </c>
      <c r="AA460">
        <v>2015</v>
      </c>
      <c r="AB460" t="s">
        <v>57</v>
      </c>
      <c r="AC460">
        <v>30</v>
      </c>
      <c r="AD460" s="1" t="str">
        <f>_xlfn.CONCAT(Table1[[#This Row],[created_month]]," ",Table1[[#This Row],[created_year]])</f>
        <v>Aug 2015</v>
      </c>
      <c r="AE460">
        <f>"Sept 2023" - Table1[[#This Row],[month_created]]</f>
        <v>2953</v>
      </c>
      <c r="AF460" s="2">
        <f>Table1[[#This Row],[age_days]]/365</f>
        <v>8.0904109589041102</v>
      </c>
    </row>
    <row r="461" spans="1:32" x14ac:dyDescent="0.35">
      <c r="A461">
        <v>803</v>
      </c>
      <c r="B461">
        <f>_xlfn.RANK.EQ(Table1[[#This Row],[source_rank]],A:A,1)</f>
        <v>460</v>
      </c>
      <c r="C461" t="s">
        <v>620</v>
      </c>
      <c r="D461" s="4">
        <v>13900000</v>
      </c>
      <c r="E461" s="4">
        <v>5673347763</v>
      </c>
      <c r="F461" s="4">
        <f>Table1[[#This Row],[video views]]/Table1[[#This Row],[age_days]]</f>
        <v>1401518.7161561265</v>
      </c>
      <c r="G461" s="4">
        <f>Table1[[#This Row],[video views]]/Table1[[#This Row],[uploads]]</f>
        <v>1032644.2961412449</v>
      </c>
      <c r="H461" t="s">
        <v>38</v>
      </c>
      <c r="I461" t="s">
        <v>620</v>
      </c>
      <c r="J461" s="4">
        <v>5494</v>
      </c>
      <c r="K461" s="4">
        <f>Table1[[#This Row],[uploads]]/Table1[[#This Row],[age_years]]</f>
        <v>495.38290513833988</v>
      </c>
      <c r="L461" t="s">
        <v>70</v>
      </c>
      <c r="M461" t="s">
        <v>71</v>
      </c>
      <c r="N461" t="s">
        <v>27</v>
      </c>
      <c r="O461">
        <v>1140</v>
      </c>
      <c r="P461">
        <v>46</v>
      </c>
      <c r="Q461">
        <v>57</v>
      </c>
      <c r="R461">
        <v>106718000</v>
      </c>
      <c r="S461" s="3">
        <v>26700</v>
      </c>
      <c r="T461" s="3">
        <v>426900</v>
      </c>
      <c r="U461" s="3">
        <f>(Table1[[#This Row],[lowest_monthly_earnings]]+Table1[[#This Row],[highest_monthly_earnings]])/2</f>
        <v>226800</v>
      </c>
      <c r="V461" s="3">
        <v>320200</v>
      </c>
      <c r="W461" s="3">
        <v>5100000</v>
      </c>
      <c r="X461" s="3">
        <f>(Table1[[#This Row],[lowest_yearly_earnings]]+Table1[[#This Row],[highest_yearly_earnings]])/2</f>
        <v>2710100</v>
      </c>
      <c r="Y461" s="5">
        <v>100000</v>
      </c>
      <c r="Z461" s="6">
        <f>Table1[[#This Row],[subscribers_for_last_30_days]]/Table1[[#This Row],[subscribers]]</f>
        <v>7.1942446043165471E-3</v>
      </c>
      <c r="AA461">
        <v>2012</v>
      </c>
      <c r="AB461" t="s">
        <v>57</v>
      </c>
      <c r="AC461">
        <v>30</v>
      </c>
      <c r="AD461" s="1" t="str">
        <f>_xlfn.CONCAT(Table1[[#This Row],[created_month]]," ",Table1[[#This Row],[created_year]])</f>
        <v>Aug 2012</v>
      </c>
      <c r="AE461">
        <f>"Sept 2023" - Table1[[#This Row],[month_created]]</f>
        <v>4048</v>
      </c>
      <c r="AF461" s="2">
        <f>Table1[[#This Row],[age_days]]/365</f>
        <v>11.09041095890411</v>
      </c>
    </row>
    <row r="462" spans="1:32" x14ac:dyDescent="0.35">
      <c r="A462">
        <v>804</v>
      </c>
      <c r="B462">
        <f>_xlfn.RANK.EQ(Table1[[#This Row],[source_rank]],A:A,1)</f>
        <v>461</v>
      </c>
      <c r="C462" t="s">
        <v>621</v>
      </c>
      <c r="D462" s="4">
        <v>13900000</v>
      </c>
      <c r="E462" s="4">
        <v>9106781518</v>
      </c>
      <c r="F462" s="4">
        <f>Table1[[#This Row],[video views]]/Table1[[#This Row],[age_days]]</f>
        <v>2137240.4407416098</v>
      </c>
      <c r="G462" s="4">
        <f>Table1[[#This Row],[video views]]/Table1[[#This Row],[uploads]]</f>
        <v>4040275.7400177461</v>
      </c>
      <c r="H462" t="s">
        <v>29</v>
      </c>
      <c r="I462" t="s">
        <v>621</v>
      </c>
      <c r="J462" s="4">
        <v>2254</v>
      </c>
      <c r="K462" s="4">
        <f>Table1[[#This Row],[uploads]]/Table1[[#This Row],[age_years]]</f>
        <v>193.07908941563014</v>
      </c>
      <c r="L462" t="s">
        <v>228</v>
      </c>
      <c r="M462" t="s">
        <v>229</v>
      </c>
      <c r="N462" t="s">
        <v>20</v>
      </c>
      <c r="O462">
        <v>526</v>
      </c>
      <c r="P462">
        <v>3</v>
      </c>
      <c r="Q462">
        <v>137</v>
      </c>
      <c r="R462">
        <v>87639000</v>
      </c>
      <c r="S462" s="3">
        <v>21900</v>
      </c>
      <c r="T462" s="3">
        <v>350600</v>
      </c>
      <c r="U462" s="3">
        <f>(Table1[[#This Row],[lowest_monthly_earnings]]+Table1[[#This Row],[highest_monthly_earnings]])/2</f>
        <v>186250</v>
      </c>
      <c r="V462" s="3">
        <v>262900</v>
      </c>
      <c r="W462" s="3">
        <v>4200000</v>
      </c>
      <c r="X462" s="3">
        <f>(Table1[[#This Row],[lowest_yearly_earnings]]+Table1[[#This Row],[highest_yearly_earnings]])/2</f>
        <v>2231450</v>
      </c>
      <c r="Y462" s="5">
        <v>100000</v>
      </c>
      <c r="Z462" s="6">
        <f>Table1[[#This Row],[subscribers_for_last_30_days]]/Table1[[#This Row],[subscribers]]</f>
        <v>7.1942446043165471E-3</v>
      </c>
      <c r="AA462">
        <v>2012</v>
      </c>
      <c r="AB462" t="s">
        <v>47</v>
      </c>
      <c r="AC462">
        <v>18</v>
      </c>
      <c r="AD462" s="1" t="str">
        <f>_xlfn.CONCAT(Table1[[#This Row],[created_month]]," ",Table1[[#This Row],[created_year]])</f>
        <v>Jan 2012</v>
      </c>
      <c r="AE462">
        <f>"Sept 2023" - Table1[[#This Row],[month_created]]</f>
        <v>4261</v>
      </c>
      <c r="AF462" s="2">
        <f>Table1[[#This Row],[age_days]]/365</f>
        <v>11.673972602739726</v>
      </c>
    </row>
    <row r="463" spans="1:32" x14ac:dyDescent="0.35">
      <c r="A463">
        <v>807</v>
      </c>
      <c r="B463">
        <f>_xlfn.RANK.EQ(Table1[[#This Row],[source_rank]],A:A,1)</f>
        <v>462</v>
      </c>
      <c r="C463" t="s">
        <v>622</v>
      </c>
      <c r="D463" s="4">
        <v>13900000</v>
      </c>
      <c r="E463" s="4">
        <v>5217553897</v>
      </c>
      <c r="F463" s="4">
        <f>Table1[[#This Row],[video views]]/Table1[[#This Row],[age_days]]</f>
        <v>1135485.0700761697</v>
      </c>
      <c r="G463" s="4">
        <f>Table1[[#This Row],[video views]]/Table1[[#This Row],[uploads]]</f>
        <v>346106.3944941957</v>
      </c>
      <c r="H463" t="s">
        <v>29</v>
      </c>
      <c r="I463" t="s">
        <v>622</v>
      </c>
      <c r="J463" s="4">
        <v>15075</v>
      </c>
      <c r="K463" s="4">
        <f>Table1[[#This Row],[uploads]]/Table1[[#This Row],[age_years]]</f>
        <v>1197.4700761697497</v>
      </c>
      <c r="L463" t="s">
        <v>21</v>
      </c>
      <c r="M463" t="s">
        <v>22</v>
      </c>
      <c r="N463" t="s">
        <v>20</v>
      </c>
      <c r="O463">
        <v>1275</v>
      </c>
      <c r="P463">
        <v>111</v>
      </c>
      <c r="Q463">
        <v>136</v>
      </c>
      <c r="R463">
        <v>33484000</v>
      </c>
      <c r="S463" s="3">
        <v>8400</v>
      </c>
      <c r="T463" s="3">
        <v>133900</v>
      </c>
      <c r="U463" s="3">
        <f>(Table1[[#This Row],[lowest_monthly_earnings]]+Table1[[#This Row],[highest_monthly_earnings]])/2</f>
        <v>71150</v>
      </c>
      <c r="V463" s="3">
        <v>100500</v>
      </c>
      <c r="W463" s="3">
        <v>1600000</v>
      </c>
      <c r="X463" s="3">
        <f>(Table1[[#This Row],[lowest_yearly_earnings]]+Table1[[#This Row],[highest_yearly_earnings]])/2</f>
        <v>850250</v>
      </c>
      <c r="Y463" s="5">
        <v>100000</v>
      </c>
      <c r="Z463" s="6">
        <f>Table1[[#This Row],[subscribers_for_last_30_days]]/Table1[[#This Row],[subscribers]]</f>
        <v>7.1942446043165471E-3</v>
      </c>
      <c r="AA463">
        <v>2011</v>
      </c>
      <c r="AB463" t="s">
        <v>30</v>
      </c>
      <c r="AC463">
        <v>14</v>
      </c>
      <c r="AD463" s="1" t="str">
        <f>_xlfn.CONCAT(Table1[[#This Row],[created_month]]," ",Table1[[#This Row],[created_year]])</f>
        <v>Feb 2011</v>
      </c>
      <c r="AE463">
        <f>"Sept 2023" - Table1[[#This Row],[month_created]]</f>
        <v>4595</v>
      </c>
      <c r="AF463" s="2">
        <f>Table1[[#This Row],[age_days]]/365</f>
        <v>12.58904109589041</v>
      </c>
    </row>
    <row r="464" spans="1:32" x14ac:dyDescent="0.35">
      <c r="A464">
        <v>810</v>
      </c>
      <c r="B464">
        <f>_xlfn.RANK.EQ(Table1[[#This Row],[source_rank]],A:A,1)</f>
        <v>463</v>
      </c>
      <c r="C464" t="s">
        <v>623</v>
      </c>
      <c r="D464" s="4">
        <v>13900000</v>
      </c>
      <c r="E464" s="4">
        <v>12513842343</v>
      </c>
      <c r="F464" s="4">
        <f>Table1[[#This Row],[video views]]/Table1[[#This Row],[age_days]]</f>
        <v>2045413.9168028769</v>
      </c>
      <c r="G464" s="4">
        <f>Table1[[#This Row],[video views]]/Table1[[#This Row],[uploads]]</f>
        <v>7538459.2427710844</v>
      </c>
      <c r="H464" t="s">
        <v>20</v>
      </c>
      <c r="I464" t="s">
        <v>623</v>
      </c>
      <c r="J464" s="4">
        <v>1660</v>
      </c>
      <c r="K464" s="4">
        <f>Table1[[#This Row],[uploads]]/Table1[[#This Row],[age_years]]</f>
        <v>99.035632559660016</v>
      </c>
      <c r="L464" t="s">
        <v>25</v>
      </c>
      <c r="M464" t="s">
        <v>26</v>
      </c>
      <c r="N464" t="s">
        <v>20</v>
      </c>
      <c r="O464">
        <v>307</v>
      </c>
      <c r="P464">
        <v>161</v>
      </c>
      <c r="Q464">
        <v>137</v>
      </c>
      <c r="R464">
        <v>97284000</v>
      </c>
      <c r="S464" s="3">
        <v>24300</v>
      </c>
      <c r="T464" s="3">
        <v>389100</v>
      </c>
      <c r="U464" s="3">
        <f>(Table1[[#This Row],[lowest_monthly_earnings]]+Table1[[#This Row],[highest_monthly_earnings]])/2</f>
        <v>206700</v>
      </c>
      <c r="V464" s="3">
        <v>291900</v>
      </c>
      <c r="W464" s="3">
        <v>4700000</v>
      </c>
      <c r="X464" s="3">
        <f>(Table1[[#This Row],[lowest_yearly_earnings]]+Table1[[#This Row],[highest_yearly_earnings]])/2</f>
        <v>2495950</v>
      </c>
      <c r="Y464" s="5">
        <v>100000</v>
      </c>
      <c r="Z464" s="6">
        <f>Table1[[#This Row],[subscribers_for_last_30_days]]/Table1[[#This Row],[subscribers]]</f>
        <v>7.1942446043165471E-3</v>
      </c>
      <c r="AA464">
        <v>2006</v>
      </c>
      <c r="AB464" t="s">
        <v>52</v>
      </c>
      <c r="AC464">
        <v>15</v>
      </c>
      <c r="AD464" s="1" t="str">
        <f>_xlfn.CONCAT(Table1[[#This Row],[created_month]]," ",Table1[[#This Row],[created_year]])</f>
        <v>Dec 2006</v>
      </c>
      <c r="AE464">
        <f>"Sept 2023" - Table1[[#This Row],[month_created]]</f>
        <v>6118</v>
      </c>
      <c r="AF464" s="2">
        <f>Table1[[#This Row],[age_days]]/365</f>
        <v>16.761643835616439</v>
      </c>
    </row>
    <row r="465" spans="1:32" x14ac:dyDescent="0.35">
      <c r="A465">
        <v>812</v>
      </c>
      <c r="B465">
        <f>_xlfn.RANK.EQ(Table1[[#This Row],[source_rank]],A:A,1)</f>
        <v>464</v>
      </c>
      <c r="C465" t="s">
        <v>624</v>
      </c>
      <c r="D465" s="4">
        <v>13900000</v>
      </c>
      <c r="E465" s="4">
        <v>2165885634</v>
      </c>
      <c r="F465" s="4">
        <f>Table1[[#This Row],[video views]]/Table1[[#This Row],[age_days]]</f>
        <v>450288.07359667361</v>
      </c>
      <c r="G465" s="4">
        <f>Table1[[#This Row],[video views]]/Table1[[#This Row],[uploads]]</f>
        <v>5869608.7642276427</v>
      </c>
      <c r="H465" t="s">
        <v>32</v>
      </c>
      <c r="I465" t="s">
        <v>624</v>
      </c>
      <c r="J465" s="4">
        <v>369</v>
      </c>
      <c r="K465" s="4">
        <f>Table1[[#This Row],[uploads]]/Table1[[#This Row],[age_years]]</f>
        <v>28.0010395010395</v>
      </c>
      <c r="L465" t="s">
        <v>25</v>
      </c>
      <c r="M465" t="s">
        <v>26</v>
      </c>
      <c r="N465" t="s">
        <v>32</v>
      </c>
      <c r="O465">
        <v>4466</v>
      </c>
      <c r="P465">
        <v>161</v>
      </c>
      <c r="Q465">
        <v>38</v>
      </c>
      <c r="R465">
        <v>44149000</v>
      </c>
      <c r="S465" s="3">
        <v>11000</v>
      </c>
      <c r="T465" s="3">
        <v>176600</v>
      </c>
      <c r="U465" s="3">
        <f>(Table1[[#This Row],[lowest_monthly_earnings]]+Table1[[#This Row],[highest_monthly_earnings]])/2</f>
        <v>93800</v>
      </c>
      <c r="V465" s="3">
        <v>132400</v>
      </c>
      <c r="W465" s="3">
        <v>2100000</v>
      </c>
      <c r="X465" s="3">
        <f>(Table1[[#This Row],[lowest_yearly_earnings]]+Table1[[#This Row],[highest_yearly_earnings]])/2</f>
        <v>1116200</v>
      </c>
      <c r="Y465" s="5">
        <v>200000</v>
      </c>
      <c r="Z465" s="6">
        <f>Table1[[#This Row],[subscribers_for_last_30_days]]/Table1[[#This Row],[subscribers]]</f>
        <v>1.4388489208633094E-2</v>
      </c>
      <c r="AA465">
        <v>2010</v>
      </c>
      <c r="AB465" t="s">
        <v>62</v>
      </c>
      <c r="AC465">
        <v>21</v>
      </c>
      <c r="AD465" s="1" t="str">
        <f>_xlfn.CONCAT(Table1[[#This Row],[created_month]]," ",Table1[[#This Row],[created_year]])</f>
        <v>Jul 2010</v>
      </c>
      <c r="AE465">
        <f>"Sept 2023" - Table1[[#This Row],[month_created]]</f>
        <v>4810</v>
      </c>
      <c r="AF465" s="2">
        <f>Table1[[#This Row],[age_days]]/365</f>
        <v>13.178082191780822</v>
      </c>
    </row>
    <row r="466" spans="1:32" x14ac:dyDescent="0.35">
      <c r="A466">
        <v>814</v>
      </c>
      <c r="B466">
        <f>_xlfn.RANK.EQ(Table1[[#This Row],[source_rank]],A:A,1)</f>
        <v>465</v>
      </c>
      <c r="C466" t="s">
        <v>625</v>
      </c>
      <c r="D466" s="4">
        <v>13800000</v>
      </c>
      <c r="E466" s="4">
        <v>2224911030</v>
      </c>
      <c r="F466" s="4">
        <f>Table1[[#This Row],[video views]]/Table1[[#This Row],[age_days]]</f>
        <v>702973.46919431281</v>
      </c>
      <c r="G466" s="4">
        <f>Table1[[#This Row],[video views]]/Table1[[#This Row],[uploads]]</f>
        <v>12860757.398843931</v>
      </c>
      <c r="H466" t="s">
        <v>29</v>
      </c>
      <c r="I466" t="s">
        <v>625</v>
      </c>
      <c r="J466" s="4">
        <v>173</v>
      </c>
      <c r="K466" s="4">
        <f>Table1[[#This Row],[uploads]]/Table1[[#This Row],[age_years]]</f>
        <v>19.951026856240127</v>
      </c>
      <c r="L466" t="s">
        <v>25</v>
      </c>
      <c r="M466" t="s">
        <v>26</v>
      </c>
      <c r="N466" t="s">
        <v>29</v>
      </c>
      <c r="O466">
        <v>4285</v>
      </c>
      <c r="P466">
        <v>161</v>
      </c>
      <c r="Q466">
        <v>157</v>
      </c>
      <c r="R466">
        <v>99654000</v>
      </c>
      <c r="S466" s="3">
        <v>24900</v>
      </c>
      <c r="T466" s="3">
        <v>398600</v>
      </c>
      <c r="U466" s="3">
        <f>(Table1[[#This Row],[lowest_monthly_earnings]]+Table1[[#This Row],[highest_monthly_earnings]])/2</f>
        <v>211750</v>
      </c>
      <c r="V466" s="3">
        <v>299000</v>
      </c>
      <c r="W466" s="3">
        <v>4800000</v>
      </c>
      <c r="X466" s="3">
        <f>(Table1[[#This Row],[lowest_yearly_earnings]]+Table1[[#This Row],[highest_yearly_earnings]])/2</f>
        <v>2549500</v>
      </c>
      <c r="Y466" s="5">
        <v>300000</v>
      </c>
      <c r="Z466" s="6">
        <f>Table1[[#This Row],[subscribers_for_last_30_days]]/Table1[[#This Row],[subscribers]]</f>
        <v>2.1739130434782608E-2</v>
      </c>
      <c r="AA466">
        <v>2015</v>
      </c>
      <c r="AB466" t="s">
        <v>47</v>
      </c>
      <c r="AC466">
        <v>3</v>
      </c>
      <c r="AD466" s="1" t="str">
        <f>_xlfn.CONCAT(Table1[[#This Row],[created_month]]," ",Table1[[#This Row],[created_year]])</f>
        <v>Jan 2015</v>
      </c>
      <c r="AE466">
        <f>"Sept 2023" - Table1[[#This Row],[month_created]]</f>
        <v>3165</v>
      </c>
      <c r="AF466" s="2">
        <f>Table1[[#This Row],[age_days]]/365</f>
        <v>8.6712328767123292</v>
      </c>
    </row>
    <row r="467" spans="1:32" x14ac:dyDescent="0.35">
      <c r="A467">
        <v>815</v>
      </c>
      <c r="B467">
        <f>_xlfn.RANK.EQ(Table1[[#This Row],[source_rank]],A:A,1)</f>
        <v>466</v>
      </c>
      <c r="C467" t="s">
        <v>626</v>
      </c>
      <c r="D467" s="4">
        <v>13800000</v>
      </c>
      <c r="E467" s="4">
        <v>1820559912</v>
      </c>
      <c r="F467" s="4">
        <f>Table1[[#This Row],[video views]]/Table1[[#This Row],[age_days]]</f>
        <v>286161.57057529077</v>
      </c>
      <c r="G467" s="4">
        <f>Table1[[#This Row],[video views]]/Table1[[#This Row],[uploads]]</f>
        <v>2052491.4453213078</v>
      </c>
      <c r="H467" t="s">
        <v>208</v>
      </c>
      <c r="I467" t="s">
        <v>626</v>
      </c>
      <c r="J467" s="4">
        <v>887</v>
      </c>
      <c r="K467" s="4">
        <f>Table1[[#This Row],[uploads]]/Table1[[#This Row],[age_years]]</f>
        <v>50.888871424080477</v>
      </c>
      <c r="L467" t="s">
        <v>65</v>
      </c>
      <c r="M467" t="s">
        <v>66</v>
      </c>
      <c r="N467" t="s">
        <v>209</v>
      </c>
      <c r="O467">
        <v>5524</v>
      </c>
      <c r="P467">
        <v>10</v>
      </c>
      <c r="Q467">
        <v>14</v>
      </c>
      <c r="R467">
        <v>83943000</v>
      </c>
      <c r="S467" s="3">
        <v>21000</v>
      </c>
      <c r="T467" s="3">
        <v>335800</v>
      </c>
      <c r="U467" s="3">
        <f>(Table1[[#This Row],[lowest_monthly_earnings]]+Table1[[#This Row],[highest_monthly_earnings]])/2</f>
        <v>178400</v>
      </c>
      <c r="V467" s="3">
        <v>251800</v>
      </c>
      <c r="W467" s="3">
        <v>4000000</v>
      </c>
      <c r="X467" s="3">
        <f>(Table1[[#This Row],[lowest_yearly_earnings]]+Table1[[#This Row],[highest_yearly_earnings]])/2</f>
        <v>2125900</v>
      </c>
      <c r="Y467" s="5">
        <v>100000</v>
      </c>
      <c r="Z467" s="6">
        <f>Table1[[#This Row],[subscribers_for_last_30_days]]/Table1[[#This Row],[subscribers]]</f>
        <v>7.246376811594203E-3</v>
      </c>
      <c r="AA467">
        <v>2006</v>
      </c>
      <c r="AB467" t="s">
        <v>41</v>
      </c>
      <c r="AC467">
        <v>20</v>
      </c>
      <c r="AD467" s="1" t="str">
        <f>_xlfn.CONCAT(Table1[[#This Row],[created_month]]," ",Table1[[#This Row],[created_year]])</f>
        <v>Apr 2006</v>
      </c>
      <c r="AE467">
        <f>"Sept 2023" - Table1[[#This Row],[month_created]]</f>
        <v>6362</v>
      </c>
      <c r="AF467" s="2">
        <f>Table1[[#This Row],[age_days]]/365</f>
        <v>17.43013698630137</v>
      </c>
    </row>
    <row r="468" spans="1:32" x14ac:dyDescent="0.35">
      <c r="A468">
        <v>817</v>
      </c>
      <c r="B468">
        <f>_xlfn.RANK.EQ(Table1[[#This Row],[source_rank]],A:A,1)</f>
        <v>467</v>
      </c>
      <c r="C468" t="s">
        <v>627</v>
      </c>
      <c r="D468" s="4">
        <v>13800000</v>
      </c>
      <c r="E468" s="4">
        <v>2480957682</v>
      </c>
      <c r="F468" s="4">
        <f>Table1[[#This Row],[video views]]/Table1[[#This Row],[age_days]]</f>
        <v>1101179.6191744341</v>
      </c>
      <c r="G468" s="4">
        <f>Table1[[#This Row],[video views]]/Table1[[#This Row],[uploads]]</f>
        <v>1270982.4190573771</v>
      </c>
      <c r="H468" t="s">
        <v>38</v>
      </c>
      <c r="I468" t="s">
        <v>627</v>
      </c>
      <c r="J468" s="4">
        <v>1952</v>
      </c>
      <c r="K468" s="4">
        <f>Table1[[#This Row],[uploads]]/Table1[[#This Row],[age_years]]</f>
        <v>316.23612960497115</v>
      </c>
      <c r="L468" t="s">
        <v>231</v>
      </c>
      <c r="M468" t="s">
        <v>232</v>
      </c>
      <c r="N468" t="s">
        <v>27</v>
      </c>
      <c r="O468">
        <v>3690</v>
      </c>
      <c r="P468">
        <v>4</v>
      </c>
      <c r="Q468">
        <v>58</v>
      </c>
      <c r="R468">
        <v>55122000</v>
      </c>
      <c r="S468" s="3">
        <v>13800</v>
      </c>
      <c r="T468" s="3">
        <v>220500</v>
      </c>
      <c r="U468" s="3">
        <f>(Table1[[#This Row],[lowest_monthly_earnings]]+Table1[[#This Row],[highest_monthly_earnings]])/2</f>
        <v>117150</v>
      </c>
      <c r="V468" s="3">
        <v>165400</v>
      </c>
      <c r="W468" s="3">
        <v>2600000</v>
      </c>
      <c r="X468" s="3">
        <f>(Table1[[#This Row],[lowest_yearly_earnings]]+Table1[[#This Row],[highest_yearly_earnings]])/2</f>
        <v>1382700</v>
      </c>
      <c r="Y468" s="5">
        <v>200000</v>
      </c>
      <c r="Z468" s="6">
        <f>Table1[[#This Row],[subscribers_for_last_30_days]]/Table1[[#This Row],[subscribers]]</f>
        <v>1.4492753623188406E-2</v>
      </c>
      <c r="AA468">
        <v>2017</v>
      </c>
      <c r="AB468" t="s">
        <v>62</v>
      </c>
      <c r="AC468">
        <v>2</v>
      </c>
      <c r="AD468" s="1" t="str">
        <f>_xlfn.CONCAT(Table1[[#This Row],[created_month]]," ",Table1[[#This Row],[created_year]])</f>
        <v>Jul 2017</v>
      </c>
      <c r="AE468">
        <f>"Sept 2023" - Table1[[#This Row],[month_created]]</f>
        <v>2253</v>
      </c>
      <c r="AF468" s="2">
        <f>Table1[[#This Row],[age_days]]/365</f>
        <v>6.1726027397260275</v>
      </c>
    </row>
    <row r="469" spans="1:32" x14ac:dyDescent="0.35">
      <c r="A469">
        <v>818</v>
      </c>
      <c r="B469">
        <f>_xlfn.RANK.EQ(Table1[[#This Row],[source_rank]],A:A,1)</f>
        <v>468</v>
      </c>
      <c r="C469" t="s">
        <v>628</v>
      </c>
      <c r="D469" s="4">
        <v>13800000</v>
      </c>
      <c r="E469" s="4">
        <v>5019136690</v>
      </c>
      <c r="F469" s="4">
        <f>Table1[[#This Row],[video views]]/Table1[[#This Row],[age_days]]</f>
        <v>3051146.9240121581</v>
      </c>
      <c r="G469" s="4">
        <f>Table1[[#This Row],[video views]]/Table1[[#This Row],[uploads]]</f>
        <v>9652185.942307692</v>
      </c>
      <c r="H469" t="s">
        <v>36</v>
      </c>
      <c r="I469" t="s">
        <v>628</v>
      </c>
      <c r="J469" s="4">
        <v>520</v>
      </c>
      <c r="K469" s="4">
        <f>Table1[[#This Row],[uploads]]/Table1[[#This Row],[age_years]]</f>
        <v>115.37993920972644</v>
      </c>
      <c r="L469" t="s">
        <v>139</v>
      </c>
      <c r="M469" t="s">
        <v>140</v>
      </c>
      <c r="N469" t="s">
        <v>128</v>
      </c>
      <c r="O469">
        <v>1361</v>
      </c>
      <c r="P469">
        <v>30</v>
      </c>
      <c r="Q469">
        <v>28</v>
      </c>
      <c r="R469">
        <v>26519000</v>
      </c>
      <c r="S469" s="3">
        <v>6600</v>
      </c>
      <c r="T469" s="3">
        <v>106100</v>
      </c>
      <c r="U469" s="3">
        <f>(Table1[[#This Row],[lowest_monthly_earnings]]+Table1[[#This Row],[highest_monthly_earnings]])/2</f>
        <v>56350</v>
      </c>
      <c r="V469" s="3">
        <v>79600</v>
      </c>
      <c r="W469" s="3">
        <v>1300000</v>
      </c>
      <c r="X469" s="3">
        <f>(Table1[[#This Row],[lowest_yearly_earnings]]+Table1[[#This Row],[highest_yearly_earnings]])/2</f>
        <v>689800</v>
      </c>
      <c r="Y469" s="5">
        <v>100000</v>
      </c>
      <c r="Z469" s="6">
        <f>Table1[[#This Row],[subscribers_for_last_30_days]]/Table1[[#This Row],[subscribers]]</f>
        <v>7.246376811594203E-3</v>
      </c>
      <c r="AA469">
        <v>2019</v>
      </c>
      <c r="AB469" t="s">
        <v>23</v>
      </c>
      <c r="AC469">
        <v>13</v>
      </c>
      <c r="AD469" s="1" t="str">
        <f>_xlfn.CONCAT(Table1[[#This Row],[created_month]]," ",Table1[[#This Row],[created_year]])</f>
        <v>Mar 2019</v>
      </c>
      <c r="AE469">
        <f>"Sept 2023" - Table1[[#This Row],[month_created]]</f>
        <v>1645</v>
      </c>
      <c r="AF469" s="2">
        <f>Table1[[#This Row],[age_days]]/365</f>
        <v>4.506849315068493</v>
      </c>
    </row>
    <row r="470" spans="1:32" x14ac:dyDescent="0.35">
      <c r="A470">
        <v>819</v>
      </c>
      <c r="B470">
        <f>_xlfn.RANK.EQ(Table1[[#This Row],[source_rank]],A:A,1)</f>
        <v>469</v>
      </c>
      <c r="C470" t="s">
        <v>629</v>
      </c>
      <c r="D470" s="4">
        <v>13800000</v>
      </c>
      <c r="E470" s="4">
        <v>5727888539</v>
      </c>
      <c r="F470" s="4">
        <f>Table1[[#This Row],[video views]]/Table1[[#This Row],[age_days]]</f>
        <v>941003.53852472478</v>
      </c>
      <c r="G470" s="4">
        <f>Table1[[#This Row],[video views]]/Table1[[#This Row],[uploads]]</f>
        <v>30132.032947031192</v>
      </c>
      <c r="H470" t="s">
        <v>85</v>
      </c>
      <c r="I470" t="s">
        <v>629</v>
      </c>
      <c r="J470" s="4">
        <v>190093</v>
      </c>
      <c r="K470" s="4">
        <f>Table1[[#This Row],[uploads]]/Table1[[#This Row],[age_years]]</f>
        <v>11398.709544931822</v>
      </c>
      <c r="L470" t="s">
        <v>116</v>
      </c>
      <c r="M470" t="s">
        <v>117</v>
      </c>
      <c r="N470" t="s">
        <v>86</v>
      </c>
      <c r="O470">
        <v>1127</v>
      </c>
      <c r="P470">
        <v>6</v>
      </c>
      <c r="Q470">
        <v>21</v>
      </c>
      <c r="R470">
        <v>100053000</v>
      </c>
      <c r="S470" s="3">
        <v>25000</v>
      </c>
      <c r="T470" s="3">
        <v>400200</v>
      </c>
      <c r="U470" s="3">
        <f>(Table1[[#This Row],[lowest_monthly_earnings]]+Table1[[#This Row],[highest_monthly_earnings]])/2</f>
        <v>212600</v>
      </c>
      <c r="V470" s="3">
        <v>300200</v>
      </c>
      <c r="W470" s="3">
        <v>4800000</v>
      </c>
      <c r="X470" s="3">
        <f>(Table1[[#This Row],[lowest_yearly_earnings]]+Table1[[#This Row],[highest_yearly_earnings]])/2</f>
        <v>2550100</v>
      </c>
      <c r="Y470" s="5">
        <v>100000</v>
      </c>
      <c r="Z470" s="6">
        <f>Table1[[#This Row],[subscribers_for_last_30_days]]/Table1[[#This Row],[subscribers]]</f>
        <v>7.246376811594203E-3</v>
      </c>
      <c r="AA470">
        <v>2007</v>
      </c>
      <c r="AB470" t="s">
        <v>47</v>
      </c>
      <c r="AC470">
        <v>10</v>
      </c>
      <c r="AD470" s="1" t="str">
        <f>_xlfn.CONCAT(Table1[[#This Row],[created_month]]," ",Table1[[#This Row],[created_year]])</f>
        <v>Jan 2007</v>
      </c>
      <c r="AE470">
        <f>"Sept 2023" - Table1[[#This Row],[month_created]]</f>
        <v>6087</v>
      </c>
      <c r="AF470" s="2">
        <f>Table1[[#This Row],[age_days]]/365</f>
        <v>16.676712328767124</v>
      </c>
    </row>
    <row r="471" spans="1:32" x14ac:dyDescent="0.35">
      <c r="A471">
        <v>820</v>
      </c>
      <c r="B471">
        <f>_xlfn.RANK.EQ(Table1[[#This Row],[source_rank]],A:A,1)</f>
        <v>470</v>
      </c>
      <c r="C471" t="s">
        <v>630</v>
      </c>
      <c r="D471" s="4">
        <v>13800000</v>
      </c>
      <c r="E471" s="4">
        <v>6646953396</v>
      </c>
      <c r="F471" s="4">
        <f>Table1[[#This Row],[video views]]/Table1[[#This Row],[age_days]]</f>
        <v>2060431.9268443894</v>
      </c>
      <c r="G471" s="4">
        <f>Table1[[#This Row],[video views]]/Table1[[#This Row],[uploads]]</f>
        <v>4416580.3295681067</v>
      </c>
      <c r="H471" t="s">
        <v>35</v>
      </c>
      <c r="I471" t="s">
        <v>630</v>
      </c>
      <c r="J471" s="4">
        <v>1505</v>
      </c>
      <c r="K471" s="4">
        <f>Table1[[#This Row],[uploads]]/Table1[[#This Row],[age_years]]</f>
        <v>170.28053316800992</v>
      </c>
      <c r="L471" t="s">
        <v>21</v>
      </c>
      <c r="M471" t="s">
        <v>22</v>
      </c>
      <c r="N471" t="s">
        <v>32</v>
      </c>
      <c r="O471">
        <v>898</v>
      </c>
      <c r="P471">
        <v>112</v>
      </c>
      <c r="Q471">
        <v>38</v>
      </c>
      <c r="R471">
        <v>78651000</v>
      </c>
      <c r="S471" s="3">
        <v>19700</v>
      </c>
      <c r="T471" s="3">
        <v>314600</v>
      </c>
      <c r="U471" s="3">
        <f>(Table1[[#This Row],[lowest_monthly_earnings]]+Table1[[#This Row],[highest_monthly_earnings]])/2</f>
        <v>167150</v>
      </c>
      <c r="V471" s="3">
        <v>236000</v>
      </c>
      <c r="W471" s="3">
        <v>3800000</v>
      </c>
      <c r="X471" s="3">
        <f>(Table1[[#This Row],[lowest_yearly_earnings]]+Table1[[#This Row],[highest_yearly_earnings]])/2</f>
        <v>2018000</v>
      </c>
      <c r="Y471" s="5">
        <v>100000</v>
      </c>
      <c r="Z471" s="6">
        <f>Table1[[#This Row],[subscribers_for_last_30_days]]/Table1[[#This Row],[subscribers]]</f>
        <v>7.246376811594203E-3</v>
      </c>
      <c r="AA471">
        <v>2014</v>
      </c>
      <c r="AB471" t="s">
        <v>91</v>
      </c>
      <c r="AC471">
        <v>17</v>
      </c>
      <c r="AD471" s="1" t="str">
        <f>_xlfn.CONCAT(Table1[[#This Row],[created_month]]," ",Table1[[#This Row],[created_year]])</f>
        <v>Nov 2014</v>
      </c>
      <c r="AE471">
        <f>"Sept 2023" - Table1[[#This Row],[month_created]]</f>
        <v>3226</v>
      </c>
      <c r="AF471" s="2">
        <f>Table1[[#This Row],[age_days]]/365</f>
        <v>8.838356164383562</v>
      </c>
    </row>
    <row r="472" spans="1:32" x14ac:dyDescent="0.35">
      <c r="A472">
        <v>821</v>
      </c>
      <c r="B472">
        <f>_xlfn.RANK.EQ(Table1[[#This Row],[source_rank]],A:A,1)</f>
        <v>471</v>
      </c>
      <c r="C472" t="s">
        <v>631</v>
      </c>
      <c r="D472" s="4">
        <v>13800000</v>
      </c>
      <c r="E472" s="4">
        <v>11039343563</v>
      </c>
      <c r="F472" s="4">
        <f>Table1[[#This Row],[video views]]/Table1[[#This Row],[age_days]]</f>
        <v>2146062.12344479</v>
      </c>
      <c r="G472" s="4">
        <f>Table1[[#This Row],[video views]]/Table1[[#This Row],[uploads]]</f>
        <v>2217626.2681799917</v>
      </c>
      <c r="H472" t="s">
        <v>20</v>
      </c>
      <c r="I472" t="s">
        <v>631</v>
      </c>
      <c r="J472" s="4">
        <v>4978</v>
      </c>
      <c r="K472" s="4">
        <f>Table1[[#This Row],[uploads]]/Table1[[#This Row],[age_years]]</f>
        <v>353.22122861586314</v>
      </c>
      <c r="L472" t="s">
        <v>21</v>
      </c>
      <c r="M472" t="s">
        <v>22</v>
      </c>
      <c r="N472" t="s">
        <v>20</v>
      </c>
      <c r="O472">
        <v>374</v>
      </c>
      <c r="P472">
        <v>112</v>
      </c>
      <c r="Q472">
        <v>137</v>
      </c>
      <c r="R472">
        <v>217106000</v>
      </c>
      <c r="S472" s="3">
        <v>54300</v>
      </c>
      <c r="T472" s="3">
        <v>868400</v>
      </c>
      <c r="U472" s="3">
        <f>(Table1[[#This Row],[lowest_monthly_earnings]]+Table1[[#This Row],[highest_monthly_earnings]])/2</f>
        <v>461350</v>
      </c>
      <c r="V472" s="3">
        <v>651300</v>
      </c>
      <c r="W472" s="3">
        <v>10400000</v>
      </c>
      <c r="X472" s="3">
        <f>(Table1[[#This Row],[lowest_yearly_earnings]]+Table1[[#This Row],[highest_yearly_earnings]])/2</f>
        <v>5525650</v>
      </c>
      <c r="Y472" s="5">
        <v>200000</v>
      </c>
      <c r="Z472" s="6">
        <f>Table1[[#This Row],[subscribers_for_last_30_days]]/Table1[[#This Row],[subscribers]]</f>
        <v>1.4492753623188406E-2</v>
      </c>
      <c r="AA472">
        <v>2009</v>
      </c>
      <c r="AB472" t="s">
        <v>57</v>
      </c>
      <c r="AC472">
        <v>15</v>
      </c>
      <c r="AD472" s="1" t="str">
        <f>_xlfn.CONCAT(Table1[[#This Row],[created_month]]," ",Table1[[#This Row],[created_year]])</f>
        <v>Aug 2009</v>
      </c>
      <c r="AE472">
        <f>"Sept 2023" - Table1[[#This Row],[month_created]]</f>
        <v>5144</v>
      </c>
      <c r="AF472" s="2">
        <f>Table1[[#This Row],[age_days]]/365</f>
        <v>14.093150684931507</v>
      </c>
    </row>
    <row r="473" spans="1:32" x14ac:dyDescent="0.35">
      <c r="A473">
        <v>822</v>
      </c>
      <c r="B473">
        <f>_xlfn.RANK.EQ(Table1[[#This Row],[source_rank]],A:A,1)</f>
        <v>472</v>
      </c>
      <c r="C473" t="s">
        <v>632</v>
      </c>
      <c r="D473" s="4">
        <v>13700000</v>
      </c>
      <c r="E473" s="4">
        <v>1967930734</v>
      </c>
      <c r="F473" s="4">
        <f>Table1[[#This Row],[video views]]/Table1[[#This Row],[age_days]]</f>
        <v>627929.39821314614</v>
      </c>
      <c r="G473" s="4">
        <f>Table1[[#This Row],[video views]]/Table1[[#This Row],[uploads]]</f>
        <v>2827486.686781609</v>
      </c>
      <c r="H473" t="s">
        <v>119</v>
      </c>
      <c r="I473" t="s">
        <v>632</v>
      </c>
      <c r="J473" s="4">
        <v>696</v>
      </c>
      <c r="K473" s="4">
        <f>Table1[[#This Row],[uploads]]/Table1[[#This Row],[age_years]]</f>
        <v>81.059349074664965</v>
      </c>
      <c r="L473" t="s">
        <v>70</v>
      </c>
      <c r="M473" t="s">
        <v>71</v>
      </c>
      <c r="N473" t="s">
        <v>29</v>
      </c>
      <c r="O473">
        <v>5035</v>
      </c>
      <c r="P473">
        <v>47</v>
      </c>
      <c r="Q473">
        <v>159</v>
      </c>
      <c r="R473">
        <v>87804000</v>
      </c>
      <c r="S473" s="3">
        <v>22000</v>
      </c>
      <c r="T473" s="3">
        <v>351200</v>
      </c>
      <c r="U473" s="3">
        <f>(Table1[[#This Row],[lowest_monthly_earnings]]+Table1[[#This Row],[highest_monthly_earnings]])/2</f>
        <v>186600</v>
      </c>
      <c r="V473" s="3">
        <v>263400</v>
      </c>
      <c r="W473" s="3">
        <v>4200000</v>
      </c>
      <c r="X473" s="3">
        <f>(Table1[[#This Row],[lowest_yearly_earnings]]+Table1[[#This Row],[highest_yearly_earnings]])/2</f>
        <v>2231700</v>
      </c>
      <c r="Y473" s="5">
        <v>200000</v>
      </c>
      <c r="Z473" s="6">
        <f>Table1[[#This Row],[subscribers_for_last_30_days]]/Table1[[#This Row],[subscribers]]</f>
        <v>1.4598540145985401E-2</v>
      </c>
      <c r="AA473">
        <v>2015</v>
      </c>
      <c r="AB473" t="s">
        <v>30</v>
      </c>
      <c r="AC473">
        <v>6</v>
      </c>
      <c r="AD473" s="1" t="str">
        <f>_xlfn.CONCAT(Table1[[#This Row],[created_month]]," ",Table1[[#This Row],[created_year]])</f>
        <v>Feb 2015</v>
      </c>
      <c r="AE473">
        <f>"Sept 2023" - Table1[[#This Row],[month_created]]</f>
        <v>3134</v>
      </c>
      <c r="AF473" s="2">
        <f>Table1[[#This Row],[age_days]]/365</f>
        <v>8.5863013698630137</v>
      </c>
    </row>
    <row r="474" spans="1:32" x14ac:dyDescent="0.35">
      <c r="A474">
        <v>823</v>
      </c>
      <c r="B474">
        <f>_xlfn.RANK.EQ(Table1[[#This Row],[source_rank]],A:A,1)</f>
        <v>473</v>
      </c>
      <c r="C474" t="s">
        <v>633</v>
      </c>
      <c r="D474" s="4">
        <v>13700000</v>
      </c>
      <c r="E474" s="4">
        <v>1973638757</v>
      </c>
      <c r="F474" s="4">
        <f>Table1[[#This Row],[video views]]/Table1[[#This Row],[age_days]]</f>
        <v>544903.02512424078</v>
      </c>
      <c r="G474" s="4">
        <f>Table1[[#This Row],[video views]]/Table1[[#This Row],[uploads]]</f>
        <v>2024244.878974359</v>
      </c>
      <c r="H474" t="s">
        <v>29</v>
      </c>
      <c r="I474" t="s">
        <v>633</v>
      </c>
      <c r="J474" s="4">
        <v>975</v>
      </c>
      <c r="K474" s="4">
        <f>Table1[[#This Row],[uploads]]/Table1[[#This Row],[age_years]]</f>
        <v>98.25372722252898</v>
      </c>
      <c r="L474" t="s">
        <v>21</v>
      </c>
      <c r="M474" t="s">
        <v>22</v>
      </c>
      <c r="N474" t="s">
        <v>77</v>
      </c>
      <c r="O474">
        <v>5047</v>
      </c>
      <c r="P474">
        <v>113</v>
      </c>
      <c r="Q474">
        <v>41</v>
      </c>
      <c r="R474">
        <v>37648000</v>
      </c>
      <c r="S474" s="3">
        <v>9400</v>
      </c>
      <c r="T474" s="3">
        <v>150600</v>
      </c>
      <c r="U474" s="3">
        <f>(Table1[[#This Row],[lowest_monthly_earnings]]+Table1[[#This Row],[highest_monthly_earnings]])/2</f>
        <v>80000</v>
      </c>
      <c r="V474" s="3">
        <v>112900</v>
      </c>
      <c r="W474" s="3">
        <v>1800000</v>
      </c>
      <c r="X474" s="3">
        <f>(Table1[[#This Row],[lowest_yearly_earnings]]+Table1[[#This Row],[highest_yearly_earnings]])/2</f>
        <v>956450</v>
      </c>
      <c r="Y474" s="5">
        <v>100000</v>
      </c>
      <c r="Z474" s="6">
        <f>Table1[[#This Row],[subscribers_for_last_30_days]]/Table1[[#This Row],[subscribers]]</f>
        <v>7.2992700729927005E-3</v>
      </c>
      <c r="AA474">
        <v>2013</v>
      </c>
      <c r="AB474" t="s">
        <v>83</v>
      </c>
      <c r="AC474">
        <v>12</v>
      </c>
      <c r="AD474" s="1" t="str">
        <f>_xlfn.CONCAT(Table1[[#This Row],[created_month]]," ",Table1[[#This Row],[created_year]])</f>
        <v>Oct 2013</v>
      </c>
      <c r="AE474">
        <f>"Sept 2023" - Table1[[#This Row],[month_created]]</f>
        <v>3622</v>
      </c>
      <c r="AF474" s="2">
        <f>Table1[[#This Row],[age_days]]/365</f>
        <v>9.9232876712328775</v>
      </c>
    </row>
    <row r="475" spans="1:32" x14ac:dyDescent="0.35">
      <c r="A475">
        <v>825</v>
      </c>
      <c r="B475">
        <f>_xlfn.RANK.EQ(Table1[[#This Row],[source_rank]],A:A,1)</f>
        <v>474</v>
      </c>
      <c r="C475" t="s">
        <v>634</v>
      </c>
      <c r="D475" s="4">
        <v>13700000</v>
      </c>
      <c r="E475" s="4">
        <v>9596430464</v>
      </c>
      <c r="F475" s="4">
        <f>Table1[[#This Row],[video views]]/Table1[[#This Row],[age_days]]</f>
        <v>12610289.703022338</v>
      </c>
      <c r="G475" s="4">
        <f>Table1[[#This Row],[video views]]/Table1[[#This Row],[uploads]]</f>
        <v>9227336.9846153855</v>
      </c>
      <c r="H475" t="s">
        <v>119</v>
      </c>
      <c r="I475" t="s">
        <v>634</v>
      </c>
      <c r="J475" s="4">
        <v>1040</v>
      </c>
      <c r="K475" s="4">
        <f>Table1[[#This Row],[uploads]]/Table1[[#This Row],[age_years]]</f>
        <v>498.81734559789749</v>
      </c>
      <c r="L475" t="s">
        <v>21</v>
      </c>
      <c r="M475" t="s">
        <v>22</v>
      </c>
      <c r="N475" t="s">
        <v>119</v>
      </c>
      <c r="O475">
        <v>487</v>
      </c>
      <c r="P475">
        <v>113</v>
      </c>
      <c r="Q475">
        <v>36</v>
      </c>
      <c r="R475">
        <v>379240000</v>
      </c>
      <c r="S475" s="3">
        <v>94800</v>
      </c>
      <c r="T475" s="3">
        <v>1500000</v>
      </c>
      <c r="U475" s="3">
        <f>(Table1[[#This Row],[lowest_monthly_earnings]]+Table1[[#This Row],[highest_monthly_earnings]])/2</f>
        <v>797400</v>
      </c>
      <c r="V475" s="3">
        <v>1100000</v>
      </c>
      <c r="W475" s="3">
        <v>18200000</v>
      </c>
      <c r="X475" s="3">
        <f>(Table1[[#This Row],[lowest_yearly_earnings]]+Table1[[#This Row],[highest_yearly_earnings]])/2</f>
        <v>9650000</v>
      </c>
      <c r="Y475" s="5">
        <v>600000</v>
      </c>
      <c r="Z475" s="6">
        <f>Table1[[#This Row],[subscribers_for_last_30_days]]/Table1[[#This Row],[subscribers]]</f>
        <v>4.3795620437956206E-2</v>
      </c>
      <c r="AA475">
        <v>2021</v>
      </c>
      <c r="AB475" t="s">
        <v>57</v>
      </c>
      <c r="AC475">
        <v>15</v>
      </c>
      <c r="AD475" s="1" t="str">
        <f>_xlfn.CONCAT(Table1[[#This Row],[created_month]]," ",Table1[[#This Row],[created_year]])</f>
        <v>Aug 2021</v>
      </c>
      <c r="AE475">
        <f>"Sept 2023" - Table1[[#This Row],[month_created]]</f>
        <v>761</v>
      </c>
      <c r="AF475" s="2">
        <f>Table1[[#This Row],[age_days]]/365</f>
        <v>2.0849315068493151</v>
      </c>
    </row>
    <row r="476" spans="1:32" x14ac:dyDescent="0.35">
      <c r="A476">
        <v>826</v>
      </c>
      <c r="B476">
        <f>_xlfn.RANK.EQ(Table1[[#This Row],[source_rank]],A:A,1)</f>
        <v>475</v>
      </c>
      <c r="C476" t="s">
        <v>635</v>
      </c>
      <c r="D476" s="4">
        <v>13700000</v>
      </c>
      <c r="E476" s="4">
        <v>2939201386</v>
      </c>
      <c r="F476" s="4">
        <f>Table1[[#This Row],[video views]]/Table1[[#This Row],[age_days]]</f>
        <v>571384.40629860025</v>
      </c>
      <c r="G476" s="4">
        <f>Table1[[#This Row],[video views]]/Table1[[#This Row],[uploads]]</f>
        <v>1362002.4958294716</v>
      </c>
      <c r="H476" t="s">
        <v>59</v>
      </c>
      <c r="I476" t="s">
        <v>635</v>
      </c>
      <c r="J476" s="4">
        <v>2158</v>
      </c>
      <c r="K476" s="4">
        <f>Table1[[#This Row],[uploads]]/Table1[[#This Row],[age_years]]</f>
        <v>153.12402799377915</v>
      </c>
      <c r="L476" t="s">
        <v>21</v>
      </c>
      <c r="M476" t="s">
        <v>22</v>
      </c>
      <c r="N476" t="s">
        <v>128</v>
      </c>
      <c r="O476">
        <v>2972</v>
      </c>
      <c r="P476">
        <v>113</v>
      </c>
      <c r="Q476">
        <v>29</v>
      </c>
      <c r="R476">
        <v>22235000</v>
      </c>
      <c r="S476" s="3">
        <v>5600</v>
      </c>
      <c r="T476" s="3">
        <v>88900</v>
      </c>
      <c r="U476" s="3">
        <f>(Table1[[#This Row],[lowest_monthly_earnings]]+Table1[[#This Row],[highest_monthly_earnings]])/2</f>
        <v>47250</v>
      </c>
      <c r="V476" s="3">
        <v>66700</v>
      </c>
      <c r="W476" s="3">
        <v>1100000</v>
      </c>
      <c r="X476" s="3">
        <f>(Table1[[#This Row],[lowest_yearly_earnings]]+Table1[[#This Row],[highest_yearly_earnings]])/2</f>
        <v>583350</v>
      </c>
      <c r="Y476" s="5">
        <v>100000</v>
      </c>
      <c r="Z476" s="6">
        <f>Table1[[#This Row],[subscribers_for_last_30_days]]/Table1[[#This Row],[subscribers]]</f>
        <v>7.2992700729927005E-3</v>
      </c>
      <c r="AA476">
        <v>2009</v>
      </c>
      <c r="AB476" t="s">
        <v>57</v>
      </c>
      <c r="AC476">
        <v>2</v>
      </c>
      <c r="AD476" s="1" t="str">
        <f>_xlfn.CONCAT(Table1[[#This Row],[created_month]]," ",Table1[[#This Row],[created_year]])</f>
        <v>Aug 2009</v>
      </c>
      <c r="AE476">
        <f>"Sept 2023" - Table1[[#This Row],[month_created]]</f>
        <v>5144</v>
      </c>
      <c r="AF476" s="2">
        <f>Table1[[#This Row],[age_days]]/365</f>
        <v>14.093150684931507</v>
      </c>
    </row>
    <row r="477" spans="1:32" x14ac:dyDescent="0.35">
      <c r="A477">
        <v>830</v>
      </c>
      <c r="B477">
        <f>_xlfn.RANK.EQ(Table1[[#This Row],[source_rank]],A:A,1)</f>
        <v>476</v>
      </c>
      <c r="C477" t="s">
        <v>636</v>
      </c>
      <c r="D477" s="4">
        <v>13700000</v>
      </c>
      <c r="E477" s="4">
        <v>5178142148</v>
      </c>
      <c r="F477" s="4">
        <f>Table1[[#This Row],[video views]]/Table1[[#This Row],[age_days]]</f>
        <v>1189557.1210659316</v>
      </c>
      <c r="G477" s="4">
        <f>Table1[[#This Row],[video views]]/Table1[[#This Row],[uploads]]</f>
        <v>10460893.228282828</v>
      </c>
      <c r="H477" t="s">
        <v>32</v>
      </c>
      <c r="I477" t="s">
        <v>636</v>
      </c>
      <c r="J477" s="4">
        <v>495</v>
      </c>
      <c r="K477" s="4">
        <f>Table1[[#This Row],[uploads]]/Table1[[#This Row],[age_years]]</f>
        <v>41.505858028945553</v>
      </c>
      <c r="L477" t="s">
        <v>21</v>
      </c>
      <c r="M477" t="s">
        <v>22</v>
      </c>
      <c r="N477" t="s">
        <v>32</v>
      </c>
      <c r="O477">
        <v>1289</v>
      </c>
      <c r="P477">
        <v>113</v>
      </c>
      <c r="Q477">
        <v>39</v>
      </c>
      <c r="R477">
        <v>23893000</v>
      </c>
      <c r="S477" s="3">
        <v>6000</v>
      </c>
      <c r="T477" s="3">
        <v>95600</v>
      </c>
      <c r="U477" s="3">
        <f>(Table1[[#This Row],[lowest_monthly_earnings]]+Table1[[#This Row],[highest_monthly_earnings]])/2</f>
        <v>50800</v>
      </c>
      <c r="V477" s="3">
        <v>71700</v>
      </c>
      <c r="W477" s="3">
        <v>1100000</v>
      </c>
      <c r="X477" s="3">
        <f>(Table1[[#This Row],[lowest_yearly_earnings]]+Table1[[#This Row],[highest_yearly_earnings]])/2</f>
        <v>585850</v>
      </c>
      <c r="Y477" s="5">
        <v>100000</v>
      </c>
      <c r="Z477" s="6">
        <f>Table1[[#This Row],[subscribers_for_last_30_days]]/Table1[[#This Row],[subscribers]]</f>
        <v>7.2992700729927005E-3</v>
      </c>
      <c r="AA477">
        <v>2011</v>
      </c>
      <c r="AB477" t="s">
        <v>83</v>
      </c>
      <c r="AC477">
        <v>20</v>
      </c>
      <c r="AD477" s="1" t="str">
        <f>_xlfn.CONCAT(Table1[[#This Row],[created_month]]," ",Table1[[#This Row],[created_year]])</f>
        <v>Oct 2011</v>
      </c>
      <c r="AE477">
        <f>"Sept 2023" - Table1[[#This Row],[month_created]]</f>
        <v>4353</v>
      </c>
      <c r="AF477" s="2">
        <f>Table1[[#This Row],[age_days]]/365</f>
        <v>11.926027397260274</v>
      </c>
    </row>
    <row r="478" spans="1:32" x14ac:dyDescent="0.35">
      <c r="A478">
        <v>832</v>
      </c>
      <c r="B478">
        <f>_xlfn.RANK.EQ(Table1[[#This Row],[source_rank]],A:A,1)</f>
        <v>477</v>
      </c>
      <c r="C478" t="s">
        <v>637</v>
      </c>
      <c r="D478" s="4">
        <v>13600000</v>
      </c>
      <c r="E478" s="4">
        <v>2122062016</v>
      </c>
      <c r="F478" s="4">
        <f>Table1[[#This Row],[video views]]/Table1[[#This Row],[age_days]]</f>
        <v>601150.71274787537</v>
      </c>
      <c r="G478" s="4">
        <f>Table1[[#This Row],[video views]]/Table1[[#This Row],[uploads]]</f>
        <v>5766472.8695652178</v>
      </c>
      <c r="H478" t="s">
        <v>38</v>
      </c>
      <c r="I478" t="s">
        <v>637</v>
      </c>
      <c r="J478" s="4">
        <v>368</v>
      </c>
      <c r="K478" s="4">
        <f>Table1[[#This Row],[uploads]]/Table1[[#This Row],[age_years]]</f>
        <v>38.050991501416426</v>
      </c>
      <c r="L478" t="s">
        <v>149</v>
      </c>
      <c r="M478" t="s">
        <v>150</v>
      </c>
      <c r="N478" t="s">
        <v>27</v>
      </c>
      <c r="O478">
        <v>4572</v>
      </c>
      <c r="P478">
        <v>16</v>
      </c>
      <c r="Q478">
        <v>60</v>
      </c>
      <c r="R478">
        <v>47436000</v>
      </c>
      <c r="S478" s="3">
        <v>11900</v>
      </c>
      <c r="T478" s="3">
        <v>189700</v>
      </c>
      <c r="U478" s="3">
        <f>(Table1[[#This Row],[lowest_monthly_earnings]]+Table1[[#This Row],[highest_monthly_earnings]])/2</f>
        <v>100800</v>
      </c>
      <c r="V478" s="3">
        <v>142300</v>
      </c>
      <c r="W478" s="3">
        <v>2300000</v>
      </c>
      <c r="X478" s="3">
        <f>(Table1[[#This Row],[lowest_yearly_earnings]]+Table1[[#This Row],[highest_yearly_earnings]])/2</f>
        <v>1221150</v>
      </c>
      <c r="Y478" s="5">
        <v>200000</v>
      </c>
      <c r="Z478" s="6">
        <f>Table1[[#This Row],[subscribers_for_last_30_days]]/Table1[[#This Row],[subscribers]]</f>
        <v>1.4705882352941176E-2</v>
      </c>
      <c r="AA478">
        <v>2014</v>
      </c>
      <c r="AB478" t="s">
        <v>47</v>
      </c>
      <c r="AC478">
        <v>2</v>
      </c>
      <c r="AD478" s="1" t="str">
        <f>_xlfn.CONCAT(Table1[[#This Row],[created_month]]," ",Table1[[#This Row],[created_year]])</f>
        <v>Jan 2014</v>
      </c>
      <c r="AE478">
        <f>"Sept 2023" - Table1[[#This Row],[month_created]]</f>
        <v>3530</v>
      </c>
      <c r="AF478" s="2">
        <f>Table1[[#This Row],[age_days]]/365</f>
        <v>9.6712328767123292</v>
      </c>
    </row>
    <row r="479" spans="1:32" x14ac:dyDescent="0.35">
      <c r="A479">
        <v>834</v>
      </c>
      <c r="B479">
        <f>_xlfn.RANK.EQ(Table1[[#This Row],[source_rank]],A:A,1)</f>
        <v>478</v>
      </c>
      <c r="C479" t="s">
        <v>638</v>
      </c>
      <c r="D479" s="4">
        <v>13600000</v>
      </c>
      <c r="E479" s="4">
        <v>1948925559</v>
      </c>
      <c r="F479" s="4">
        <f>Table1[[#This Row],[video views]]/Table1[[#This Row],[age_days]]</f>
        <v>424140.49162132753</v>
      </c>
      <c r="G479" s="4">
        <f>Table1[[#This Row],[video views]]/Table1[[#This Row],[uploads]]</f>
        <v>4730401.8422330096</v>
      </c>
      <c r="H479" t="s">
        <v>51</v>
      </c>
      <c r="I479" t="s">
        <v>638</v>
      </c>
      <c r="J479" s="4">
        <v>412</v>
      </c>
      <c r="K479" s="4">
        <f>Table1[[#This Row],[uploads]]/Table1[[#This Row],[age_years]]</f>
        <v>32.726877040261158</v>
      </c>
      <c r="L479" t="s">
        <v>25</v>
      </c>
      <c r="M479" t="s">
        <v>26</v>
      </c>
      <c r="N479" t="s">
        <v>51</v>
      </c>
      <c r="O479">
        <v>5133</v>
      </c>
      <c r="P479">
        <v>164</v>
      </c>
      <c r="Q479">
        <v>11</v>
      </c>
      <c r="R479">
        <v>30677000</v>
      </c>
      <c r="S479" s="3">
        <v>7700</v>
      </c>
      <c r="T479" s="3">
        <v>122700</v>
      </c>
      <c r="U479" s="3">
        <f>(Table1[[#This Row],[lowest_monthly_earnings]]+Table1[[#This Row],[highest_monthly_earnings]])/2</f>
        <v>65200</v>
      </c>
      <c r="V479" s="3">
        <v>92000</v>
      </c>
      <c r="W479" s="3">
        <v>1500000</v>
      </c>
      <c r="X479" s="3">
        <f>(Table1[[#This Row],[lowest_yearly_earnings]]+Table1[[#This Row],[highest_yearly_earnings]])/2</f>
        <v>796000</v>
      </c>
      <c r="Y479" s="5">
        <v>100000</v>
      </c>
      <c r="Z479" s="6">
        <f>Table1[[#This Row],[subscribers_for_last_30_days]]/Table1[[#This Row],[subscribers]]</f>
        <v>7.3529411764705881E-3</v>
      </c>
      <c r="AA479">
        <v>2011</v>
      </c>
      <c r="AB479" t="s">
        <v>30</v>
      </c>
      <c r="AC479">
        <v>1</v>
      </c>
      <c r="AD479" s="1" t="str">
        <f>_xlfn.CONCAT(Table1[[#This Row],[created_month]]," ",Table1[[#This Row],[created_year]])</f>
        <v>Feb 2011</v>
      </c>
      <c r="AE479">
        <f>"Sept 2023" - Table1[[#This Row],[month_created]]</f>
        <v>4595</v>
      </c>
      <c r="AF479" s="2">
        <f>Table1[[#This Row],[age_days]]/365</f>
        <v>12.58904109589041</v>
      </c>
    </row>
    <row r="480" spans="1:32" x14ac:dyDescent="0.35">
      <c r="A480">
        <v>835</v>
      </c>
      <c r="B480">
        <f>_xlfn.RANK.EQ(Table1[[#This Row],[source_rank]],A:A,1)</f>
        <v>479</v>
      </c>
      <c r="C480" t="s">
        <v>639</v>
      </c>
      <c r="D480" s="4">
        <v>13600000</v>
      </c>
      <c r="E480" s="4">
        <v>3764608356</v>
      </c>
      <c r="F480" s="4">
        <f>Table1[[#This Row],[video views]]/Table1[[#This Row],[age_days]]</f>
        <v>630904.70186023123</v>
      </c>
      <c r="G480" s="4">
        <f>Table1[[#This Row],[video views]]/Table1[[#This Row],[uploads]]</f>
        <v>18917629.929648243</v>
      </c>
      <c r="H480" t="s">
        <v>20</v>
      </c>
      <c r="I480" t="s">
        <v>639</v>
      </c>
      <c r="J480" s="4">
        <v>199</v>
      </c>
      <c r="K480" s="4">
        <f>Table1[[#This Row],[uploads]]/Table1[[#This Row],[age_years]]</f>
        <v>12.172783643371879</v>
      </c>
      <c r="L480" t="s">
        <v>25</v>
      </c>
      <c r="M480" t="s">
        <v>26</v>
      </c>
      <c r="N480" t="s">
        <v>20</v>
      </c>
      <c r="O480">
        <v>2084</v>
      </c>
      <c r="P480">
        <v>163</v>
      </c>
      <c r="Q480">
        <v>139</v>
      </c>
      <c r="R480">
        <v>15277000</v>
      </c>
      <c r="S480" s="3">
        <v>3800</v>
      </c>
      <c r="T480" s="3">
        <v>61100</v>
      </c>
      <c r="U480" s="3">
        <f>(Table1[[#This Row],[lowest_monthly_earnings]]+Table1[[#This Row],[highest_monthly_earnings]])/2</f>
        <v>32450</v>
      </c>
      <c r="V480" s="3">
        <v>45800</v>
      </c>
      <c r="W480" s="3">
        <v>733300</v>
      </c>
      <c r="X480" s="3">
        <f>(Table1[[#This Row],[lowest_yearly_earnings]]+Table1[[#This Row],[highest_yearly_earnings]])/2</f>
        <v>389550</v>
      </c>
      <c r="Y480" s="5">
        <v>100000</v>
      </c>
      <c r="Z480" s="6">
        <f>Table1[[#This Row],[subscribers_for_last_30_days]]/Table1[[#This Row],[subscribers]]</f>
        <v>7.3529411764705881E-3</v>
      </c>
      <c r="AA480">
        <v>2007</v>
      </c>
      <c r="AB480" t="s">
        <v>37</v>
      </c>
      <c r="AC480">
        <v>20</v>
      </c>
      <c r="AD480" s="1" t="str">
        <f>_xlfn.CONCAT(Table1[[#This Row],[created_month]]," ",Table1[[#This Row],[created_year]])</f>
        <v>May 2007</v>
      </c>
      <c r="AE480">
        <f>"Sept 2023" - Table1[[#This Row],[month_created]]</f>
        <v>5967</v>
      </c>
      <c r="AF480" s="2">
        <f>Table1[[#This Row],[age_days]]/365</f>
        <v>16.347945205479451</v>
      </c>
    </row>
    <row r="481" spans="1:32" x14ac:dyDescent="0.35">
      <c r="A481">
        <v>836</v>
      </c>
      <c r="B481">
        <f>_xlfn.RANK.EQ(Table1[[#This Row],[source_rank]],A:A,1)</f>
        <v>480</v>
      </c>
      <c r="C481" t="s">
        <v>640</v>
      </c>
      <c r="D481" s="4">
        <v>13600000</v>
      </c>
      <c r="E481" s="4">
        <v>5141201173</v>
      </c>
      <c r="F481" s="4">
        <f>Table1[[#This Row],[video views]]/Table1[[#This Row],[age_days]]</f>
        <v>2085679.989046653</v>
      </c>
      <c r="G481" s="4">
        <f>Table1[[#This Row],[video views]]/Table1[[#This Row],[uploads]]</f>
        <v>4686600.8869644487</v>
      </c>
      <c r="H481" t="s">
        <v>32</v>
      </c>
      <c r="I481" t="s">
        <v>640</v>
      </c>
      <c r="J481" s="4">
        <v>1097</v>
      </c>
      <c r="K481" s="4">
        <f>Table1[[#This Row],[uploads]]/Table1[[#This Row],[age_years]]</f>
        <v>162.43610547667342</v>
      </c>
      <c r="L481" t="s">
        <v>21</v>
      </c>
      <c r="M481" t="s">
        <v>22</v>
      </c>
      <c r="N481" t="s">
        <v>77</v>
      </c>
      <c r="O481">
        <v>1303</v>
      </c>
      <c r="P481">
        <v>114</v>
      </c>
      <c r="Q481">
        <v>42</v>
      </c>
      <c r="R481">
        <v>10764000</v>
      </c>
      <c r="S481" s="3">
        <v>2700</v>
      </c>
      <c r="T481" s="3">
        <v>43100</v>
      </c>
      <c r="U481" s="3">
        <f>(Table1[[#This Row],[lowest_monthly_earnings]]+Table1[[#This Row],[highest_monthly_earnings]])/2</f>
        <v>22900</v>
      </c>
      <c r="V481" s="3">
        <v>32300</v>
      </c>
      <c r="W481" s="3">
        <v>516700</v>
      </c>
      <c r="X481" s="3">
        <f>(Table1[[#This Row],[lowest_yearly_earnings]]+Table1[[#This Row],[highest_yearly_earnings]])/2</f>
        <v>274500</v>
      </c>
      <c r="Y481" s="5">
        <v>100000</v>
      </c>
      <c r="Z481" s="6">
        <f>Table1[[#This Row],[subscribers_for_last_30_days]]/Table1[[#This Row],[subscribers]]</f>
        <v>7.3529411764705881E-3</v>
      </c>
      <c r="AA481">
        <v>2016</v>
      </c>
      <c r="AB481" t="s">
        <v>52</v>
      </c>
      <c r="AC481">
        <v>25</v>
      </c>
      <c r="AD481" s="1" t="str">
        <f>_xlfn.CONCAT(Table1[[#This Row],[created_month]]," ",Table1[[#This Row],[created_year]])</f>
        <v>Dec 2016</v>
      </c>
      <c r="AE481">
        <f>"Sept 2023" - Table1[[#This Row],[month_created]]</f>
        <v>2465</v>
      </c>
      <c r="AF481" s="2">
        <f>Table1[[#This Row],[age_days]]/365</f>
        <v>6.7534246575342465</v>
      </c>
    </row>
    <row r="482" spans="1:32" x14ac:dyDescent="0.35">
      <c r="A482">
        <v>837</v>
      </c>
      <c r="B482">
        <f>_xlfn.RANK.EQ(Table1[[#This Row],[source_rank]],A:A,1)</f>
        <v>481</v>
      </c>
      <c r="C482" t="s">
        <v>641</v>
      </c>
      <c r="D482" s="4">
        <v>13600000</v>
      </c>
      <c r="E482" s="4">
        <v>9685060624</v>
      </c>
      <c r="F482" s="4">
        <f>Table1[[#This Row],[video views]]/Table1[[#This Row],[age_days]]</f>
        <v>1487035.2562567173</v>
      </c>
      <c r="G482" s="4">
        <f>Table1[[#This Row],[video views]]/Table1[[#This Row],[uploads]]</f>
        <v>603543.38032030908</v>
      </c>
      <c r="H482" t="s">
        <v>296</v>
      </c>
      <c r="I482" t="s">
        <v>641</v>
      </c>
      <c r="J482" s="4">
        <v>16047</v>
      </c>
      <c r="K482" s="4">
        <f>Table1[[#This Row],[uploads]]/Table1[[#This Row],[age_years]]</f>
        <v>899.30216490096734</v>
      </c>
      <c r="L482" t="s">
        <v>60</v>
      </c>
      <c r="M482" t="s">
        <v>61</v>
      </c>
      <c r="N482" t="s">
        <v>29</v>
      </c>
      <c r="O482">
        <v>474</v>
      </c>
      <c r="P482">
        <v>29</v>
      </c>
      <c r="Q482">
        <v>160</v>
      </c>
      <c r="R482">
        <v>44414000</v>
      </c>
      <c r="S482" s="3">
        <v>11100</v>
      </c>
      <c r="T482" s="3">
        <v>177700</v>
      </c>
      <c r="U482" s="3">
        <f>(Table1[[#This Row],[lowest_monthly_earnings]]+Table1[[#This Row],[highest_monthly_earnings]])/2</f>
        <v>94400</v>
      </c>
      <c r="V482" s="3">
        <v>133200</v>
      </c>
      <c r="W482" s="3">
        <v>2100000</v>
      </c>
      <c r="X482" s="3">
        <f>(Table1[[#This Row],[lowest_yearly_earnings]]+Table1[[#This Row],[highest_yearly_earnings]])/2</f>
        <v>1116600</v>
      </c>
      <c r="Y482" s="5">
        <v>100000</v>
      </c>
      <c r="Z482" s="6">
        <f>Table1[[#This Row],[subscribers_for_last_30_days]]/Table1[[#This Row],[subscribers]]</f>
        <v>7.3529411764705881E-3</v>
      </c>
      <c r="AA482">
        <v>2005</v>
      </c>
      <c r="AB482" t="s">
        <v>91</v>
      </c>
      <c r="AC482">
        <v>12</v>
      </c>
      <c r="AD482" s="1" t="str">
        <f>_xlfn.CONCAT(Table1[[#This Row],[created_month]]," ",Table1[[#This Row],[created_year]])</f>
        <v>Nov 2005</v>
      </c>
      <c r="AE482">
        <f>"Sept 2023" - Table1[[#This Row],[month_created]]</f>
        <v>6513</v>
      </c>
      <c r="AF482" s="2">
        <f>Table1[[#This Row],[age_days]]/365</f>
        <v>17.843835616438355</v>
      </c>
    </row>
    <row r="483" spans="1:32" x14ac:dyDescent="0.35">
      <c r="A483">
        <v>842</v>
      </c>
      <c r="B483">
        <f>_xlfn.RANK.EQ(Table1[[#This Row],[source_rank]],A:A,1)</f>
        <v>482</v>
      </c>
      <c r="C483" t="s">
        <v>642</v>
      </c>
      <c r="D483" s="4">
        <v>13500000</v>
      </c>
      <c r="E483" s="4">
        <v>5380132790</v>
      </c>
      <c r="F483" s="4">
        <f>Table1[[#This Row],[video views]]/Table1[[#This Row],[age_days]]</f>
        <v>1732174.1113972955</v>
      </c>
      <c r="G483" s="4">
        <f>Table1[[#This Row],[video views]]/Table1[[#This Row],[uploads]]</f>
        <v>283164883.68421054</v>
      </c>
      <c r="H483" t="s">
        <v>29</v>
      </c>
      <c r="I483" t="s">
        <v>643</v>
      </c>
      <c r="J483" s="4">
        <v>19</v>
      </c>
      <c r="K483" s="4">
        <f>Table1[[#This Row],[uploads]]/Table1[[#This Row],[age_years]]</f>
        <v>2.2327752736638762</v>
      </c>
      <c r="L483" t="s">
        <v>60</v>
      </c>
      <c r="M483" t="s">
        <v>61</v>
      </c>
      <c r="N483" t="s">
        <v>20</v>
      </c>
      <c r="O483">
        <v>3767960</v>
      </c>
      <c r="P483">
        <v>2492</v>
      </c>
      <c r="Q483">
        <v>3189</v>
      </c>
      <c r="R483">
        <v>1615</v>
      </c>
      <c r="S483" s="3">
        <v>0.4</v>
      </c>
      <c r="T483" s="3">
        <v>6</v>
      </c>
      <c r="U483" s="3">
        <f>(Table1[[#This Row],[lowest_monthly_earnings]]+Table1[[#This Row],[highest_monthly_earnings]])/2</f>
        <v>3.2</v>
      </c>
      <c r="V483" s="3">
        <v>5</v>
      </c>
      <c r="W483" s="3">
        <v>78</v>
      </c>
      <c r="X483" s="3">
        <f>(Table1[[#This Row],[lowest_yearly_earnings]]+Table1[[#This Row],[highest_yearly_earnings]])/2</f>
        <v>41.5</v>
      </c>
      <c r="Y483" s="5">
        <v>130</v>
      </c>
      <c r="Z483" s="6">
        <f>Table1[[#This Row],[subscribers_for_last_30_days]]/Table1[[#This Row],[subscribers]]</f>
        <v>9.62962962962963E-6</v>
      </c>
      <c r="AA483">
        <v>2015</v>
      </c>
      <c r="AB483" t="s">
        <v>23</v>
      </c>
      <c r="AC483">
        <v>24</v>
      </c>
      <c r="AD483" s="1" t="str">
        <f>_xlfn.CONCAT(Table1[[#This Row],[created_month]]," ",Table1[[#This Row],[created_year]])</f>
        <v>Mar 2015</v>
      </c>
      <c r="AE483">
        <f>"Sept 2023" - Table1[[#This Row],[month_created]]</f>
        <v>3106</v>
      </c>
      <c r="AF483" s="2">
        <f>Table1[[#This Row],[age_days]]/365</f>
        <v>8.5095890410958912</v>
      </c>
    </row>
    <row r="484" spans="1:32" x14ac:dyDescent="0.35">
      <c r="A484">
        <v>843</v>
      </c>
      <c r="B484">
        <f>_xlfn.RANK.EQ(Table1[[#This Row],[source_rank]],A:A,1)</f>
        <v>483</v>
      </c>
      <c r="C484" t="s">
        <v>644</v>
      </c>
      <c r="D484" s="4">
        <v>13500000</v>
      </c>
      <c r="E484" s="4">
        <v>5545936485</v>
      </c>
      <c r="F484" s="4">
        <f>Table1[[#This Row],[video views]]/Table1[[#This Row],[age_days]]</f>
        <v>906495.01225890813</v>
      </c>
      <c r="G484" s="4">
        <f>Table1[[#This Row],[video views]]/Table1[[#This Row],[uploads]]</f>
        <v>6813189.7850122852</v>
      </c>
      <c r="H484" t="s">
        <v>20</v>
      </c>
      <c r="I484" t="s">
        <v>644</v>
      </c>
      <c r="J484" s="4">
        <v>814</v>
      </c>
      <c r="K484" s="4">
        <f>Table1[[#This Row],[uploads]]/Table1[[#This Row],[age_years]]</f>
        <v>48.563255966001961</v>
      </c>
      <c r="L484" t="s">
        <v>60</v>
      </c>
      <c r="M484" t="s">
        <v>61</v>
      </c>
      <c r="N484" t="s">
        <v>20</v>
      </c>
      <c r="O484">
        <v>1183</v>
      </c>
      <c r="P484">
        <v>30</v>
      </c>
      <c r="Q484">
        <v>140</v>
      </c>
      <c r="R484">
        <v>35309000</v>
      </c>
      <c r="S484" s="3">
        <v>8800</v>
      </c>
      <c r="T484" s="3">
        <v>141200</v>
      </c>
      <c r="U484" s="3">
        <f>(Table1[[#This Row],[lowest_monthly_earnings]]+Table1[[#This Row],[highest_monthly_earnings]])/2</f>
        <v>75000</v>
      </c>
      <c r="V484" s="3">
        <v>105900</v>
      </c>
      <c r="W484" s="3">
        <v>1700000</v>
      </c>
      <c r="X484" s="3">
        <f>(Table1[[#This Row],[lowest_yearly_earnings]]+Table1[[#This Row],[highest_yearly_earnings]])/2</f>
        <v>902950</v>
      </c>
      <c r="Y484" s="5">
        <v>100000</v>
      </c>
      <c r="Z484" s="6">
        <f>Table1[[#This Row],[subscribers_for_last_30_days]]/Table1[[#This Row],[subscribers]]</f>
        <v>7.4074074074074077E-3</v>
      </c>
      <c r="AA484">
        <v>2006</v>
      </c>
      <c r="AB484" t="s">
        <v>52</v>
      </c>
      <c r="AC484">
        <v>25</v>
      </c>
      <c r="AD484" s="1" t="str">
        <f>_xlfn.CONCAT(Table1[[#This Row],[created_month]]," ",Table1[[#This Row],[created_year]])</f>
        <v>Dec 2006</v>
      </c>
      <c r="AE484">
        <f>"Sept 2023" - Table1[[#This Row],[month_created]]</f>
        <v>6118</v>
      </c>
      <c r="AF484" s="2">
        <f>Table1[[#This Row],[age_days]]/365</f>
        <v>16.761643835616439</v>
      </c>
    </row>
    <row r="485" spans="1:32" x14ac:dyDescent="0.35">
      <c r="A485">
        <v>844</v>
      </c>
      <c r="B485">
        <f>_xlfn.RANK.EQ(Table1[[#This Row],[source_rank]],A:A,1)</f>
        <v>484</v>
      </c>
      <c r="C485" t="s">
        <v>645</v>
      </c>
      <c r="D485" s="4">
        <v>13500000</v>
      </c>
      <c r="E485" s="4">
        <v>8265920659</v>
      </c>
      <c r="F485" s="4">
        <f>Table1[[#This Row],[video views]]/Table1[[#This Row],[age_days]]</f>
        <v>3016759.3645985401</v>
      </c>
      <c r="G485" s="4">
        <f>Table1[[#This Row],[video views]]/Table1[[#This Row],[uploads]]</f>
        <v>5891604.1760513186</v>
      </c>
      <c r="H485" t="s">
        <v>29</v>
      </c>
      <c r="I485" t="s">
        <v>645</v>
      </c>
      <c r="J485" s="4">
        <v>1403</v>
      </c>
      <c r="K485" s="4">
        <f>Table1[[#This Row],[uploads]]/Table1[[#This Row],[age_years]]</f>
        <v>186.89598540145985</v>
      </c>
      <c r="L485" t="s">
        <v>374</v>
      </c>
      <c r="M485" t="s">
        <v>375</v>
      </c>
      <c r="N485" t="s">
        <v>46</v>
      </c>
      <c r="O485">
        <v>620</v>
      </c>
      <c r="P485">
        <v>4</v>
      </c>
      <c r="Q485">
        <v>52</v>
      </c>
      <c r="R485">
        <v>75162000</v>
      </c>
      <c r="S485" s="3">
        <v>18800</v>
      </c>
      <c r="T485" s="3">
        <v>300600</v>
      </c>
      <c r="U485" s="3">
        <f>(Table1[[#This Row],[lowest_monthly_earnings]]+Table1[[#This Row],[highest_monthly_earnings]])/2</f>
        <v>159700</v>
      </c>
      <c r="V485" s="3">
        <v>225500</v>
      </c>
      <c r="W485" s="3">
        <v>3600000</v>
      </c>
      <c r="X485" s="3">
        <f>(Table1[[#This Row],[lowest_yearly_earnings]]+Table1[[#This Row],[highest_yearly_earnings]])/2</f>
        <v>1912750</v>
      </c>
      <c r="Y485" s="5">
        <v>100000</v>
      </c>
      <c r="Z485" s="6">
        <f>Table1[[#This Row],[subscribers_for_last_30_days]]/Table1[[#This Row],[subscribers]]</f>
        <v>7.4074074074074077E-3</v>
      </c>
      <c r="AA485">
        <v>2016</v>
      </c>
      <c r="AB485" t="s">
        <v>23</v>
      </c>
      <c r="AC485">
        <v>21</v>
      </c>
      <c r="AD485" s="1" t="str">
        <f>_xlfn.CONCAT(Table1[[#This Row],[created_month]]," ",Table1[[#This Row],[created_year]])</f>
        <v>Mar 2016</v>
      </c>
      <c r="AE485">
        <f>"Sept 2023" - Table1[[#This Row],[month_created]]</f>
        <v>2740</v>
      </c>
      <c r="AF485" s="2">
        <f>Table1[[#This Row],[age_days]]/365</f>
        <v>7.506849315068493</v>
      </c>
    </row>
    <row r="486" spans="1:32" x14ac:dyDescent="0.35">
      <c r="A486">
        <v>845</v>
      </c>
      <c r="B486">
        <f>_xlfn.RANK.EQ(Table1[[#This Row],[source_rank]],A:A,1)</f>
        <v>485</v>
      </c>
      <c r="C486" t="s">
        <v>646</v>
      </c>
      <c r="D486" s="4">
        <v>13500000</v>
      </c>
      <c r="E486" s="4">
        <v>3912334359</v>
      </c>
      <c r="F486" s="4">
        <f>Table1[[#This Row],[video views]]/Table1[[#This Row],[age_days]]</f>
        <v>1272303.856585366</v>
      </c>
      <c r="G486" s="4">
        <f>Table1[[#This Row],[video views]]/Table1[[#This Row],[uploads]]</f>
        <v>2182004.6620189627</v>
      </c>
      <c r="H486" t="s">
        <v>29</v>
      </c>
      <c r="I486" t="s">
        <v>646</v>
      </c>
      <c r="J486" s="4">
        <v>1793</v>
      </c>
      <c r="K486" s="4">
        <f>Table1[[#This Row],[uploads]]/Table1[[#This Row],[age_years]]</f>
        <v>212.82764227642275</v>
      </c>
      <c r="L486" t="s">
        <v>21</v>
      </c>
      <c r="M486" t="s">
        <v>22</v>
      </c>
      <c r="N486" t="s">
        <v>27</v>
      </c>
      <c r="O486">
        <v>1954</v>
      </c>
      <c r="P486">
        <v>114</v>
      </c>
      <c r="Q486">
        <v>60</v>
      </c>
      <c r="R486">
        <v>179232000</v>
      </c>
      <c r="S486" s="3">
        <v>44800</v>
      </c>
      <c r="T486" s="3">
        <v>716900</v>
      </c>
      <c r="U486" s="3">
        <f>(Table1[[#This Row],[lowest_monthly_earnings]]+Table1[[#This Row],[highest_monthly_earnings]])/2</f>
        <v>380850</v>
      </c>
      <c r="V486" s="3">
        <v>537700</v>
      </c>
      <c r="W486" s="3">
        <v>8600000</v>
      </c>
      <c r="X486" s="3">
        <f>(Table1[[#This Row],[lowest_yearly_earnings]]+Table1[[#This Row],[highest_yearly_earnings]])/2</f>
        <v>4568850</v>
      </c>
      <c r="Y486" s="5">
        <v>400000</v>
      </c>
      <c r="Z486" s="6">
        <f>Table1[[#This Row],[subscribers_for_last_30_days]]/Table1[[#This Row],[subscribers]]</f>
        <v>2.9629629629629631E-2</v>
      </c>
      <c r="AA486">
        <v>2015</v>
      </c>
      <c r="AB486" t="s">
        <v>41</v>
      </c>
      <c r="AC486">
        <v>29</v>
      </c>
      <c r="AD486" s="1" t="str">
        <f>_xlfn.CONCAT(Table1[[#This Row],[created_month]]," ",Table1[[#This Row],[created_year]])</f>
        <v>Apr 2015</v>
      </c>
      <c r="AE486">
        <f>"Sept 2023" - Table1[[#This Row],[month_created]]</f>
        <v>3075</v>
      </c>
      <c r="AF486" s="2">
        <f>Table1[[#This Row],[age_days]]/365</f>
        <v>8.4246575342465757</v>
      </c>
    </row>
    <row r="487" spans="1:32" x14ac:dyDescent="0.35">
      <c r="A487">
        <v>846</v>
      </c>
      <c r="B487">
        <f>_xlfn.RANK.EQ(Table1[[#This Row],[source_rank]],A:A,1)</f>
        <v>486</v>
      </c>
      <c r="C487" t="s">
        <v>647</v>
      </c>
      <c r="D487" s="4">
        <v>13500000</v>
      </c>
      <c r="E487" s="4">
        <v>11717217293</v>
      </c>
      <c r="F487" s="4">
        <f>Table1[[#This Row],[video views]]/Table1[[#This Row],[age_days]]</f>
        <v>3054540.4830552661</v>
      </c>
      <c r="G487" s="4">
        <f>Table1[[#This Row],[video views]]/Table1[[#This Row],[uploads]]</f>
        <v>12017658.762051282</v>
      </c>
      <c r="H487" t="s">
        <v>119</v>
      </c>
      <c r="I487" t="s">
        <v>647</v>
      </c>
      <c r="J487" s="4">
        <v>975</v>
      </c>
      <c r="K487" s="4">
        <f>Table1[[#This Row],[uploads]]/Table1[[#This Row],[age_years]]</f>
        <v>92.772419186652755</v>
      </c>
      <c r="L487" t="s">
        <v>60</v>
      </c>
      <c r="M487" t="s">
        <v>61</v>
      </c>
      <c r="N487" t="s">
        <v>29</v>
      </c>
      <c r="O487">
        <v>333</v>
      </c>
      <c r="P487">
        <v>29</v>
      </c>
      <c r="Q487">
        <v>160</v>
      </c>
      <c r="R487">
        <v>495561000</v>
      </c>
      <c r="S487" s="3">
        <v>123900</v>
      </c>
      <c r="T487" s="3">
        <v>2000000</v>
      </c>
      <c r="U487" s="3">
        <f>(Table1[[#This Row],[lowest_monthly_earnings]]+Table1[[#This Row],[highest_monthly_earnings]])/2</f>
        <v>1061950</v>
      </c>
      <c r="V487" s="3">
        <v>1500000</v>
      </c>
      <c r="W487" s="3">
        <v>23800000</v>
      </c>
      <c r="X487" s="3">
        <f>(Table1[[#This Row],[lowest_yearly_earnings]]+Table1[[#This Row],[highest_yearly_earnings]])/2</f>
        <v>12650000</v>
      </c>
      <c r="Y487" s="5">
        <v>400000</v>
      </c>
      <c r="Z487" s="6">
        <f>Table1[[#This Row],[subscribers_for_last_30_days]]/Table1[[#This Row],[subscribers]]</f>
        <v>2.9629629629629631E-2</v>
      </c>
      <c r="AA487">
        <v>2013</v>
      </c>
      <c r="AB487" t="s">
        <v>23</v>
      </c>
      <c r="AC487">
        <v>30</v>
      </c>
      <c r="AD487" s="1" t="str">
        <f>_xlfn.CONCAT(Table1[[#This Row],[created_month]]," ",Table1[[#This Row],[created_year]])</f>
        <v>Mar 2013</v>
      </c>
      <c r="AE487">
        <f>"Sept 2023" - Table1[[#This Row],[month_created]]</f>
        <v>3836</v>
      </c>
      <c r="AF487" s="2">
        <f>Table1[[#This Row],[age_days]]/365</f>
        <v>10.509589041095891</v>
      </c>
    </row>
    <row r="488" spans="1:32" x14ac:dyDescent="0.35">
      <c r="A488">
        <v>847</v>
      </c>
      <c r="B488">
        <f>_xlfn.RANK.EQ(Table1[[#This Row],[source_rank]],A:A,1)</f>
        <v>487</v>
      </c>
      <c r="C488" t="s">
        <v>648</v>
      </c>
      <c r="D488" s="4">
        <v>13500000</v>
      </c>
      <c r="E488" s="4">
        <v>7958771872</v>
      </c>
      <c r="F488" s="4">
        <f>Table1[[#This Row],[video views]]/Table1[[#This Row],[age_days]]</f>
        <v>4838159.1927051675</v>
      </c>
      <c r="G488" s="4">
        <f>Table1[[#This Row],[video views]]/Table1[[#This Row],[uploads]]</f>
        <v>5864975.5873249816</v>
      </c>
      <c r="H488" t="s">
        <v>29</v>
      </c>
      <c r="I488" t="s">
        <v>648</v>
      </c>
      <c r="J488" s="4">
        <v>1357</v>
      </c>
      <c r="K488" s="4">
        <f>Table1[[#This Row],[uploads]]/Table1[[#This Row],[age_years]]</f>
        <v>301.09726443769</v>
      </c>
      <c r="L488" t="s">
        <v>21</v>
      </c>
      <c r="M488" t="s">
        <v>22</v>
      </c>
      <c r="N488" t="s">
        <v>29</v>
      </c>
      <c r="O488">
        <v>663</v>
      </c>
      <c r="P488">
        <v>116</v>
      </c>
      <c r="Q488">
        <v>162</v>
      </c>
      <c r="R488">
        <v>109813000</v>
      </c>
      <c r="S488" s="3">
        <v>27500</v>
      </c>
      <c r="T488" s="3">
        <v>439300</v>
      </c>
      <c r="U488" s="3">
        <f>(Table1[[#This Row],[lowest_monthly_earnings]]+Table1[[#This Row],[highest_monthly_earnings]])/2</f>
        <v>233400</v>
      </c>
      <c r="V488" s="3">
        <v>329400</v>
      </c>
      <c r="W488" s="3">
        <v>5300000</v>
      </c>
      <c r="X488" s="3">
        <f>(Table1[[#This Row],[lowest_yearly_earnings]]+Table1[[#This Row],[highest_yearly_earnings]])/2</f>
        <v>2814700</v>
      </c>
      <c r="Y488" s="5">
        <v>300000</v>
      </c>
      <c r="Z488" s="6">
        <f>Table1[[#This Row],[subscribers_for_last_30_days]]/Table1[[#This Row],[subscribers]]</f>
        <v>2.2222222222222223E-2</v>
      </c>
      <c r="AA488">
        <v>2019</v>
      </c>
      <c r="AB488" t="s">
        <v>23</v>
      </c>
      <c r="AC488">
        <v>22</v>
      </c>
      <c r="AD488" s="1" t="str">
        <f>_xlfn.CONCAT(Table1[[#This Row],[created_month]]," ",Table1[[#This Row],[created_year]])</f>
        <v>Mar 2019</v>
      </c>
      <c r="AE488">
        <f>"Sept 2023" - Table1[[#This Row],[month_created]]</f>
        <v>1645</v>
      </c>
      <c r="AF488" s="2">
        <f>Table1[[#This Row],[age_days]]/365</f>
        <v>4.506849315068493</v>
      </c>
    </row>
    <row r="489" spans="1:32" x14ac:dyDescent="0.35">
      <c r="A489">
        <v>849</v>
      </c>
      <c r="B489">
        <f>_xlfn.RANK.EQ(Table1[[#This Row],[source_rank]],A:A,1)</f>
        <v>488</v>
      </c>
      <c r="C489" t="s">
        <v>649</v>
      </c>
      <c r="D489" s="4">
        <v>13500000</v>
      </c>
      <c r="E489" s="4">
        <v>1900272833</v>
      </c>
      <c r="F489" s="4">
        <f>Table1[[#This Row],[video views]]/Table1[[#This Row],[age_days]]</f>
        <v>400225.95471777592</v>
      </c>
      <c r="G489" s="4">
        <f>Table1[[#This Row],[video views]]/Table1[[#This Row],[uploads]]</f>
        <v>4113144.66017316</v>
      </c>
      <c r="H489" t="s">
        <v>59</v>
      </c>
      <c r="I489" t="s">
        <v>649</v>
      </c>
      <c r="J489" s="4">
        <v>462</v>
      </c>
      <c r="K489" s="4">
        <f>Table1[[#This Row],[uploads]]/Table1[[#This Row],[age_years]]</f>
        <v>35.516006739679867</v>
      </c>
      <c r="L489" t="s">
        <v>25</v>
      </c>
      <c r="M489" t="s">
        <v>26</v>
      </c>
      <c r="N489" t="s">
        <v>128</v>
      </c>
      <c r="O489">
        <v>5297</v>
      </c>
      <c r="P489">
        <v>165</v>
      </c>
      <c r="Q489">
        <v>30</v>
      </c>
      <c r="R489">
        <v>1335000</v>
      </c>
      <c r="S489" s="3">
        <v>334</v>
      </c>
      <c r="T489" s="3">
        <v>5300</v>
      </c>
      <c r="U489" s="3">
        <f>(Table1[[#This Row],[lowest_monthly_earnings]]+Table1[[#This Row],[highest_monthly_earnings]])/2</f>
        <v>2817</v>
      </c>
      <c r="V489" s="3">
        <v>4000</v>
      </c>
      <c r="W489" s="3">
        <v>64100</v>
      </c>
      <c r="X489" s="3">
        <f>(Table1[[#This Row],[lowest_yearly_earnings]]+Table1[[#This Row],[highest_yearly_earnings]])/2</f>
        <v>34050</v>
      </c>
      <c r="Y489" s="5">
        <v>100000</v>
      </c>
      <c r="Z489" s="6">
        <f>Table1[[#This Row],[subscribers_for_last_30_days]]/Table1[[#This Row],[subscribers]]</f>
        <v>7.4074074074074077E-3</v>
      </c>
      <c r="AA489">
        <v>2010</v>
      </c>
      <c r="AB489" t="s">
        <v>33</v>
      </c>
      <c r="AC489">
        <v>9</v>
      </c>
      <c r="AD489" s="1" t="str">
        <f>_xlfn.CONCAT(Table1[[#This Row],[created_month]]," ",Table1[[#This Row],[created_year]])</f>
        <v>Sep 2010</v>
      </c>
      <c r="AE489">
        <f>"Sept 2023" - Table1[[#This Row],[month_created]]</f>
        <v>4748</v>
      </c>
      <c r="AF489" s="2">
        <f>Table1[[#This Row],[age_days]]/365</f>
        <v>13.008219178082191</v>
      </c>
    </row>
    <row r="490" spans="1:32" x14ac:dyDescent="0.35">
      <c r="A490">
        <v>851</v>
      </c>
      <c r="B490">
        <f>_xlfn.RANK.EQ(Table1[[#This Row],[source_rank]],A:A,1)</f>
        <v>489</v>
      </c>
      <c r="C490" t="s">
        <v>650</v>
      </c>
      <c r="D490" s="4">
        <v>13400000</v>
      </c>
      <c r="E490" s="4">
        <v>11789678655</v>
      </c>
      <c r="F490" s="4">
        <f>Table1[[#This Row],[video views]]/Table1[[#This Row],[age_days]]</f>
        <v>1946776.5282364597</v>
      </c>
      <c r="G490" s="4">
        <f>Table1[[#This Row],[video views]]/Table1[[#This Row],[uploads]]</f>
        <v>1602729.5615823818</v>
      </c>
      <c r="H490" t="s">
        <v>20</v>
      </c>
      <c r="I490" t="s">
        <v>650</v>
      </c>
      <c r="J490" s="4">
        <v>7356</v>
      </c>
      <c r="K490" s="4">
        <f>Table1[[#This Row],[uploads]]/Table1[[#This Row],[age_years]]</f>
        <v>443.35204755614268</v>
      </c>
      <c r="L490" t="s">
        <v>126</v>
      </c>
      <c r="M490" t="s">
        <v>127</v>
      </c>
      <c r="N490" t="s">
        <v>20</v>
      </c>
      <c r="O490">
        <v>330</v>
      </c>
      <c r="P490">
        <v>9</v>
      </c>
      <c r="Q490">
        <v>140</v>
      </c>
      <c r="R490">
        <v>228902000</v>
      </c>
      <c r="S490" s="3">
        <v>57200</v>
      </c>
      <c r="T490" s="3">
        <v>915600</v>
      </c>
      <c r="U490" s="3">
        <f>(Table1[[#This Row],[lowest_monthly_earnings]]+Table1[[#This Row],[highest_monthly_earnings]])/2</f>
        <v>486400</v>
      </c>
      <c r="V490" s="3">
        <v>686700</v>
      </c>
      <c r="W490" s="3">
        <v>11000000</v>
      </c>
      <c r="X490" s="3">
        <f>(Table1[[#This Row],[lowest_yearly_earnings]]+Table1[[#This Row],[highest_yearly_earnings]])/2</f>
        <v>5843350</v>
      </c>
      <c r="Y490" s="5">
        <v>100000</v>
      </c>
      <c r="Z490" s="6">
        <f>Table1[[#This Row],[subscribers_for_last_30_days]]/Table1[[#This Row],[subscribers]]</f>
        <v>7.462686567164179E-3</v>
      </c>
      <c r="AA490">
        <v>2007</v>
      </c>
      <c r="AB490" t="s">
        <v>30</v>
      </c>
      <c r="AC490">
        <v>8</v>
      </c>
      <c r="AD490" s="1" t="str">
        <f>_xlfn.CONCAT(Table1[[#This Row],[created_month]]," ",Table1[[#This Row],[created_year]])</f>
        <v>Feb 2007</v>
      </c>
      <c r="AE490">
        <f>"Sept 2023" - Table1[[#This Row],[month_created]]</f>
        <v>6056</v>
      </c>
      <c r="AF490" s="2">
        <f>Table1[[#This Row],[age_days]]/365</f>
        <v>16.591780821917808</v>
      </c>
    </row>
    <row r="491" spans="1:32" x14ac:dyDescent="0.35">
      <c r="A491">
        <v>858</v>
      </c>
      <c r="B491">
        <f>_xlfn.RANK.EQ(Table1[[#This Row],[source_rank]],A:A,1)</f>
        <v>490</v>
      </c>
      <c r="C491" t="s">
        <v>651</v>
      </c>
      <c r="D491" s="4">
        <v>13400000</v>
      </c>
      <c r="E491" s="4">
        <v>9569814790</v>
      </c>
      <c r="F491" s="4">
        <f>Table1[[#This Row],[video views]]/Table1[[#This Row],[age_days]]</f>
        <v>1645994.9759201927</v>
      </c>
      <c r="G491" s="4">
        <f>Table1[[#This Row],[video views]]/Table1[[#This Row],[uploads]]</f>
        <v>32300.773579683533</v>
      </c>
      <c r="H491" t="s">
        <v>85</v>
      </c>
      <c r="I491" t="s">
        <v>651</v>
      </c>
      <c r="J491" s="4">
        <v>296272</v>
      </c>
      <c r="K491" s="4">
        <f>Table1[[#This Row],[uploads]]/Table1[[#This Row],[age_years]]</f>
        <v>18599.807361541109</v>
      </c>
      <c r="L491" t="s">
        <v>121</v>
      </c>
      <c r="M491" t="s">
        <v>122</v>
      </c>
      <c r="N491" t="s">
        <v>86</v>
      </c>
      <c r="O491">
        <v>486</v>
      </c>
      <c r="P491">
        <v>10</v>
      </c>
      <c r="Q491">
        <v>22</v>
      </c>
      <c r="R491">
        <v>115459000</v>
      </c>
      <c r="S491" s="3">
        <v>28900</v>
      </c>
      <c r="T491" s="3">
        <v>461800</v>
      </c>
      <c r="U491" s="3">
        <f>(Table1[[#This Row],[lowest_monthly_earnings]]+Table1[[#This Row],[highest_monthly_earnings]])/2</f>
        <v>245350</v>
      </c>
      <c r="V491" s="3">
        <v>346400</v>
      </c>
      <c r="W491" s="3">
        <v>5500000</v>
      </c>
      <c r="X491" s="3">
        <f>(Table1[[#This Row],[lowest_yearly_earnings]]+Table1[[#This Row],[highest_yearly_earnings]])/2</f>
        <v>2923200</v>
      </c>
      <c r="Y491" s="5">
        <v>100000</v>
      </c>
      <c r="Z491" s="6">
        <f>Table1[[#This Row],[subscribers_for_last_30_days]]/Table1[[#This Row],[subscribers]]</f>
        <v>7.462686567164179E-3</v>
      </c>
      <c r="AA491">
        <v>2007</v>
      </c>
      <c r="AB491" t="s">
        <v>83</v>
      </c>
      <c r="AC491">
        <v>29</v>
      </c>
      <c r="AD491" s="1" t="str">
        <f>_xlfn.CONCAT(Table1[[#This Row],[created_month]]," ",Table1[[#This Row],[created_year]])</f>
        <v>Oct 2007</v>
      </c>
      <c r="AE491">
        <f>"Sept 2023" - Table1[[#This Row],[month_created]]</f>
        <v>5814</v>
      </c>
      <c r="AF491" s="2">
        <f>Table1[[#This Row],[age_days]]/365</f>
        <v>15.92876712328767</v>
      </c>
    </row>
    <row r="492" spans="1:32" x14ac:dyDescent="0.35">
      <c r="A492">
        <v>859</v>
      </c>
      <c r="B492">
        <f>_xlfn.RANK.EQ(Table1[[#This Row],[source_rank]],A:A,1)</f>
        <v>491</v>
      </c>
      <c r="C492" t="s">
        <v>652</v>
      </c>
      <c r="D492" s="4">
        <v>13400000</v>
      </c>
      <c r="E492" s="4">
        <v>10022557589</v>
      </c>
      <c r="F492" s="4">
        <f>Table1[[#This Row],[video views]]/Table1[[#This Row],[age_days]]</f>
        <v>2966131.2781888135</v>
      </c>
      <c r="G492" s="4">
        <f>Table1[[#This Row],[video views]]/Table1[[#This Row],[uploads]]</f>
        <v>31418675.827586208</v>
      </c>
      <c r="H492" t="s">
        <v>36</v>
      </c>
      <c r="I492" t="s">
        <v>652</v>
      </c>
      <c r="J492" s="4">
        <v>319</v>
      </c>
      <c r="K492" s="4">
        <f>Table1[[#This Row],[uploads]]/Table1[[#This Row],[age_years]]</f>
        <v>34.458419650784251</v>
      </c>
      <c r="L492" t="s">
        <v>25</v>
      </c>
      <c r="M492" t="s">
        <v>26</v>
      </c>
      <c r="N492" t="s">
        <v>46</v>
      </c>
      <c r="O492">
        <v>433</v>
      </c>
      <c r="P492">
        <v>165</v>
      </c>
      <c r="Q492">
        <v>52</v>
      </c>
      <c r="R492">
        <v>397715000</v>
      </c>
      <c r="S492" s="3">
        <v>99400</v>
      </c>
      <c r="T492" s="3">
        <v>1600000</v>
      </c>
      <c r="U492" s="3">
        <f>(Table1[[#This Row],[lowest_monthly_earnings]]+Table1[[#This Row],[highest_monthly_earnings]])/2</f>
        <v>849700</v>
      </c>
      <c r="V492" s="3">
        <v>1200000</v>
      </c>
      <c r="W492" s="3">
        <v>19100000</v>
      </c>
      <c r="X492" s="3">
        <f>(Table1[[#This Row],[lowest_yearly_earnings]]+Table1[[#This Row],[highest_yearly_earnings]])/2</f>
        <v>10150000</v>
      </c>
      <c r="Y492" s="5">
        <v>500000</v>
      </c>
      <c r="Z492" s="6">
        <f>Table1[[#This Row],[subscribers_for_last_30_days]]/Table1[[#This Row],[subscribers]]</f>
        <v>3.7313432835820892E-2</v>
      </c>
      <c r="AA492">
        <v>2014</v>
      </c>
      <c r="AB492" t="s">
        <v>56</v>
      </c>
      <c r="AC492">
        <v>1</v>
      </c>
      <c r="AD492" s="1" t="str">
        <f>_xlfn.CONCAT(Table1[[#This Row],[created_month]]," ",Table1[[#This Row],[created_year]])</f>
        <v>Jun 2014</v>
      </c>
      <c r="AE492">
        <f>"Sept 2023" - Table1[[#This Row],[month_created]]</f>
        <v>3379</v>
      </c>
      <c r="AF492" s="2">
        <f>Table1[[#This Row],[age_days]]/365</f>
        <v>9.257534246575343</v>
      </c>
    </row>
    <row r="493" spans="1:32" x14ac:dyDescent="0.35">
      <c r="A493">
        <v>860</v>
      </c>
      <c r="B493">
        <f>_xlfn.RANK.EQ(Table1[[#This Row],[source_rank]],A:A,1)</f>
        <v>492</v>
      </c>
      <c r="C493" t="s">
        <v>653</v>
      </c>
      <c r="D493" s="4">
        <v>13400000</v>
      </c>
      <c r="E493" s="4">
        <v>4306212515</v>
      </c>
      <c r="F493" s="4">
        <f>Table1[[#This Row],[video views]]/Table1[[#This Row],[age_days]]</f>
        <v>667422.89445133298</v>
      </c>
      <c r="G493" s="4">
        <f>Table1[[#This Row],[video views]]/Table1[[#This Row],[uploads]]</f>
        <v>44856380.364583336</v>
      </c>
      <c r="H493" t="s">
        <v>36</v>
      </c>
      <c r="I493" t="s">
        <v>654</v>
      </c>
      <c r="J493" s="4">
        <v>96</v>
      </c>
      <c r="K493" s="4">
        <f>Table1[[#This Row],[uploads]]/Table1[[#This Row],[age_years]]</f>
        <v>5.4308741475511466</v>
      </c>
      <c r="L493" t="s">
        <v>25</v>
      </c>
      <c r="M493" t="s">
        <v>26</v>
      </c>
      <c r="N493" t="s">
        <v>51</v>
      </c>
      <c r="O493">
        <v>3846885</v>
      </c>
      <c r="P493">
        <v>7615</v>
      </c>
      <c r="Q493">
        <v>4466</v>
      </c>
      <c r="R493">
        <v>3</v>
      </c>
      <c r="S493" s="3">
        <v>0</v>
      </c>
      <c r="T493" s="3">
        <v>0.01</v>
      </c>
      <c r="U493" s="3">
        <f>(Table1[[#This Row],[lowest_monthly_earnings]]+Table1[[#This Row],[highest_monthly_earnings]])/2</f>
        <v>5.0000000000000001E-3</v>
      </c>
      <c r="V493" s="3">
        <v>0.01</v>
      </c>
      <c r="W493" s="3">
        <v>0.14000000000000001</v>
      </c>
      <c r="X493" s="3">
        <f>(Table1[[#This Row],[lowest_yearly_earnings]]+Table1[[#This Row],[highest_yearly_earnings]])/2</f>
        <v>7.5000000000000011E-2</v>
      </c>
      <c r="Y493" s="5">
        <v>1</v>
      </c>
      <c r="Z493" s="6">
        <f>Table1[[#This Row],[subscribers_for_last_30_days]]/Table1[[#This Row],[subscribers]]</f>
        <v>7.4626865671641789E-8</v>
      </c>
      <c r="AA493">
        <v>2006</v>
      </c>
      <c r="AB493" t="s">
        <v>47</v>
      </c>
      <c r="AC493">
        <v>17</v>
      </c>
      <c r="AD493" s="1" t="str">
        <f>_xlfn.CONCAT(Table1[[#This Row],[created_month]]," ",Table1[[#This Row],[created_year]])</f>
        <v>Jan 2006</v>
      </c>
      <c r="AE493">
        <f>"Sept 2023" - Table1[[#This Row],[month_created]]</f>
        <v>6452</v>
      </c>
      <c r="AF493" s="2">
        <f>Table1[[#This Row],[age_days]]/365</f>
        <v>17.676712328767124</v>
      </c>
    </row>
    <row r="494" spans="1:32" x14ac:dyDescent="0.35">
      <c r="A494">
        <v>861</v>
      </c>
      <c r="B494">
        <f>_xlfn.RANK.EQ(Table1[[#This Row],[source_rank]],A:A,1)</f>
        <v>493</v>
      </c>
      <c r="C494" t="s">
        <v>655</v>
      </c>
      <c r="D494" s="4">
        <v>13300000</v>
      </c>
      <c r="E494" s="4">
        <v>2262690743</v>
      </c>
      <c r="F494" s="4">
        <f>Table1[[#This Row],[video views]]/Table1[[#This Row],[age_days]]</f>
        <v>523528.63095788989</v>
      </c>
      <c r="G494" s="4">
        <f>Table1[[#This Row],[video views]]/Table1[[#This Row],[uploads]]</f>
        <v>621618.33598901099</v>
      </c>
      <c r="H494" t="s">
        <v>208</v>
      </c>
      <c r="I494" t="s">
        <v>655</v>
      </c>
      <c r="J494" s="4">
        <v>3640</v>
      </c>
      <c r="K494" s="4">
        <f>Table1[[#This Row],[uploads]]/Table1[[#This Row],[age_years]]</f>
        <v>307.40397963905599</v>
      </c>
      <c r="L494" t="s">
        <v>21</v>
      </c>
      <c r="M494" t="s">
        <v>22</v>
      </c>
      <c r="N494" t="s">
        <v>209</v>
      </c>
      <c r="O494">
        <v>4152</v>
      </c>
      <c r="P494">
        <v>116</v>
      </c>
      <c r="Q494">
        <v>16</v>
      </c>
      <c r="R494">
        <v>43669000</v>
      </c>
      <c r="S494" s="3">
        <v>10900</v>
      </c>
      <c r="T494" s="3">
        <v>174700</v>
      </c>
      <c r="U494" s="3">
        <f>(Table1[[#This Row],[lowest_monthly_earnings]]+Table1[[#This Row],[highest_monthly_earnings]])/2</f>
        <v>92800</v>
      </c>
      <c r="V494" s="3">
        <v>131000</v>
      </c>
      <c r="W494" s="3">
        <v>2100000</v>
      </c>
      <c r="X494" s="3">
        <f>(Table1[[#This Row],[lowest_yearly_earnings]]+Table1[[#This Row],[highest_yearly_earnings]])/2</f>
        <v>1115500</v>
      </c>
      <c r="Y494" s="5">
        <v>100000</v>
      </c>
      <c r="Z494" s="6">
        <f>Table1[[#This Row],[subscribers_for_last_30_days]]/Table1[[#This Row],[subscribers]]</f>
        <v>7.5187969924812026E-3</v>
      </c>
      <c r="AA494">
        <v>2011</v>
      </c>
      <c r="AB494" t="s">
        <v>91</v>
      </c>
      <c r="AC494">
        <v>2</v>
      </c>
      <c r="AD494" s="1" t="str">
        <f>_xlfn.CONCAT(Table1[[#This Row],[created_month]]," ",Table1[[#This Row],[created_year]])</f>
        <v>Nov 2011</v>
      </c>
      <c r="AE494">
        <f>"Sept 2023" - Table1[[#This Row],[month_created]]</f>
        <v>4322</v>
      </c>
      <c r="AF494" s="2">
        <f>Table1[[#This Row],[age_days]]/365</f>
        <v>11.841095890410958</v>
      </c>
    </row>
    <row r="495" spans="1:32" x14ac:dyDescent="0.35">
      <c r="A495">
        <v>866</v>
      </c>
      <c r="B495">
        <f>_xlfn.RANK.EQ(Table1[[#This Row],[source_rank]],A:A,1)</f>
        <v>494</v>
      </c>
      <c r="C495" t="s">
        <v>656</v>
      </c>
      <c r="D495" s="4">
        <v>13300000</v>
      </c>
      <c r="E495" s="4">
        <v>4177184071</v>
      </c>
      <c r="F495" s="4">
        <f>Table1[[#This Row],[video views]]/Table1[[#This Row],[age_days]]</f>
        <v>749943.28025134653</v>
      </c>
      <c r="G495" s="4">
        <f>Table1[[#This Row],[video views]]/Table1[[#This Row],[uploads]]</f>
        <v>1319388.5252684776</v>
      </c>
      <c r="H495" t="s">
        <v>29</v>
      </c>
      <c r="I495" t="s">
        <v>656</v>
      </c>
      <c r="J495" s="4">
        <v>3166</v>
      </c>
      <c r="K495" s="4">
        <f>Table1[[#This Row],[uploads]]/Table1[[#This Row],[age_years]]</f>
        <v>207.46678635547576</v>
      </c>
      <c r="L495" t="s">
        <v>25</v>
      </c>
      <c r="M495" t="s">
        <v>26</v>
      </c>
      <c r="N495" t="s">
        <v>46</v>
      </c>
      <c r="O495">
        <v>1789</v>
      </c>
      <c r="P495">
        <v>167</v>
      </c>
      <c r="Q495">
        <v>54</v>
      </c>
      <c r="R495">
        <v>45095000</v>
      </c>
      <c r="S495" s="3">
        <v>11300</v>
      </c>
      <c r="T495" s="3">
        <v>180400</v>
      </c>
      <c r="U495" s="3">
        <f>(Table1[[#This Row],[lowest_monthly_earnings]]+Table1[[#This Row],[highest_monthly_earnings]])/2</f>
        <v>95850</v>
      </c>
      <c r="V495" s="3">
        <v>135300</v>
      </c>
      <c r="W495" s="3">
        <v>2200000</v>
      </c>
      <c r="X495" s="3">
        <f>(Table1[[#This Row],[lowest_yearly_earnings]]+Table1[[#This Row],[highest_yearly_earnings]])/2</f>
        <v>1167650</v>
      </c>
      <c r="Y495" s="5">
        <v>100000</v>
      </c>
      <c r="Z495" s="6">
        <f>Table1[[#This Row],[subscribers_for_last_30_days]]/Table1[[#This Row],[subscribers]]</f>
        <v>7.5187969924812026E-3</v>
      </c>
      <c r="AA495">
        <v>2008</v>
      </c>
      <c r="AB495" t="s">
        <v>56</v>
      </c>
      <c r="AC495">
        <v>29</v>
      </c>
      <c r="AD495" s="1" t="str">
        <f>_xlfn.CONCAT(Table1[[#This Row],[created_month]]," ",Table1[[#This Row],[created_year]])</f>
        <v>Jun 2008</v>
      </c>
      <c r="AE495">
        <f>"Sept 2023" - Table1[[#This Row],[month_created]]</f>
        <v>5570</v>
      </c>
      <c r="AF495" s="2">
        <f>Table1[[#This Row],[age_days]]/365</f>
        <v>15.260273972602739</v>
      </c>
    </row>
    <row r="496" spans="1:32" x14ac:dyDescent="0.35">
      <c r="A496">
        <v>867</v>
      </c>
      <c r="B496">
        <f>_xlfn.RANK.EQ(Table1[[#This Row],[source_rank]],A:A,1)</f>
        <v>495</v>
      </c>
      <c r="C496" t="s">
        <v>657</v>
      </c>
      <c r="D496" s="4">
        <v>13300000</v>
      </c>
      <c r="E496" s="4">
        <v>6482687220</v>
      </c>
      <c r="F496" s="4">
        <f>Table1[[#This Row],[video views]]/Table1[[#This Row],[age_days]]</f>
        <v>2241593.0912863072</v>
      </c>
      <c r="G496" s="4">
        <f>Table1[[#This Row],[video views]]/Table1[[#This Row],[uploads]]</f>
        <v>10662314.506578946</v>
      </c>
      <c r="H496" t="s">
        <v>36</v>
      </c>
      <c r="I496" t="s">
        <v>657</v>
      </c>
      <c r="J496" s="4">
        <v>608</v>
      </c>
      <c r="K496" s="4">
        <f>Table1[[#This Row],[uploads]]/Table1[[#This Row],[age_years]]</f>
        <v>76.735822959889347</v>
      </c>
      <c r="L496" t="s">
        <v>44</v>
      </c>
      <c r="M496" t="s">
        <v>45</v>
      </c>
      <c r="N496" t="s">
        <v>29</v>
      </c>
      <c r="O496">
        <v>927</v>
      </c>
      <c r="P496">
        <v>13</v>
      </c>
      <c r="Q496">
        <v>163</v>
      </c>
      <c r="R496">
        <v>90241000</v>
      </c>
      <c r="S496" s="3">
        <v>22600</v>
      </c>
      <c r="T496" s="3">
        <v>361000</v>
      </c>
      <c r="U496" s="3">
        <f>(Table1[[#This Row],[lowest_monthly_earnings]]+Table1[[#This Row],[highest_monthly_earnings]])/2</f>
        <v>191800</v>
      </c>
      <c r="V496" s="3">
        <v>270700</v>
      </c>
      <c r="W496" s="3">
        <v>4300000</v>
      </c>
      <c r="X496" s="3">
        <f>(Table1[[#This Row],[lowest_yearly_earnings]]+Table1[[#This Row],[highest_yearly_earnings]])/2</f>
        <v>2285350</v>
      </c>
      <c r="Y496" s="5">
        <v>100000</v>
      </c>
      <c r="Z496" s="6">
        <f>Table1[[#This Row],[subscribers_for_last_30_days]]/Table1[[#This Row],[subscribers]]</f>
        <v>7.5187969924812026E-3</v>
      </c>
      <c r="AA496">
        <v>2015</v>
      </c>
      <c r="AB496" t="s">
        <v>83</v>
      </c>
      <c r="AC496">
        <v>4</v>
      </c>
      <c r="AD496" s="1" t="str">
        <f>_xlfn.CONCAT(Table1[[#This Row],[created_month]]," ",Table1[[#This Row],[created_year]])</f>
        <v>Oct 2015</v>
      </c>
      <c r="AE496">
        <f>"Sept 2023" - Table1[[#This Row],[month_created]]</f>
        <v>2892</v>
      </c>
      <c r="AF496" s="2">
        <f>Table1[[#This Row],[age_days]]/365</f>
        <v>7.9232876712328766</v>
      </c>
    </row>
    <row r="497" spans="1:32" x14ac:dyDescent="0.35">
      <c r="A497">
        <v>868</v>
      </c>
      <c r="B497">
        <f>_xlfn.RANK.EQ(Table1[[#This Row],[source_rank]],A:A,1)</f>
        <v>496</v>
      </c>
      <c r="C497" t="s">
        <v>658</v>
      </c>
      <c r="D497" s="4">
        <v>13300000</v>
      </c>
      <c r="E497" s="4">
        <v>9088562002</v>
      </c>
      <c r="F497" s="4">
        <f>Table1[[#This Row],[video views]]/Table1[[#This Row],[age_days]]</f>
        <v>2102860.2503470615</v>
      </c>
      <c r="G497" s="4">
        <f>Table1[[#This Row],[video views]]/Table1[[#This Row],[uploads]]</f>
        <v>3314574.0342815462</v>
      </c>
      <c r="H497" t="s">
        <v>36</v>
      </c>
      <c r="I497" t="s">
        <v>658</v>
      </c>
      <c r="J497" s="4">
        <v>2742</v>
      </c>
      <c r="K497" s="4">
        <f>Table1[[#This Row],[uploads]]/Table1[[#This Row],[age_years]]</f>
        <v>231.56640444238778</v>
      </c>
      <c r="L497" t="s">
        <v>25</v>
      </c>
      <c r="M497" t="s">
        <v>26</v>
      </c>
      <c r="N497" t="s">
        <v>32</v>
      </c>
      <c r="O497">
        <v>524</v>
      </c>
      <c r="P497">
        <v>166</v>
      </c>
      <c r="Q497">
        <v>41</v>
      </c>
      <c r="R497">
        <v>161889000</v>
      </c>
      <c r="S497" s="3">
        <v>40500</v>
      </c>
      <c r="T497" s="3">
        <v>647600</v>
      </c>
      <c r="U497" s="3">
        <f>(Table1[[#This Row],[lowest_monthly_earnings]]+Table1[[#This Row],[highest_monthly_earnings]])/2</f>
        <v>344050</v>
      </c>
      <c r="V497" s="3">
        <v>485700</v>
      </c>
      <c r="W497" s="3">
        <v>7800000</v>
      </c>
      <c r="X497" s="3">
        <f>(Table1[[#This Row],[lowest_yearly_earnings]]+Table1[[#This Row],[highest_yearly_earnings]])/2</f>
        <v>4142850</v>
      </c>
      <c r="Y497" s="5">
        <v>100000</v>
      </c>
      <c r="Z497" s="6">
        <f>Table1[[#This Row],[subscribers_for_last_30_days]]/Table1[[#This Row],[subscribers]]</f>
        <v>7.5187969924812026E-3</v>
      </c>
      <c r="AA497">
        <v>2011</v>
      </c>
      <c r="AB497" t="s">
        <v>91</v>
      </c>
      <c r="AC497">
        <v>26</v>
      </c>
      <c r="AD497" s="1" t="str">
        <f>_xlfn.CONCAT(Table1[[#This Row],[created_month]]," ",Table1[[#This Row],[created_year]])</f>
        <v>Nov 2011</v>
      </c>
      <c r="AE497">
        <f>"Sept 2023" - Table1[[#This Row],[month_created]]</f>
        <v>4322</v>
      </c>
      <c r="AF497" s="2">
        <f>Table1[[#This Row],[age_days]]/365</f>
        <v>11.841095890410958</v>
      </c>
    </row>
    <row r="498" spans="1:32" x14ac:dyDescent="0.35">
      <c r="A498">
        <v>870</v>
      </c>
      <c r="B498">
        <f>_xlfn.RANK.EQ(Table1[[#This Row],[source_rank]],A:A,1)</f>
        <v>497</v>
      </c>
      <c r="C498" t="s">
        <v>659</v>
      </c>
      <c r="D498" s="4">
        <v>13300000</v>
      </c>
      <c r="E498" s="4">
        <v>7773543609</v>
      </c>
      <c r="F498" s="4">
        <f>Table1[[#This Row],[video views]]/Table1[[#This Row],[age_days]]</f>
        <v>1302755.7581699346</v>
      </c>
      <c r="G498" s="4">
        <f>Table1[[#This Row],[video views]]/Table1[[#This Row],[uploads]]</f>
        <v>1685138.436809018</v>
      </c>
      <c r="H498" t="s">
        <v>38</v>
      </c>
      <c r="I498" t="s">
        <v>659</v>
      </c>
      <c r="J498" s="4">
        <v>4613</v>
      </c>
      <c r="K498" s="4">
        <f>Table1[[#This Row],[uploads]]/Table1[[#This Row],[age_years]]</f>
        <v>282.17613541142953</v>
      </c>
      <c r="L498" t="s">
        <v>25</v>
      </c>
      <c r="M498" t="s">
        <v>26</v>
      </c>
      <c r="N498" t="s">
        <v>29</v>
      </c>
      <c r="O498">
        <v>689</v>
      </c>
      <c r="P498">
        <v>166</v>
      </c>
      <c r="Q498">
        <v>162</v>
      </c>
      <c r="R498">
        <v>188948000</v>
      </c>
      <c r="S498" s="3">
        <v>47200</v>
      </c>
      <c r="T498" s="3">
        <v>755800</v>
      </c>
      <c r="U498" s="3">
        <f>(Table1[[#This Row],[lowest_monthly_earnings]]+Table1[[#This Row],[highest_monthly_earnings]])/2</f>
        <v>401500</v>
      </c>
      <c r="V498" s="3">
        <v>566800</v>
      </c>
      <c r="W498" s="3">
        <v>9100000</v>
      </c>
      <c r="X498" s="3">
        <f>(Table1[[#This Row],[lowest_yearly_earnings]]+Table1[[#This Row],[highest_yearly_earnings]])/2</f>
        <v>4833400</v>
      </c>
      <c r="Y498" s="5">
        <v>200000</v>
      </c>
      <c r="Z498" s="6">
        <f>Table1[[#This Row],[subscribers_for_last_30_days]]/Table1[[#This Row],[subscribers]]</f>
        <v>1.5037593984962405E-2</v>
      </c>
      <c r="AA498">
        <v>2007</v>
      </c>
      <c r="AB498" t="s">
        <v>37</v>
      </c>
      <c r="AC498">
        <v>7</v>
      </c>
      <c r="AD498" s="1" t="str">
        <f>_xlfn.CONCAT(Table1[[#This Row],[created_month]]," ",Table1[[#This Row],[created_year]])</f>
        <v>May 2007</v>
      </c>
      <c r="AE498">
        <f>"Sept 2023" - Table1[[#This Row],[month_created]]</f>
        <v>5967</v>
      </c>
      <c r="AF498" s="2">
        <f>Table1[[#This Row],[age_days]]/365</f>
        <v>16.347945205479451</v>
      </c>
    </row>
    <row r="499" spans="1:32" x14ac:dyDescent="0.35">
      <c r="A499">
        <v>871</v>
      </c>
      <c r="B499">
        <f>_xlfn.RANK.EQ(Table1[[#This Row],[source_rank]],A:A,1)</f>
        <v>498</v>
      </c>
      <c r="C499" t="s">
        <v>660</v>
      </c>
      <c r="D499" s="4">
        <v>13300000</v>
      </c>
      <c r="E499" s="4">
        <v>7406628736</v>
      </c>
      <c r="F499" s="4">
        <f>Table1[[#This Row],[video views]]/Table1[[#This Row],[age_days]]</f>
        <v>1216794.6009528504</v>
      </c>
      <c r="G499" s="4">
        <f>Table1[[#This Row],[video views]]/Table1[[#This Row],[uploads]]</f>
        <v>1070941.1127819549</v>
      </c>
      <c r="H499" t="s">
        <v>119</v>
      </c>
      <c r="I499" t="s">
        <v>660</v>
      </c>
      <c r="J499" s="4">
        <v>6916</v>
      </c>
      <c r="K499" s="4">
        <f>Table1[[#This Row],[uploads]]/Table1[[#This Row],[age_years]]</f>
        <v>414.7100377854444</v>
      </c>
      <c r="L499" t="s">
        <v>25</v>
      </c>
      <c r="M499" t="s">
        <v>26</v>
      </c>
      <c r="N499" t="s">
        <v>119</v>
      </c>
      <c r="O499">
        <v>764</v>
      </c>
      <c r="P499">
        <v>167</v>
      </c>
      <c r="Q499">
        <v>38</v>
      </c>
      <c r="R499">
        <v>17468000</v>
      </c>
      <c r="S499" s="3">
        <v>4400</v>
      </c>
      <c r="T499" s="3">
        <v>69900</v>
      </c>
      <c r="U499" s="3">
        <f>(Table1[[#This Row],[lowest_monthly_earnings]]+Table1[[#This Row],[highest_monthly_earnings]])/2</f>
        <v>37150</v>
      </c>
      <c r="V499" s="3">
        <v>52400</v>
      </c>
      <c r="W499" s="3">
        <v>838500</v>
      </c>
      <c r="X499" s="3">
        <f>(Table1[[#This Row],[lowest_yearly_earnings]]+Table1[[#This Row],[highest_yearly_earnings]])/2</f>
        <v>445450</v>
      </c>
      <c r="Y499" s="5">
        <v>100000</v>
      </c>
      <c r="Z499" s="6">
        <f>Table1[[#This Row],[subscribers_for_last_30_days]]/Table1[[#This Row],[subscribers]]</f>
        <v>7.5187969924812026E-3</v>
      </c>
      <c r="AA499">
        <v>2007</v>
      </c>
      <c r="AB499" t="s">
        <v>47</v>
      </c>
      <c r="AC499">
        <v>14</v>
      </c>
      <c r="AD499" s="1" t="str">
        <f>_xlfn.CONCAT(Table1[[#This Row],[created_month]]," ",Table1[[#This Row],[created_year]])</f>
        <v>Jan 2007</v>
      </c>
      <c r="AE499">
        <f>"Sept 2023" - Table1[[#This Row],[month_created]]</f>
        <v>6087</v>
      </c>
      <c r="AF499" s="2">
        <f>Table1[[#This Row],[age_days]]/365</f>
        <v>16.676712328767124</v>
      </c>
    </row>
    <row r="500" spans="1:32" x14ac:dyDescent="0.35">
      <c r="A500">
        <v>873</v>
      </c>
      <c r="B500">
        <f>_xlfn.RANK.EQ(Table1[[#This Row],[source_rank]],A:A,1)</f>
        <v>499</v>
      </c>
      <c r="C500" t="s">
        <v>661</v>
      </c>
      <c r="D500" s="4">
        <v>13300000</v>
      </c>
      <c r="E500" s="4">
        <v>4129249415</v>
      </c>
      <c r="F500" s="4">
        <f>Table1[[#This Row],[video views]]/Table1[[#This Row],[age_days]]</f>
        <v>1121164.6524572358</v>
      </c>
      <c r="G500" s="4">
        <f>Table1[[#This Row],[video views]]/Table1[[#This Row],[uploads]]</f>
        <v>2517835.0091463416</v>
      </c>
      <c r="H500" t="s">
        <v>38</v>
      </c>
      <c r="I500" t="s">
        <v>661</v>
      </c>
      <c r="J500" s="4">
        <v>1640</v>
      </c>
      <c r="K500" s="4">
        <f>Table1[[#This Row],[uploads]]/Table1[[#This Row],[age_years]]</f>
        <v>162.53054575074665</v>
      </c>
      <c r="L500" t="s">
        <v>158</v>
      </c>
      <c r="M500" t="s">
        <v>159</v>
      </c>
      <c r="N500" t="s">
        <v>27</v>
      </c>
      <c r="O500">
        <v>1818</v>
      </c>
      <c r="P500">
        <v>7</v>
      </c>
      <c r="Q500">
        <v>63</v>
      </c>
      <c r="R500">
        <v>70712000</v>
      </c>
      <c r="S500" s="3">
        <v>17700</v>
      </c>
      <c r="T500" s="3">
        <v>282800</v>
      </c>
      <c r="U500" s="3">
        <f>(Table1[[#This Row],[lowest_monthly_earnings]]+Table1[[#This Row],[highest_monthly_earnings]])/2</f>
        <v>150250</v>
      </c>
      <c r="V500" s="3">
        <v>212100</v>
      </c>
      <c r="W500" s="3">
        <v>3400000</v>
      </c>
      <c r="X500" s="3">
        <f>(Table1[[#This Row],[lowest_yearly_earnings]]+Table1[[#This Row],[highest_yearly_earnings]])/2</f>
        <v>1806050</v>
      </c>
      <c r="Y500" s="5">
        <v>200000</v>
      </c>
      <c r="Z500" s="6">
        <f>Table1[[#This Row],[subscribers_for_last_30_days]]/Table1[[#This Row],[subscribers]]</f>
        <v>1.5037593984962405E-2</v>
      </c>
      <c r="AA500">
        <v>2013</v>
      </c>
      <c r="AB500" t="s">
        <v>57</v>
      </c>
      <c r="AC500">
        <v>20</v>
      </c>
      <c r="AD500" s="1" t="str">
        <f>_xlfn.CONCAT(Table1[[#This Row],[created_month]]," ",Table1[[#This Row],[created_year]])</f>
        <v>Aug 2013</v>
      </c>
      <c r="AE500">
        <f>"Sept 2023" - Table1[[#This Row],[month_created]]</f>
        <v>3683</v>
      </c>
      <c r="AF500" s="2">
        <f>Table1[[#This Row],[age_days]]/365</f>
        <v>10.09041095890411</v>
      </c>
    </row>
    <row r="501" spans="1:32" x14ac:dyDescent="0.35">
      <c r="A501">
        <v>874</v>
      </c>
      <c r="B501">
        <f>_xlfn.RANK.EQ(Table1[[#This Row],[source_rank]],A:A,1)</f>
        <v>500</v>
      </c>
      <c r="C501" t="s">
        <v>662</v>
      </c>
      <c r="D501" s="4">
        <v>13300000</v>
      </c>
      <c r="E501" s="4">
        <v>6412313570</v>
      </c>
      <c r="F501" s="4">
        <f>Table1[[#This Row],[video views]]/Table1[[#This Row],[age_days]]</f>
        <v>2105850.1050903122</v>
      </c>
      <c r="G501" s="4">
        <f>Table1[[#This Row],[video views]]/Table1[[#This Row],[uploads]]</f>
        <v>3666274.1966838194</v>
      </c>
      <c r="H501" t="s">
        <v>38</v>
      </c>
      <c r="I501" t="s">
        <v>662</v>
      </c>
      <c r="J501" s="4">
        <v>1749</v>
      </c>
      <c r="K501" s="4">
        <f>Table1[[#This Row],[uploads]]/Table1[[#This Row],[age_years]]</f>
        <v>209.65024630541873</v>
      </c>
      <c r="L501" t="s">
        <v>65</v>
      </c>
      <c r="M501" t="s">
        <v>66</v>
      </c>
      <c r="N501" t="s">
        <v>29</v>
      </c>
      <c r="O501">
        <v>949</v>
      </c>
      <c r="P501">
        <v>12</v>
      </c>
      <c r="Q501">
        <v>163</v>
      </c>
      <c r="R501">
        <v>5387000</v>
      </c>
      <c r="S501" s="3">
        <v>1300</v>
      </c>
      <c r="T501" s="3">
        <v>21500</v>
      </c>
      <c r="U501" s="3">
        <f>(Table1[[#This Row],[lowest_monthly_earnings]]+Table1[[#This Row],[highest_monthly_earnings]])/2</f>
        <v>11400</v>
      </c>
      <c r="V501" s="3">
        <v>16200</v>
      </c>
      <c r="W501" s="3">
        <v>258600</v>
      </c>
      <c r="X501" s="3">
        <f>(Table1[[#This Row],[lowest_yearly_earnings]]+Table1[[#This Row],[highest_yearly_earnings]])/2</f>
        <v>137400</v>
      </c>
      <c r="Y501" s="5">
        <v>100000</v>
      </c>
      <c r="Z501" s="6">
        <f>Table1[[#This Row],[subscribers_for_last_30_days]]/Table1[[#This Row],[subscribers]]</f>
        <v>7.5187969924812026E-3</v>
      </c>
      <c r="AA501">
        <v>2015</v>
      </c>
      <c r="AB501" t="s">
        <v>37</v>
      </c>
      <c r="AC501">
        <v>8</v>
      </c>
      <c r="AD501" s="1" t="str">
        <f>_xlfn.CONCAT(Table1[[#This Row],[created_month]]," ",Table1[[#This Row],[created_year]])</f>
        <v>May 2015</v>
      </c>
      <c r="AE501">
        <f>"Sept 2023" - Table1[[#This Row],[month_created]]</f>
        <v>3045</v>
      </c>
      <c r="AF501" s="2">
        <f>Table1[[#This Row],[age_days]]/365</f>
        <v>8.3424657534246567</v>
      </c>
    </row>
    <row r="502" spans="1:32" x14ac:dyDescent="0.35">
      <c r="A502">
        <v>875</v>
      </c>
      <c r="B502">
        <f>_xlfn.RANK.EQ(Table1[[#This Row],[source_rank]],A:A,1)</f>
        <v>501</v>
      </c>
      <c r="C502" t="s">
        <v>663</v>
      </c>
      <c r="D502" s="4">
        <v>13200000</v>
      </c>
      <c r="E502" s="4">
        <v>9884886099</v>
      </c>
      <c r="F502" s="4">
        <f>Table1[[#This Row],[video views]]/Table1[[#This Row],[age_days]]</f>
        <v>10493509.659235669</v>
      </c>
      <c r="G502" s="4">
        <f>Table1[[#This Row],[video views]]/Table1[[#This Row],[uploads]]</f>
        <v>18373394.236059479</v>
      </c>
      <c r="H502" t="s">
        <v>29</v>
      </c>
      <c r="I502" t="s">
        <v>663</v>
      </c>
      <c r="J502" s="4">
        <v>538</v>
      </c>
      <c r="K502" s="4">
        <f>Table1[[#This Row],[uploads]]/Table1[[#This Row],[age_years]]</f>
        <v>208.4607218683652</v>
      </c>
      <c r="L502" t="s">
        <v>25</v>
      </c>
      <c r="M502" t="s">
        <v>26</v>
      </c>
      <c r="N502" t="s">
        <v>29</v>
      </c>
      <c r="O502">
        <v>454</v>
      </c>
      <c r="P502">
        <v>167</v>
      </c>
      <c r="Q502">
        <v>163</v>
      </c>
      <c r="R502">
        <v>319647000</v>
      </c>
      <c r="S502" s="3">
        <v>79900</v>
      </c>
      <c r="T502" s="3">
        <v>1300000</v>
      </c>
      <c r="U502" s="3">
        <f>(Table1[[#This Row],[lowest_monthly_earnings]]+Table1[[#This Row],[highest_monthly_earnings]])/2</f>
        <v>689950</v>
      </c>
      <c r="V502" s="3">
        <v>958900</v>
      </c>
      <c r="W502" s="3">
        <v>15300000</v>
      </c>
      <c r="X502" s="3">
        <f>(Table1[[#This Row],[lowest_yearly_earnings]]+Table1[[#This Row],[highest_yearly_earnings]])/2</f>
        <v>8129450</v>
      </c>
      <c r="Y502" s="5">
        <v>500000</v>
      </c>
      <c r="Z502" s="6">
        <f>Table1[[#This Row],[subscribers_for_last_30_days]]/Table1[[#This Row],[subscribers]]</f>
        <v>3.787878787878788E-2</v>
      </c>
      <c r="AA502">
        <v>2021</v>
      </c>
      <c r="AB502" t="s">
        <v>30</v>
      </c>
      <c r="AC502">
        <v>20</v>
      </c>
      <c r="AD502" s="1" t="str">
        <f>_xlfn.CONCAT(Table1[[#This Row],[created_month]]," ",Table1[[#This Row],[created_year]])</f>
        <v>Feb 2021</v>
      </c>
      <c r="AE502">
        <f>"Sept 2023" - Table1[[#This Row],[month_created]]</f>
        <v>942</v>
      </c>
      <c r="AF502" s="2">
        <f>Table1[[#This Row],[age_days]]/365</f>
        <v>2.580821917808219</v>
      </c>
    </row>
    <row r="503" spans="1:32" x14ac:dyDescent="0.35">
      <c r="A503">
        <v>876</v>
      </c>
      <c r="B503">
        <f>_xlfn.RANK.EQ(Table1[[#This Row],[source_rank]],A:A,1)</f>
        <v>502</v>
      </c>
      <c r="C503" t="s">
        <v>664</v>
      </c>
      <c r="D503" s="4">
        <v>13200000</v>
      </c>
      <c r="E503" s="4">
        <v>1148422000</v>
      </c>
      <c r="F503" s="4">
        <f>Table1[[#This Row],[video views]]/Table1[[#This Row],[age_days]]</f>
        <v>673956.57276995305</v>
      </c>
      <c r="G503" s="4">
        <f>Table1[[#This Row],[video views]]/Table1[[#This Row],[uploads]]</f>
        <v>5981364.583333333</v>
      </c>
      <c r="H503" t="s">
        <v>29</v>
      </c>
      <c r="I503" t="s">
        <v>664</v>
      </c>
      <c r="J503" s="4">
        <v>192</v>
      </c>
      <c r="K503" s="4">
        <f>Table1[[#This Row],[uploads]]/Table1[[#This Row],[age_years]]</f>
        <v>41.12676056338028</v>
      </c>
      <c r="L503" t="s">
        <v>44</v>
      </c>
      <c r="M503" t="s">
        <v>45</v>
      </c>
      <c r="N503" t="s">
        <v>29</v>
      </c>
      <c r="O503">
        <v>9855</v>
      </c>
      <c r="P503">
        <v>13</v>
      </c>
      <c r="Q503">
        <v>163</v>
      </c>
      <c r="R503">
        <v>8769000</v>
      </c>
      <c r="S503" s="3">
        <v>2200</v>
      </c>
      <c r="T503" s="3">
        <v>35100</v>
      </c>
      <c r="U503" s="3">
        <f>(Table1[[#This Row],[lowest_monthly_earnings]]+Table1[[#This Row],[highest_monthly_earnings]])/2</f>
        <v>18650</v>
      </c>
      <c r="V503" s="3">
        <v>26300</v>
      </c>
      <c r="W503" s="3">
        <v>420900</v>
      </c>
      <c r="X503" s="3">
        <f>(Table1[[#This Row],[lowest_yearly_earnings]]+Table1[[#This Row],[highest_yearly_earnings]])/2</f>
        <v>223600</v>
      </c>
      <c r="Y503" s="5">
        <v>200000</v>
      </c>
      <c r="Z503" s="6">
        <f>Table1[[#This Row],[subscribers_for_last_30_days]]/Table1[[#This Row],[subscribers]]</f>
        <v>1.5151515151515152E-2</v>
      </c>
      <c r="AA503">
        <v>2019</v>
      </c>
      <c r="AB503" t="s">
        <v>47</v>
      </c>
      <c r="AC503">
        <v>10</v>
      </c>
      <c r="AD503" s="1" t="str">
        <f>_xlfn.CONCAT(Table1[[#This Row],[created_month]]," ",Table1[[#This Row],[created_year]])</f>
        <v>Jan 2019</v>
      </c>
      <c r="AE503">
        <f>"Sept 2023" - Table1[[#This Row],[month_created]]</f>
        <v>1704</v>
      </c>
      <c r="AF503" s="2">
        <f>Table1[[#This Row],[age_days]]/365</f>
        <v>4.6684931506849319</v>
      </c>
    </row>
    <row r="504" spans="1:32" x14ac:dyDescent="0.35">
      <c r="A504">
        <v>881</v>
      </c>
      <c r="B504">
        <f>_xlfn.RANK.EQ(Table1[[#This Row],[source_rank]],A:A,1)</f>
        <v>503</v>
      </c>
      <c r="C504" t="s">
        <v>665</v>
      </c>
      <c r="D504" s="4">
        <v>13200000</v>
      </c>
      <c r="E504" s="4">
        <v>5224764969</v>
      </c>
      <c r="F504" s="4">
        <f>Table1[[#This Row],[video views]]/Table1[[#This Row],[age_days]]</f>
        <v>2525260.980666989</v>
      </c>
      <c r="G504" s="4">
        <f>Table1[[#This Row],[video views]]/Table1[[#This Row],[uploads]]</f>
        <v>12650762.636803875</v>
      </c>
      <c r="H504" t="s">
        <v>29</v>
      </c>
      <c r="I504" t="s">
        <v>665</v>
      </c>
      <c r="J504" s="4">
        <v>413</v>
      </c>
      <c r="K504" s="4">
        <f>Table1[[#This Row],[uploads]]/Table1[[#This Row],[age_years]]</f>
        <v>72.858869018849674</v>
      </c>
      <c r="L504" t="s">
        <v>70</v>
      </c>
      <c r="M504" t="s">
        <v>71</v>
      </c>
      <c r="N504" t="s">
        <v>29</v>
      </c>
      <c r="O504">
        <v>1269</v>
      </c>
      <c r="P504">
        <v>49</v>
      </c>
      <c r="Q504">
        <v>164</v>
      </c>
      <c r="R504">
        <v>64517000</v>
      </c>
      <c r="S504" s="3">
        <v>16100</v>
      </c>
      <c r="T504" s="3">
        <v>258100</v>
      </c>
      <c r="U504" s="3">
        <f>(Table1[[#This Row],[lowest_monthly_earnings]]+Table1[[#This Row],[highest_monthly_earnings]])/2</f>
        <v>137100</v>
      </c>
      <c r="V504" s="3">
        <v>193600</v>
      </c>
      <c r="W504" s="3">
        <v>3100000</v>
      </c>
      <c r="X504" s="3">
        <f>(Table1[[#This Row],[lowest_yearly_earnings]]+Table1[[#This Row],[highest_yearly_earnings]])/2</f>
        <v>1646800</v>
      </c>
      <c r="Y504" s="5">
        <v>100000</v>
      </c>
      <c r="Z504" s="6">
        <f>Table1[[#This Row],[subscribers_for_last_30_days]]/Table1[[#This Row],[subscribers]]</f>
        <v>7.575757575757576E-3</v>
      </c>
      <c r="AA504">
        <v>2018</v>
      </c>
      <c r="AB504" t="s">
        <v>47</v>
      </c>
      <c r="AC504">
        <v>17</v>
      </c>
      <c r="AD504" s="1" t="str">
        <f>_xlfn.CONCAT(Table1[[#This Row],[created_month]]," ",Table1[[#This Row],[created_year]])</f>
        <v>Jan 2018</v>
      </c>
      <c r="AE504">
        <f>"Sept 2023" - Table1[[#This Row],[month_created]]</f>
        <v>2069</v>
      </c>
      <c r="AF504" s="2">
        <f>Table1[[#This Row],[age_days]]/365</f>
        <v>5.6684931506849319</v>
      </c>
    </row>
    <row r="505" spans="1:32" x14ac:dyDescent="0.35">
      <c r="A505">
        <v>882</v>
      </c>
      <c r="B505">
        <f>_xlfn.RANK.EQ(Table1[[#This Row],[source_rank]],A:A,1)</f>
        <v>504</v>
      </c>
      <c r="C505" t="s">
        <v>666</v>
      </c>
      <c r="D505" s="4">
        <v>13200000</v>
      </c>
      <c r="E505" s="4">
        <v>5263540904</v>
      </c>
      <c r="F505" s="4">
        <f>Table1[[#This Row],[video views]]/Table1[[#This Row],[age_days]]</f>
        <v>1145493.1238302502</v>
      </c>
      <c r="G505" s="4">
        <f>Table1[[#This Row],[video views]]/Table1[[#This Row],[uploads]]</f>
        <v>1230086.6800654358</v>
      </c>
      <c r="H505" t="s">
        <v>32</v>
      </c>
      <c r="I505" t="s">
        <v>666</v>
      </c>
      <c r="J505" s="4">
        <v>4279</v>
      </c>
      <c r="K505" s="4">
        <f>Table1[[#This Row],[uploads]]/Table1[[#This Row],[age_years]]</f>
        <v>339.89880304679002</v>
      </c>
      <c r="L505" t="s">
        <v>25</v>
      </c>
      <c r="M505" t="s">
        <v>26</v>
      </c>
      <c r="N505" t="s">
        <v>32</v>
      </c>
      <c r="O505">
        <v>1252</v>
      </c>
      <c r="P505">
        <v>168</v>
      </c>
      <c r="Q505">
        <v>42</v>
      </c>
      <c r="R505">
        <v>51820000</v>
      </c>
      <c r="S505" s="3">
        <v>13000</v>
      </c>
      <c r="T505" s="3">
        <v>207300</v>
      </c>
      <c r="U505" s="3">
        <f>(Table1[[#This Row],[lowest_monthly_earnings]]+Table1[[#This Row],[highest_monthly_earnings]])/2</f>
        <v>110150</v>
      </c>
      <c r="V505" s="3">
        <v>155500</v>
      </c>
      <c r="W505" s="3">
        <v>2500000</v>
      </c>
      <c r="X505" s="3">
        <f>(Table1[[#This Row],[lowest_yearly_earnings]]+Table1[[#This Row],[highest_yearly_earnings]])/2</f>
        <v>1327750</v>
      </c>
      <c r="Y505" s="5">
        <v>100000</v>
      </c>
      <c r="Z505" s="6">
        <f>Table1[[#This Row],[subscribers_for_last_30_days]]/Table1[[#This Row],[subscribers]]</f>
        <v>7.575757575757576E-3</v>
      </c>
      <c r="AA505">
        <v>2011</v>
      </c>
      <c r="AB505" t="s">
        <v>30</v>
      </c>
      <c r="AC505">
        <v>26</v>
      </c>
      <c r="AD505" s="1" t="str">
        <f>_xlfn.CONCAT(Table1[[#This Row],[created_month]]," ",Table1[[#This Row],[created_year]])</f>
        <v>Feb 2011</v>
      </c>
      <c r="AE505">
        <f>"Sept 2023" - Table1[[#This Row],[month_created]]</f>
        <v>4595</v>
      </c>
      <c r="AF505" s="2">
        <f>Table1[[#This Row],[age_days]]/365</f>
        <v>12.58904109589041</v>
      </c>
    </row>
    <row r="506" spans="1:32" x14ac:dyDescent="0.35">
      <c r="A506">
        <v>884</v>
      </c>
      <c r="B506">
        <f>_xlfn.RANK.EQ(Table1[[#This Row],[source_rank]],A:A,1)</f>
        <v>505</v>
      </c>
      <c r="C506" t="s">
        <v>667</v>
      </c>
      <c r="D506" s="4">
        <v>13200000</v>
      </c>
      <c r="E506" s="4">
        <v>9378175604</v>
      </c>
      <c r="F506" s="4">
        <f>Table1[[#This Row],[video views]]/Table1[[#This Row],[age_days]]</f>
        <v>2081264.0044385265</v>
      </c>
      <c r="G506" s="4">
        <f>Table1[[#This Row],[video views]]/Table1[[#This Row],[uploads]]</f>
        <v>1361523.7520325202</v>
      </c>
      <c r="H506" t="s">
        <v>36</v>
      </c>
      <c r="I506" t="s">
        <v>667</v>
      </c>
      <c r="J506" s="4">
        <v>6888</v>
      </c>
      <c r="K506" s="4">
        <f>Table1[[#This Row],[uploads]]/Table1[[#This Row],[age_years]]</f>
        <v>557.94940079893479</v>
      </c>
      <c r="L506" t="s">
        <v>25</v>
      </c>
      <c r="M506" t="s">
        <v>26</v>
      </c>
      <c r="N506" t="s">
        <v>46</v>
      </c>
      <c r="O506">
        <v>503</v>
      </c>
      <c r="P506">
        <v>168</v>
      </c>
      <c r="Q506">
        <v>55</v>
      </c>
      <c r="R506">
        <v>119389000</v>
      </c>
      <c r="S506" s="3">
        <v>29800</v>
      </c>
      <c r="T506" s="3">
        <v>477600</v>
      </c>
      <c r="U506" s="3">
        <f>(Table1[[#This Row],[lowest_monthly_earnings]]+Table1[[#This Row],[highest_monthly_earnings]])/2</f>
        <v>253700</v>
      </c>
      <c r="V506" s="3">
        <v>358200</v>
      </c>
      <c r="W506" s="3">
        <v>5700000</v>
      </c>
      <c r="X506" s="3">
        <f>(Table1[[#This Row],[lowest_yearly_earnings]]+Table1[[#This Row],[highest_yearly_earnings]])/2</f>
        <v>3029100</v>
      </c>
      <c r="Y506" s="5">
        <v>300000</v>
      </c>
      <c r="Z506" s="6">
        <f>Table1[[#This Row],[subscribers_for_last_30_days]]/Table1[[#This Row],[subscribers]]</f>
        <v>2.2727272727272728E-2</v>
      </c>
      <c r="AA506">
        <v>2011</v>
      </c>
      <c r="AB506" t="s">
        <v>37</v>
      </c>
      <c r="AC506">
        <v>16</v>
      </c>
      <c r="AD506" s="1" t="str">
        <f>_xlfn.CONCAT(Table1[[#This Row],[created_month]]," ",Table1[[#This Row],[created_year]])</f>
        <v>May 2011</v>
      </c>
      <c r="AE506">
        <f>"Sept 2023" - Table1[[#This Row],[month_created]]</f>
        <v>4506</v>
      </c>
      <c r="AF506" s="2">
        <f>Table1[[#This Row],[age_days]]/365</f>
        <v>12.345205479452055</v>
      </c>
    </row>
    <row r="507" spans="1:32" x14ac:dyDescent="0.35">
      <c r="A507">
        <v>885</v>
      </c>
      <c r="B507">
        <f>_xlfn.RANK.EQ(Table1[[#This Row],[source_rank]],A:A,1)</f>
        <v>506</v>
      </c>
      <c r="C507" t="s">
        <v>668</v>
      </c>
      <c r="D507" s="4">
        <v>13200000</v>
      </c>
      <c r="E507" s="4">
        <v>1138262456</v>
      </c>
      <c r="F507" s="4">
        <f>Table1[[#This Row],[video views]]/Table1[[#This Row],[age_days]]</f>
        <v>397854.75567983225</v>
      </c>
      <c r="G507" s="4">
        <f>Table1[[#This Row],[video views]]/Table1[[#This Row],[uploads]]</f>
        <v>1113759.7416829746</v>
      </c>
      <c r="H507" t="s">
        <v>208</v>
      </c>
      <c r="I507" t="s">
        <v>668</v>
      </c>
      <c r="J507" s="4">
        <v>1022</v>
      </c>
      <c r="K507" s="4">
        <f>Table1[[#This Row],[uploads]]/Table1[[#This Row],[age_years]]</f>
        <v>130.38448095071652</v>
      </c>
      <c r="L507" t="s">
        <v>21</v>
      </c>
      <c r="M507" t="s">
        <v>22</v>
      </c>
      <c r="N507" t="s">
        <v>209</v>
      </c>
      <c r="O507">
        <v>9955</v>
      </c>
      <c r="P507">
        <v>118</v>
      </c>
      <c r="Q507">
        <v>17</v>
      </c>
      <c r="R507">
        <v>18518000</v>
      </c>
      <c r="S507" s="3">
        <v>4600</v>
      </c>
      <c r="T507" s="3">
        <v>74100</v>
      </c>
      <c r="U507" s="3">
        <f>(Table1[[#This Row],[lowest_monthly_earnings]]+Table1[[#This Row],[highest_monthly_earnings]])/2</f>
        <v>39350</v>
      </c>
      <c r="V507" s="3">
        <v>55600</v>
      </c>
      <c r="W507" s="3">
        <v>888900</v>
      </c>
      <c r="X507" s="3">
        <f>(Table1[[#This Row],[lowest_yearly_earnings]]+Table1[[#This Row],[highest_yearly_earnings]])/2</f>
        <v>472250</v>
      </c>
      <c r="Y507" s="5">
        <v>100000</v>
      </c>
      <c r="Z507" s="6">
        <f>Table1[[#This Row],[subscribers_for_last_30_days]]/Table1[[#This Row],[subscribers]]</f>
        <v>7.575757575757576E-3</v>
      </c>
      <c r="AA507">
        <v>2015</v>
      </c>
      <c r="AB507" t="s">
        <v>91</v>
      </c>
      <c r="AC507">
        <v>17</v>
      </c>
      <c r="AD507" s="1" t="str">
        <f>_xlfn.CONCAT(Table1[[#This Row],[created_month]]," ",Table1[[#This Row],[created_year]])</f>
        <v>Nov 2015</v>
      </c>
      <c r="AE507">
        <f>"Sept 2023" - Table1[[#This Row],[month_created]]</f>
        <v>2861</v>
      </c>
      <c r="AF507" s="2">
        <f>Table1[[#This Row],[age_days]]/365</f>
        <v>7.838356164383562</v>
      </c>
    </row>
    <row r="508" spans="1:32" x14ac:dyDescent="0.35">
      <c r="A508">
        <v>887</v>
      </c>
      <c r="B508">
        <f>_xlfn.RANK.EQ(Table1[[#This Row],[source_rank]],A:A,1)</f>
        <v>507</v>
      </c>
      <c r="C508" t="s">
        <v>669</v>
      </c>
      <c r="D508" s="4">
        <v>13100000</v>
      </c>
      <c r="E508" s="4">
        <v>2182651464</v>
      </c>
      <c r="F508" s="4">
        <f>Table1[[#This Row],[video views]]/Table1[[#This Row],[age_days]]</f>
        <v>4776042.5908096284</v>
      </c>
      <c r="G508" s="4">
        <f>Table1[[#This Row],[video views]]/Table1[[#This Row],[uploads]]</f>
        <v>66140953.454545453</v>
      </c>
      <c r="H508" t="s">
        <v>29</v>
      </c>
      <c r="I508" t="s">
        <v>669</v>
      </c>
      <c r="J508" s="4">
        <v>33</v>
      </c>
      <c r="K508" s="4">
        <f>Table1[[#This Row],[uploads]]/Table1[[#This Row],[age_years]]</f>
        <v>26.356673960612689</v>
      </c>
      <c r="L508" t="s">
        <v>25</v>
      </c>
      <c r="M508" t="s">
        <v>26</v>
      </c>
      <c r="N508" t="s">
        <v>46</v>
      </c>
      <c r="O508">
        <v>4051001</v>
      </c>
      <c r="P508">
        <v>7683</v>
      </c>
      <c r="Q508">
        <v>7670</v>
      </c>
      <c r="R508">
        <v>248</v>
      </c>
      <c r="S508" s="3">
        <v>0.06</v>
      </c>
      <c r="T508" s="3">
        <v>0.99</v>
      </c>
      <c r="U508" s="3">
        <f>(Table1[[#This Row],[lowest_monthly_earnings]]+Table1[[#This Row],[highest_monthly_earnings]])/2</f>
        <v>0.52500000000000002</v>
      </c>
      <c r="V508" s="3">
        <v>0.74</v>
      </c>
      <c r="W508" s="3">
        <v>12</v>
      </c>
      <c r="X508" s="3">
        <f>(Table1[[#This Row],[lowest_yearly_earnings]]+Table1[[#This Row],[highest_yearly_earnings]])/2</f>
        <v>6.37</v>
      </c>
      <c r="Y508" s="5">
        <v>1</v>
      </c>
      <c r="Z508" s="6">
        <f>Table1[[#This Row],[subscribers_for_last_30_days]]/Table1[[#This Row],[subscribers]]</f>
        <v>7.6335877862595424E-8</v>
      </c>
      <c r="AA508">
        <v>2022</v>
      </c>
      <c r="AB508" t="s">
        <v>56</v>
      </c>
      <c r="AC508">
        <v>27</v>
      </c>
      <c r="AD508" s="1" t="str">
        <f>_xlfn.CONCAT(Table1[[#This Row],[created_month]]," ",Table1[[#This Row],[created_year]])</f>
        <v>Jun 2022</v>
      </c>
      <c r="AE508">
        <f>"Sept 2023" - Table1[[#This Row],[month_created]]</f>
        <v>457</v>
      </c>
      <c r="AF508" s="2">
        <f>Table1[[#This Row],[age_days]]/365</f>
        <v>1.252054794520548</v>
      </c>
    </row>
    <row r="509" spans="1:32" x14ac:dyDescent="0.35">
      <c r="A509">
        <v>891</v>
      </c>
      <c r="B509">
        <f>_xlfn.RANK.EQ(Table1[[#This Row],[source_rank]],A:A,1)</f>
        <v>508</v>
      </c>
      <c r="C509" t="s">
        <v>670</v>
      </c>
      <c r="D509" s="4">
        <v>13100000</v>
      </c>
      <c r="E509" s="4">
        <v>4712624489</v>
      </c>
      <c r="F509" s="4">
        <f>Table1[[#This Row],[video views]]/Table1[[#This Row],[age_days]]</f>
        <v>1011944.2750697874</v>
      </c>
      <c r="G509" s="4">
        <f>Table1[[#This Row],[video views]]/Table1[[#This Row],[uploads]]</f>
        <v>3734250.7836767035</v>
      </c>
      <c r="H509" t="s">
        <v>20</v>
      </c>
      <c r="I509" t="s">
        <v>670</v>
      </c>
      <c r="J509" s="4">
        <v>1262</v>
      </c>
      <c r="K509" s="4">
        <f>Table1[[#This Row],[uploads]]/Table1[[#This Row],[age_years]]</f>
        <v>98.911316298045946</v>
      </c>
      <c r="L509" t="s">
        <v>21</v>
      </c>
      <c r="M509" t="s">
        <v>22</v>
      </c>
      <c r="N509" t="s">
        <v>20</v>
      </c>
      <c r="O509">
        <v>1484</v>
      </c>
      <c r="P509">
        <v>119</v>
      </c>
      <c r="Q509">
        <v>143</v>
      </c>
      <c r="R509">
        <v>34438000</v>
      </c>
      <c r="S509" s="3">
        <v>8600</v>
      </c>
      <c r="T509" s="3">
        <v>137800</v>
      </c>
      <c r="U509" s="3">
        <f>(Table1[[#This Row],[lowest_monthly_earnings]]+Table1[[#This Row],[highest_monthly_earnings]])/2</f>
        <v>73200</v>
      </c>
      <c r="V509" s="3">
        <v>103300</v>
      </c>
      <c r="W509" s="3">
        <v>1700000</v>
      </c>
      <c r="X509" s="3">
        <f>(Table1[[#This Row],[lowest_yearly_earnings]]+Table1[[#This Row],[highest_yearly_earnings]])/2</f>
        <v>901650</v>
      </c>
      <c r="Y509" s="5">
        <v>100000</v>
      </c>
      <c r="Z509" s="6">
        <f>Table1[[#This Row],[subscribers_for_last_30_days]]/Table1[[#This Row],[subscribers]]</f>
        <v>7.6335877862595417E-3</v>
      </c>
      <c r="AA509">
        <v>2010</v>
      </c>
      <c r="AB509" t="s">
        <v>52</v>
      </c>
      <c r="AC509">
        <v>27</v>
      </c>
      <c r="AD509" s="1" t="str">
        <f>_xlfn.CONCAT(Table1[[#This Row],[created_month]]," ",Table1[[#This Row],[created_year]])</f>
        <v>Dec 2010</v>
      </c>
      <c r="AE509">
        <f>"Sept 2023" - Table1[[#This Row],[month_created]]</f>
        <v>4657</v>
      </c>
      <c r="AF509" s="2">
        <f>Table1[[#This Row],[age_days]]/365</f>
        <v>12.758904109589041</v>
      </c>
    </row>
    <row r="510" spans="1:32" x14ac:dyDescent="0.35">
      <c r="A510">
        <v>893</v>
      </c>
      <c r="B510">
        <f>_xlfn.RANK.EQ(Table1[[#This Row],[source_rank]],A:A,1)</f>
        <v>509</v>
      </c>
      <c r="C510" t="s">
        <v>671</v>
      </c>
      <c r="D510" s="4">
        <v>13100000</v>
      </c>
      <c r="E510" s="4">
        <v>2555801802</v>
      </c>
      <c r="F510" s="4">
        <f>Table1[[#This Row],[video views]]/Table1[[#This Row],[age_days]]</f>
        <v>893324.64243271586</v>
      </c>
      <c r="G510" s="4">
        <f>Table1[[#This Row],[video views]]/Table1[[#This Row],[uploads]]</f>
        <v>2373075.0250696377</v>
      </c>
      <c r="H510" t="s">
        <v>36</v>
      </c>
      <c r="I510" t="s">
        <v>671</v>
      </c>
      <c r="J510" s="4">
        <v>1077</v>
      </c>
      <c r="K510" s="4">
        <f>Table1[[#This Row],[uploads]]/Table1[[#This Row],[age_years]]</f>
        <v>137.40125830129324</v>
      </c>
      <c r="L510" t="s">
        <v>70</v>
      </c>
      <c r="M510" t="s">
        <v>71</v>
      </c>
      <c r="N510" t="s">
        <v>46</v>
      </c>
      <c r="O510">
        <v>3545</v>
      </c>
      <c r="P510">
        <v>50</v>
      </c>
      <c r="Q510">
        <v>56</v>
      </c>
      <c r="R510">
        <v>43990000</v>
      </c>
      <c r="S510" s="3">
        <v>11000</v>
      </c>
      <c r="T510" s="3">
        <v>176000</v>
      </c>
      <c r="U510" s="3">
        <f>(Table1[[#This Row],[lowest_monthly_earnings]]+Table1[[#This Row],[highest_monthly_earnings]])/2</f>
        <v>93500</v>
      </c>
      <c r="V510" s="3">
        <v>132000</v>
      </c>
      <c r="W510" s="3">
        <v>2100000</v>
      </c>
      <c r="X510" s="3">
        <f>(Table1[[#This Row],[lowest_yearly_earnings]]+Table1[[#This Row],[highest_yearly_earnings]])/2</f>
        <v>1116000</v>
      </c>
      <c r="Y510" s="5">
        <v>100000</v>
      </c>
      <c r="Z510" s="6">
        <f>Table1[[#This Row],[subscribers_for_last_30_days]]/Table1[[#This Row],[subscribers]]</f>
        <v>7.6335877862595417E-3</v>
      </c>
      <c r="AA510">
        <v>2015</v>
      </c>
      <c r="AB510" t="s">
        <v>91</v>
      </c>
      <c r="AC510">
        <v>6</v>
      </c>
      <c r="AD510" s="1" t="str">
        <f>_xlfn.CONCAT(Table1[[#This Row],[created_month]]," ",Table1[[#This Row],[created_year]])</f>
        <v>Nov 2015</v>
      </c>
      <c r="AE510">
        <f>"Sept 2023" - Table1[[#This Row],[month_created]]</f>
        <v>2861</v>
      </c>
      <c r="AF510" s="2">
        <f>Table1[[#This Row],[age_days]]/365</f>
        <v>7.838356164383562</v>
      </c>
    </row>
    <row r="511" spans="1:32" x14ac:dyDescent="0.35">
      <c r="A511">
        <v>894</v>
      </c>
      <c r="B511">
        <f>_xlfn.RANK.EQ(Table1[[#This Row],[source_rank]],A:A,1)</f>
        <v>510</v>
      </c>
      <c r="C511" t="s">
        <v>672</v>
      </c>
      <c r="D511" s="4">
        <v>13100000</v>
      </c>
      <c r="E511" s="4">
        <v>4214172991</v>
      </c>
      <c r="F511" s="4">
        <f>Table1[[#This Row],[video views]]/Table1[[#This Row],[age_days]]</f>
        <v>1235827.8565982406</v>
      </c>
      <c r="G511" s="4">
        <f>Table1[[#This Row],[video views]]/Table1[[#This Row],[uploads]]</f>
        <v>3087306.2205128204</v>
      </c>
      <c r="H511" t="s">
        <v>24</v>
      </c>
      <c r="I511" t="s">
        <v>673</v>
      </c>
      <c r="J511" s="4">
        <v>1365</v>
      </c>
      <c r="K511" s="4">
        <f>Table1[[#This Row],[uploads]]/Table1[[#This Row],[age_years]]</f>
        <v>146.10703812316717</v>
      </c>
      <c r="L511" t="s">
        <v>70</v>
      </c>
      <c r="M511" t="s">
        <v>71</v>
      </c>
      <c r="N511" t="s">
        <v>77</v>
      </c>
      <c r="O511">
        <v>1770</v>
      </c>
      <c r="P511">
        <v>49</v>
      </c>
      <c r="Q511">
        <v>43</v>
      </c>
      <c r="R511">
        <v>27340000</v>
      </c>
      <c r="S511" s="3">
        <v>6800</v>
      </c>
      <c r="T511" s="3">
        <v>109400</v>
      </c>
      <c r="U511" s="3">
        <f>(Table1[[#This Row],[lowest_monthly_earnings]]+Table1[[#This Row],[highest_monthly_earnings]])/2</f>
        <v>58100</v>
      </c>
      <c r="V511" s="3">
        <v>82000</v>
      </c>
      <c r="W511" s="3">
        <v>1300000</v>
      </c>
      <c r="X511" s="3">
        <f>(Table1[[#This Row],[lowest_yearly_earnings]]+Table1[[#This Row],[highest_yearly_earnings]])/2</f>
        <v>691000</v>
      </c>
      <c r="Y511" s="5">
        <v>100000</v>
      </c>
      <c r="Z511" s="6">
        <f>Table1[[#This Row],[subscribers_for_last_30_days]]/Table1[[#This Row],[subscribers]]</f>
        <v>7.6335877862595417E-3</v>
      </c>
      <c r="AA511">
        <v>2014</v>
      </c>
      <c r="AB511" t="s">
        <v>37</v>
      </c>
      <c r="AC511">
        <v>6</v>
      </c>
      <c r="AD511" s="1" t="str">
        <f>_xlfn.CONCAT(Table1[[#This Row],[created_month]]," ",Table1[[#This Row],[created_year]])</f>
        <v>May 2014</v>
      </c>
      <c r="AE511">
        <f>"Sept 2023" - Table1[[#This Row],[month_created]]</f>
        <v>3410</v>
      </c>
      <c r="AF511" s="2">
        <f>Table1[[#This Row],[age_days]]/365</f>
        <v>9.3424657534246567</v>
      </c>
    </row>
    <row r="512" spans="1:32" x14ac:dyDescent="0.35">
      <c r="A512">
        <v>895</v>
      </c>
      <c r="B512">
        <f>_xlfn.RANK.EQ(Table1[[#This Row],[source_rank]],A:A,1)</f>
        <v>511</v>
      </c>
      <c r="C512" t="s">
        <v>674</v>
      </c>
      <c r="D512" s="4">
        <v>13100000</v>
      </c>
      <c r="E512" s="4">
        <v>4399833602</v>
      </c>
      <c r="F512" s="4">
        <f>Table1[[#This Row],[video views]]/Table1[[#This Row],[age_days]]</f>
        <v>1830975.2817311694</v>
      </c>
      <c r="G512" s="4">
        <f>Table1[[#This Row],[video views]]/Table1[[#This Row],[uploads]]</f>
        <v>10114560.004597701</v>
      </c>
      <c r="H512" t="s">
        <v>36</v>
      </c>
      <c r="I512" t="s">
        <v>674</v>
      </c>
      <c r="J512" s="4">
        <v>435</v>
      </c>
      <c r="K512" s="4">
        <f>Table1[[#This Row],[uploads]]/Table1[[#This Row],[age_years]]</f>
        <v>66.073657927590517</v>
      </c>
      <c r="L512" t="s">
        <v>25</v>
      </c>
      <c r="M512" t="s">
        <v>26</v>
      </c>
      <c r="N512" t="s">
        <v>128</v>
      </c>
      <c r="O512">
        <v>1650</v>
      </c>
      <c r="P512">
        <v>169</v>
      </c>
      <c r="Q512">
        <v>34</v>
      </c>
      <c r="R512">
        <v>60661000</v>
      </c>
      <c r="S512" s="3">
        <v>15200</v>
      </c>
      <c r="T512" s="3">
        <v>242600</v>
      </c>
      <c r="U512" s="3">
        <f>(Table1[[#This Row],[lowest_monthly_earnings]]+Table1[[#This Row],[highest_monthly_earnings]])/2</f>
        <v>128900</v>
      </c>
      <c r="V512" s="3">
        <v>182000</v>
      </c>
      <c r="W512" s="3">
        <v>2900000</v>
      </c>
      <c r="X512" s="3">
        <f>(Table1[[#This Row],[lowest_yearly_earnings]]+Table1[[#This Row],[highest_yearly_earnings]])/2</f>
        <v>1541000</v>
      </c>
      <c r="Y512" s="5">
        <v>100000</v>
      </c>
      <c r="Z512" s="6">
        <f>Table1[[#This Row],[subscribers_for_last_30_days]]/Table1[[#This Row],[subscribers]]</f>
        <v>7.6335877862595417E-3</v>
      </c>
      <c r="AA512">
        <v>2017</v>
      </c>
      <c r="AB512" t="s">
        <v>30</v>
      </c>
      <c r="AC512">
        <v>15</v>
      </c>
      <c r="AD512" s="1" t="str">
        <f>_xlfn.CONCAT(Table1[[#This Row],[created_month]]," ",Table1[[#This Row],[created_year]])</f>
        <v>Feb 2017</v>
      </c>
      <c r="AE512">
        <f>"Sept 2023" - Table1[[#This Row],[month_created]]</f>
        <v>2403</v>
      </c>
      <c r="AF512" s="2">
        <f>Table1[[#This Row],[age_days]]/365</f>
        <v>6.5835616438356164</v>
      </c>
    </row>
    <row r="513" spans="1:32" x14ac:dyDescent="0.35">
      <c r="A513">
        <v>897</v>
      </c>
      <c r="B513">
        <f>_xlfn.RANK.EQ(Table1[[#This Row],[source_rank]],A:A,1)</f>
        <v>512</v>
      </c>
      <c r="C513" t="s">
        <v>675</v>
      </c>
      <c r="D513" s="4">
        <v>13100000</v>
      </c>
      <c r="E513" s="4">
        <v>2879263916</v>
      </c>
      <c r="F513" s="4">
        <f>Table1[[#This Row],[video views]]/Table1[[#This Row],[age_days]]</f>
        <v>1099795.2314744079</v>
      </c>
      <c r="G513" s="4">
        <f>Table1[[#This Row],[video views]]/Table1[[#This Row],[uploads]]</f>
        <v>1993950.0803324101</v>
      </c>
      <c r="H513" t="s">
        <v>36</v>
      </c>
      <c r="I513" t="s">
        <v>675</v>
      </c>
      <c r="J513" s="4">
        <v>1444</v>
      </c>
      <c r="K513" s="4">
        <f>Table1[[#This Row],[uploads]]/Table1[[#This Row],[age_years]]</f>
        <v>201.32161955691367</v>
      </c>
      <c r="L513" t="s">
        <v>581</v>
      </c>
      <c r="M513" t="s">
        <v>582</v>
      </c>
      <c r="N513" t="s">
        <v>27</v>
      </c>
      <c r="O513">
        <v>3044</v>
      </c>
      <c r="P513">
        <v>2</v>
      </c>
      <c r="Q513">
        <v>65</v>
      </c>
      <c r="R513">
        <v>62909000</v>
      </c>
      <c r="S513" s="3">
        <v>15700</v>
      </c>
      <c r="T513" s="3">
        <v>251600</v>
      </c>
      <c r="U513" s="3">
        <f>(Table1[[#This Row],[lowest_monthly_earnings]]+Table1[[#This Row],[highest_monthly_earnings]])/2</f>
        <v>133650</v>
      </c>
      <c r="V513" s="3">
        <v>188700</v>
      </c>
      <c r="W513" s="3">
        <v>3000000</v>
      </c>
      <c r="X513" s="3">
        <f>(Table1[[#This Row],[lowest_yearly_earnings]]+Table1[[#This Row],[highest_yearly_earnings]])/2</f>
        <v>1594350</v>
      </c>
      <c r="Y513" s="5">
        <v>300000</v>
      </c>
      <c r="Z513" s="6">
        <f>Table1[[#This Row],[subscribers_for_last_30_days]]/Table1[[#This Row],[subscribers]]</f>
        <v>2.2900763358778626E-2</v>
      </c>
      <c r="AA513">
        <v>2016</v>
      </c>
      <c r="AB513" t="s">
        <v>62</v>
      </c>
      <c r="AC513">
        <v>16</v>
      </c>
      <c r="AD513" s="1" t="str">
        <f>_xlfn.CONCAT(Table1[[#This Row],[created_month]]," ",Table1[[#This Row],[created_year]])</f>
        <v>Jul 2016</v>
      </c>
      <c r="AE513">
        <f>"Sept 2023" - Table1[[#This Row],[month_created]]</f>
        <v>2618</v>
      </c>
      <c r="AF513" s="2">
        <f>Table1[[#This Row],[age_days]]/365</f>
        <v>7.1726027397260275</v>
      </c>
    </row>
    <row r="514" spans="1:32" x14ac:dyDescent="0.35">
      <c r="A514">
        <v>900</v>
      </c>
      <c r="B514">
        <f>_xlfn.RANK.EQ(Table1[[#This Row],[source_rank]],A:A,1)</f>
        <v>513</v>
      </c>
      <c r="C514" t="s">
        <v>676</v>
      </c>
      <c r="D514" s="4">
        <v>13100000</v>
      </c>
      <c r="E514" s="4">
        <v>6637820731</v>
      </c>
      <c r="F514" s="4">
        <f>Table1[[#This Row],[video views]]/Table1[[#This Row],[age_days]]</f>
        <v>1048297.6517687935</v>
      </c>
      <c r="G514" s="4">
        <f>Table1[[#This Row],[video views]]/Table1[[#This Row],[uploads]]</f>
        <v>553151727.58333337</v>
      </c>
      <c r="H514" t="s">
        <v>20</v>
      </c>
      <c r="I514" t="s">
        <v>677</v>
      </c>
      <c r="J514" s="4">
        <v>12</v>
      </c>
      <c r="K514" s="4">
        <f>Table1[[#This Row],[uploads]]/Table1[[#This Row],[age_years]]</f>
        <v>0.69172457359444095</v>
      </c>
      <c r="L514" t="s">
        <v>678</v>
      </c>
      <c r="M514" t="s">
        <v>679</v>
      </c>
      <c r="N514" t="s">
        <v>20</v>
      </c>
      <c r="O514">
        <v>3967392</v>
      </c>
      <c r="P514">
        <v>81</v>
      </c>
      <c r="Q514">
        <v>5659</v>
      </c>
      <c r="R514">
        <v>379</v>
      </c>
      <c r="S514" s="3">
        <v>0.09</v>
      </c>
      <c r="T514" s="3">
        <v>2</v>
      </c>
      <c r="U514" s="3">
        <f>(Table1[[#This Row],[lowest_monthly_earnings]]+Table1[[#This Row],[highest_monthly_earnings]])/2</f>
        <v>1.0449999999999999</v>
      </c>
      <c r="V514" s="3">
        <v>1</v>
      </c>
      <c r="W514" s="3">
        <v>18</v>
      </c>
      <c r="X514" s="3">
        <f>(Table1[[#This Row],[lowest_yearly_earnings]]+Table1[[#This Row],[highest_yearly_earnings]])/2</f>
        <v>9.5</v>
      </c>
      <c r="Y514" s="5">
        <v>3</v>
      </c>
      <c r="Z514" s="6">
        <f>Table1[[#This Row],[subscribers_for_last_30_days]]/Table1[[#This Row],[subscribers]]</f>
        <v>2.2900763358778626E-7</v>
      </c>
      <c r="AA514">
        <v>2006</v>
      </c>
      <c r="AB514" t="s">
        <v>37</v>
      </c>
      <c r="AC514">
        <v>27</v>
      </c>
      <c r="AD514" s="1" t="str">
        <f>_xlfn.CONCAT(Table1[[#This Row],[created_month]]," ",Table1[[#This Row],[created_year]])</f>
        <v>May 2006</v>
      </c>
      <c r="AE514">
        <f>"Sept 2023" - Table1[[#This Row],[month_created]]</f>
        <v>6332</v>
      </c>
      <c r="AF514" s="2">
        <f>Table1[[#This Row],[age_days]]/365</f>
        <v>17.347945205479451</v>
      </c>
    </row>
    <row r="515" spans="1:32" x14ac:dyDescent="0.35">
      <c r="A515">
        <v>901</v>
      </c>
      <c r="B515">
        <f>_xlfn.RANK.EQ(Table1[[#This Row],[source_rank]],A:A,1)</f>
        <v>514</v>
      </c>
      <c r="C515" t="s">
        <v>680</v>
      </c>
      <c r="D515" s="4">
        <v>13000000</v>
      </c>
      <c r="E515" s="4">
        <v>2683297849</v>
      </c>
      <c r="F515" s="4">
        <f>Table1[[#This Row],[video views]]/Table1[[#This Row],[age_days]]</f>
        <v>595494.41833111411</v>
      </c>
      <c r="G515" s="4">
        <f>Table1[[#This Row],[video views]]/Table1[[#This Row],[uploads]]</f>
        <v>3202026.0727923629</v>
      </c>
      <c r="H515" t="s">
        <v>29</v>
      </c>
      <c r="I515" t="s">
        <v>680</v>
      </c>
      <c r="J515" s="4">
        <v>838</v>
      </c>
      <c r="K515" s="4">
        <f>Table1[[#This Row],[uploads]]/Table1[[#This Row],[age_years]]</f>
        <v>67.880603639591655</v>
      </c>
      <c r="L515" t="s">
        <v>263</v>
      </c>
      <c r="M515" t="s">
        <v>264</v>
      </c>
      <c r="N515" t="s">
        <v>29</v>
      </c>
      <c r="O515">
        <v>3340</v>
      </c>
      <c r="P515">
        <v>2</v>
      </c>
      <c r="Q515">
        <v>166</v>
      </c>
      <c r="R515">
        <v>29870000</v>
      </c>
      <c r="S515" s="3">
        <v>7500</v>
      </c>
      <c r="T515" s="3">
        <v>119500</v>
      </c>
      <c r="U515" s="3">
        <f>(Table1[[#This Row],[lowest_monthly_earnings]]+Table1[[#This Row],[highest_monthly_earnings]])/2</f>
        <v>63500</v>
      </c>
      <c r="V515" s="3">
        <v>89600</v>
      </c>
      <c r="W515" s="3">
        <v>1400000</v>
      </c>
      <c r="X515" s="3">
        <f>(Table1[[#This Row],[lowest_yearly_earnings]]+Table1[[#This Row],[highest_yearly_earnings]])/2</f>
        <v>744800</v>
      </c>
      <c r="Y515" s="5">
        <v>100000</v>
      </c>
      <c r="Z515" s="6">
        <f>Table1[[#This Row],[subscribers_for_last_30_days]]/Table1[[#This Row],[subscribers]]</f>
        <v>7.6923076923076927E-3</v>
      </c>
      <c r="AA515">
        <v>2011</v>
      </c>
      <c r="AB515" t="s">
        <v>37</v>
      </c>
      <c r="AC515">
        <v>18</v>
      </c>
      <c r="AD515" s="1" t="str">
        <f>_xlfn.CONCAT(Table1[[#This Row],[created_month]]," ",Table1[[#This Row],[created_year]])</f>
        <v>May 2011</v>
      </c>
      <c r="AE515">
        <f>"Sept 2023" - Table1[[#This Row],[month_created]]</f>
        <v>4506</v>
      </c>
      <c r="AF515" s="2">
        <f>Table1[[#This Row],[age_days]]/365</f>
        <v>12.345205479452055</v>
      </c>
    </row>
    <row r="516" spans="1:32" x14ac:dyDescent="0.35">
      <c r="A516">
        <v>903</v>
      </c>
      <c r="B516">
        <f>_xlfn.RANK.EQ(Table1[[#This Row],[source_rank]],A:A,1)</f>
        <v>515</v>
      </c>
      <c r="C516" t="s">
        <v>681</v>
      </c>
      <c r="D516" s="4">
        <v>13000000</v>
      </c>
      <c r="E516" s="4">
        <v>10664585</v>
      </c>
      <c r="F516" s="4">
        <f>Table1[[#This Row],[video views]]/Table1[[#This Row],[age_days]]</f>
        <v>3808.7803571428572</v>
      </c>
      <c r="G516" s="4">
        <f>Table1[[#This Row],[video views]]/Table1[[#This Row],[uploads]]</f>
        <v>367744.31034482759</v>
      </c>
      <c r="H516" t="s">
        <v>29</v>
      </c>
      <c r="I516" t="s">
        <v>681</v>
      </c>
      <c r="J516" s="4">
        <v>29</v>
      </c>
      <c r="K516" s="4">
        <f>Table1[[#This Row],[uploads]]/Table1[[#This Row],[age_years]]</f>
        <v>3.780357142857143</v>
      </c>
      <c r="L516" t="s">
        <v>185</v>
      </c>
      <c r="M516" t="s">
        <v>186</v>
      </c>
      <c r="N516" t="s">
        <v>29</v>
      </c>
      <c r="O516">
        <v>772571</v>
      </c>
      <c r="P516">
        <v>31</v>
      </c>
      <c r="Q516">
        <v>166</v>
      </c>
      <c r="R516">
        <v>2292000000</v>
      </c>
      <c r="S516" s="3">
        <v>0</v>
      </c>
      <c r="T516" s="3">
        <v>0</v>
      </c>
      <c r="U516" s="3">
        <f>(Table1[[#This Row],[lowest_monthly_earnings]]+Table1[[#This Row],[highest_monthly_earnings]])/2</f>
        <v>0</v>
      </c>
      <c r="V516" s="3">
        <v>0</v>
      </c>
      <c r="W516" s="3">
        <v>0</v>
      </c>
      <c r="X516" s="3">
        <f>(Table1[[#This Row],[lowest_yearly_earnings]]+Table1[[#This Row],[highest_yearly_earnings]])/2</f>
        <v>0</v>
      </c>
      <c r="Y516" s="5">
        <v>300000</v>
      </c>
      <c r="Z516" s="6">
        <f>Table1[[#This Row],[subscribers_for_last_30_days]]/Table1[[#This Row],[subscribers]]</f>
        <v>2.3076923076923078E-2</v>
      </c>
      <c r="AA516">
        <v>2016</v>
      </c>
      <c r="AB516" t="s">
        <v>47</v>
      </c>
      <c r="AC516">
        <v>20</v>
      </c>
      <c r="AD516" s="1" t="str">
        <f>_xlfn.CONCAT(Table1[[#This Row],[created_month]]," ",Table1[[#This Row],[created_year]])</f>
        <v>Jan 2016</v>
      </c>
      <c r="AE516">
        <f>"Sept 2023" - Table1[[#This Row],[month_created]]</f>
        <v>2800</v>
      </c>
      <c r="AF516" s="2">
        <f>Table1[[#This Row],[age_days]]/365</f>
        <v>7.6712328767123283</v>
      </c>
    </row>
    <row r="517" spans="1:32" x14ac:dyDescent="0.35">
      <c r="A517">
        <v>904</v>
      </c>
      <c r="B517">
        <f>_xlfn.RANK.EQ(Table1[[#This Row],[source_rank]],A:A,1)</f>
        <v>516</v>
      </c>
      <c r="C517" t="s">
        <v>682</v>
      </c>
      <c r="D517" s="4">
        <v>13000000</v>
      </c>
      <c r="E517" s="4">
        <v>1698279553</v>
      </c>
      <c r="F517" s="4">
        <f>Table1[[#This Row],[video views]]/Table1[[#This Row],[age_days]]</f>
        <v>546773.84191886673</v>
      </c>
      <c r="G517" s="4">
        <f>Table1[[#This Row],[video views]]/Table1[[#This Row],[uploads]]</f>
        <v>4152272.7457212713</v>
      </c>
      <c r="H517" t="s">
        <v>20</v>
      </c>
      <c r="I517" t="s">
        <v>682</v>
      </c>
      <c r="J517" s="4">
        <v>409</v>
      </c>
      <c r="K517" s="4">
        <f>Table1[[#This Row],[uploads]]/Table1[[#This Row],[age_years]]</f>
        <v>48.063425627817125</v>
      </c>
      <c r="L517" t="s">
        <v>328</v>
      </c>
      <c r="M517" t="s">
        <v>329</v>
      </c>
      <c r="N517" t="s">
        <v>20</v>
      </c>
      <c r="O517">
        <v>6059</v>
      </c>
      <c r="P517">
        <v>3</v>
      </c>
      <c r="Q517">
        <v>143</v>
      </c>
      <c r="R517">
        <v>30471000</v>
      </c>
      <c r="S517" s="3">
        <v>7600</v>
      </c>
      <c r="T517" s="3">
        <v>121900</v>
      </c>
      <c r="U517" s="3">
        <f>(Table1[[#This Row],[lowest_monthly_earnings]]+Table1[[#This Row],[highest_monthly_earnings]])/2</f>
        <v>64750</v>
      </c>
      <c r="V517" s="3">
        <v>91400</v>
      </c>
      <c r="W517" s="3">
        <v>1500000</v>
      </c>
      <c r="X517" s="3">
        <f>(Table1[[#This Row],[lowest_yearly_earnings]]+Table1[[#This Row],[highest_yearly_earnings]])/2</f>
        <v>795700</v>
      </c>
      <c r="Y517" s="5">
        <v>100000</v>
      </c>
      <c r="Z517" s="6">
        <f>Table1[[#This Row],[subscribers_for_last_30_days]]/Table1[[#This Row],[subscribers]]</f>
        <v>7.6923076923076927E-3</v>
      </c>
      <c r="AA517">
        <v>2015</v>
      </c>
      <c r="AB517" t="s">
        <v>23</v>
      </c>
      <c r="AC517">
        <v>18</v>
      </c>
      <c r="AD517" s="1" t="str">
        <f>_xlfn.CONCAT(Table1[[#This Row],[created_month]]," ",Table1[[#This Row],[created_year]])</f>
        <v>Mar 2015</v>
      </c>
      <c r="AE517">
        <f>"Sept 2023" - Table1[[#This Row],[month_created]]</f>
        <v>3106</v>
      </c>
      <c r="AF517" s="2">
        <f>Table1[[#This Row],[age_days]]/365</f>
        <v>8.5095890410958912</v>
      </c>
    </row>
    <row r="518" spans="1:32" x14ac:dyDescent="0.35">
      <c r="A518">
        <v>906</v>
      </c>
      <c r="B518">
        <f>_xlfn.RANK.EQ(Table1[[#This Row],[source_rank]],A:A,1)</f>
        <v>517</v>
      </c>
      <c r="C518" t="s">
        <v>683</v>
      </c>
      <c r="D518" s="4">
        <v>13000000</v>
      </c>
      <c r="E518" s="4">
        <v>8739174649</v>
      </c>
      <c r="F518" s="4">
        <f>Table1[[#This Row],[video views]]/Table1[[#This Row],[age_days]]</f>
        <v>7553305.6603284357</v>
      </c>
      <c r="G518" s="4">
        <f>Table1[[#This Row],[video views]]/Table1[[#This Row],[uploads]]</f>
        <v>17135636.566666666</v>
      </c>
      <c r="H518" t="s">
        <v>38</v>
      </c>
      <c r="I518" t="s">
        <v>683</v>
      </c>
      <c r="J518" s="4">
        <v>510</v>
      </c>
      <c r="K518" s="4">
        <f>Table1[[#This Row],[uploads]]/Table1[[#This Row],[age_years]]</f>
        <v>160.89023336214348</v>
      </c>
      <c r="L518" t="s">
        <v>54</v>
      </c>
      <c r="M518" t="s">
        <v>55</v>
      </c>
      <c r="N518" t="s">
        <v>27</v>
      </c>
      <c r="O518">
        <v>553</v>
      </c>
      <c r="P518">
        <v>15</v>
      </c>
      <c r="Q518">
        <v>65</v>
      </c>
      <c r="R518">
        <v>1081000000</v>
      </c>
      <c r="S518" s="3">
        <v>270300</v>
      </c>
      <c r="T518" s="3">
        <v>4300000</v>
      </c>
      <c r="U518" s="3">
        <f>(Table1[[#This Row],[lowest_monthly_earnings]]+Table1[[#This Row],[highest_monthly_earnings]])/2</f>
        <v>2285150</v>
      </c>
      <c r="V518" s="3">
        <v>3200000</v>
      </c>
      <c r="W518" s="3">
        <v>51900000</v>
      </c>
      <c r="X518" s="3">
        <f>(Table1[[#This Row],[lowest_yearly_earnings]]+Table1[[#This Row],[highest_yearly_earnings]])/2</f>
        <v>27550000</v>
      </c>
      <c r="Y518" s="5">
        <v>1000000</v>
      </c>
      <c r="Z518" s="6">
        <f>Table1[[#This Row],[subscribers_for_last_30_days]]/Table1[[#This Row],[subscribers]]</f>
        <v>7.6923076923076927E-2</v>
      </c>
      <c r="AA518">
        <v>2020</v>
      </c>
      <c r="AB518" t="s">
        <v>62</v>
      </c>
      <c r="AC518">
        <v>7</v>
      </c>
      <c r="AD518" s="1" t="str">
        <f>_xlfn.CONCAT(Table1[[#This Row],[created_month]]," ",Table1[[#This Row],[created_year]])</f>
        <v>Jul 2020</v>
      </c>
      <c r="AE518">
        <f>"Sept 2023" - Table1[[#This Row],[month_created]]</f>
        <v>1157</v>
      </c>
      <c r="AF518" s="2">
        <f>Table1[[#This Row],[age_days]]/365</f>
        <v>3.1698630136986301</v>
      </c>
    </row>
    <row r="519" spans="1:32" x14ac:dyDescent="0.35">
      <c r="A519">
        <v>909</v>
      </c>
      <c r="B519">
        <f>_xlfn.RANK.EQ(Table1[[#This Row],[source_rank]],A:A,1)</f>
        <v>518</v>
      </c>
      <c r="C519" t="s">
        <v>684</v>
      </c>
      <c r="D519" s="4">
        <v>13000000</v>
      </c>
      <c r="E519" s="4">
        <v>6270909026</v>
      </c>
      <c r="F519" s="4">
        <f>Table1[[#This Row],[video views]]/Table1[[#This Row],[age_days]]</f>
        <v>2640382.7477894737</v>
      </c>
      <c r="G519" s="4">
        <f>Table1[[#This Row],[video views]]/Table1[[#This Row],[uploads]]</f>
        <v>4827489.6274056965</v>
      </c>
      <c r="H519" t="s">
        <v>29</v>
      </c>
      <c r="I519" t="s">
        <v>684</v>
      </c>
      <c r="J519" s="4">
        <v>1299</v>
      </c>
      <c r="K519" s="4">
        <f>Table1[[#This Row],[uploads]]/Table1[[#This Row],[age_years]]</f>
        <v>199.63578947368421</v>
      </c>
      <c r="L519" t="s">
        <v>139</v>
      </c>
      <c r="M519" t="s">
        <v>140</v>
      </c>
      <c r="N519" t="s">
        <v>29</v>
      </c>
      <c r="O519">
        <v>969</v>
      </c>
      <c r="P519">
        <v>31</v>
      </c>
      <c r="Q519">
        <v>165</v>
      </c>
      <c r="R519">
        <v>368437000</v>
      </c>
      <c r="S519" s="3">
        <v>92100</v>
      </c>
      <c r="T519" s="3">
        <v>1500000</v>
      </c>
      <c r="U519" s="3">
        <f>(Table1[[#This Row],[lowest_monthly_earnings]]+Table1[[#This Row],[highest_monthly_earnings]])/2</f>
        <v>796050</v>
      </c>
      <c r="V519" s="3">
        <v>1100000</v>
      </c>
      <c r="W519" s="3">
        <v>17700000</v>
      </c>
      <c r="X519" s="3">
        <f>(Table1[[#This Row],[lowest_yearly_earnings]]+Table1[[#This Row],[highest_yearly_earnings]])/2</f>
        <v>9400000</v>
      </c>
      <c r="Y519" s="5">
        <v>600000</v>
      </c>
      <c r="Z519" s="6">
        <f>Table1[[#This Row],[subscribers_for_last_30_days]]/Table1[[#This Row],[subscribers]]</f>
        <v>4.6153846153846156E-2</v>
      </c>
      <c r="AA519">
        <v>2017</v>
      </c>
      <c r="AB519" t="s">
        <v>23</v>
      </c>
      <c r="AC519">
        <v>18</v>
      </c>
      <c r="AD519" s="1" t="str">
        <f>_xlfn.CONCAT(Table1[[#This Row],[created_month]]," ",Table1[[#This Row],[created_year]])</f>
        <v>Mar 2017</v>
      </c>
      <c r="AE519">
        <f>"Sept 2023" - Table1[[#This Row],[month_created]]</f>
        <v>2375</v>
      </c>
      <c r="AF519" s="2">
        <f>Table1[[#This Row],[age_days]]/365</f>
        <v>6.506849315068493</v>
      </c>
    </row>
    <row r="520" spans="1:32" x14ac:dyDescent="0.35">
      <c r="A520">
        <v>912</v>
      </c>
      <c r="B520">
        <f>_xlfn.RANK.EQ(Table1[[#This Row],[source_rank]],A:A,1)</f>
        <v>519</v>
      </c>
      <c r="C520" t="s">
        <v>685</v>
      </c>
      <c r="D520" s="4">
        <v>12900000</v>
      </c>
      <c r="E520" s="4">
        <v>2112274210</v>
      </c>
      <c r="F520" s="4">
        <f>Table1[[#This Row],[video views]]/Table1[[#This Row],[age_days]]</f>
        <v>542304.03337612329</v>
      </c>
      <c r="G520" s="4">
        <f>Table1[[#This Row],[video views]]/Table1[[#This Row],[uploads]]</f>
        <v>448275.51146010187</v>
      </c>
      <c r="H520" t="s">
        <v>36</v>
      </c>
      <c r="I520" t="s">
        <v>685</v>
      </c>
      <c r="J520" s="4">
        <v>4712</v>
      </c>
      <c r="K520" s="4">
        <f>Table1[[#This Row],[uploads]]/Table1[[#This Row],[age_years]]</f>
        <v>441.5609756097561</v>
      </c>
      <c r="L520" t="s">
        <v>70</v>
      </c>
      <c r="M520" t="s">
        <v>71</v>
      </c>
      <c r="N520" t="s">
        <v>46</v>
      </c>
      <c r="O520">
        <v>4602</v>
      </c>
      <c r="P520">
        <v>52</v>
      </c>
      <c r="Q520">
        <v>58</v>
      </c>
      <c r="R520">
        <v>31796000</v>
      </c>
      <c r="S520" s="3">
        <v>7900</v>
      </c>
      <c r="T520" s="3">
        <v>127200</v>
      </c>
      <c r="U520" s="3">
        <f>(Table1[[#This Row],[lowest_monthly_earnings]]+Table1[[#This Row],[highest_monthly_earnings]])/2</f>
        <v>67550</v>
      </c>
      <c r="V520" s="3">
        <v>95400</v>
      </c>
      <c r="W520" s="3">
        <v>1500000</v>
      </c>
      <c r="X520" s="3">
        <f>(Table1[[#This Row],[lowest_yearly_earnings]]+Table1[[#This Row],[highest_yearly_earnings]])/2</f>
        <v>797700</v>
      </c>
      <c r="Y520" s="5">
        <v>100000</v>
      </c>
      <c r="Z520" s="6">
        <f>Table1[[#This Row],[subscribers_for_last_30_days]]/Table1[[#This Row],[subscribers]]</f>
        <v>7.7519379844961239E-3</v>
      </c>
      <c r="AA520">
        <v>2013</v>
      </c>
      <c r="AB520" t="s">
        <v>47</v>
      </c>
      <c r="AC520">
        <v>19</v>
      </c>
      <c r="AD520" s="1" t="str">
        <f>_xlfn.CONCAT(Table1[[#This Row],[created_month]]," ",Table1[[#This Row],[created_year]])</f>
        <v>Jan 2013</v>
      </c>
      <c r="AE520">
        <f>"Sept 2023" - Table1[[#This Row],[month_created]]</f>
        <v>3895</v>
      </c>
      <c r="AF520" s="2">
        <f>Table1[[#This Row],[age_days]]/365</f>
        <v>10.671232876712329</v>
      </c>
    </row>
    <row r="521" spans="1:32" x14ac:dyDescent="0.35">
      <c r="A521">
        <v>914</v>
      </c>
      <c r="B521">
        <f>_xlfn.RANK.EQ(Table1[[#This Row],[source_rank]],A:A,1)</f>
        <v>520</v>
      </c>
      <c r="C521" t="s">
        <v>686</v>
      </c>
      <c r="D521" s="4">
        <v>12900000</v>
      </c>
      <c r="E521" s="4">
        <v>2509752944</v>
      </c>
      <c r="F521" s="4">
        <f>Table1[[#This Row],[video views]]/Table1[[#This Row],[age_days]]</f>
        <v>535471.07830168551</v>
      </c>
      <c r="G521" s="4">
        <f>Table1[[#This Row],[video views]]/Table1[[#This Row],[uploads]]</f>
        <v>1596534.9516539441</v>
      </c>
      <c r="H521" t="s">
        <v>51</v>
      </c>
      <c r="I521" t="s">
        <v>686</v>
      </c>
      <c r="J521" s="4">
        <v>1572</v>
      </c>
      <c r="K521" s="4">
        <f>Table1[[#This Row],[uploads]]/Table1[[#This Row],[age_years]]</f>
        <v>122.41945807552806</v>
      </c>
      <c r="L521" t="s">
        <v>149</v>
      </c>
      <c r="M521" t="s">
        <v>150</v>
      </c>
      <c r="N521" t="s">
        <v>51</v>
      </c>
      <c r="O521">
        <v>3645</v>
      </c>
      <c r="P521">
        <v>17</v>
      </c>
      <c r="Q521">
        <v>12</v>
      </c>
      <c r="R521">
        <v>11993000</v>
      </c>
      <c r="S521" s="3">
        <v>3000</v>
      </c>
      <c r="T521" s="3">
        <v>48000</v>
      </c>
      <c r="U521" s="3">
        <f>(Table1[[#This Row],[lowest_monthly_earnings]]+Table1[[#This Row],[highest_monthly_earnings]])/2</f>
        <v>25500</v>
      </c>
      <c r="V521" s="3">
        <v>36000</v>
      </c>
      <c r="W521" s="3">
        <v>575700</v>
      </c>
      <c r="X521" s="3">
        <f>(Table1[[#This Row],[lowest_yearly_earnings]]+Table1[[#This Row],[highest_yearly_earnings]])/2</f>
        <v>305850</v>
      </c>
      <c r="Y521" s="5">
        <v>100000</v>
      </c>
      <c r="Z521" s="6">
        <f>Table1[[#This Row],[subscribers_for_last_30_days]]/Table1[[#This Row],[subscribers]]</f>
        <v>7.7519379844961239E-3</v>
      </c>
      <c r="AA521">
        <v>2010</v>
      </c>
      <c r="AB521" t="s">
        <v>91</v>
      </c>
      <c r="AC521">
        <v>1</v>
      </c>
      <c r="AD521" s="1" t="str">
        <f>_xlfn.CONCAT(Table1[[#This Row],[created_month]]," ",Table1[[#This Row],[created_year]])</f>
        <v>Nov 2010</v>
      </c>
      <c r="AE521">
        <f>"Sept 2023" - Table1[[#This Row],[month_created]]</f>
        <v>4687</v>
      </c>
      <c r="AF521" s="2">
        <f>Table1[[#This Row],[age_days]]/365</f>
        <v>12.841095890410958</v>
      </c>
    </row>
    <row r="522" spans="1:32" x14ac:dyDescent="0.35">
      <c r="A522">
        <v>916</v>
      </c>
      <c r="B522">
        <f>_xlfn.RANK.EQ(Table1[[#This Row],[source_rank]],A:A,1)</f>
        <v>521</v>
      </c>
      <c r="C522" t="s">
        <v>687</v>
      </c>
      <c r="D522" s="4">
        <v>12900000</v>
      </c>
      <c r="E522" s="4">
        <v>3643698504</v>
      </c>
      <c r="F522" s="4">
        <f>Table1[[#This Row],[video views]]/Table1[[#This Row],[age_days]]</f>
        <v>1032209.2079320113</v>
      </c>
      <c r="G522" s="4">
        <f>Table1[[#This Row],[video views]]/Table1[[#This Row],[uploads]]</f>
        <v>2280161.7672090111</v>
      </c>
      <c r="H522" t="s">
        <v>29</v>
      </c>
      <c r="I522" t="s">
        <v>687</v>
      </c>
      <c r="J522" s="4">
        <v>1598</v>
      </c>
      <c r="K522" s="4">
        <f>Table1[[#This Row],[uploads]]/Table1[[#This Row],[age_years]]</f>
        <v>165.23229461756372</v>
      </c>
      <c r="L522" t="s">
        <v>25</v>
      </c>
      <c r="M522" t="s">
        <v>26</v>
      </c>
      <c r="N522" t="s">
        <v>29</v>
      </c>
      <c r="O522">
        <v>2177</v>
      </c>
      <c r="P522">
        <v>171</v>
      </c>
      <c r="Q522">
        <v>167</v>
      </c>
      <c r="R522">
        <v>29379000</v>
      </c>
      <c r="S522" s="3">
        <v>7300</v>
      </c>
      <c r="T522" s="3">
        <v>117500</v>
      </c>
      <c r="U522" s="3">
        <f>(Table1[[#This Row],[lowest_monthly_earnings]]+Table1[[#This Row],[highest_monthly_earnings]])/2</f>
        <v>62400</v>
      </c>
      <c r="V522" s="3">
        <v>88100</v>
      </c>
      <c r="W522" s="3">
        <v>1400000</v>
      </c>
      <c r="X522" s="3">
        <f>(Table1[[#This Row],[lowest_yearly_earnings]]+Table1[[#This Row],[highest_yearly_earnings]])/2</f>
        <v>744050</v>
      </c>
      <c r="Y522" s="5">
        <v>100000</v>
      </c>
      <c r="Z522" s="6">
        <f>Table1[[#This Row],[subscribers_for_last_30_days]]/Table1[[#This Row],[subscribers]]</f>
        <v>7.7519379844961239E-3</v>
      </c>
      <c r="AA522">
        <v>2014</v>
      </c>
      <c r="AB522" t="s">
        <v>47</v>
      </c>
      <c r="AC522">
        <v>2</v>
      </c>
      <c r="AD522" s="1" t="str">
        <f>_xlfn.CONCAT(Table1[[#This Row],[created_month]]," ",Table1[[#This Row],[created_year]])</f>
        <v>Jan 2014</v>
      </c>
      <c r="AE522">
        <f>"Sept 2023" - Table1[[#This Row],[month_created]]</f>
        <v>3530</v>
      </c>
      <c r="AF522" s="2">
        <f>Table1[[#This Row],[age_days]]/365</f>
        <v>9.6712328767123292</v>
      </c>
    </row>
    <row r="523" spans="1:32" x14ac:dyDescent="0.35">
      <c r="A523">
        <v>917</v>
      </c>
      <c r="B523">
        <f>_xlfn.RANK.EQ(Table1[[#This Row],[source_rank]],A:A,1)</f>
        <v>522</v>
      </c>
      <c r="C523" t="s">
        <v>688</v>
      </c>
      <c r="D523" s="4">
        <v>12900000</v>
      </c>
      <c r="E523" s="4">
        <v>6300933122</v>
      </c>
      <c r="F523" s="4">
        <f>Table1[[#This Row],[video views]]/Table1[[#This Row],[age_days]]</f>
        <v>967439.44756640564</v>
      </c>
      <c r="G523" s="4">
        <f>Table1[[#This Row],[video views]]/Table1[[#This Row],[uploads]]</f>
        <v>161562387.74358973</v>
      </c>
      <c r="H523" t="s">
        <v>20</v>
      </c>
      <c r="I523" t="s">
        <v>688</v>
      </c>
      <c r="J523" s="4">
        <v>39</v>
      </c>
      <c r="K523" s="4">
        <f>Table1[[#This Row],[uploads]]/Table1[[#This Row],[age_years]]</f>
        <v>2.1856287425149703</v>
      </c>
      <c r="L523" t="s">
        <v>25</v>
      </c>
      <c r="M523" t="s">
        <v>26</v>
      </c>
      <c r="N523" t="s">
        <v>20</v>
      </c>
      <c r="O523">
        <v>976</v>
      </c>
      <c r="P523">
        <v>171</v>
      </c>
      <c r="Q523">
        <v>145</v>
      </c>
      <c r="R523">
        <v>91240000</v>
      </c>
      <c r="S523" s="3">
        <v>22800</v>
      </c>
      <c r="T523" s="3">
        <v>365000</v>
      </c>
      <c r="U523" s="3">
        <f>(Table1[[#This Row],[lowest_monthly_earnings]]+Table1[[#This Row],[highest_monthly_earnings]])/2</f>
        <v>193900</v>
      </c>
      <c r="V523" s="3">
        <v>273700</v>
      </c>
      <c r="W523" s="3">
        <v>4400000</v>
      </c>
      <c r="X523" s="3">
        <f>(Table1[[#This Row],[lowest_yearly_earnings]]+Table1[[#This Row],[highest_yearly_earnings]])/2</f>
        <v>2336850</v>
      </c>
      <c r="Y523" s="5">
        <v>100000</v>
      </c>
      <c r="Z523" s="6">
        <f>Table1[[#This Row],[subscribers_for_last_30_days]]/Table1[[#This Row],[subscribers]]</f>
        <v>7.7519379844961239E-3</v>
      </c>
      <c r="AA523">
        <v>2005</v>
      </c>
      <c r="AB523" t="s">
        <v>91</v>
      </c>
      <c r="AC523">
        <v>5</v>
      </c>
      <c r="AD523" s="1" t="str">
        <f>_xlfn.CONCAT(Table1[[#This Row],[created_month]]," ",Table1[[#This Row],[created_year]])</f>
        <v>Nov 2005</v>
      </c>
      <c r="AE523">
        <f>"Sept 2023" - Table1[[#This Row],[month_created]]</f>
        <v>6513</v>
      </c>
      <c r="AF523" s="2">
        <f>Table1[[#This Row],[age_days]]/365</f>
        <v>17.843835616438355</v>
      </c>
    </row>
    <row r="524" spans="1:32" x14ac:dyDescent="0.35">
      <c r="A524">
        <v>918</v>
      </c>
      <c r="B524">
        <f>_xlfn.RANK.EQ(Table1[[#This Row],[source_rank]],A:A,1)</f>
        <v>523</v>
      </c>
      <c r="C524" t="s">
        <v>689</v>
      </c>
      <c r="D524" s="4">
        <v>12900000</v>
      </c>
      <c r="E524" s="4">
        <v>7520379951</v>
      </c>
      <c r="F524" s="4">
        <f>Table1[[#This Row],[video views]]/Table1[[#This Row],[age_days]]</f>
        <v>1211206.3055242391</v>
      </c>
      <c r="G524" s="4">
        <f>Table1[[#This Row],[video views]]/Table1[[#This Row],[uploads]]</f>
        <v>44419.387321031987</v>
      </c>
      <c r="H524" t="s">
        <v>36</v>
      </c>
      <c r="I524" t="s">
        <v>689</v>
      </c>
      <c r="J524" s="4">
        <v>169304</v>
      </c>
      <c r="K524" s="4">
        <f>Table1[[#This Row],[uploads]]/Table1[[#This Row],[age_years]]</f>
        <v>9952.6429376711221</v>
      </c>
      <c r="L524" t="s">
        <v>143</v>
      </c>
      <c r="M524" t="s">
        <v>144</v>
      </c>
      <c r="N524" t="s">
        <v>86</v>
      </c>
      <c r="O524">
        <v>737</v>
      </c>
      <c r="P524">
        <v>8</v>
      </c>
      <c r="Q524">
        <v>23</v>
      </c>
      <c r="R524">
        <v>80219000</v>
      </c>
      <c r="S524" s="3">
        <v>20100</v>
      </c>
      <c r="T524" s="3">
        <v>320900</v>
      </c>
      <c r="U524" s="3">
        <f>(Table1[[#This Row],[lowest_monthly_earnings]]+Table1[[#This Row],[highest_monthly_earnings]])/2</f>
        <v>170500</v>
      </c>
      <c r="V524" s="3">
        <v>240700</v>
      </c>
      <c r="W524" s="3">
        <v>3900000</v>
      </c>
      <c r="X524" s="3">
        <f>(Table1[[#This Row],[lowest_yearly_earnings]]+Table1[[#This Row],[highest_yearly_earnings]])/2</f>
        <v>2070350</v>
      </c>
      <c r="Y524" s="5">
        <v>100000</v>
      </c>
      <c r="Z524" s="6">
        <f>Table1[[#This Row],[subscribers_for_last_30_days]]/Table1[[#This Row],[subscribers]]</f>
        <v>7.7519379844961239E-3</v>
      </c>
      <c r="AA524">
        <v>2006</v>
      </c>
      <c r="AB524" t="s">
        <v>33</v>
      </c>
      <c r="AC524">
        <v>19</v>
      </c>
      <c r="AD524" s="1" t="str">
        <f>_xlfn.CONCAT(Table1[[#This Row],[created_month]]," ",Table1[[#This Row],[created_year]])</f>
        <v>Sep 2006</v>
      </c>
      <c r="AE524">
        <f>"Sept 2023" - Table1[[#This Row],[month_created]]</f>
        <v>6209</v>
      </c>
      <c r="AF524" s="2">
        <f>Table1[[#This Row],[age_days]]/365</f>
        <v>17.010958904109589</v>
      </c>
    </row>
    <row r="525" spans="1:32" x14ac:dyDescent="0.35">
      <c r="A525">
        <v>920</v>
      </c>
      <c r="B525">
        <f>_xlfn.RANK.EQ(Table1[[#This Row],[source_rank]],A:A,1)</f>
        <v>524</v>
      </c>
      <c r="C525" t="s">
        <v>690</v>
      </c>
      <c r="D525" s="4">
        <v>12900000</v>
      </c>
      <c r="E525" s="4">
        <v>15446707595</v>
      </c>
      <c r="F525" s="4">
        <f>Table1[[#This Row],[video views]]/Table1[[#This Row],[age_days]]</f>
        <v>2950096.943277311</v>
      </c>
      <c r="G525" s="4">
        <f>Table1[[#This Row],[video views]]/Table1[[#This Row],[uploads]]</f>
        <v>112749690.47445256</v>
      </c>
      <c r="H525" t="s">
        <v>20</v>
      </c>
      <c r="I525" t="s">
        <v>690</v>
      </c>
      <c r="J525" s="4">
        <v>137</v>
      </c>
      <c r="K525" s="4">
        <f>Table1[[#This Row],[uploads]]/Table1[[#This Row],[age_years]]</f>
        <v>9.5502291825821235</v>
      </c>
      <c r="L525" t="s">
        <v>25</v>
      </c>
      <c r="M525" t="s">
        <v>26</v>
      </c>
      <c r="N525" t="s">
        <v>20</v>
      </c>
      <c r="O525">
        <v>210</v>
      </c>
      <c r="P525">
        <v>171</v>
      </c>
      <c r="Q525">
        <v>145</v>
      </c>
      <c r="R525">
        <v>75773000</v>
      </c>
      <c r="S525" s="3">
        <v>18900</v>
      </c>
      <c r="T525" s="3">
        <v>303100</v>
      </c>
      <c r="U525" s="3">
        <f>(Table1[[#This Row],[lowest_monthly_earnings]]+Table1[[#This Row],[highest_monthly_earnings]])/2</f>
        <v>161000</v>
      </c>
      <c r="V525" s="3">
        <v>227300</v>
      </c>
      <c r="W525" s="3">
        <v>3600000</v>
      </c>
      <c r="X525" s="3">
        <f>(Table1[[#This Row],[lowest_yearly_earnings]]+Table1[[#This Row],[highest_yearly_earnings]])/2</f>
        <v>1913650</v>
      </c>
      <c r="Y525" s="5">
        <v>100000</v>
      </c>
      <c r="Z525" s="6">
        <f>Table1[[#This Row],[subscribers_for_last_30_days]]/Table1[[#This Row],[subscribers]]</f>
        <v>7.7519379844961239E-3</v>
      </c>
      <c r="AA525">
        <v>2009</v>
      </c>
      <c r="AB525" t="s">
        <v>37</v>
      </c>
      <c r="AC525">
        <v>12</v>
      </c>
      <c r="AD525" s="1" t="str">
        <f>_xlfn.CONCAT(Table1[[#This Row],[created_month]]," ",Table1[[#This Row],[created_year]])</f>
        <v>May 2009</v>
      </c>
      <c r="AE525">
        <f>"Sept 2023" - Table1[[#This Row],[month_created]]</f>
        <v>5236</v>
      </c>
      <c r="AF525" s="2">
        <f>Table1[[#This Row],[age_days]]/365</f>
        <v>14.345205479452055</v>
      </c>
    </row>
    <row r="526" spans="1:32" x14ac:dyDescent="0.35">
      <c r="A526">
        <v>921</v>
      </c>
      <c r="B526">
        <f>_xlfn.RANK.EQ(Table1[[#This Row],[source_rank]],A:A,1)</f>
        <v>525</v>
      </c>
      <c r="C526" t="s">
        <v>691</v>
      </c>
      <c r="D526" s="4">
        <v>12900000</v>
      </c>
      <c r="E526" s="4">
        <v>5585085130</v>
      </c>
      <c r="F526" s="4">
        <f>Table1[[#This Row],[video views]]/Table1[[#This Row],[age_days]]</f>
        <v>1667687.4081815467</v>
      </c>
      <c r="G526" s="4">
        <f>Table1[[#This Row],[video views]]/Table1[[#This Row],[uploads]]</f>
        <v>4450267.0358565738</v>
      </c>
      <c r="H526" t="s">
        <v>35</v>
      </c>
      <c r="I526" t="s">
        <v>691</v>
      </c>
      <c r="J526" s="4">
        <v>1255</v>
      </c>
      <c r="K526" s="4">
        <f>Table1[[#This Row],[uploads]]/Table1[[#This Row],[age_years]]</f>
        <v>136.7796357121529</v>
      </c>
      <c r="L526" t="s">
        <v>374</v>
      </c>
      <c r="M526" t="s">
        <v>375</v>
      </c>
      <c r="N526" t="s">
        <v>29</v>
      </c>
      <c r="O526">
        <v>1164</v>
      </c>
      <c r="P526">
        <v>6</v>
      </c>
      <c r="Q526">
        <v>166</v>
      </c>
      <c r="R526">
        <v>71118000</v>
      </c>
      <c r="S526" s="3">
        <v>17800</v>
      </c>
      <c r="T526" s="3">
        <v>284500</v>
      </c>
      <c r="U526" s="3">
        <f>(Table1[[#This Row],[lowest_monthly_earnings]]+Table1[[#This Row],[highest_monthly_earnings]])/2</f>
        <v>151150</v>
      </c>
      <c r="V526" s="3">
        <v>213400</v>
      </c>
      <c r="W526" s="3">
        <v>3400000</v>
      </c>
      <c r="X526" s="3">
        <f>(Table1[[#This Row],[lowest_yearly_earnings]]+Table1[[#This Row],[highest_yearly_earnings]])/2</f>
        <v>1806700</v>
      </c>
      <c r="Y526" s="5">
        <v>200000</v>
      </c>
      <c r="Z526" s="6">
        <f>Table1[[#This Row],[subscribers_for_last_30_days]]/Table1[[#This Row],[subscribers]]</f>
        <v>1.5503875968992248E-2</v>
      </c>
      <c r="AA526">
        <v>2014</v>
      </c>
      <c r="AB526" t="s">
        <v>62</v>
      </c>
      <c r="AC526">
        <v>17</v>
      </c>
      <c r="AD526" s="1" t="str">
        <f>_xlfn.CONCAT(Table1[[#This Row],[created_month]]," ",Table1[[#This Row],[created_year]])</f>
        <v>Jul 2014</v>
      </c>
      <c r="AE526">
        <f>"Sept 2023" - Table1[[#This Row],[month_created]]</f>
        <v>3349</v>
      </c>
      <c r="AF526" s="2">
        <f>Table1[[#This Row],[age_days]]/365</f>
        <v>9.1753424657534239</v>
      </c>
    </row>
    <row r="527" spans="1:32" x14ac:dyDescent="0.35">
      <c r="A527">
        <v>925</v>
      </c>
      <c r="B527">
        <f>_xlfn.RANK.EQ(Table1[[#This Row],[source_rank]],A:A,1)</f>
        <v>526</v>
      </c>
      <c r="C527" t="s">
        <v>692</v>
      </c>
      <c r="D527" s="4">
        <v>12800000</v>
      </c>
      <c r="E527" s="4">
        <v>6662288136</v>
      </c>
      <c r="F527" s="4">
        <f>Table1[[#This Row],[video views]]/Table1[[#This Row],[age_days]]</f>
        <v>1736780.01459854</v>
      </c>
      <c r="G527" s="4">
        <f>Table1[[#This Row],[video views]]/Table1[[#This Row],[uploads]]</f>
        <v>20626279.05882353</v>
      </c>
      <c r="H527" t="s">
        <v>20</v>
      </c>
      <c r="I527" t="s">
        <v>692</v>
      </c>
      <c r="J527" s="4">
        <v>323</v>
      </c>
      <c r="K527" s="4">
        <f>Table1[[#This Row],[uploads]]/Table1[[#This Row],[age_years]]</f>
        <v>30.733837330552657</v>
      </c>
      <c r="L527" t="s">
        <v>149</v>
      </c>
      <c r="M527" t="s">
        <v>150</v>
      </c>
      <c r="N527" t="s">
        <v>32</v>
      </c>
      <c r="O527">
        <v>896</v>
      </c>
      <c r="P527">
        <v>17</v>
      </c>
      <c r="Q527">
        <v>44</v>
      </c>
      <c r="R527">
        <v>53988000</v>
      </c>
      <c r="S527" s="3">
        <v>13500</v>
      </c>
      <c r="T527" s="3">
        <v>216000</v>
      </c>
      <c r="U527" s="3">
        <f>(Table1[[#This Row],[lowest_monthly_earnings]]+Table1[[#This Row],[highest_monthly_earnings]])/2</f>
        <v>114750</v>
      </c>
      <c r="V527" s="3">
        <v>162000</v>
      </c>
      <c r="W527" s="3">
        <v>2600000</v>
      </c>
      <c r="X527" s="3">
        <f>(Table1[[#This Row],[lowest_yearly_earnings]]+Table1[[#This Row],[highest_yearly_earnings]])/2</f>
        <v>1381000</v>
      </c>
      <c r="Y527" s="5">
        <v>100000</v>
      </c>
      <c r="Z527" s="6">
        <f>Table1[[#This Row],[subscribers_for_last_30_days]]/Table1[[#This Row],[subscribers]]</f>
        <v>7.8125E-3</v>
      </c>
      <c r="AA527">
        <v>2013</v>
      </c>
      <c r="AB527" t="s">
        <v>23</v>
      </c>
      <c r="AC527">
        <v>26</v>
      </c>
      <c r="AD527" s="1" t="str">
        <f>_xlfn.CONCAT(Table1[[#This Row],[created_month]]," ",Table1[[#This Row],[created_year]])</f>
        <v>Mar 2013</v>
      </c>
      <c r="AE527">
        <f>"Sept 2023" - Table1[[#This Row],[month_created]]</f>
        <v>3836</v>
      </c>
      <c r="AF527" s="2">
        <f>Table1[[#This Row],[age_days]]/365</f>
        <v>10.509589041095891</v>
      </c>
    </row>
    <row r="528" spans="1:32" x14ac:dyDescent="0.35">
      <c r="A528">
        <v>928</v>
      </c>
      <c r="B528">
        <f>_xlfn.RANK.EQ(Table1[[#This Row],[source_rank]],A:A,1)</f>
        <v>527</v>
      </c>
      <c r="C528" t="s">
        <v>693</v>
      </c>
      <c r="D528" s="4">
        <v>12800000</v>
      </c>
      <c r="E528" s="4">
        <v>9502983550</v>
      </c>
      <c r="F528" s="4">
        <f>Table1[[#This Row],[video views]]/Table1[[#This Row],[age_days]]</f>
        <v>3285955.5843706778</v>
      </c>
      <c r="G528" s="4">
        <f>Table1[[#This Row],[video views]]/Table1[[#This Row],[uploads]]</f>
        <v>13954454.552129222</v>
      </c>
      <c r="H528" t="s">
        <v>119</v>
      </c>
      <c r="I528" t="s">
        <v>693</v>
      </c>
      <c r="J528" s="4">
        <v>681</v>
      </c>
      <c r="K528" s="4">
        <f>Table1[[#This Row],[uploads]]/Table1[[#This Row],[age_years]]</f>
        <v>85.949170124481327</v>
      </c>
      <c r="L528" t="s">
        <v>25</v>
      </c>
      <c r="M528" t="s">
        <v>26</v>
      </c>
      <c r="N528" t="s">
        <v>119</v>
      </c>
      <c r="O528">
        <v>492</v>
      </c>
      <c r="P528">
        <v>171</v>
      </c>
      <c r="Q528">
        <v>39</v>
      </c>
      <c r="R528">
        <v>228951000</v>
      </c>
      <c r="S528" s="3">
        <v>57200</v>
      </c>
      <c r="T528" s="3">
        <v>915800</v>
      </c>
      <c r="U528" s="3">
        <f>(Table1[[#This Row],[lowest_monthly_earnings]]+Table1[[#This Row],[highest_monthly_earnings]])/2</f>
        <v>486500</v>
      </c>
      <c r="V528" s="3">
        <v>686900</v>
      </c>
      <c r="W528" s="3">
        <v>11000000</v>
      </c>
      <c r="X528" s="3">
        <f>(Table1[[#This Row],[lowest_yearly_earnings]]+Table1[[#This Row],[highest_yearly_earnings]])/2</f>
        <v>5843450</v>
      </c>
      <c r="Y528" s="5">
        <v>200000</v>
      </c>
      <c r="Z528" s="6">
        <f>Table1[[#This Row],[subscribers_for_last_30_days]]/Table1[[#This Row],[subscribers]]</f>
        <v>1.5625E-2</v>
      </c>
      <c r="AA528">
        <v>2015</v>
      </c>
      <c r="AB528" t="s">
        <v>83</v>
      </c>
      <c r="AC528">
        <v>4</v>
      </c>
      <c r="AD528" s="1" t="str">
        <f>_xlfn.CONCAT(Table1[[#This Row],[created_month]]," ",Table1[[#This Row],[created_year]])</f>
        <v>Oct 2015</v>
      </c>
      <c r="AE528">
        <f>"Sept 2023" - Table1[[#This Row],[month_created]]</f>
        <v>2892</v>
      </c>
      <c r="AF528" s="2">
        <f>Table1[[#This Row],[age_days]]/365</f>
        <v>7.9232876712328766</v>
      </c>
    </row>
    <row r="529" spans="1:32" x14ac:dyDescent="0.35">
      <c r="A529">
        <v>929</v>
      </c>
      <c r="B529">
        <f>_xlfn.RANK.EQ(Table1[[#This Row],[source_rank]],A:A,1)</f>
        <v>528</v>
      </c>
      <c r="C529" t="s">
        <v>694</v>
      </c>
      <c r="D529" s="4">
        <v>12800000</v>
      </c>
      <c r="E529" s="4">
        <v>7876740921</v>
      </c>
      <c r="F529" s="4">
        <f>Table1[[#This Row],[video views]]/Table1[[#This Row],[age_days]]</f>
        <v>6311491.122596154</v>
      </c>
      <c r="G529" s="4">
        <f>Table1[[#This Row],[video views]]/Table1[[#This Row],[uploads]]</f>
        <v>3853591.4486301369</v>
      </c>
      <c r="H529" t="s">
        <v>32</v>
      </c>
      <c r="I529" t="s">
        <v>694</v>
      </c>
      <c r="J529" s="4">
        <v>2044</v>
      </c>
      <c r="K529" s="4">
        <f>Table1[[#This Row],[uploads]]/Table1[[#This Row],[age_years]]</f>
        <v>597.80448717948718</v>
      </c>
      <c r="L529" t="s">
        <v>21</v>
      </c>
      <c r="M529" t="s">
        <v>22</v>
      </c>
      <c r="N529" t="s">
        <v>32</v>
      </c>
      <c r="O529">
        <v>670</v>
      </c>
      <c r="P529">
        <v>120</v>
      </c>
      <c r="Q529">
        <v>45</v>
      </c>
      <c r="R529">
        <v>213738000</v>
      </c>
      <c r="S529" s="3">
        <v>53400</v>
      </c>
      <c r="T529" s="3">
        <v>855000</v>
      </c>
      <c r="U529" s="3">
        <f>(Table1[[#This Row],[lowest_monthly_earnings]]+Table1[[#This Row],[highest_monthly_earnings]])/2</f>
        <v>454200</v>
      </c>
      <c r="V529" s="3">
        <v>641200</v>
      </c>
      <c r="W529" s="3">
        <v>10300000</v>
      </c>
      <c r="X529" s="3">
        <f>(Table1[[#This Row],[lowest_yearly_earnings]]+Table1[[#This Row],[highest_yearly_earnings]])/2</f>
        <v>5470600</v>
      </c>
      <c r="Y529" s="5">
        <v>300000</v>
      </c>
      <c r="Z529" s="6">
        <f>Table1[[#This Row],[subscribers_for_last_30_days]]/Table1[[#This Row],[subscribers]]</f>
        <v>2.34375E-2</v>
      </c>
      <c r="AA529">
        <v>2020</v>
      </c>
      <c r="AB529" t="s">
        <v>41</v>
      </c>
      <c r="AC529">
        <v>23</v>
      </c>
      <c r="AD529" s="1" t="str">
        <f>_xlfn.CONCAT(Table1[[#This Row],[created_month]]," ",Table1[[#This Row],[created_year]])</f>
        <v>Apr 2020</v>
      </c>
      <c r="AE529">
        <f>"Sept 2023" - Table1[[#This Row],[month_created]]</f>
        <v>1248</v>
      </c>
      <c r="AF529" s="2">
        <f>Table1[[#This Row],[age_days]]/365</f>
        <v>3.419178082191781</v>
      </c>
    </row>
    <row r="530" spans="1:32" x14ac:dyDescent="0.35">
      <c r="A530">
        <v>933</v>
      </c>
      <c r="B530">
        <f>_xlfn.RANK.EQ(Table1[[#This Row],[source_rank]],A:A,1)</f>
        <v>529</v>
      </c>
      <c r="C530" t="s">
        <v>695</v>
      </c>
      <c r="D530" s="4">
        <v>12700000</v>
      </c>
      <c r="E530" s="4">
        <v>4266957149</v>
      </c>
      <c r="F530" s="4">
        <f>Table1[[#This Row],[video views]]/Table1[[#This Row],[age_days]]</f>
        <v>733910.75834193325</v>
      </c>
      <c r="G530" s="4">
        <f>Table1[[#This Row],[video views]]/Table1[[#This Row],[uploads]]</f>
        <v>1718468.4450261779</v>
      </c>
      <c r="H530" t="s">
        <v>119</v>
      </c>
      <c r="I530" t="s">
        <v>695</v>
      </c>
      <c r="J530" s="4">
        <v>2483</v>
      </c>
      <c r="K530" s="4">
        <f>Table1[[#This Row],[uploads]]/Table1[[#This Row],[age_years]]</f>
        <v>155.88149294805643</v>
      </c>
      <c r="L530" t="s">
        <v>139</v>
      </c>
      <c r="M530" t="s">
        <v>140</v>
      </c>
      <c r="N530" t="s">
        <v>119</v>
      </c>
      <c r="O530">
        <v>1740</v>
      </c>
      <c r="P530">
        <v>32</v>
      </c>
      <c r="Q530">
        <v>41</v>
      </c>
      <c r="R530">
        <v>77482000</v>
      </c>
      <c r="S530" s="3">
        <v>19400</v>
      </c>
      <c r="T530" s="3">
        <v>309900</v>
      </c>
      <c r="U530" s="3">
        <f>(Table1[[#This Row],[lowest_monthly_earnings]]+Table1[[#This Row],[highest_monthly_earnings]])/2</f>
        <v>164650</v>
      </c>
      <c r="V530" s="3">
        <v>232400</v>
      </c>
      <c r="W530" s="3">
        <v>3700000</v>
      </c>
      <c r="X530" s="3">
        <f>(Table1[[#This Row],[lowest_yearly_earnings]]+Table1[[#This Row],[highest_yearly_earnings]])/2</f>
        <v>1966200</v>
      </c>
      <c r="Y530" s="5">
        <v>100000</v>
      </c>
      <c r="Z530" s="6">
        <f>Table1[[#This Row],[subscribers_for_last_30_days]]/Table1[[#This Row],[subscribers]]</f>
        <v>7.874015748031496E-3</v>
      </c>
      <c r="AA530">
        <v>2007</v>
      </c>
      <c r="AB530" t="s">
        <v>83</v>
      </c>
      <c r="AC530">
        <v>19</v>
      </c>
      <c r="AD530" s="1" t="str">
        <f>_xlfn.CONCAT(Table1[[#This Row],[created_month]]," ",Table1[[#This Row],[created_year]])</f>
        <v>Oct 2007</v>
      </c>
      <c r="AE530">
        <f>"Sept 2023" - Table1[[#This Row],[month_created]]</f>
        <v>5814</v>
      </c>
      <c r="AF530" s="2">
        <f>Table1[[#This Row],[age_days]]/365</f>
        <v>15.92876712328767</v>
      </c>
    </row>
    <row r="531" spans="1:32" x14ac:dyDescent="0.35">
      <c r="A531">
        <v>937</v>
      </c>
      <c r="B531">
        <f>_xlfn.RANK.EQ(Table1[[#This Row],[source_rank]],A:A,1)</f>
        <v>530</v>
      </c>
      <c r="C531" t="s">
        <v>696</v>
      </c>
      <c r="D531" s="4">
        <v>12700000</v>
      </c>
      <c r="E531" s="4">
        <v>9927699419</v>
      </c>
      <c r="F531" s="4">
        <f>Table1[[#This Row],[video views]]/Table1[[#This Row],[age_days]]</f>
        <v>9601256.6914893612</v>
      </c>
      <c r="G531" s="4">
        <f>Table1[[#This Row],[video views]]/Table1[[#This Row],[uploads]]</f>
        <v>83426045.537815124</v>
      </c>
      <c r="H531" t="s">
        <v>20</v>
      </c>
      <c r="I531" t="s">
        <v>697</v>
      </c>
      <c r="J531" s="4">
        <v>119</v>
      </c>
      <c r="K531" s="4">
        <f>Table1[[#This Row],[uploads]]/Table1[[#This Row],[age_years]]</f>
        <v>42.006769825918759</v>
      </c>
      <c r="L531" t="s">
        <v>25</v>
      </c>
      <c r="M531" t="s">
        <v>26</v>
      </c>
      <c r="N531" t="s">
        <v>77</v>
      </c>
      <c r="O531">
        <v>270216</v>
      </c>
      <c r="P531">
        <v>1944</v>
      </c>
      <c r="Q531">
        <v>1473</v>
      </c>
      <c r="R531">
        <v>472367</v>
      </c>
      <c r="S531" s="3">
        <v>118</v>
      </c>
      <c r="T531" s="3">
        <v>1900</v>
      </c>
      <c r="U531" s="3">
        <f>(Table1[[#This Row],[lowest_monthly_earnings]]+Table1[[#This Row],[highest_monthly_earnings]])/2</f>
        <v>1009</v>
      </c>
      <c r="V531" s="3">
        <v>1400</v>
      </c>
      <c r="W531" s="3">
        <v>22700</v>
      </c>
      <c r="X531" s="3">
        <f>(Table1[[#This Row],[lowest_yearly_earnings]]+Table1[[#This Row],[highest_yearly_earnings]])/2</f>
        <v>12050</v>
      </c>
      <c r="Y531" s="5">
        <v>1000</v>
      </c>
      <c r="Z531" s="6">
        <f>Table1[[#This Row],[subscribers_for_last_30_days]]/Table1[[#This Row],[subscribers]]</f>
        <v>7.8740157480314957E-5</v>
      </c>
      <c r="AA531">
        <v>2020</v>
      </c>
      <c r="AB531" t="s">
        <v>91</v>
      </c>
      <c r="AC531">
        <v>7</v>
      </c>
      <c r="AD531" s="1" t="str">
        <f>_xlfn.CONCAT(Table1[[#This Row],[created_month]]," ",Table1[[#This Row],[created_year]])</f>
        <v>Nov 2020</v>
      </c>
      <c r="AE531">
        <f>"Sept 2023" - Table1[[#This Row],[month_created]]</f>
        <v>1034</v>
      </c>
      <c r="AF531" s="2">
        <f>Table1[[#This Row],[age_days]]/365</f>
        <v>2.8328767123287673</v>
      </c>
    </row>
    <row r="532" spans="1:32" x14ac:dyDescent="0.35">
      <c r="A532">
        <v>938</v>
      </c>
      <c r="B532">
        <f>_xlfn.RANK.EQ(Table1[[#This Row],[source_rank]],A:A,1)</f>
        <v>531</v>
      </c>
      <c r="C532" t="s">
        <v>698</v>
      </c>
      <c r="D532" s="4">
        <v>12700000</v>
      </c>
      <c r="E532" s="4">
        <v>13174393401</v>
      </c>
      <c r="F532" s="4">
        <f>Table1[[#This Row],[video views]]/Table1[[#This Row],[age_days]]</f>
        <v>4162525.5611374406</v>
      </c>
      <c r="G532" s="4">
        <f>Table1[[#This Row],[video views]]/Table1[[#This Row],[uploads]]</f>
        <v>92777418.316901416</v>
      </c>
      <c r="H532" t="s">
        <v>29</v>
      </c>
      <c r="I532" t="s">
        <v>698</v>
      </c>
      <c r="J532" s="4">
        <v>142</v>
      </c>
      <c r="K532" s="4">
        <f>Table1[[#This Row],[uploads]]/Table1[[#This Row],[age_years]]</f>
        <v>16.375987361769351</v>
      </c>
      <c r="L532" t="s">
        <v>25</v>
      </c>
      <c r="M532" t="s">
        <v>26</v>
      </c>
      <c r="N532" t="s">
        <v>20</v>
      </c>
      <c r="O532">
        <v>279</v>
      </c>
      <c r="P532">
        <v>173</v>
      </c>
      <c r="Q532">
        <v>147</v>
      </c>
      <c r="R532">
        <v>169968000</v>
      </c>
      <c r="S532" s="3">
        <v>42500</v>
      </c>
      <c r="T532" s="3">
        <v>679900</v>
      </c>
      <c r="U532" s="3">
        <f>(Table1[[#This Row],[lowest_monthly_earnings]]+Table1[[#This Row],[highest_monthly_earnings]])/2</f>
        <v>361200</v>
      </c>
      <c r="V532" s="3">
        <v>509900</v>
      </c>
      <c r="W532" s="3">
        <v>8200000</v>
      </c>
      <c r="X532" s="3">
        <f>(Table1[[#This Row],[lowest_yearly_earnings]]+Table1[[#This Row],[highest_yearly_earnings]])/2</f>
        <v>4354950</v>
      </c>
      <c r="Y532" s="5">
        <v>100000</v>
      </c>
      <c r="Z532" s="6">
        <f>Table1[[#This Row],[subscribers_for_last_30_days]]/Table1[[#This Row],[subscribers]]</f>
        <v>7.874015748031496E-3</v>
      </c>
      <c r="AA532">
        <v>2015</v>
      </c>
      <c r="AB532" t="s">
        <v>47</v>
      </c>
      <c r="AC532">
        <v>4</v>
      </c>
      <c r="AD532" s="1" t="str">
        <f>_xlfn.CONCAT(Table1[[#This Row],[created_month]]," ",Table1[[#This Row],[created_year]])</f>
        <v>Jan 2015</v>
      </c>
      <c r="AE532">
        <f>"Sept 2023" - Table1[[#This Row],[month_created]]</f>
        <v>3165</v>
      </c>
      <c r="AF532" s="2">
        <f>Table1[[#This Row],[age_days]]/365</f>
        <v>8.6712328767123292</v>
      </c>
    </row>
    <row r="533" spans="1:32" x14ac:dyDescent="0.35">
      <c r="A533">
        <v>939</v>
      </c>
      <c r="B533">
        <f>_xlfn.RANK.EQ(Table1[[#This Row],[source_rank]],A:A,1)</f>
        <v>532</v>
      </c>
      <c r="C533" t="s">
        <v>699</v>
      </c>
      <c r="D533" s="4">
        <v>12700000</v>
      </c>
      <c r="E533" s="4">
        <v>4733873025</v>
      </c>
      <c r="F533" s="4">
        <f>Table1[[#This Row],[video views]]/Table1[[#This Row],[age_days]]</f>
        <v>2073531.7674113009</v>
      </c>
      <c r="G533" s="4">
        <f>Table1[[#This Row],[video views]]/Table1[[#This Row],[uploads]]</f>
        <v>5829892.8879310349</v>
      </c>
      <c r="H533" t="s">
        <v>59</v>
      </c>
      <c r="I533" t="s">
        <v>699</v>
      </c>
      <c r="J533" s="4">
        <v>812</v>
      </c>
      <c r="K533" s="4">
        <f>Table1[[#This Row],[uploads]]/Table1[[#This Row],[age_years]]</f>
        <v>129.82041173893998</v>
      </c>
      <c r="L533" t="s">
        <v>25</v>
      </c>
      <c r="M533" t="s">
        <v>26</v>
      </c>
      <c r="N533" t="s">
        <v>128</v>
      </c>
      <c r="O533">
        <v>1472</v>
      </c>
      <c r="P533">
        <v>173</v>
      </c>
      <c r="Q533">
        <v>36</v>
      </c>
      <c r="R533">
        <v>43868000</v>
      </c>
      <c r="S533" s="3">
        <v>11000</v>
      </c>
      <c r="T533" s="3">
        <v>175500</v>
      </c>
      <c r="U533" s="3">
        <f>(Table1[[#This Row],[lowest_monthly_earnings]]+Table1[[#This Row],[highest_monthly_earnings]])/2</f>
        <v>93250</v>
      </c>
      <c r="V533" s="3">
        <v>131600</v>
      </c>
      <c r="W533" s="3">
        <v>2100000</v>
      </c>
      <c r="X533" s="3">
        <f>(Table1[[#This Row],[lowest_yearly_earnings]]+Table1[[#This Row],[highest_yearly_earnings]])/2</f>
        <v>1115800</v>
      </c>
      <c r="Y533" s="5">
        <v>100000</v>
      </c>
      <c r="Z533" s="6">
        <f>Table1[[#This Row],[subscribers_for_last_30_days]]/Table1[[#This Row],[subscribers]]</f>
        <v>7.874015748031496E-3</v>
      </c>
      <c r="AA533">
        <v>2017</v>
      </c>
      <c r="AB533" t="s">
        <v>56</v>
      </c>
      <c r="AC533">
        <v>1</v>
      </c>
      <c r="AD533" s="1" t="str">
        <f>_xlfn.CONCAT(Table1[[#This Row],[created_month]]," ",Table1[[#This Row],[created_year]])</f>
        <v>Jun 2017</v>
      </c>
      <c r="AE533">
        <f>"Sept 2023" - Table1[[#This Row],[month_created]]</f>
        <v>2283</v>
      </c>
      <c r="AF533" s="2">
        <f>Table1[[#This Row],[age_days]]/365</f>
        <v>6.2547945205479456</v>
      </c>
    </row>
    <row r="534" spans="1:32" x14ac:dyDescent="0.35">
      <c r="A534">
        <v>943</v>
      </c>
      <c r="B534">
        <f>_xlfn.RANK.EQ(Table1[[#This Row],[source_rank]],A:A,1)</f>
        <v>533</v>
      </c>
      <c r="C534" t="s">
        <v>700</v>
      </c>
      <c r="D534" s="4">
        <v>12700000</v>
      </c>
      <c r="E534" s="4">
        <v>1714955279</v>
      </c>
      <c r="F534" s="4">
        <f>Table1[[#This Row],[video views]]/Table1[[#This Row],[age_days]]</f>
        <v>605777.20911338751</v>
      </c>
      <c r="G534" s="4">
        <f>Table1[[#This Row],[video views]]/Table1[[#This Row],[uploads]]</f>
        <v>6805378.0912698414</v>
      </c>
      <c r="H534" t="s">
        <v>36</v>
      </c>
      <c r="I534" t="s">
        <v>700</v>
      </c>
      <c r="J534" s="4">
        <v>252</v>
      </c>
      <c r="K534" s="4">
        <f>Table1[[#This Row],[uploads]]/Table1[[#This Row],[age_years]]</f>
        <v>32.490286117979515</v>
      </c>
      <c r="L534" t="s">
        <v>126</v>
      </c>
      <c r="M534" t="s">
        <v>127</v>
      </c>
      <c r="N534" t="s">
        <v>46</v>
      </c>
      <c r="O534">
        <v>5821</v>
      </c>
      <c r="P534">
        <v>11</v>
      </c>
      <c r="Q534">
        <v>57</v>
      </c>
      <c r="R534">
        <v>327600000</v>
      </c>
      <c r="S534" s="3">
        <v>81900</v>
      </c>
      <c r="T534" s="3">
        <v>1300000</v>
      </c>
      <c r="U534" s="3">
        <f>(Table1[[#This Row],[lowest_monthly_earnings]]+Table1[[#This Row],[highest_monthly_earnings]])/2</f>
        <v>690950</v>
      </c>
      <c r="V534" s="3">
        <v>982800</v>
      </c>
      <c r="W534" s="3">
        <v>15700000</v>
      </c>
      <c r="X534" s="3">
        <f>(Table1[[#This Row],[lowest_yearly_earnings]]+Table1[[#This Row],[highest_yearly_earnings]])/2</f>
        <v>8341400</v>
      </c>
      <c r="Y534" s="5">
        <v>1500000</v>
      </c>
      <c r="Z534" s="6">
        <f>Table1[[#This Row],[subscribers_for_last_30_days]]/Table1[[#This Row],[subscribers]]</f>
        <v>0.11811023622047244</v>
      </c>
      <c r="AA534">
        <v>2015</v>
      </c>
      <c r="AB534" t="s">
        <v>52</v>
      </c>
      <c r="AC534">
        <v>3</v>
      </c>
      <c r="AD534" s="1" t="str">
        <f>_xlfn.CONCAT(Table1[[#This Row],[created_month]]," ",Table1[[#This Row],[created_year]])</f>
        <v>Dec 2015</v>
      </c>
      <c r="AE534">
        <f>"Sept 2023" - Table1[[#This Row],[month_created]]</f>
        <v>2831</v>
      </c>
      <c r="AF534" s="2">
        <f>Table1[[#This Row],[age_days]]/365</f>
        <v>7.7561643835616438</v>
      </c>
    </row>
    <row r="535" spans="1:32" x14ac:dyDescent="0.35">
      <c r="A535">
        <v>944</v>
      </c>
      <c r="B535">
        <f>_xlfn.RANK.EQ(Table1[[#This Row],[source_rank]],A:A,1)</f>
        <v>534</v>
      </c>
      <c r="C535" t="s">
        <v>701</v>
      </c>
      <c r="D535" s="4">
        <v>12600000</v>
      </c>
      <c r="E535" s="4">
        <v>3303595310</v>
      </c>
      <c r="F535" s="4">
        <f>Table1[[#This Row],[video views]]/Table1[[#This Row],[age_days]]</f>
        <v>977684.31784551637</v>
      </c>
      <c r="G535" s="4">
        <f>Table1[[#This Row],[video views]]/Table1[[#This Row],[uploads]]</f>
        <v>4004357.9515151517</v>
      </c>
      <c r="H535" t="s">
        <v>38</v>
      </c>
      <c r="I535" t="s">
        <v>701</v>
      </c>
      <c r="J535" s="4">
        <v>825</v>
      </c>
      <c r="K535" s="4">
        <f>Table1[[#This Row],[uploads]]/Table1[[#This Row],[age_years]]</f>
        <v>89.116602545131684</v>
      </c>
      <c r="L535" t="s">
        <v>60</v>
      </c>
      <c r="M535" t="s">
        <v>61</v>
      </c>
      <c r="N535" t="s">
        <v>29</v>
      </c>
      <c r="O535">
        <v>2491</v>
      </c>
      <c r="P535">
        <v>32</v>
      </c>
      <c r="Q535">
        <v>170</v>
      </c>
      <c r="R535">
        <v>58838000</v>
      </c>
      <c r="S535" s="3">
        <v>14700</v>
      </c>
      <c r="T535" s="3">
        <v>235400</v>
      </c>
      <c r="U535" s="3">
        <f>(Table1[[#This Row],[lowest_monthly_earnings]]+Table1[[#This Row],[highest_monthly_earnings]])/2</f>
        <v>125050</v>
      </c>
      <c r="V535" s="3">
        <v>176500</v>
      </c>
      <c r="W535" s="3">
        <v>2800000</v>
      </c>
      <c r="X535" s="3">
        <f>(Table1[[#This Row],[lowest_yearly_earnings]]+Table1[[#This Row],[highest_yearly_earnings]])/2</f>
        <v>1488250</v>
      </c>
      <c r="Y535" s="5">
        <v>100000</v>
      </c>
      <c r="Z535" s="6">
        <f>Table1[[#This Row],[subscribers_for_last_30_days]]/Table1[[#This Row],[subscribers]]</f>
        <v>7.9365079365079361E-3</v>
      </c>
      <c r="AA535">
        <v>2014</v>
      </c>
      <c r="AB535" t="s">
        <v>56</v>
      </c>
      <c r="AC535">
        <v>10</v>
      </c>
      <c r="AD535" s="1" t="str">
        <f>_xlfn.CONCAT(Table1[[#This Row],[created_month]]," ",Table1[[#This Row],[created_year]])</f>
        <v>Jun 2014</v>
      </c>
      <c r="AE535">
        <f>"Sept 2023" - Table1[[#This Row],[month_created]]</f>
        <v>3379</v>
      </c>
      <c r="AF535" s="2">
        <f>Table1[[#This Row],[age_days]]/365</f>
        <v>9.257534246575343</v>
      </c>
    </row>
    <row r="536" spans="1:32" x14ac:dyDescent="0.35">
      <c r="A536">
        <v>945</v>
      </c>
      <c r="B536">
        <f>_xlfn.RANK.EQ(Table1[[#This Row],[source_rank]],A:A,1)</f>
        <v>535</v>
      </c>
      <c r="C536" t="s">
        <v>702</v>
      </c>
      <c r="D536" s="4">
        <v>12600000</v>
      </c>
      <c r="E536" s="4">
        <v>3152402405</v>
      </c>
      <c r="F536" s="4">
        <f>Table1[[#This Row],[video views]]/Table1[[#This Row],[age_days]]</f>
        <v>635565.00100806449</v>
      </c>
      <c r="G536" s="4">
        <f>Table1[[#This Row],[video views]]/Table1[[#This Row],[uploads]]</f>
        <v>2863217.4432334243</v>
      </c>
      <c r="H536" t="s">
        <v>36</v>
      </c>
      <c r="I536" t="s">
        <v>702</v>
      </c>
      <c r="J536" s="4">
        <v>1101</v>
      </c>
      <c r="K536" s="4">
        <f>Table1[[#This Row],[uploads]]/Table1[[#This Row],[age_years]]</f>
        <v>81.021169354838719</v>
      </c>
      <c r="L536" t="s">
        <v>25</v>
      </c>
      <c r="M536" t="s">
        <v>26</v>
      </c>
      <c r="N536" t="s">
        <v>46</v>
      </c>
      <c r="O536">
        <v>2681</v>
      </c>
      <c r="P536">
        <v>174</v>
      </c>
      <c r="Q536">
        <v>61</v>
      </c>
      <c r="R536">
        <v>5952000</v>
      </c>
      <c r="S536" s="3">
        <v>1500</v>
      </c>
      <c r="T536" s="3">
        <v>23800</v>
      </c>
      <c r="U536" s="3">
        <f>(Table1[[#This Row],[lowest_monthly_earnings]]+Table1[[#This Row],[highest_monthly_earnings]])/2</f>
        <v>12650</v>
      </c>
      <c r="V536" s="3">
        <v>17900</v>
      </c>
      <c r="W536" s="3">
        <v>285700</v>
      </c>
      <c r="X536" s="3">
        <f>(Table1[[#This Row],[lowest_yearly_earnings]]+Table1[[#This Row],[highest_yearly_earnings]])/2</f>
        <v>151800</v>
      </c>
      <c r="Y536" s="5">
        <v>100000</v>
      </c>
      <c r="Z536" s="6">
        <f>Table1[[#This Row],[subscribers_for_last_30_days]]/Table1[[#This Row],[subscribers]]</f>
        <v>7.9365079365079361E-3</v>
      </c>
      <c r="AA536">
        <v>2010</v>
      </c>
      <c r="AB536" t="s">
        <v>30</v>
      </c>
      <c r="AC536">
        <v>15</v>
      </c>
      <c r="AD536" s="1" t="str">
        <f>_xlfn.CONCAT(Table1[[#This Row],[created_month]]," ",Table1[[#This Row],[created_year]])</f>
        <v>Feb 2010</v>
      </c>
      <c r="AE536">
        <f>"Sept 2023" - Table1[[#This Row],[month_created]]</f>
        <v>4960</v>
      </c>
      <c r="AF536" s="2">
        <f>Table1[[#This Row],[age_days]]/365</f>
        <v>13.58904109589041</v>
      </c>
    </row>
    <row r="537" spans="1:32" x14ac:dyDescent="0.35">
      <c r="A537">
        <v>946</v>
      </c>
      <c r="B537">
        <f>_xlfn.RANK.EQ(Table1[[#This Row],[source_rank]],A:A,1)</f>
        <v>536</v>
      </c>
      <c r="C537" t="s">
        <v>703</v>
      </c>
      <c r="D537" s="4">
        <v>12600000</v>
      </c>
      <c r="E537" s="4">
        <v>3485373675</v>
      </c>
      <c r="F537" s="4">
        <f>Table1[[#This Row],[video views]]/Table1[[#This Row],[age_days]]</f>
        <v>881034.80156723969</v>
      </c>
      <c r="G537" s="4">
        <f>Table1[[#This Row],[video views]]/Table1[[#This Row],[uploads]]</f>
        <v>5103036.1273792097</v>
      </c>
      <c r="H537" t="s">
        <v>36</v>
      </c>
      <c r="I537" t="s">
        <v>703</v>
      </c>
      <c r="J537" s="4">
        <v>683</v>
      </c>
      <c r="K537" s="4">
        <f>Table1[[#This Row],[uploads]]/Table1[[#This Row],[age_years]]</f>
        <v>63.016936299292212</v>
      </c>
      <c r="L537" t="s">
        <v>54</v>
      </c>
      <c r="M537" t="s">
        <v>55</v>
      </c>
      <c r="N537" t="s">
        <v>46</v>
      </c>
      <c r="O537">
        <v>2313</v>
      </c>
      <c r="P537">
        <v>17</v>
      </c>
      <c r="Q537">
        <v>61</v>
      </c>
      <c r="R537">
        <v>113132000</v>
      </c>
      <c r="S537" s="3">
        <v>28300</v>
      </c>
      <c r="T537" s="3">
        <v>452500</v>
      </c>
      <c r="U537" s="3">
        <f>(Table1[[#This Row],[lowest_monthly_earnings]]+Table1[[#This Row],[highest_monthly_earnings]])/2</f>
        <v>240400</v>
      </c>
      <c r="V537" s="3">
        <v>339400</v>
      </c>
      <c r="W537" s="3">
        <v>5400000</v>
      </c>
      <c r="X537" s="3">
        <f>(Table1[[#This Row],[lowest_yearly_earnings]]+Table1[[#This Row],[highest_yearly_earnings]])/2</f>
        <v>2869700</v>
      </c>
      <c r="Y537" s="5">
        <v>300000</v>
      </c>
      <c r="Z537" s="6">
        <f>Table1[[#This Row],[subscribers_for_last_30_days]]/Table1[[#This Row],[subscribers]]</f>
        <v>2.3809523809523808E-2</v>
      </c>
      <c r="AA537">
        <v>2012</v>
      </c>
      <c r="AB537" t="s">
        <v>91</v>
      </c>
      <c r="AC537">
        <v>5</v>
      </c>
      <c r="AD537" s="1" t="str">
        <f>_xlfn.CONCAT(Table1[[#This Row],[created_month]]," ",Table1[[#This Row],[created_year]])</f>
        <v>Nov 2012</v>
      </c>
      <c r="AE537">
        <f>"Sept 2023" - Table1[[#This Row],[month_created]]</f>
        <v>3956</v>
      </c>
      <c r="AF537" s="2">
        <f>Table1[[#This Row],[age_days]]/365</f>
        <v>10.838356164383562</v>
      </c>
    </row>
    <row r="538" spans="1:32" x14ac:dyDescent="0.35">
      <c r="A538">
        <v>956</v>
      </c>
      <c r="B538">
        <f>_xlfn.RANK.EQ(Table1[[#This Row],[source_rank]],A:A,1)</f>
        <v>537</v>
      </c>
      <c r="C538" t="s">
        <v>704</v>
      </c>
      <c r="D538" s="4">
        <v>12500000</v>
      </c>
      <c r="E538" s="4">
        <v>2983799729</v>
      </c>
      <c r="F538" s="4">
        <f>Table1[[#This Row],[video views]]/Table1[[#This Row],[age_days]]</f>
        <v>852757.85338668188</v>
      </c>
      <c r="G538" s="4">
        <f>Table1[[#This Row],[video views]]/Table1[[#This Row],[uploads]]</f>
        <v>2773048.0752788102</v>
      </c>
      <c r="H538" t="s">
        <v>59</v>
      </c>
      <c r="I538" t="s">
        <v>704</v>
      </c>
      <c r="J538" s="4">
        <v>1076</v>
      </c>
      <c r="K538" s="4">
        <f>Table1[[#This Row],[uploads]]/Table1[[#This Row],[age_years]]</f>
        <v>112.24349814232637</v>
      </c>
      <c r="L538" t="s">
        <v>25</v>
      </c>
      <c r="M538" t="s">
        <v>26</v>
      </c>
      <c r="N538" t="s">
        <v>29</v>
      </c>
      <c r="O538">
        <v>2892</v>
      </c>
      <c r="P538">
        <v>175</v>
      </c>
      <c r="Q538">
        <v>171</v>
      </c>
      <c r="R538">
        <v>111252000</v>
      </c>
      <c r="S538" s="3">
        <v>27800</v>
      </c>
      <c r="T538" s="3">
        <v>445000</v>
      </c>
      <c r="U538" s="3">
        <f>(Table1[[#This Row],[lowest_monthly_earnings]]+Table1[[#This Row],[highest_monthly_earnings]])/2</f>
        <v>236400</v>
      </c>
      <c r="V538" s="3">
        <v>333800</v>
      </c>
      <c r="W538" s="3">
        <v>5300000</v>
      </c>
      <c r="X538" s="3">
        <f>(Table1[[#This Row],[lowest_yearly_earnings]]+Table1[[#This Row],[highest_yearly_earnings]])/2</f>
        <v>2816900</v>
      </c>
      <c r="Y538" s="5">
        <v>200000</v>
      </c>
      <c r="Z538" s="6">
        <f>Table1[[#This Row],[subscribers_for_last_30_days]]/Table1[[#This Row],[subscribers]]</f>
        <v>1.6E-2</v>
      </c>
      <c r="AA538">
        <v>2014</v>
      </c>
      <c r="AB538" t="s">
        <v>30</v>
      </c>
      <c r="AC538">
        <v>28</v>
      </c>
      <c r="AD538" s="1" t="str">
        <f>_xlfn.CONCAT(Table1[[#This Row],[created_month]]," ",Table1[[#This Row],[created_year]])</f>
        <v>Feb 2014</v>
      </c>
      <c r="AE538">
        <f>"Sept 2023" - Table1[[#This Row],[month_created]]</f>
        <v>3499</v>
      </c>
      <c r="AF538" s="2">
        <f>Table1[[#This Row],[age_days]]/365</f>
        <v>9.5863013698630137</v>
      </c>
    </row>
    <row r="539" spans="1:32" x14ac:dyDescent="0.35">
      <c r="A539">
        <v>961</v>
      </c>
      <c r="B539">
        <f>_xlfn.RANK.EQ(Table1[[#This Row],[source_rank]],A:A,1)</f>
        <v>538</v>
      </c>
      <c r="C539" t="s">
        <v>705</v>
      </c>
      <c r="D539" s="4">
        <v>12500000</v>
      </c>
      <c r="E539" s="4">
        <v>4935793409</v>
      </c>
      <c r="F539" s="4">
        <f>Table1[[#This Row],[video views]]/Table1[[#This Row],[age_days]]</f>
        <v>779499.90666456101</v>
      </c>
      <c r="G539" s="4">
        <f>Table1[[#This Row],[video views]]/Table1[[#This Row],[uploads]]</f>
        <v>32657.959777948337</v>
      </c>
      <c r="H539" t="s">
        <v>29</v>
      </c>
      <c r="I539" t="s">
        <v>705</v>
      </c>
      <c r="J539" s="4">
        <v>151136</v>
      </c>
      <c r="K539" s="4">
        <f>Table1[[#This Row],[uploads]]/Table1[[#This Row],[age_years]]</f>
        <v>8712.0404295641183</v>
      </c>
      <c r="L539" t="s">
        <v>21</v>
      </c>
      <c r="M539" t="s">
        <v>22</v>
      </c>
      <c r="N539" t="s">
        <v>86</v>
      </c>
      <c r="O539">
        <v>1395</v>
      </c>
      <c r="P539">
        <v>123</v>
      </c>
      <c r="Q539">
        <v>24</v>
      </c>
      <c r="R539">
        <v>58527000</v>
      </c>
      <c r="S539" s="3">
        <v>14600</v>
      </c>
      <c r="T539" s="3">
        <v>234100</v>
      </c>
      <c r="U539" s="3">
        <f>(Table1[[#This Row],[lowest_monthly_earnings]]+Table1[[#This Row],[highest_monthly_earnings]])/2</f>
        <v>124350</v>
      </c>
      <c r="V539" s="3">
        <v>175600</v>
      </c>
      <c r="W539" s="3">
        <v>2800000</v>
      </c>
      <c r="X539" s="3">
        <f>(Table1[[#This Row],[lowest_yearly_earnings]]+Table1[[#This Row],[highest_yearly_earnings]])/2</f>
        <v>1487800</v>
      </c>
      <c r="Y539" s="5">
        <v>100000</v>
      </c>
      <c r="Z539" s="6">
        <f>Table1[[#This Row],[subscribers_for_last_30_days]]/Table1[[#This Row],[subscribers]]</f>
        <v>8.0000000000000002E-3</v>
      </c>
      <c r="AA539">
        <v>2006</v>
      </c>
      <c r="AB539" t="s">
        <v>37</v>
      </c>
      <c r="AC539">
        <v>8</v>
      </c>
      <c r="AD539" s="1" t="str">
        <f>_xlfn.CONCAT(Table1[[#This Row],[created_month]]," ",Table1[[#This Row],[created_year]])</f>
        <v>May 2006</v>
      </c>
      <c r="AE539">
        <f>"Sept 2023" - Table1[[#This Row],[month_created]]</f>
        <v>6332</v>
      </c>
      <c r="AF539" s="2">
        <f>Table1[[#This Row],[age_days]]/365</f>
        <v>17.347945205479451</v>
      </c>
    </row>
    <row r="540" spans="1:32" x14ac:dyDescent="0.35">
      <c r="A540">
        <v>962</v>
      </c>
      <c r="B540">
        <f>_xlfn.RANK.EQ(Table1[[#This Row],[source_rank]],A:A,1)</f>
        <v>539</v>
      </c>
      <c r="C540" t="s">
        <v>706</v>
      </c>
      <c r="D540" s="4">
        <v>12500000</v>
      </c>
      <c r="E540" s="4">
        <v>7489455451</v>
      </c>
      <c r="F540" s="4">
        <f>Table1[[#This Row],[video views]]/Table1[[#This Row],[age_days]]</f>
        <v>1382583.6165774413</v>
      </c>
      <c r="G540" s="4">
        <f>Table1[[#This Row],[video views]]/Table1[[#This Row],[uploads]]</f>
        <v>19865929.578249335</v>
      </c>
      <c r="H540" t="s">
        <v>20</v>
      </c>
      <c r="I540" t="s">
        <v>706</v>
      </c>
      <c r="J540" s="4">
        <v>377</v>
      </c>
      <c r="K540" s="4">
        <f>Table1[[#This Row],[uploads]]/Table1[[#This Row],[age_years]]</f>
        <v>25.402436773121654</v>
      </c>
      <c r="L540" t="s">
        <v>139</v>
      </c>
      <c r="M540" t="s">
        <v>140</v>
      </c>
      <c r="N540" t="s">
        <v>29</v>
      </c>
      <c r="O540">
        <v>743</v>
      </c>
      <c r="P540">
        <v>33</v>
      </c>
      <c r="Q540">
        <v>171</v>
      </c>
      <c r="R540">
        <v>115881000</v>
      </c>
      <c r="S540" s="3">
        <v>29000</v>
      </c>
      <c r="T540" s="3">
        <v>463500</v>
      </c>
      <c r="U540" s="3">
        <f>(Table1[[#This Row],[lowest_monthly_earnings]]+Table1[[#This Row],[highest_monthly_earnings]])/2</f>
        <v>246250</v>
      </c>
      <c r="V540" s="3">
        <v>347600</v>
      </c>
      <c r="W540" s="3">
        <v>5600000</v>
      </c>
      <c r="X540" s="3">
        <f>(Table1[[#This Row],[lowest_yearly_earnings]]+Table1[[#This Row],[highest_yearly_earnings]])/2</f>
        <v>2973800</v>
      </c>
      <c r="Y540" s="5">
        <v>100000</v>
      </c>
      <c r="Z540" s="6">
        <f>Table1[[#This Row],[subscribers_for_last_30_days]]/Table1[[#This Row],[subscribers]]</f>
        <v>8.0000000000000002E-3</v>
      </c>
      <c r="AA540">
        <v>2008</v>
      </c>
      <c r="AB540" t="s">
        <v>91</v>
      </c>
      <c r="AC540">
        <v>27</v>
      </c>
      <c r="AD540" s="1" t="str">
        <f>_xlfn.CONCAT(Table1[[#This Row],[created_month]]," ",Table1[[#This Row],[created_year]])</f>
        <v>Nov 2008</v>
      </c>
      <c r="AE540">
        <f>"Sept 2023" - Table1[[#This Row],[month_created]]</f>
        <v>5417</v>
      </c>
      <c r="AF540" s="2">
        <f>Table1[[#This Row],[age_days]]/365</f>
        <v>14.841095890410958</v>
      </c>
    </row>
    <row r="541" spans="1:32" x14ac:dyDescent="0.35">
      <c r="A541">
        <v>963</v>
      </c>
      <c r="B541">
        <f>_xlfn.RANK.EQ(Table1[[#This Row],[source_rank]],A:A,1)</f>
        <v>540</v>
      </c>
      <c r="C541" t="s">
        <v>707</v>
      </c>
      <c r="D541" s="4">
        <v>12500000</v>
      </c>
      <c r="E541" s="4">
        <v>10384848759</v>
      </c>
      <c r="F541" s="4">
        <f>Table1[[#This Row],[video views]]/Table1[[#This Row],[age_days]]</f>
        <v>4266577.1400986034</v>
      </c>
      <c r="G541" s="4">
        <f>Table1[[#This Row],[video views]]/Table1[[#This Row],[uploads]]</f>
        <v>6112330.0523837553</v>
      </c>
      <c r="H541" t="s">
        <v>29</v>
      </c>
      <c r="I541" t="s">
        <v>707</v>
      </c>
      <c r="J541" s="4">
        <v>1699</v>
      </c>
      <c r="K541" s="4">
        <f>Table1[[#This Row],[uploads]]/Table1[[#This Row],[age_years]]</f>
        <v>254.78019720624485</v>
      </c>
      <c r="L541" t="s">
        <v>21</v>
      </c>
      <c r="M541" t="s">
        <v>22</v>
      </c>
      <c r="N541" t="s">
        <v>29</v>
      </c>
      <c r="O541">
        <v>413</v>
      </c>
      <c r="P541">
        <v>123</v>
      </c>
      <c r="Q541">
        <v>171</v>
      </c>
      <c r="R541">
        <v>235715000</v>
      </c>
      <c r="S541" s="3">
        <v>58900</v>
      </c>
      <c r="T541" s="3">
        <v>942900</v>
      </c>
      <c r="U541" s="3">
        <f>(Table1[[#This Row],[lowest_monthly_earnings]]+Table1[[#This Row],[highest_monthly_earnings]])/2</f>
        <v>500900</v>
      </c>
      <c r="V541" s="3">
        <v>707100</v>
      </c>
      <c r="W541" s="3">
        <v>11300000</v>
      </c>
      <c r="X541" s="3">
        <f>(Table1[[#This Row],[lowest_yearly_earnings]]+Table1[[#This Row],[highest_yearly_earnings]])/2</f>
        <v>6003550</v>
      </c>
      <c r="Y541" s="5">
        <v>400000</v>
      </c>
      <c r="Z541" s="6">
        <f>Table1[[#This Row],[subscribers_for_last_30_days]]/Table1[[#This Row],[subscribers]]</f>
        <v>3.2000000000000001E-2</v>
      </c>
      <c r="AA541">
        <v>2017</v>
      </c>
      <c r="AB541" t="s">
        <v>47</v>
      </c>
      <c r="AC541">
        <v>18</v>
      </c>
      <c r="AD541" s="1" t="str">
        <f>_xlfn.CONCAT(Table1[[#This Row],[created_month]]," ",Table1[[#This Row],[created_year]])</f>
        <v>Jan 2017</v>
      </c>
      <c r="AE541">
        <f>"Sept 2023" - Table1[[#This Row],[month_created]]</f>
        <v>2434</v>
      </c>
      <c r="AF541" s="2">
        <f>Table1[[#This Row],[age_days]]/365</f>
        <v>6.6684931506849319</v>
      </c>
    </row>
    <row r="542" spans="1:32" x14ac:dyDescent="0.35">
      <c r="A542">
        <v>964</v>
      </c>
      <c r="B542">
        <f>_xlfn.RANK.EQ(Table1[[#This Row],[source_rank]],A:A,1)</f>
        <v>541</v>
      </c>
      <c r="C542" t="s">
        <v>708</v>
      </c>
      <c r="D542" s="4">
        <v>12500000</v>
      </c>
      <c r="E542" s="4">
        <v>11552190002</v>
      </c>
      <c r="F542" s="4">
        <f>Table1[[#This Row],[video views]]/Table1[[#This Row],[age_days]]</f>
        <v>2096966.7819931023</v>
      </c>
      <c r="G542" s="4">
        <f>Table1[[#This Row],[video views]]/Table1[[#This Row],[uploads]]</f>
        <v>112485.90543238007</v>
      </c>
      <c r="H542" t="s">
        <v>29</v>
      </c>
      <c r="I542" t="s">
        <v>708</v>
      </c>
      <c r="J542" s="4">
        <v>102699</v>
      </c>
      <c r="K542" s="4">
        <f>Table1[[#This Row],[uploads]]/Table1[[#This Row],[age_years]]</f>
        <v>6804.3447086585584</v>
      </c>
      <c r="L542" t="s">
        <v>21</v>
      </c>
      <c r="M542" t="s">
        <v>22</v>
      </c>
      <c r="N542" t="s">
        <v>29</v>
      </c>
      <c r="O542">
        <v>342</v>
      </c>
      <c r="P542">
        <v>123</v>
      </c>
      <c r="Q542">
        <v>171</v>
      </c>
      <c r="R542">
        <v>349940000</v>
      </c>
      <c r="S542" s="3">
        <v>87500</v>
      </c>
      <c r="T542" s="3">
        <v>1400000</v>
      </c>
      <c r="U542" s="3">
        <f>(Table1[[#This Row],[lowest_monthly_earnings]]+Table1[[#This Row],[highest_monthly_earnings]])/2</f>
        <v>743750</v>
      </c>
      <c r="V542" s="3">
        <v>1000000</v>
      </c>
      <c r="W542" s="3">
        <v>16800000</v>
      </c>
      <c r="X542" s="3">
        <f>(Table1[[#This Row],[lowest_yearly_earnings]]+Table1[[#This Row],[highest_yearly_earnings]])/2</f>
        <v>8900000</v>
      </c>
      <c r="Y542" s="5">
        <v>200000</v>
      </c>
      <c r="Z542" s="6">
        <f>Table1[[#This Row],[subscribers_for_last_30_days]]/Table1[[#This Row],[subscribers]]</f>
        <v>1.6E-2</v>
      </c>
      <c r="AA542">
        <v>2008</v>
      </c>
      <c r="AB542" t="s">
        <v>57</v>
      </c>
      <c r="AC542">
        <v>26</v>
      </c>
      <c r="AD542" s="1" t="str">
        <f>_xlfn.CONCAT(Table1[[#This Row],[created_month]]," ",Table1[[#This Row],[created_year]])</f>
        <v>Aug 2008</v>
      </c>
      <c r="AE542">
        <f>"Sept 2023" - Table1[[#This Row],[month_created]]</f>
        <v>5509</v>
      </c>
      <c r="AF542" s="2">
        <f>Table1[[#This Row],[age_days]]/365</f>
        <v>15.093150684931507</v>
      </c>
    </row>
    <row r="543" spans="1:32" x14ac:dyDescent="0.35">
      <c r="A543">
        <v>965</v>
      </c>
      <c r="B543">
        <f>_xlfn.RANK.EQ(Table1[[#This Row],[source_rank]],A:A,1)</f>
        <v>542</v>
      </c>
      <c r="C543" t="s">
        <v>709</v>
      </c>
      <c r="D543" s="4">
        <v>12500000</v>
      </c>
      <c r="E543" s="4">
        <v>11691081301</v>
      </c>
      <c r="F543" s="4">
        <f>Table1[[#This Row],[video views]]/Table1[[#This Row],[age_days]]</f>
        <v>3959052.2522858111</v>
      </c>
      <c r="G543" s="4">
        <f>Table1[[#This Row],[video views]]/Table1[[#This Row],[uploads]]</f>
        <v>981866.23843117489</v>
      </c>
      <c r="H543" t="s">
        <v>29</v>
      </c>
      <c r="I543" t="s">
        <v>709</v>
      </c>
      <c r="J543" s="4">
        <v>11907</v>
      </c>
      <c r="K543" s="4">
        <f>Table1[[#This Row],[uploads]]/Table1[[#This Row],[age_years]]</f>
        <v>1471.7422959701996</v>
      </c>
      <c r="L543" t="s">
        <v>21</v>
      </c>
      <c r="M543" t="s">
        <v>22</v>
      </c>
      <c r="N543" t="s">
        <v>29</v>
      </c>
      <c r="O543">
        <v>337</v>
      </c>
      <c r="P543">
        <v>122</v>
      </c>
      <c r="Q543">
        <v>170</v>
      </c>
      <c r="R543">
        <v>180021000</v>
      </c>
      <c r="S543" s="3">
        <v>45000</v>
      </c>
      <c r="T543" s="3">
        <v>720100</v>
      </c>
      <c r="U543" s="3">
        <f>(Table1[[#This Row],[lowest_monthly_earnings]]+Table1[[#This Row],[highest_monthly_earnings]])/2</f>
        <v>382550</v>
      </c>
      <c r="V543" s="3">
        <v>540100</v>
      </c>
      <c r="W543" s="3">
        <v>8600000</v>
      </c>
      <c r="X543" s="3">
        <f>(Table1[[#This Row],[lowest_yearly_earnings]]+Table1[[#This Row],[highest_yearly_earnings]])/2</f>
        <v>4570050</v>
      </c>
      <c r="Y543" s="5">
        <v>100000</v>
      </c>
      <c r="Z543" s="6">
        <f>Table1[[#This Row],[subscribers_for_last_30_days]]/Table1[[#This Row],[subscribers]]</f>
        <v>8.0000000000000002E-3</v>
      </c>
      <c r="AA543">
        <v>2015</v>
      </c>
      <c r="AB543" t="s">
        <v>57</v>
      </c>
      <c r="AC543">
        <v>19</v>
      </c>
      <c r="AD543" s="1" t="str">
        <f>_xlfn.CONCAT(Table1[[#This Row],[created_month]]," ",Table1[[#This Row],[created_year]])</f>
        <v>Aug 2015</v>
      </c>
      <c r="AE543">
        <f>"Sept 2023" - Table1[[#This Row],[month_created]]</f>
        <v>2953</v>
      </c>
      <c r="AF543" s="2">
        <f>Table1[[#This Row],[age_days]]/365</f>
        <v>8.0904109589041102</v>
      </c>
    </row>
    <row r="544" spans="1:32" x14ac:dyDescent="0.35">
      <c r="A544">
        <v>966</v>
      </c>
      <c r="B544">
        <f>_xlfn.RANK.EQ(Table1[[#This Row],[source_rank]],A:A,1)</f>
        <v>543</v>
      </c>
      <c r="C544" t="s">
        <v>710</v>
      </c>
      <c r="D544" s="4">
        <v>12500000</v>
      </c>
      <c r="E544" s="4">
        <v>16690788752</v>
      </c>
      <c r="F544" s="4">
        <f>Table1[[#This Row],[video views]]/Table1[[#This Row],[age_days]]</f>
        <v>3808074.0935432352</v>
      </c>
      <c r="G544" s="4">
        <f>Table1[[#This Row],[video views]]/Table1[[#This Row],[uploads]]</f>
        <v>65971497.043478258</v>
      </c>
      <c r="H544" t="s">
        <v>20</v>
      </c>
      <c r="I544" t="s">
        <v>710</v>
      </c>
      <c r="J544" s="4">
        <v>253</v>
      </c>
      <c r="K544" s="4">
        <f>Table1[[#This Row],[uploads]]/Table1[[#This Row],[age_years]]</f>
        <v>21.068902578142826</v>
      </c>
      <c r="L544" t="s">
        <v>70</v>
      </c>
      <c r="M544" t="s">
        <v>71</v>
      </c>
      <c r="N544" t="s">
        <v>20</v>
      </c>
      <c r="O544">
        <v>171</v>
      </c>
      <c r="P544">
        <v>54</v>
      </c>
      <c r="Q544">
        <v>149</v>
      </c>
      <c r="R544">
        <v>213700000</v>
      </c>
      <c r="S544" s="3">
        <v>53400</v>
      </c>
      <c r="T544" s="3">
        <v>854800</v>
      </c>
      <c r="U544" s="3">
        <f>(Table1[[#This Row],[lowest_monthly_earnings]]+Table1[[#This Row],[highest_monthly_earnings]])/2</f>
        <v>454100</v>
      </c>
      <c r="V544" s="3">
        <v>641100</v>
      </c>
      <c r="W544" s="3">
        <v>10300000</v>
      </c>
      <c r="X544" s="3">
        <f>(Table1[[#This Row],[lowest_yearly_earnings]]+Table1[[#This Row],[highest_yearly_earnings]])/2</f>
        <v>5470550</v>
      </c>
      <c r="Y544" s="5">
        <v>100000</v>
      </c>
      <c r="Z544" s="6">
        <f>Table1[[#This Row],[subscribers_for_last_30_days]]/Table1[[#This Row],[subscribers]]</f>
        <v>8.0000000000000002E-3</v>
      </c>
      <c r="AA544">
        <v>2011</v>
      </c>
      <c r="AB544" t="s">
        <v>33</v>
      </c>
      <c r="AC544">
        <v>29</v>
      </c>
      <c r="AD544" s="1" t="str">
        <f>_xlfn.CONCAT(Table1[[#This Row],[created_month]]," ",Table1[[#This Row],[created_year]])</f>
        <v>Sep 2011</v>
      </c>
      <c r="AE544">
        <f>"Sept 2023" - Table1[[#This Row],[month_created]]</f>
        <v>4383</v>
      </c>
      <c r="AF544" s="2">
        <f>Table1[[#This Row],[age_days]]/365</f>
        <v>12.008219178082191</v>
      </c>
    </row>
    <row r="545" spans="1:32" x14ac:dyDescent="0.35">
      <c r="A545">
        <v>971</v>
      </c>
      <c r="B545">
        <f>_xlfn.RANK.EQ(Table1[[#This Row],[source_rank]],A:A,1)</f>
        <v>544</v>
      </c>
      <c r="C545" t="s">
        <v>711</v>
      </c>
      <c r="D545" s="4">
        <v>12400000</v>
      </c>
      <c r="E545" s="4">
        <v>7597013023</v>
      </c>
      <c r="F545" s="4">
        <f>Table1[[#This Row],[video views]]/Table1[[#This Row],[age_days]]</f>
        <v>4618244.9987841947</v>
      </c>
      <c r="G545" s="4">
        <f>Table1[[#This Row],[video views]]/Table1[[#This Row],[uploads]]</f>
        <v>19087972.419597991</v>
      </c>
      <c r="H545" t="s">
        <v>119</v>
      </c>
      <c r="I545" t="s">
        <v>711</v>
      </c>
      <c r="J545" s="4">
        <v>398</v>
      </c>
      <c r="K545" s="4">
        <f>Table1[[#This Row],[uploads]]/Table1[[#This Row],[age_years]]</f>
        <v>88.310030395136778</v>
      </c>
      <c r="L545" t="s">
        <v>25</v>
      </c>
      <c r="M545" t="s">
        <v>26</v>
      </c>
      <c r="N545" t="s">
        <v>119</v>
      </c>
      <c r="O545">
        <v>720</v>
      </c>
      <c r="P545">
        <v>176</v>
      </c>
      <c r="Q545">
        <v>43</v>
      </c>
      <c r="R545">
        <v>903672000</v>
      </c>
      <c r="S545" s="3">
        <v>225900</v>
      </c>
      <c r="T545" s="3">
        <v>3600000</v>
      </c>
      <c r="U545" s="3">
        <f>(Table1[[#This Row],[lowest_monthly_earnings]]+Table1[[#This Row],[highest_monthly_earnings]])/2</f>
        <v>1912950</v>
      </c>
      <c r="V545" s="3">
        <v>2700000</v>
      </c>
      <c r="W545" s="3">
        <v>43400000</v>
      </c>
      <c r="X545" s="3">
        <f>(Table1[[#This Row],[lowest_yearly_earnings]]+Table1[[#This Row],[highest_yearly_earnings]])/2</f>
        <v>23050000</v>
      </c>
      <c r="Y545" s="5">
        <v>1200000</v>
      </c>
      <c r="Z545" s="6">
        <f>Table1[[#This Row],[subscribers_for_last_30_days]]/Table1[[#This Row],[subscribers]]</f>
        <v>9.6774193548387094E-2</v>
      </c>
      <c r="AA545">
        <v>2019</v>
      </c>
      <c r="AB545" t="s">
        <v>23</v>
      </c>
      <c r="AC545">
        <v>24</v>
      </c>
      <c r="AD545" s="1" t="str">
        <f>_xlfn.CONCAT(Table1[[#This Row],[created_month]]," ",Table1[[#This Row],[created_year]])</f>
        <v>Mar 2019</v>
      </c>
      <c r="AE545">
        <f>"Sept 2023" - Table1[[#This Row],[month_created]]</f>
        <v>1645</v>
      </c>
      <c r="AF545" s="2">
        <f>Table1[[#This Row],[age_days]]/365</f>
        <v>4.506849315068493</v>
      </c>
    </row>
    <row r="546" spans="1:32" x14ac:dyDescent="0.35">
      <c r="A546">
        <v>978</v>
      </c>
      <c r="B546">
        <f>_xlfn.RANK.EQ(Table1[[#This Row],[source_rank]],A:A,1)</f>
        <v>545</v>
      </c>
      <c r="C546" t="s">
        <v>712</v>
      </c>
      <c r="D546" s="4">
        <v>12400000</v>
      </c>
      <c r="E546" s="4">
        <v>2840137980</v>
      </c>
      <c r="F546" s="4">
        <f>Table1[[#This Row],[video views]]/Table1[[#This Row],[age_days]]</f>
        <v>691199.31370163057</v>
      </c>
      <c r="G546" s="4">
        <f>Table1[[#This Row],[video views]]/Table1[[#This Row],[uploads]]</f>
        <v>2773572.24609375</v>
      </c>
      <c r="H546" t="s">
        <v>38</v>
      </c>
      <c r="I546" t="s">
        <v>712</v>
      </c>
      <c r="J546" s="4">
        <v>1024</v>
      </c>
      <c r="K546" s="4">
        <f>Table1[[#This Row],[uploads]]/Table1[[#This Row],[age_years]]</f>
        <v>90.961304453638348</v>
      </c>
      <c r="L546" t="s">
        <v>149</v>
      </c>
      <c r="M546" t="s">
        <v>150</v>
      </c>
      <c r="N546" t="s">
        <v>27</v>
      </c>
      <c r="O546">
        <v>3116</v>
      </c>
      <c r="P546">
        <v>19</v>
      </c>
      <c r="Q546">
        <v>68</v>
      </c>
      <c r="R546">
        <v>24022000</v>
      </c>
      <c r="S546" s="3">
        <v>6000</v>
      </c>
      <c r="T546" s="3">
        <v>96100</v>
      </c>
      <c r="U546" s="3">
        <f>(Table1[[#This Row],[lowest_monthly_earnings]]+Table1[[#This Row],[highest_monthly_earnings]])/2</f>
        <v>51050</v>
      </c>
      <c r="V546" s="3">
        <v>72100</v>
      </c>
      <c r="W546" s="3">
        <v>1200000</v>
      </c>
      <c r="X546" s="3">
        <f>(Table1[[#This Row],[lowest_yearly_earnings]]+Table1[[#This Row],[highest_yearly_earnings]])/2</f>
        <v>636050</v>
      </c>
      <c r="Y546" s="5">
        <v>100000</v>
      </c>
      <c r="Z546" s="6">
        <f>Table1[[#This Row],[subscribers_for_last_30_days]]/Table1[[#This Row],[subscribers]]</f>
        <v>8.0645161290322578E-3</v>
      </c>
      <c r="AA546">
        <v>2012</v>
      </c>
      <c r="AB546" t="s">
        <v>56</v>
      </c>
      <c r="AC546">
        <v>16</v>
      </c>
      <c r="AD546" s="1" t="str">
        <f>_xlfn.CONCAT(Table1[[#This Row],[created_month]]," ",Table1[[#This Row],[created_year]])</f>
        <v>Jun 2012</v>
      </c>
      <c r="AE546">
        <f>"Sept 2023" - Table1[[#This Row],[month_created]]</f>
        <v>4109</v>
      </c>
      <c r="AF546" s="2">
        <f>Table1[[#This Row],[age_days]]/365</f>
        <v>11.257534246575343</v>
      </c>
    </row>
    <row r="547" spans="1:32" x14ac:dyDescent="0.35">
      <c r="A547">
        <v>980</v>
      </c>
      <c r="B547">
        <f>_xlfn.RANK.EQ(Table1[[#This Row],[source_rank]],A:A,1)</f>
        <v>546</v>
      </c>
      <c r="C547" t="s">
        <v>713</v>
      </c>
      <c r="D547" s="4">
        <v>12400000</v>
      </c>
      <c r="E547" s="4">
        <v>6933660906</v>
      </c>
      <c r="F547" s="4">
        <f>Table1[[#This Row],[video views]]/Table1[[#This Row],[age_days]]</f>
        <v>1739067.194883371</v>
      </c>
      <c r="G547" s="4">
        <f>Table1[[#This Row],[video views]]/Table1[[#This Row],[uploads]]</f>
        <v>558310.72598437872</v>
      </c>
      <c r="H547" t="s">
        <v>38</v>
      </c>
      <c r="I547" t="s">
        <v>713</v>
      </c>
      <c r="J547" s="4">
        <v>12419</v>
      </c>
      <c r="K547" s="4">
        <f>Table1[[#This Row],[uploads]]/Table1[[#This Row],[age_years]]</f>
        <v>1136.9287684976173</v>
      </c>
      <c r="L547" t="s">
        <v>149</v>
      </c>
      <c r="M547" t="s">
        <v>150</v>
      </c>
      <c r="N547" t="s">
        <v>27</v>
      </c>
      <c r="O547">
        <v>847</v>
      </c>
      <c r="P547">
        <v>19</v>
      </c>
      <c r="Q547">
        <v>68</v>
      </c>
      <c r="R547">
        <v>82648000</v>
      </c>
      <c r="S547" s="3">
        <v>20700</v>
      </c>
      <c r="T547" s="3">
        <v>330600</v>
      </c>
      <c r="U547" s="3">
        <f>(Table1[[#This Row],[lowest_monthly_earnings]]+Table1[[#This Row],[highest_monthly_earnings]])/2</f>
        <v>175650</v>
      </c>
      <c r="V547" s="3">
        <v>247900</v>
      </c>
      <c r="W547" s="3">
        <v>4000000</v>
      </c>
      <c r="X547" s="3">
        <f>(Table1[[#This Row],[lowest_yearly_earnings]]+Table1[[#This Row],[highest_yearly_earnings]])/2</f>
        <v>2123950</v>
      </c>
      <c r="Y547" s="5">
        <v>100000</v>
      </c>
      <c r="Z547" s="6">
        <f>Table1[[#This Row],[subscribers_for_last_30_days]]/Table1[[#This Row],[subscribers]]</f>
        <v>8.0645161290322578E-3</v>
      </c>
      <c r="AA547">
        <v>2012</v>
      </c>
      <c r="AB547" t="s">
        <v>83</v>
      </c>
      <c r="AC547">
        <v>29</v>
      </c>
      <c r="AD547" s="1" t="str">
        <f>_xlfn.CONCAT(Table1[[#This Row],[created_month]]," ",Table1[[#This Row],[created_year]])</f>
        <v>Oct 2012</v>
      </c>
      <c r="AE547">
        <f>"Sept 2023" - Table1[[#This Row],[month_created]]</f>
        <v>3987</v>
      </c>
      <c r="AF547" s="2">
        <f>Table1[[#This Row],[age_days]]/365</f>
        <v>10.923287671232877</v>
      </c>
    </row>
    <row r="548" spans="1:32" x14ac:dyDescent="0.35">
      <c r="A548">
        <v>981</v>
      </c>
      <c r="B548">
        <f>_xlfn.RANK.EQ(Table1[[#This Row],[source_rank]],A:A,1)</f>
        <v>547</v>
      </c>
      <c r="C548" t="s">
        <v>714</v>
      </c>
      <c r="D548" s="4">
        <v>12400000</v>
      </c>
      <c r="E548" s="4">
        <v>7683670251</v>
      </c>
      <c r="F548" s="4">
        <f>Table1[[#This Row],[video views]]/Table1[[#This Row],[age_days]]</f>
        <v>1883714.2071586172</v>
      </c>
      <c r="G548" s="4">
        <f>Table1[[#This Row],[video views]]/Table1[[#This Row],[uploads]]</f>
        <v>6339661.9232673263</v>
      </c>
      <c r="H548" t="s">
        <v>24</v>
      </c>
      <c r="I548" t="s">
        <v>714</v>
      </c>
      <c r="J548" s="4">
        <v>1212</v>
      </c>
      <c r="K548" s="4">
        <f>Table1[[#This Row],[uploads]]/Table1[[#This Row],[age_years]]</f>
        <v>108.45305221868105</v>
      </c>
      <c r="L548" t="s">
        <v>21</v>
      </c>
      <c r="M548" t="s">
        <v>22</v>
      </c>
      <c r="N548" t="s">
        <v>29</v>
      </c>
      <c r="O548">
        <v>709</v>
      </c>
      <c r="P548">
        <v>124</v>
      </c>
      <c r="Q548">
        <v>172</v>
      </c>
      <c r="R548">
        <v>95163000</v>
      </c>
      <c r="S548" s="3">
        <v>23800</v>
      </c>
      <c r="T548" s="3">
        <v>380700</v>
      </c>
      <c r="U548" s="3">
        <f>(Table1[[#This Row],[lowest_monthly_earnings]]+Table1[[#This Row],[highest_monthly_earnings]])/2</f>
        <v>202250</v>
      </c>
      <c r="V548" s="3">
        <v>285500</v>
      </c>
      <c r="W548" s="3">
        <v>4600000</v>
      </c>
      <c r="X548" s="3">
        <f>(Table1[[#This Row],[lowest_yearly_earnings]]+Table1[[#This Row],[highest_yearly_earnings]])/2</f>
        <v>2442750</v>
      </c>
      <c r="Y548" s="5">
        <v>100000</v>
      </c>
      <c r="Z548" s="6">
        <f>Table1[[#This Row],[subscribers_for_last_30_days]]/Table1[[#This Row],[subscribers]]</f>
        <v>8.0645161290322578E-3</v>
      </c>
      <c r="AA548">
        <v>2012</v>
      </c>
      <c r="AB548" t="s">
        <v>62</v>
      </c>
      <c r="AC548">
        <v>6</v>
      </c>
      <c r="AD548" s="1" t="str">
        <f>_xlfn.CONCAT(Table1[[#This Row],[created_month]]," ",Table1[[#This Row],[created_year]])</f>
        <v>Jul 2012</v>
      </c>
      <c r="AE548">
        <f>"Sept 2023" - Table1[[#This Row],[month_created]]</f>
        <v>4079</v>
      </c>
      <c r="AF548" s="2">
        <f>Table1[[#This Row],[age_days]]/365</f>
        <v>11.175342465753424</v>
      </c>
    </row>
    <row r="549" spans="1:32" x14ac:dyDescent="0.35">
      <c r="A549">
        <v>985</v>
      </c>
      <c r="B549">
        <f>_xlfn.RANK.EQ(Table1[[#This Row],[source_rank]],A:A,1)</f>
        <v>548</v>
      </c>
      <c r="C549" t="s">
        <v>715</v>
      </c>
      <c r="D549" s="4">
        <v>12400000</v>
      </c>
      <c r="E549" s="4">
        <v>2315226648</v>
      </c>
      <c r="F549" s="4">
        <f>Table1[[#This Row],[video views]]/Table1[[#This Row],[age_days]]</f>
        <v>894946.52029377653</v>
      </c>
      <c r="G549" s="4">
        <f>Table1[[#This Row],[video views]]/Table1[[#This Row],[uploads]]</f>
        <v>3175893.8930041152</v>
      </c>
      <c r="H549" t="s">
        <v>59</v>
      </c>
      <c r="I549" t="s">
        <v>715</v>
      </c>
      <c r="J549" s="4">
        <v>729</v>
      </c>
      <c r="K549" s="4">
        <f>Table1[[#This Row],[uploads]]/Table1[[#This Row],[age_years]]</f>
        <v>102.85465790490916</v>
      </c>
      <c r="L549" t="s">
        <v>21</v>
      </c>
      <c r="M549" t="s">
        <v>22</v>
      </c>
      <c r="N549" t="s">
        <v>128</v>
      </c>
      <c r="O549">
        <v>4042</v>
      </c>
      <c r="P549">
        <v>124</v>
      </c>
      <c r="Q549">
        <v>38</v>
      </c>
      <c r="R549">
        <v>30968000</v>
      </c>
      <c r="S549" s="3">
        <v>7700</v>
      </c>
      <c r="T549" s="3">
        <v>123900</v>
      </c>
      <c r="U549" s="3">
        <f>(Table1[[#This Row],[lowest_monthly_earnings]]+Table1[[#This Row],[highest_monthly_earnings]])/2</f>
        <v>65800</v>
      </c>
      <c r="V549" s="3">
        <v>92900</v>
      </c>
      <c r="W549" s="3">
        <v>1500000</v>
      </c>
      <c r="X549" s="3">
        <f>(Table1[[#This Row],[lowest_yearly_earnings]]+Table1[[#This Row],[highest_yearly_earnings]])/2</f>
        <v>796450</v>
      </c>
      <c r="Y549" s="5">
        <v>100000</v>
      </c>
      <c r="Z549" s="6">
        <f>Table1[[#This Row],[subscribers_for_last_30_days]]/Table1[[#This Row],[subscribers]]</f>
        <v>8.0645161290322578E-3</v>
      </c>
      <c r="AA549">
        <v>2016</v>
      </c>
      <c r="AB549" t="s">
        <v>57</v>
      </c>
      <c r="AC549">
        <v>10</v>
      </c>
      <c r="AD549" s="1" t="str">
        <f>_xlfn.CONCAT(Table1[[#This Row],[created_month]]," ",Table1[[#This Row],[created_year]])</f>
        <v>Aug 2016</v>
      </c>
      <c r="AE549">
        <f>"Sept 2023" - Table1[[#This Row],[month_created]]</f>
        <v>2587</v>
      </c>
      <c r="AF549" s="2">
        <f>Table1[[#This Row],[age_days]]/365</f>
        <v>7.087671232876712</v>
      </c>
    </row>
    <row r="550" spans="1:32" x14ac:dyDescent="0.35">
      <c r="A550">
        <v>989</v>
      </c>
      <c r="B550">
        <f>_xlfn.RANK.EQ(Table1[[#This Row],[source_rank]],A:A,1)</f>
        <v>549</v>
      </c>
      <c r="C550" t="s">
        <v>716</v>
      </c>
      <c r="D550" s="4">
        <v>12400000</v>
      </c>
      <c r="E550" s="4">
        <v>4779139505</v>
      </c>
      <c r="F550" s="4">
        <f>Table1[[#This Row],[video views]]/Table1[[#This Row],[age_days]]</f>
        <v>1764171.0981912145</v>
      </c>
      <c r="G550" s="4">
        <f>Table1[[#This Row],[video views]]/Table1[[#This Row],[uploads]]</f>
        <v>3566522.0186567162</v>
      </c>
      <c r="H550" t="s">
        <v>32</v>
      </c>
      <c r="I550" t="s">
        <v>716</v>
      </c>
      <c r="J550" s="4">
        <v>1340</v>
      </c>
      <c r="K550" s="4">
        <f>Table1[[#This Row],[uploads]]/Table1[[#This Row],[age_years]]</f>
        <v>180.54632705795495</v>
      </c>
      <c r="L550" t="s">
        <v>25</v>
      </c>
      <c r="M550" t="s">
        <v>26</v>
      </c>
      <c r="N550" t="s">
        <v>27</v>
      </c>
      <c r="O550">
        <v>1442</v>
      </c>
      <c r="P550">
        <v>175</v>
      </c>
      <c r="Q550">
        <v>68</v>
      </c>
      <c r="R550">
        <v>177600000</v>
      </c>
      <c r="S550" s="3">
        <v>44400</v>
      </c>
      <c r="T550" s="3">
        <v>710400</v>
      </c>
      <c r="U550" s="3">
        <f>(Table1[[#This Row],[lowest_monthly_earnings]]+Table1[[#This Row],[highest_monthly_earnings]])/2</f>
        <v>377400</v>
      </c>
      <c r="V550" s="3">
        <v>532800</v>
      </c>
      <c r="W550" s="3">
        <v>8500000</v>
      </c>
      <c r="X550" s="3">
        <f>(Table1[[#This Row],[lowest_yearly_earnings]]+Table1[[#This Row],[highest_yearly_earnings]])/2</f>
        <v>4516400</v>
      </c>
      <c r="Y550" s="5">
        <v>400000</v>
      </c>
      <c r="Z550" s="6">
        <f>Table1[[#This Row],[subscribers_for_last_30_days]]/Table1[[#This Row],[subscribers]]</f>
        <v>3.2258064516129031E-2</v>
      </c>
      <c r="AA550">
        <v>2016</v>
      </c>
      <c r="AB550" t="s">
        <v>41</v>
      </c>
      <c r="AC550">
        <v>6</v>
      </c>
      <c r="AD550" s="1" t="str">
        <f>_xlfn.CONCAT(Table1[[#This Row],[created_month]]," ",Table1[[#This Row],[created_year]])</f>
        <v>Apr 2016</v>
      </c>
      <c r="AE550">
        <f>"Sept 2023" - Table1[[#This Row],[month_created]]</f>
        <v>2709</v>
      </c>
      <c r="AF550" s="2">
        <f>Table1[[#This Row],[age_days]]/365</f>
        <v>7.4219178082191783</v>
      </c>
    </row>
    <row r="551" spans="1:32" x14ac:dyDescent="0.35">
      <c r="A551">
        <v>990</v>
      </c>
      <c r="B551">
        <f>_xlfn.RANK.EQ(Table1[[#This Row],[source_rank]],A:A,1)</f>
        <v>550</v>
      </c>
      <c r="C551" t="s">
        <v>717</v>
      </c>
      <c r="D551" s="4">
        <v>12400000</v>
      </c>
      <c r="E551" s="4">
        <v>6993406259</v>
      </c>
      <c r="F551" s="4">
        <f>Table1[[#This Row],[video views]]/Table1[[#This Row],[age_days]]</f>
        <v>1641259.3895799108</v>
      </c>
      <c r="G551" s="4">
        <f>Table1[[#This Row],[video views]]/Table1[[#This Row],[uploads]]</f>
        <v>70640467.262626261</v>
      </c>
      <c r="H551" t="s">
        <v>20</v>
      </c>
      <c r="I551" t="s">
        <v>717</v>
      </c>
      <c r="J551" s="4">
        <v>99</v>
      </c>
      <c r="K551" s="4">
        <f>Table1[[#This Row],[uploads]]/Table1[[#This Row],[age_years]]</f>
        <v>8.4804036611124154</v>
      </c>
      <c r="L551" t="s">
        <v>25</v>
      </c>
      <c r="M551" t="s">
        <v>26</v>
      </c>
      <c r="N551" t="s">
        <v>29</v>
      </c>
      <c r="O551">
        <v>833</v>
      </c>
      <c r="P551">
        <v>175</v>
      </c>
      <c r="Q551">
        <v>171</v>
      </c>
      <c r="R551">
        <v>49412000</v>
      </c>
      <c r="S551" s="3">
        <v>12400</v>
      </c>
      <c r="T551" s="3">
        <v>197600</v>
      </c>
      <c r="U551" s="3">
        <f>(Table1[[#This Row],[lowest_monthly_earnings]]+Table1[[#This Row],[highest_monthly_earnings]])/2</f>
        <v>105000</v>
      </c>
      <c r="V551" s="3">
        <v>148200</v>
      </c>
      <c r="W551" s="3">
        <v>2400000</v>
      </c>
      <c r="X551" s="3">
        <f>(Table1[[#This Row],[lowest_yearly_earnings]]+Table1[[#This Row],[highest_yearly_earnings]])/2</f>
        <v>1274100</v>
      </c>
      <c r="Y551" s="5">
        <v>100000</v>
      </c>
      <c r="Z551" s="6">
        <f>Table1[[#This Row],[subscribers_for_last_30_days]]/Table1[[#This Row],[subscribers]]</f>
        <v>8.0645161290322578E-3</v>
      </c>
      <c r="AA551">
        <v>2012</v>
      </c>
      <c r="AB551" t="s">
        <v>47</v>
      </c>
      <c r="AC551">
        <v>17</v>
      </c>
      <c r="AD551" s="1" t="str">
        <f>_xlfn.CONCAT(Table1[[#This Row],[created_month]]," ",Table1[[#This Row],[created_year]])</f>
        <v>Jan 2012</v>
      </c>
      <c r="AE551">
        <f>"Sept 2023" - Table1[[#This Row],[month_created]]</f>
        <v>4261</v>
      </c>
      <c r="AF551" s="2">
        <f>Table1[[#This Row],[age_days]]/365</f>
        <v>11.673972602739726</v>
      </c>
    </row>
    <row r="552" spans="1:32" x14ac:dyDescent="0.35">
      <c r="A552">
        <v>991</v>
      </c>
      <c r="B552">
        <f>_xlfn.RANK.EQ(Table1[[#This Row],[source_rank]],A:A,1)</f>
        <v>551</v>
      </c>
      <c r="C552" t="s">
        <v>718</v>
      </c>
      <c r="D552" s="4">
        <v>12300000</v>
      </c>
      <c r="E552" s="4">
        <v>9029609749</v>
      </c>
      <c r="F552" s="4">
        <f>Table1[[#This Row],[video views]]/Table1[[#This Row],[age_days]]</f>
        <v>3757640.3449854348</v>
      </c>
      <c r="G552" s="4">
        <f>Table1[[#This Row],[video views]]/Table1[[#This Row],[uploads]]</f>
        <v>7524674.7908333335</v>
      </c>
      <c r="H552" t="s">
        <v>51</v>
      </c>
      <c r="I552" t="s">
        <v>718</v>
      </c>
      <c r="J552" s="4">
        <v>1200</v>
      </c>
      <c r="K552" s="4">
        <f>Table1[[#This Row],[uploads]]/Table1[[#This Row],[age_years]]</f>
        <v>182.27215980024968</v>
      </c>
      <c r="L552" t="s">
        <v>70</v>
      </c>
      <c r="M552" t="s">
        <v>71</v>
      </c>
      <c r="N552" t="s">
        <v>29</v>
      </c>
      <c r="O552">
        <v>525</v>
      </c>
      <c r="P552">
        <v>55</v>
      </c>
      <c r="Q552">
        <v>172</v>
      </c>
      <c r="R552">
        <v>552513000</v>
      </c>
      <c r="S552" s="3">
        <v>138100</v>
      </c>
      <c r="T552" s="3">
        <v>2200000</v>
      </c>
      <c r="U552" s="3">
        <f>(Table1[[#This Row],[lowest_monthly_earnings]]+Table1[[#This Row],[highest_monthly_earnings]])/2</f>
        <v>1169050</v>
      </c>
      <c r="V552" s="3">
        <v>1700000</v>
      </c>
      <c r="W552" s="3">
        <v>26500000</v>
      </c>
      <c r="X552" s="3">
        <f>(Table1[[#This Row],[lowest_yearly_earnings]]+Table1[[#This Row],[highest_yearly_earnings]])/2</f>
        <v>14100000</v>
      </c>
      <c r="Y552" s="5">
        <v>700000</v>
      </c>
      <c r="Z552" s="6">
        <f>Table1[[#This Row],[subscribers_for_last_30_days]]/Table1[[#This Row],[subscribers]]</f>
        <v>5.6910569105691054E-2</v>
      </c>
      <c r="AA552">
        <v>2017</v>
      </c>
      <c r="AB552" t="s">
        <v>30</v>
      </c>
      <c r="AC552">
        <v>12</v>
      </c>
      <c r="AD552" s="1" t="str">
        <f>_xlfn.CONCAT(Table1[[#This Row],[created_month]]," ",Table1[[#This Row],[created_year]])</f>
        <v>Feb 2017</v>
      </c>
      <c r="AE552">
        <f>"Sept 2023" - Table1[[#This Row],[month_created]]</f>
        <v>2403</v>
      </c>
      <c r="AF552" s="2">
        <f>Table1[[#This Row],[age_days]]/365</f>
        <v>6.5835616438356164</v>
      </c>
    </row>
    <row r="553" spans="1:32" x14ac:dyDescent="0.35">
      <c r="A553">
        <v>992</v>
      </c>
      <c r="B553">
        <f>_xlfn.RANK.EQ(Table1[[#This Row],[source_rank]],A:A,1)</f>
        <v>552</v>
      </c>
      <c r="C553" t="s">
        <v>719</v>
      </c>
      <c r="D553" s="4">
        <v>12300000</v>
      </c>
      <c r="E553" s="4">
        <v>1674409945</v>
      </c>
      <c r="F553" s="4">
        <f>Table1[[#This Row],[video views]]/Table1[[#This Row],[age_days]]</f>
        <v>916982.44523548742</v>
      </c>
      <c r="G553" s="4">
        <f>Table1[[#This Row],[video views]]/Table1[[#This Row],[uploads]]</f>
        <v>1116273.2966666666</v>
      </c>
      <c r="H553" t="s">
        <v>36</v>
      </c>
      <c r="I553" t="s">
        <v>719</v>
      </c>
      <c r="J553" s="4">
        <v>1500</v>
      </c>
      <c r="K553" s="4">
        <f>Table1[[#This Row],[uploads]]/Table1[[#This Row],[age_years]]</f>
        <v>299.8357064622125</v>
      </c>
      <c r="L553" t="s">
        <v>21</v>
      </c>
      <c r="M553" t="s">
        <v>22</v>
      </c>
      <c r="N553" t="s">
        <v>27</v>
      </c>
      <c r="O553">
        <v>6141</v>
      </c>
      <c r="P553">
        <v>125</v>
      </c>
      <c r="Q553">
        <v>69</v>
      </c>
      <c r="R553">
        <v>64735000</v>
      </c>
      <c r="S553" s="3">
        <v>16200</v>
      </c>
      <c r="T553" s="3">
        <v>258900</v>
      </c>
      <c r="U553" s="3">
        <f>(Table1[[#This Row],[lowest_monthly_earnings]]+Table1[[#This Row],[highest_monthly_earnings]])/2</f>
        <v>137550</v>
      </c>
      <c r="V553" s="3">
        <v>194200</v>
      </c>
      <c r="W553" s="3">
        <v>3100000</v>
      </c>
      <c r="X553" s="3">
        <f>(Table1[[#This Row],[lowest_yearly_earnings]]+Table1[[#This Row],[highest_yearly_earnings]])/2</f>
        <v>1647100</v>
      </c>
      <c r="Y553" s="5">
        <v>300000</v>
      </c>
      <c r="Z553" s="6">
        <f>Table1[[#This Row],[subscribers_for_last_30_days]]/Table1[[#This Row],[subscribers]]</f>
        <v>2.4390243902439025E-2</v>
      </c>
      <c r="AA553">
        <v>2018</v>
      </c>
      <c r="AB553" t="s">
        <v>33</v>
      </c>
      <c r="AC553">
        <v>14</v>
      </c>
      <c r="AD553" s="1" t="str">
        <f>_xlfn.CONCAT(Table1[[#This Row],[created_month]]," ",Table1[[#This Row],[created_year]])</f>
        <v>Sep 2018</v>
      </c>
      <c r="AE553">
        <f>"Sept 2023" - Table1[[#This Row],[month_created]]</f>
        <v>1826</v>
      </c>
      <c r="AF553" s="2">
        <f>Table1[[#This Row],[age_days]]/365</f>
        <v>5.0027397260273974</v>
      </c>
    </row>
    <row r="554" spans="1:32" x14ac:dyDescent="0.35">
      <c r="A554">
        <v>994</v>
      </c>
      <c r="B554">
        <f>_xlfn.RANK.EQ(Table1[[#This Row],[source_rank]],A:A,1)</f>
        <v>553</v>
      </c>
      <c r="C554" t="s">
        <v>720</v>
      </c>
      <c r="D554" s="4">
        <v>12300000</v>
      </c>
      <c r="E554" s="4">
        <v>374123483</v>
      </c>
      <c r="F554" s="4">
        <f>Table1[[#This Row],[video views]]/Table1[[#This Row],[age_days]]</f>
        <v>90367.991062801928</v>
      </c>
      <c r="G554" s="4">
        <f>Table1[[#This Row],[video views]]/Table1[[#This Row],[uploads]]</f>
        <v>9592909.82051282</v>
      </c>
      <c r="H554" t="s">
        <v>38</v>
      </c>
      <c r="I554" t="s">
        <v>720</v>
      </c>
      <c r="J554" s="4">
        <v>39</v>
      </c>
      <c r="K554" s="4">
        <f>Table1[[#This Row],[uploads]]/Table1[[#This Row],[age_years]]</f>
        <v>3.4384057971014497</v>
      </c>
      <c r="L554" t="s">
        <v>367</v>
      </c>
      <c r="M554" t="s">
        <v>368</v>
      </c>
      <c r="N554" t="s">
        <v>27</v>
      </c>
      <c r="O554">
        <v>35112</v>
      </c>
      <c r="P554">
        <v>4</v>
      </c>
      <c r="Q554">
        <v>69</v>
      </c>
      <c r="R554">
        <v>3871000</v>
      </c>
      <c r="S554" s="3">
        <v>968</v>
      </c>
      <c r="T554" s="3">
        <v>15500</v>
      </c>
      <c r="U554" s="3">
        <f>(Table1[[#This Row],[lowest_monthly_earnings]]+Table1[[#This Row],[highest_monthly_earnings]])/2</f>
        <v>8234</v>
      </c>
      <c r="V554" s="3">
        <v>11600</v>
      </c>
      <c r="W554" s="3">
        <v>185800</v>
      </c>
      <c r="X554" s="3">
        <f>(Table1[[#This Row],[lowest_yearly_earnings]]+Table1[[#This Row],[highest_yearly_earnings]])/2</f>
        <v>98700</v>
      </c>
      <c r="Y554" s="5">
        <v>100000</v>
      </c>
      <c r="Z554" s="6">
        <f>Table1[[#This Row],[subscribers_for_last_30_days]]/Table1[[#This Row],[subscribers]]</f>
        <v>8.130081300813009E-3</v>
      </c>
      <c r="AA554">
        <v>2012</v>
      </c>
      <c r="AB554" t="s">
        <v>37</v>
      </c>
      <c r="AC554">
        <v>9</v>
      </c>
      <c r="AD554" s="1" t="str">
        <f>_xlfn.CONCAT(Table1[[#This Row],[created_month]]," ",Table1[[#This Row],[created_year]])</f>
        <v>May 2012</v>
      </c>
      <c r="AE554">
        <f>"Sept 2023" - Table1[[#This Row],[month_created]]</f>
        <v>4140</v>
      </c>
      <c r="AF554" s="2">
        <f>Table1[[#This Row],[age_days]]/365</f>
        <v>11.342465753424657</v>
      </c>
    </row>
    <row r="555" spans="1:32" x14ac:dyDescent="0.35">
      <c r="A555">
        <v>995</v>
      </c>
      <c r="B555">
        <f>_xlfn.RANK.EQ(Table1[[#This Row],[source_rank]],A:A,1)</f>
        <v>554</v>
      </c>
      <c r="C555" t="s">
        <v>721</v>
      </c>
      <c r="D555" s="4">
        <v>12300000</v>
      </c>
      <c r="E555" s="4">
        <v>2129773714</v>
      </c>
      <c r="F555" s="4">
        <f>Table1[[#This Row],[video views]]/Table1[[#This Row],[age_days]]</f>
        <v>958494.02070207021</v>
      </c>
      <c r="G555" s="4">
        <f>Table1[[#This Row],[video views]]/Table1[[#This Row],[uploads]]</f>
        <v>34351188.935483873</v>
      </c>
      <c r="H555" t="s">
        <v>119</v>
      </c>
      <c r="I555" t="s">
        <v>721</v>
      </c>
      <c r="J555" s="4">
        <v>62</v>
      </c>
      <c r="K555" s="4">
        <f>Table1[[#This Row],[uploads]]/Table1[[#This Row],[age_years]]</f>
        <v>10.184518451845186</v>
      </c>
      <c r="L555" t="s">
        <v>21</v>
      </c>
      <c r="M555" t="s">
        <v>22</v>
      </c>
      <c r="N555" t="s">
        <v>119</v>
      </c>
      <c r="O555">
        <v>4568</v>
      </c>
      <c r="P555">
        <v>125</v>
      </c>
      <c r="Q555">
        <v>44</v>
      </c>
      <c r="R555">
        <v>24000000</v>
      </c>
      <c r="S555" s="3">
        <v>6000</v>
      </c>
      <c r="T555" s="3">
        <v>96000</v>
      </c>
      <c r="U555" s="3">
        <f>(Table1[[#This Row],[lowest_monthly_earnings]]+Table1[[#This Row],[highest_monthly_earnings]])/2</f>
        <v>51000</v>
      </c>
      <c r="V555" s="3">
        <v>72000</v>
      </c>
      <c r="W555" s="3">
        <v>1200000</v>
      </c>
      <c r="X555" s="3">
        <f>(Table1[[#This Row],[lowest_yearly_earnings]]+Table1[[#This Row],[highest_yearly_earnings]])/2</f>
        <v>636000</v>
      </c>
      <c r="Y555" s="5">
        <v>100000</v>
      </c>
      <c r="Z555" s="6">
        <f>Table1[[#This Row],[subscribers_for_last_30_days]]/Table1[[#This Row],[subscribers]]</f>
        <v>8.130081300813009E-3</v>
      </c>
      <c r="AA555">
        <v>2017</v>
      </c>
      <c r="AB555" t="s">
        <v>57</v>
      </c>
      <c r="AC555">
        <v>1</v>
      </c>
      <c r="AD555" s="1" t="str">
        <f>_xlfn.CONCAT(Table1[[#This Row],[created_month]]," ",Table1[[#This Row],[created_year]])</f>
        <v>Aug 2017</v>
      </c>
      <c r="AE555">
        <f>"Sept 2023" - Table1[[#This Row],[month_created]]</f>
        <v>2222</v>
      </c>
      <c r="AF555" s="2">
        <f>Table1[[#This Row],[age_days]]/365</f>
        <v>6.087671232876712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66094-BC1F-4890-8DE1-4A5975789FDA}">
  <dimension ref="A1:C45"/>
  <sheetViews>
    <sheetView topLeftCell="A21" zoomScale="118" zoomScaleNormal="70" workbookViewId="0">
      <selection activeCell="A26" sqref="A26"/>
    </sheetView>
  </sheetViews>
  <sheetFormatPr defaultRowHeight="14.5" x14ac:dyDescent="0.35"/>
  <cols>
    <col min="1" max="1" width="12.36328125" bestFit="1" customWidth="1"/>
    <col min="2" max="2" width="16.453125" bestFit="1" customWidth="1"/>
    <col min="3" max="4" width="43" bestFit="1" customWidth="1"/>
  </cols>
  <sheetData>
    <row r="1" spans="1:3" x14ac:dyDescent="0.35">
      <c r="A1" s="10" t="s">
        <v>2</v>
      </c>
      <c r="B1" t="s">
        <v>749</v>
      </c>
    </row>
    <row r="3" spans="1:3" x14ac:dyDescent="0.35">
      <c r="A3" s="10" t="s">
        <v>744</v>
      </c>
      <c r="B3" t="s">
        <v>755</v>
      </c>
      <c r="C3" t="s">
        <v>754</v>
      </c>
    </row>
    <row r="4" spans="1:3" x14ac:dyDescent="0.35">
      <c r="A4" s="11">
        <v>2005</v>
      </c>
      <c r="B4" s="14">
        <v>2.5316455696202531E-2</v>
      </c>
      <c r="C4">
        <v>229680435.85714287</v>
      </c>
    </row>
    <row r="5" spans="1:3" x14ac:dyDescent="0.35">
      <c r="A5" s="11">
        <v>2006</v>
      </c>
      <c r="B5" s="14">
        <v>7.956600361663653E-2</v>
      </c>
      <c r="C5">
        <v>322898210.36363637</v>
      </c>
    </row>
    <row r="6" spans="1:3" x14ac:dyDescent="0.35">
      <c r="A6" s="11">
        <v>2007</v>
      </c>
      <c r="B6" s="14">
        <v>5.0632911392405063E-2</v>
      </c>
      <c r="C6">
        <v>479874395.89285713</v>
      </c>
    </row>
    <row r="7" spans="1:3" x14ac:dyDescent="0.35">
      <c r="A7" s="11">
        <v>2008</v>
      </c>
      <c r="B7" s="14">
        <v>5.2441229656419529E-2</v>
      </c>
      <c r="C7">
        <v>233445206.89655173</v>
      </c>
    </row>
    <row r="8" spans="1:3" x14ac:dyDescent="0.35">
      <c r="A8" s="11">
        <v>2009</v>
      </c>
      <c r="B8" s="14">
        <v>5.4249547920433995E-2</v>
      </c>
      <c r="C8">
        <v>164857866.66666666</v>
      </c>
    </row>
    <row r="9" spans="1:3" x14ac:dyDescent="0.35">
      <c r="A9" s="11">
        <v>2010</v>
      </c>
      <c r="B9" s="14">
        <v>3.4358047016274866E-2</v>
      </c>
      <c r="C9">
        <v>120033916.84210527</v>
      </c>
    </row>
    <row r="10" spans="1:3" x14ac:dyDescent="0.35">
      <c r="A10" s="11">
        <v>2011</v>
      </c>
      <c r="B10" s="14">
        <v>8.6799276672694395E-2</v>
      </c>
      <c r="C10">
        <v>141939105.47916666</v>
      </c>
    </row>
    <row r="11" spans="1:3" x14ac:dyDescent="0.35">
      <c r="A11" s="11">
        <v>2012</v>
      </c>
      <c r="B11" s="14">
        <v>7.4141048824593131E-2</v>
      </c>
      <c r="C11">
        <v>153785865.29268292</v>
      </c>
    </row>
    <row r="12" spans="1:3" x14ac:dyDescent="0.35">
      <c r="A12" s="11">
        <v>2013</v>
      </c>
      <c r="B12" s="14">
        <v>8.4990958408679929E-2</v>
      </c>
      <c r="C12">
        <v>159977063.82978722</v>
      </c>
    </row>
    <row r="13" spans="1:3" x14ac:dyDescent="0.35">
      <c r="A13" s="11">
        <v>2014</v>
      </c>
      <c r="B13" s="14">
        <v>0.11934900542495479</v>
      </c>
      <c r="C13">
        <v>204398178.39393941</v>
      </c>
    </row>
    <row r="14" spans="1:3" x14ac:dyDescent="0.35">
      <c r="A14" s="11">
        <v>2015</v>
      </c>
      <c r="B14" s="14">
        <v>8.6799276672694395E-2</v>
      </c>
      <c r="C14">
        <v>153441784.27083334</v>
      </c>
    </row>
    <row r="15" spans="1:3" x14ac:dyDescent="0.35">
      <c r="A15" s="11">
        <v>2016</v>
      </c>
      <c r="B15" s="14">
        <v>8.3182640144665462E-2</v>
      </c>
      <c r="C15">
        <v>444185619.60869563</v>
      </c>
    </row>
    <row r="16" spans="1:3" x14ac:dyDescent="0.35">
      <c r="A16" s="11">
        <v>2017</v>
      </c>
      <c r="B16" s="14">
        <v>6.6907775768535266E-2</v>
      </c>
      <c r="C16">
        <v>144004378.37837839</v>
      </c>
    </row>
    <row r="17" spans="1:3" x14ac:dyDescent="0.35">
      <c r="A17" s="11">
        <v>2018</v>
      </c>
      <c r="B17" s="14">
        <v>3.074141048824593E-2</v>
      </c>
      <c r="C17">
        <v>175738328.7647059</v>
      </c>
    </row>
    <row r="18" spans="1:3" x14ac:dyDescent="0.35">
      <c r="A18" s="11">
        <v>2019</v>
      </c>
      <c r="B18" s="14">
        <v>1.8083182640144666E-2</v>
      </c>
      <c r="C18">
        <v>218467773.5</v>
      </c>
    </row>
    <row r="19" spans="1:3" x14ac:dyDescent="0.35">
      <c r="A19" s="11">
        <v>2020</v>
      </c>
      <c r="B19" s="14">
        <v>3.074141048824593E-2</v>
      </c>
      <c r="C19">
        <v>594797075.17647064</v>
      </c>
    </row>
    <row r="20" spans="1:3" x14ac:dyDescent="0.35">
      <c r="A20" s="11">
        <v>2021</v>
      </c>
      <c r="B20" s="14">
        <v>1.9891500904159132E-2</v>
      </c>
      <c r="C20">
        <v>439136973.45454544</v>
      </c>
    </row>
    <row r="21" spans="1:3" x14ac:dyDescent="0.35">
      <c r="A21" s="11">
        <v>2022</v>
      </c>
      <c r="B21" s="14">
        <v>1.8083182640144665E-3</v>
      </c>
      <c r="C21">
        <v>248</v>
      </c>
    </row>
    <row r="22" spans="1:3" x14ac:dyDescent="0.35">
      <c r="A22" s="11" t="s">
        <v>745</v>
      </c>
      <c r="B22" s="14">
        <v>1</v>
      </c>
      <c r="C22">
        <v>239102195.08499095</v>
      </c>
    </row>
    <row r="26" spans="1:3" x14ac:dyDescent="0.35">
      <c r="A26" s="10" t="s">
        <v>744</v>
      </c>
      <c r="B26" t="s">
        <v>746</v>
      </c>
    </row>
    <row r="27" spans="1:3" x14ac:dyDescent="0.35">
      <c r="A27" s="11">
        <v>2005</v>
      </c>
      <c r="B27" s="15">
        <v>14</v>
      </c>
    </row>
    <row r="28" spans="1:3" x14ac:dyDescent="0.35">
      <c r="A28" s="11">
        <v>2006</v>
      </c>
      <c r="B28" s="15">
        <v>44</v>
      </c>
    </row>
    <row r="29" spans="1:3" x14ac:dyDescent="0.35">
      <c r="A29" s="11">
        <v>2007</v>
      </c>
      <c r="B29" s="15">
        <v>28</v>
      </c>
    </row>
    <row r="30" spans="1:3" x14ac:dyDescent="0.35">
      <c r="A30" s="11">
        <v>2008</v>
      </c>
      <c r="B30" s="15">
        <v>29</v>
      </c>
    </row>
    <row r="31" spans="1:3" x14ac:dyDescent="0.35">
      <c r="A31" s="11">
        <v>2009</v>
      </c>
      <c r="B31" s="15">
        <v>30</v>
      </c>
    </row>
    <row r="32" spans="1:3" x14ac:dyDescent="0.35">
      <c r="A32" s="11">
        <v>2010</v>
      </c>
      <c r="B32" s="15">
        <v>19</v>
      </c>
    </row>
    <row r="33" spans="1:2" x14ac:dyDescent="0.35">
      <c r="A33" s="11">
        <v>2011</v>
      </c>
      <c r="B33" s="15">
        <v>48</v>
      </c>
    </row>
    <row r="34" spans="1:2" x14ac:dyDescent="0.35">
      <c r="A34" s="11">
        <v>2012</v>
      </c>
      <c r="B34" s="15">
        <v>41</v>
      </c>
    </row>
    <row r="35" spans="1:2" x14ac:dyDescent="0.35">
      <c r="A35" s="11">
        <v>2013</v>
      </c>
      <c r="B35" s="15">
        <v>47</v>
      </c>
    </row>
    <row r="36" spans="1:2" x14ac:dyDescent="0.35">
      <c r="A36" s="11">
        <v>2014</v>
      </c>
      <c r="B36" s="15">
        <v>66</v>
      </c>
    </row>
    <row r="37" spans="1:2" x14ac:dyDescent="0.35">
      <c r="A37" s="11">
        <v>2015</v>
      </c>
      <c r="B37" s="15">
        <v>48</v>
      </c>
    </row>
    <row r="38" spans="1:2" x14ac:dyDescent="0.35">
      <c r="A38" s="11">
        <v>2016</v>
      </c>
      <c r="B38" s="15">
        <v>46</v>
      </c>
    </row>
    <row r="39" spans="1:2" x14ac:dyDescent="0.35">
      <c r="A39" s="11">
        <v>2017</v>
      </c>
      <c r="B39" s="15">
        <v>37</v>
      </c>
    </row>
    <row r="40" spans="1:2" x14ac:dyDescent="0.35">
      <c r="A40" s="11">
        <v>2018</v>
      </c>
      <c r="B40" s="15">
        <v>17</v>
      </c>
    </row>
    <row r="41" spans="1:2" x14ac:dyDescent="0.35">
      <c r="A41" s="11">
        <v>2019</v>
      </c>
      <c r="B41" s="15">
        <v>10</v>
      </c>
    </row>
    <row r="42" spans="1:2" x14ac:dyDescent="0.35">
      <c r="A42" s="11">
        <v>2020</v>
      </c>
      <c r="B42" s="15">
        <v>17</v>
      </c>
    </row>
    <row r="43" spans="1:2" x14ac:dyDescent="0.35">
      <c r="A43" s="11">
        <v>2021</v>
      </c>
      <c r="B43" s="15">
        <v>11</v>
      </c>
    </row>
    <row r="44" spans="1:2" x14ac:dyDescent="0.35">
      <c r="A44" s="11">
        <v>2022</v>
      </c>
      <c r="B44" s="15">
        <v>1</v>
      </c>
    </row>
    <row r="45" spans="1:2" x14ac:dyDescent="0.35">
      <c r="A45" s="11" t="s">
        <v>745</v>
      </c>
      <c r="B45" s="15">
        <v>553</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Presentation</vt:lpstr>
      <vt:lpstr>country x subscribers</vt:lpstr>
      <vt:lpstr>Dashboard</vt:lpstr>
      <vt:lpstr>Overview</vt:lpstr>
      <vt:lpstr>averages stats X category</vt:lpstr>
      <vt:lpstr>avg earnings per category</vt:lpstr>
      <vt:lpstr>growth x category</vt:lpstr>
      <vt:lpstr>Global YouTube Statistics</vt:lpstr>
      <vt:lpstr>DNR - Channel Age x 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Annie</dc:creator>
  <cp:lastModifiedBy>Sid Hawker</cp:lastModifiedBy>
  <dcterms:created xsi:type="dcterms:W3CDTF">2023-09-15T15:52:50Z</dcterms:created>
  <dcterms:modified xsi:type="dcterms:W3CDTF">2023-09-16T04:10:17Z</dcterms:modified>
</cp:coreProperties>
</file>