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projects_python\eth_retail_trading_strat\eth_trader_profit\tx_database\"/>
    </mc:Choice>
  </mc:AlternateContent>
  <xr:revisionPtr revIDLastSave="0" documentId="13_ncr:1_{45251291-52EB-419B-A99E-26796AE3121E}" xr6:coauthVersionLast="47" xr6:coauthVersionMax="47" xr10:uidLastSave="{00000000-0000-0000-0000-000000000000}"/>
  <bookViews>
    <workbookView xWindow="-20520" yWindow="-120" windowWidth="20640" windowHeight="11040" xr2:uid="{8D93CC80-FAEF-4C34-9518-02A8100FF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K2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7" i="1"/>
  <c r="F9" i="1"/>
  <c r="F7" i="1"/>
  <c r="J7" i="1" s="1"/>
  <c r="L7" i="1" s="1"/>
  <c r="M7" i="1" l="1"/>
  <c r="F10" i="1"/>
  <c r="J8" i="1"/>
  <c r="L8" i="1" s="1"/>
  <c r="M8" i="1" s="1"/>
  <c r="F11" i="1" l="1"/>
  <c r="J10" i="1" s="1"/>
  <c r="L10" i="1" s="1"/>
  <c r="M10" i="1" s="1"/>
  <c r="J9" i="1"/>
  <c r="L9" i="1" s="1"/>
  <c r="M9" i="1" l="1"/>
  <c r="F12" i="1"/>
  <c r="J11" i="1" s="1"/>
  <c r="L11" i="1" s="1"/>
  <c r="M11" i="1" l="1"/>
  <c r="F13" i="1"/>
  <c r="J12" i="1"/>
  <c r="L12" i="1" s="1"/>
  <c r="M12" i="1" s="1"/>
  <c r="F14" i="1" l="1"/>
  <c r="J13" i="1" s="1"/>
  <c r="L13" i="1" s="1"/>
  <c r="M13" i="1" s="1"/>
  <c r="F15" i="1" l="1"/>
  <c r="J14" i="1" s="1"/>
  <c r="L14" i="1" s="1"/>
  <c r="M14" i="1" l="1"/>
  <c r="F16" i="1"/>
  <c r="J15" i="1" s="1"/>
  <c r="L15" i="1" s="1"/>
  <c r="M15" i="1" l="1"/>
  <c r="F17" i="1"/>
  <c r="F18" i="1" l="1"/>
  <c r="J17" i="1" s="1"/>
  <c r="L17" i="1" s="1"/>
  <c r="M17" i="1" s="1"/>
  <c r="J16" i="1"/>
  <c r="L16" i="1" s="1"/>
  <c r="M16" i="1" s="1"/>
  <c r="F19" i="1" l="1"/>
  <c r="J18" i="1" s="1"/>
  <c r="L18" i="1" s="1"/>
  <c r="M18" i="1" s="1"/>
  <c r="F20" i="1" l="1"/>
  <c r="J19" i="1"/>
  <c r="L19" i="1" s="1"/>
  <c r="M19" i="1" s="1"/>
  <c r="F21" i="1" l="1"/>
  <c r="J20" i="1"/>
  <c r="L20" i="1" s="1"/>
  <c r="M20" i="1" s="1"/>
  <c r="F22" i="1" l="1"/>
  <c r="J21" i="1" s="1"/>
  <c r="L21" i="1" s="1"/>
  <c r="M21" i="1" s="1"/>
  <c r="F23" i="1" l="1"/>
  <c r="F24" i="1" l="1"/>
  <c r="J23" i="1" s="1"/>
  <c r="L23" i="1" s="1"/>
  <c r="M23" i="1" s="1"/>
  <c r="J22" i="1"/>
  <c r="L22" i="1" s="1"/>
  <c r="M22" i="1" s="1"/>
  <c r="F25" i="1" l="1"/>
  <c r="J24" i="1" s="1"/>
  <c r="L24" i="1" s="1"/>
  <c r="M24" i="1" s="1"/>
  <c r="F26" i="1" l="1"/>
  <c r="J25" i="1" s="1"/>
  <c r="L25" i="1" s="1"/>
  <c r="M25" i="1" s="1"/>
  <c r="F27" i="1" l="1"/>
  <c r="J26" i="1" s="1"/>
  <c r="L26" i="1" s="1"/>
  <c r="M26" i="1" s="1"/>
  <c r="F28" i="1" l="1"/>
  <c r="J27" i="1" s="1"/>
  <c r="L27" i="1" s="1"/>
  <c r="M27" i="1" s="1"/>
  <c r="F29" i="1" l="1"/>
  <c r="J28" i="1" s="1"/>
  <c r="M28" i="1" s="1"/>
  <c r="F30" i="1" l="1"/>
  <c r="J29" i="1" s="1"/>
  <c r="L29" i="1" s="1"/>
  <c r="M29" i="1" l="1"/>
  <c r="C7" i="1"/>
  <c r="C8" i="1" s="1"/>
  <c r="C11" i="1" s="1"/>
</calcChain>
</file>

<file path=xl/sharedStrings.xml><?xml version="1.0" encoding="utf-8"?>
<sst xmlns="http://schemas.openxmlformats.org/spreadsheetml/2006/main" count="15" uniqueCount="15">
  <si>
    <t>date</t>
  </si>
  <si>
    <t>block #</t>
  </si>
  <si>
    <t>Avg daily tx</t>
  </si>
  <si>
    <t>day var</t>
  </si>
  <si>
    <t>block var</t>
  </si>
  <si>
    <t>total tx</t>
  </si>
  <si>
    <t>tx per block</t>
  </si>
  <si>
    <t>Total Tx</t>
  </si>
  <si>
    <t>Total Tx (t+365D)</t>
  </si>
  <si>
    <t>goal # p-tables</t>
  </si>
  <si>
    <t>tx per p-table</t>
  </si>
  <si>
    <t>sources</t>
  </si>
  <si>
    <t>https://blockbydate.com/</t>
  </si>
  <si>
    <t>https://bitinfocharts.com/comparison/transactions-eth-sma90.html#alltime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</si>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</sst>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B4FA-CD29-48DA-BC92-F0B401D02EE9}">
  <dimension ref="B3:M51"/>
  <sheetViews>
    <sheetView tabSelected="1" workbookViewId="0">
      <selection activeCell="M9" sqref="M7:M9"/>
    </sheetView>
  </sheetViews>
  <sheetFormatPr defaultRowHeight="15" x14ac:dyDescent="0.25"/>
  <cols>
    <col min="2" max="2" width="17.42578125" bestFit="1" customWidth="1"/>
    <col min="3" max="3" width="12.7109375" bestFit="1" customWidth="1"/>
    <col min="4" max="4" width="12.5703125" bestFit="1" customWidth="1"/>
    <col min="5" max="5" width="10.140625" bestFit="1" customWidth="1"/>
    <col min="6" max="6" width="9.7109375" bestFit="1" customWidth="1"/>
    <col min="7" max="7" width="10.140625" bestFit="1" customWidth="1"/>
    <col min="8" max="8" width="11.140625" bestFit="1" customWidth="1"/>
    <col min="10" max="10" width="11.5703125" customWidth="1"/>
    <col min="12" max="12" width="12.7109375" bestFit="1" customWidth="1"/>
  </cols>
  <sheetData>
    <row r="3" spans="2:13" x14ac:dyDescent="0.25">
      <c r="E3" s="2"/>
    </row>
    <row r="4" spans="2:13" x14ac:dyDescent="0.25">
      <c r="F4" t="s">
        <v>11</v>
      </c>
      <c r="G4" t="s">
        <v>12</v>
      </c>
      <c r="H4" t="s">
        <v>13</v>
      </c>
      <c r="I4" t="s">
        <v>14</v>
      </c>
    </row>
    <row r="6" spans="2:13" x14ac:dyDescent="0.25">
      <c r="F6" t="s">
        <v>0</v>
      </c>
      <c r="G6" t="s">
        <v>1</v>
      </c>
      <c r="H6" t="s">
        <v>2</v>
      </c>
      <c r="J6" t="s">
        <v>3</v>
      </c>
      <c r="K6" t="s">
        <v>4</v>
      </c>
      <c r="L6" t="s">
        <v>5</v>
      </c>
      <c r="M6" t="s">
        <v>6</v>
      </c>
    </row>
    <row r="7" spans="2:13" x14ac:dyDescent="0.25">
      <c r="B7" t="s">
        <v>7</v>
      </c>
      <c r="C7" s="1">
        <f ca="1">SUM(L7:L29)</f>
        <v>1836595000</v>
      </c>
      <c r="F7" s="2">
        <f ca="1">TODAY()</f>
        <v>44995</v>
      </c>
      <c r="G7" s="5">
        <v>16799917</v>
      </c>
      <c r="H7" s="5">
        <v>1000000</v>
      </c>
      <c r="J7" s="1">
        <f ca="1">F7-F8</f>
        <v>9</v>
      </c>
      <c r="K7" s="1">
        <f>G7-G8</f>
        <v>63954</v>
      </c>
      <c r="L7" s="1">
        <f ca="1">H7*J7</f>
        <v>9000000</v>
      </c>
      <c r="M7" s="1">
        <f ca="1">L7/K7</f>
        <v>140.72614691809738</v>
      </c>
    </row>
    <row r="8" spans="2:13" x14ac:dyDescent="0.25">
      <c r="B8" t="s">
        <v>8</v>
      </c>
      <c r="C8" s="1">
        <f ca="1">H7*365+C7</f>
        <v>2201595000</v>
      </c>
      <c r="F8" s="2">
        <v>44986</v>
      </c>
      <c r="G8" s="5">
        <v>16735963</v>
      </c>
      <c r="H8" s="5">
        <v>1000000</v>
      </c>
      <c r="J8" s="1">
        <f t="shared" ref="J8:J28" si="0">F8-F9</f>
        <v>90</v>
      </c>
      <c r="K8" s="1">
        <f t="shared" ref="K8:K28" si="1">G8-G9</f>
        <v>643802</v>
      </c>
      <c r="L8" s="1">
        <f t="shared" ref="L8:L28" si="2">H8*J8</f>
        <v>90000000</v>
      </c>
      <c r="M8" s="1">
        <f t="shared" ref="M8:M28" si="3">L8/K8</f>
        <v>139.79453310179215</v>
      </c>
    </row>
    <row r="9" spans="2:13" x14ac:dyDescent="0.25">
      <c r="C9" s="1"/>
      <c r="F9" s="2">
        <f>EOMONTH(F8,-4)+1</f>
        <v>44896</v>
      </c>
      <c r="G9" s="5">
        <v>16092161</v>
      </c>
      <c r="H9" s="5">
        <v>1100000</v>
      </c>
      <c r="J9" s="1">
        <f t="shared" si="0"/>
        <v>91</v>
      </c>
      <c r="K9" s="1">
        <f t="shared" si="1"/>
        <v>637379</v>
      </c>
      <c r="L9" s="1">
        <f t="shared" si="2"/>
        <v>100100000</v>
      </c>
      <c r="M9" s="1">
        <f t="shared" si="3"/>
        <v>157.04941643825731</v>
      </c>
    </row>
    <row r="10" spans="2:13" x14ac:dyDescent="0.25">
      <c r="B10" t="s">
        <v>9</v>
      </c>
      <c r="C10">
        <v>150</v>
      </c>
      <c r="F10" s="2">
        <f t="shared" ref="F10:F21" si="4">EOMONTH(F9,-4)+1</f>
        <v>44805</v>
      </c>
      <c r="G10" s="5">
        <v>15454782</v>
      </c>
      <c r="H10" s="5">
        <v>1100000</v>
      </c>
      <c r="J10" s="1">
        <f t="shared" si="0"/>
        <v>92</v>
      </c>
      <c r="K10" s="1">
        <f t="shared" si="1"/>
        <v>568080</v>
      </c>
      <c r="L10" s="1">
        <f t="shared" si="2"/>
        <v>101200000</v>
      </c>
      <c r="M10" s="1">
        <f t="shared" si="3"/>
        <v>178.14392339107167</v>
      </c>
    </row>
    <row r="11" spans="2:13" x14ac:dyDescent="0.25">
      <c r="B11" t="s">
        <v>10</v>
      </c>
      <c r="C11" s="1">
        <f ca="1">C8/C10</f>
        <v>14677300</v>
      </c>
      <c r="F11" s="2">
        <f t="shared" si="4"/>
        <v>44713</v>
      </c>
      <c r="G11" s="5">
        <v>14886702</v>
      </c>
      <c r="H11" s="5">
        <v>1100000</v>
      </c>
      <c r="J11" s="1">
        <f t="shared" si="0"/>
        <v>92</v>
      </c>
      <c r="K11" s="1">
        <f t="shared" si="1"/>
        <v>583589</v>
      </c>
      <c r="L11" s="1">
        <f t="shared" si="2"/>
        <v>101200000</v>
      </c>
      <c r="M11" s="1">
        <f t="shared" si="3"/>
        <v>173.40971128653899</v>
      </c>
    </row>
    <row r="12" spans="2:13" x14ac:dyDescent="0.25">
      <c r="F12" s="2">
        <f t="shared" si="4"/>
        <v>44621</v>
      </c>
      <c r="G12" s="5">
        <v>14303113</v>
      </c>
      <c r="H12" s="5">
        <v>1200000</v>
      </c>
      <c r="J12" s="1">
        <f t="shared" si="0"/>
        <v>90</v>
      </c>
      <c r="K12" s="1">
        <f t="shared" si="1"/>
        <v>580101</v>
      </c>
      <c r="L12" s="1">
        <f t="shared" si="2"/>
        <v>108000000</v>
      </c>
      <c r="M12" s="1">
        <f t="shared" si="3"/>
        <v>186.17447651357264</v>
      </c>
    </row>
    <row r="13" spans="2:13" x14ac:dyDescent="0.25">
      <c r="F13" s="2">
        <f t="shared" si="4"/>
        <v>44531</v>
      </c>
      <c r="G13" s="5">
        <v>13723012</v>
      </c>
      <c r="H13" s="5">
        <v>1250000</v>
      </c>
      <c r="J13" s="1">
        <f t="shared" si="0"/>
        <v>91</v>
      </c>
      <c r="K13" s="1">
        <f t="shared" si="1"/>
        <v>581264</v>
      </c>
      <c r="L13" s="1">
        <f t="shared" si="2"/>
        <v>113750000</v>
      </c>
      <c r="M13" s="1">
        <f t="shared" si="3"/>
        <v>195.69421123620248</v>
      </c>
    </row>
    <row r="14" spans="2:13" x14ac:dyDescent="0.25">
      <c r="F14" s="2">
        <f t="shared" si="4"/>
        <v>44440</v>
      </c>
      <c r="G14" s="5">
        <v>13141748</v>
      </c>
      <c r="H14" s="5">
        <v>1200000</v>
      </c>
      <c r="J14" s="1">
        <f t="shared" si="0"/>
        <v>92</v>
      </c>
      <c r="K14" s="1">
        <f t="shared" si="1"/>
        <v>591144</v>
      </c>
      <c r="L14" s="1">
        <f t="shared" si="2"/>
        <v>110400000</v>
      </c>
      <c r="M14" s="1">
        <f t="shared" si="3"/>
        <v>186.75652632861028</v>
      </c>
    </row>
    <row r="15" spans="2:13" x14ac:dyDescent="0.25">
      <c r="F15" s="2">
        <f t="shared" si="4"/>
        <v>44348</v>
      </c>
      <c r="G15" s="5">
        <v>12550604</v>
      </c>
      <c r="H15" s="5">
        <v>1400000</v>
      </c>
      <c r="J15" s="1">
        <f t="shared" si="0"/>
        <v>92</v>
      </c>
      <c r="K15" s="1">
        <f t="shared" si="1"/>
        <v>596283</v>
      </c>
      <c r="L15" s="1">
        <f t="shared" si="2"/>
        <v>128800000</v>
      </c>
      <c r="M15" s="1">
        <f t="shared" si="3"/>
        <v>216.0048165049146</v>
      </c>
    </row>
    <row r="16" spans="2:13" x14ac:dyDescent="0.25">
      <c r="F16" s="2">
        <f t="shared" si="4"/>
        <v>44256</v>
      </c>
      <c r="G16" s="5">
        <v>11954321</v>
      </c>
      <c r="H16" s="5">
        <v>1200000</v>
      </c>
      <c r="J16" s="1">
        <f t="shared" si="0"/>
        <v>90</v>
      </c>
      <c r="K16" s="1">
        <f t="shared" si="1"/>
        <v>585665</v>
      </c>
      <c r="L16" s="1">
        <f t="shared" si="2"/>
        <v>108000000</v>
      </c>
      <c r="M16" s="1">
        <f t="shared" si="3"/>
        <v>184.40576097256965</v>
      </c>
    </row>
    <row r="17" spans="6:13" x14ac:dyDescent="0.25">
      <c r="F17" s="2">
        <f t="shared" si="4"/>
        <v>44166</v>
      </c>
      <c r="G17" s="5">
        <v>11368656</v>
      </c>
      <c r="H17" s="5">
        <v>1100000</v>
      </c>
      <c r="J17" s="1">
        <f t="shared" si="0"/>
        <v>91</v>
      </c>
      <c r="K17" s="1">
        <f t="shared" si="1"/>
        <v>591337</v>
      </c>
      <c r="L17" s="1">
        <f t="shared" si="2"/>
        <v>100100000</v>
      </c>
      <c r="M17" s="1">
        <f t="shared" si="3"/>
        <v>169.27741710733474</v>
      </c>
    </row>
    <row r="18" spans="6:13" x14ac:dyDescent="0.25">
      <c r="F18" s="2">
        <f t="shared" si="4"/>
        <v>44075</v>
      </c>
      <c r="G18" s="5">
        <v>10777319</v>
      </c>
      <c r="H18" s="5">
        <v>1100000</v>
      </c>
      <c r="J18" s="1">
        <f t="shared" si="0"/>
        <v>92</v>
      </c>
      <c r="K18" s="1">
        <f t="shared" si="1"/>
        <v>595364</v>
      </c>
      <c r="L18" s="1">
        <f t="shared" si="2"/>
        <v>101200000</v>
      </c>
      <c r="M18" s="1">
        <f t="shared" si="3"/>
        <v>169.980045820708</v>
      </c>
    </row>
    <row r="19" spans="6:13" x14ac:dyDescent="0.25">
      <c r="F19" s="2">
        <f t="shared" si="4"/>
        <v>43983</v>
      </c>
      <c r="G19" s="5">
        <v>10181955</v>
      </c>
      <c r="H19" s="5">
        <v>800000</v>
      </c>
      <c r="J19" s="1">
        <f t="shared" si="0"/>
        <v>92</v>
      </c>
      <c r="K19" s="1">
        <f t="shared" si="1"/>
        <v>594804</v>
      </c>
      <c r="L19" s="1">
        <f t="shared" si="2"/>
        <v>73600000</v>
      </c>
      <c r="M19" s="1">
        <f t="shared" si="3"/>
        <v>123.73823982353851</v>
      </c>
    </row>
    <row r="20" spans="6:13" x14ac:dyDescent="0.25">
      <c r="F20" s="2">
        <f t="shared" si="4"/>
        <v>43891</v>
      </c>
      <c r="G20" s="5">
        <v>9587151</v>
      </c>
      <c r="H20" s="5">
        <v>600000</v>
      </c>
      <c r="J20" s="1">
        <f t="shared" si="0"/>
        <v>91</v>
      </c>
      <c r="K20" s="1">
        <f t="shared" si="1"/>
        <v>553027</v>
      </c>
      <c r="L20" s="1">
        <f t="shared" si="2"/>
        <v>54600000</v>
      </c>
      <c r="M20" s="1">
        <f t="shared" si="3"/>
        <v>98.729356794514558</v>
      </c>
    </row>
    <row r="21" spans="6:13" x14ac:dyDescent="0.25">
      <c r="F21" s="2">
        <f t="shared" si="4"/>
        <v>43800</v>
      </c>
      <c r="G21" s="5">
        <v>9034124</v>
      </c>
      <c r="H21" s="5">
        <v>600000</v>
      </c>
      <c r="J21" s="1">
        <f t="shared" si="0"/>
        <v>183</v>
      </c>
      <c r="K21" s="1">
        <f t="shared" si="1"/>
        <v>1158466</v>
      </c>
      <c r="L21" s="1">
        <f t="shared" si="2"/>
        <v>109800000</v>
      </c>
      <c r="M21" s="1">
        <f t="shared" si="3"/>
        <v>94.780511469477744</v>
      </c>
    </row>
    <row r="22" spans="6:13" x14ac:dyDescent="0.25">
      <c r="F22" s="2">
        <f>EOMONTH(F21,-7)+1</f>
        <v>43617</v>
      </c>
      <c r="G22" s="5">
        <v>7875658</v>
      </c>
      <c r="H22" s="5">
        <v>600000</v>
      </c>
      <c r="J22" s="1">
        <f t="shared" si="0"/>
        <v>182</v>
      </c>
      <c r="K22" s="1">
        <f t="shared" si="1"/>
        <v>1067395</v>
      </c>
      <c r="L22" s="1">
        <f t="shared" si="2"/>
        <v>109200000</v>
      </c>
      <c r="M22" s="1">
        <f t="shared" si="3"/>
        <v>102.30514476833787</v>
      </c>
    </row>
    <row r="23" spans="6:13" x14ac:dyDescent="0.25">
      <c r="F23" s="2">
        <f t="shared" ref="F23:F30" si="5">EOMONTH(F22,-7)+1</f>
        <v>43435</v>
      </c>
      <c r="G23" s="5">
        <v>6808263</v>
      </c>
      <c r="H23" s="5">
        <v>600000</v>
      </c>
      <c r="J23" s="1">
        <f t="shared" si="0"/>
        <v>183</v>
      </c>
      <c r="K23" s="1">
        <f t="shared" si="1"/>
        <v>1092684</v>
      </c>
      <c r="L23" s="1">
        <f t="shared" si="2"/>
        <v>109800000</v>
      </c>
      <c r="M23" s="1">
        <f t="shared" si="3"/>
        <v>100.48650845075063</v>
      </c>
    </row>
    <row r="24" spans="6:13" x14ac:dyDescent="0.25">
      <c r="F24" s="2">
        <f t="shared" si="5"/>
        <v>43252</v>
      </c>
      <c r="G24" s="5">
        <v>5715579</v>
      </c>
      <c r="H24" s="5">
        <v>700000</v>
      </c>
      <c r="J24" s="1">
        <f t="shared" si="0"/>
        <v>182</v>
      </c>
      <c r="K24" s="1">
        <f t="shared" si="1"/>
        <v>1057574</v>
      </c>
      <c r="L24" s="1">
        <f t="shared" si="2"/>
        <v>127400000</v>
      </c>
      <c r="M24" s="1">
        <f t="shared" si="3"/>
        <v>120.46438357977787</v>
      </c>
    </row>
    <row r="25" spans="6:13" x14ac:dyDescent="0.25">
      <c r="F25" s="2">
        <f t="shared" si="5"/>
        <v>43070</v>
      </c>
      <c r="G25" s="5">
        <v>4658005</v>
      </c>
      <c r="H25" s="5">
        <v>300000</v>
      </c>
      <c r="J25" s="1">
        <f t="shared" si="0"/>
        <v>183</v>
      </c>
      <c r="K25" s="1">
        <f t="shared" si="1"/>
        <v>852852</v>
      </c>
      <c r="L25" s="1">
        <f t="shared" si="2"/>
        <v>54900000</v>
      </c>
      <c r="M25" s="1">
        <f t="shared" si="3"/>
        <v>64.372247470839014</v>
      </c>
    </row>
    <row r="26" spans="6:13" x14ac:dyDescent="0.25">
      <c r="F26" s="2">
        <f t="shared" si="5"/>
        <v>42887</v>
      </c>
      <c r="G26" s="5">
        <v>3805153</v>
      </c>
      <c r="H26" s="5">
        <v>75000</v>
      </c>
      <c r="J26" s="1">
        <f t="shared" si="0"/>
        <v>182</v>
      </c>
      <c r="K26" s="1">
        <f t="shared" si="1"/>
        <v>1075412</v>
      </c>
      <c r="L26" s="1">
        <f t="shared" si="2"/>
        <v>13650000</v>
      </c>
      <c r="M26" s="1">
        <f t="shared" si="3"/>
        <v>12.692809825443645</v>
      </c>
    </row>
    <row r="27" spans="6:13" x14ac:dyDescent="0.25">
      <c r="F27" s="2">
        <f t="shared" si="5"/>
        <v>42705</v>
      </c>
      <c r="G27" s="5">
        <v>2729741</v>
      </c>
      <c r="H27" s="5">
        <v>40000</v>
      </c>
      <c r="J27" s="1">
        <f t="shared" si="0"/>
        <v>183</v>
      </c>
      <c r="K27" s="1">
        <f t="shared" si="1"/>
        <v>1103787</v>
      </c>
      <c r="L27" s="1">
        <f t="shared" si="2"/>
        <v>7320000</v>
      </c>
      <c r="M27" s="1">
        <f t="shared" si="3"/>
        <v>6.6317142709598862</v>
      </c>
    </row>
    <row r="28" spans="6:13" x14ac:dyDescent="0.25">
      <c r="F28" s="2">
        <f t="shared" si="5"/>
        <v>42522</v>
      </c>
      <c r="G28" s="5">
        <v>1625954</v>
      </c>
      <c r="H28" s="5">
        <v>20000</v>
      </c>
      <c r="J28" s="1">
        <f t="shared" si="0"/>
        <v>183</v>
      </c>
      <c r="K28" s="1">
        <f t="shared" si="1"/>
        <v>999526</v>
      </c>
      <c r="L28" s="1">
        <f>H28*J28</f>
        <v>3660000</v>
      </c>
      <c r="M28" s="1">
        <f t="shared" si="3"/>
        <v>3.6617356627041215</v>
      </c>
    </row>
    <row r="29" spans="6:13" x14ac:dyDescent="0.25">
      <c r="F29" s="2">
        <f t="shared" si="5"/>
        <v>42339</v>
      </c>
      <c r="G29" s="5">
        <v>626428</v>
      </c>
      <c r="H29" s="5">
        <v>5000</v>
      </c>
      <c r="J29" s="1">
        <f>F29-F30</f>
        <v>183</v>
      </c>
      <c r="K29" s="1">
        <f>G29-G30</f>
        <v>626428</v>
      </c>
      <c r="L29" s="1">
        <f>H29*J29</f>
        <v>915000</v>
      </c>
      <c r="M29" s="1">
        <f>L29/K29</f>
        <v>1.4606626779135032</v>
      </c>
    </row>
    <row r="30" spans="6:13" x14ac:dyDescent="0.25">
      <c r="F30" s="2">
        <f t="shared" si="5"/>
        <v>42156</v>
      </c>
      <c r="G30" s="5">
        <v>0</v>
      </c>
      <c r="H30" s="5">
        <v>5000</v>
      </c>
    </row>
    <row r="31" spans="6:13" x14ac:dyDescent="0.25">
      <c r="F31" s="2"/>
      <c r="J31" s="3"/>
      <c r="K31" s="3"/>
      <c r="L31" s="4"/>
    </row>
    <row r="32" spans="6:13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</cp:lastModifiedBy>
  <dcterms:created xsi:type="dcterms:W3CDTF">2023-03-10T19:50:40Z</dcterms:created>
  <dcterms:modified xsi:type="dcterms:W3CDTF">2023-03-10T21:51:59Z</dcterms:modified>
</cp:coreProperties>
</file>