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2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Ex3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8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Ex4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9.xml" ContentType="application/vnd.openxmlformats-officedocument.drawing+xml"/>
  <Override PartName="/xl/charts/chartEx5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9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0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0.xml" ContentType="application/vnd.openxmlformats-officedocument.drawing+xml"/>
  <Override PartName="/xl/charts/chartEx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11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1.xml" ContentType="application/vnd.openxmlformats-officedocument.drawing+xml"/>
  <Override PartName="/xl/charts/chartEx7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12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Ex8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9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drawings/drawing12.xml" ContentType="application/vnd.openxmlformats-officedocument.drawing+xml"/>
  <Override PartName="/xl/charts/chartEx10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Ex11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charts/chart13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14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ejt001/Documents/Manuscripts/Sequenom/Revision/"/>
    </mc:Choice>
  </mc:AlternateContent>
  <xr:revisionPtr revIDLastSave="0" documentId="13_ncr:1_{785E8868-5C6D-064D-9771-AFE8D54D3DA9}" xr6:coauthVersionLast="47" xr6:coauthVersionMax="47" xr10:uidLastSave="{00000000-0000-0000-0000-000000000000}"/>
  <bookViews>
    <workbookView xWindow="-260" yWindow="4900" windowWidth="38140" windowHeight="19380" firstSheet="1" activeTab="10" xr2:uid="{151AAC6E-110E-F54D-90B0-9FB86CF7FB2D}"/>
  </bookViews>
  <sheets>
    <sheet name="raw data" sheetId="2" r:id="rId1"/>
    <sheet name="all-use this" sheetId="5" r:id="rId2"/>
    <sheet name="all data for charts" sheetId="6" r:id="rId3"/>
    <sheet name="all data mirus chart" sheetId="8" r:id="rId4"/>
    <sheet name="all data chart with silencing" sheetId="10" r:id="rId5"/>
    <sheet name="natural data chart" sheetId="11" r:id="rId6"/>
    <sheet name="synthetic data chart" sheetId="12" r:id="rId7"/>
    <sheet name="all data outliers removed chart" sheetId="14" r:id="rId8"/>
    <sheet name="all data outliers removed" sheetId="9" r:id="rId9"/>
    <sheet name="t-test ANOVA Dub vs porrifolius" sheetId="15" r:id="rId10"/>
    <sheet name="t-test syn vs nat" sheetId="16" r:id="rId11"/>
    <sheet name="ANOVA across pops" sheetId="17" r:id="rId12"/>
    <sheet name="ANOVA across syn lines" sheetId="18" r:id="rId13"/>
    <sheet name="ANOVA S1 vs S2 vs S3 vs nat" sheetId="19" r:id="rId14"/>
    <sheet name="transcriptomic shock" sheetId="20" r:id="rId15"/>
  </sheets>
  <externalReferences>
    <externalReference r:id="rId16"/>
  </externalReferences>
  <definedNames>
    <definedName name="_xlchart.v1.0" hidden="1">'t-test ANOVA Dub vs porrifolius'!$AI$1</definedName>
    <definedName name="_xlchart.v1.1" hidden="1">'t-test ANOVA Dub vs porrifolius'!$AI$2:$AI$185</definedName>
    <definedName name="_xlchart.v1.10" hidden="1">'t-test ANOVA Dub vs porrifolius'!$O$1</definedName>
    <definedName name="_xlchart.v1.11" hidden="1">'t-test ANOVA Dub vs porrifolius'!$O$2:$O$185</definedName>
    <definedName name="_xlchart.v1.12" hidden="1">'t-test ANOVA Dub vs porrifolius'!$P$1</definedName>
    <definedName name="_xlchart.v1.13" hidden="1">'t-test ANOVA Dub vs porrifolius'!$P$2:$P$185</definedName>
    <definedName name="_xlchart.v1.14" hidden="1">'t-test ANOVA Dub vs porrifolius'!$Q$1</definedName>
    <definedName name="_xlchart.v1.15" hidden="1">'t-test ANOVA Dub vs porrifolius'!$Q$2:$Q$185</definedName>
    <definedName name="_xlchart.v1.16" hidden="1">'t-test ANOVA Dub vs porrifolius'!$R$1</definedName>
    <definedName name="_xlchart.v1.17" hidden="1">'t-test ANOVA Dub vs porrifolius'!$R$2:$R$185</definedName>
    <definedName name="_xlchart.v1.18" hidden="1">'t-test syn vs nat'!$V$1</definedName>
    <definedName name="_xlchart.v1.19" hidden="1">'t-test syn vs nat'!$V$2:$V$185</definedName>
    <definedName name="_xlchart.v1.2" hidden="1">'t-test ANOVA Dub vs porrifolius'!$AJ$1</definedName>
    <definedName name="_xlchart.v1.20" hidden="1">'t-test syn vs nat'!$W$1</definedName>
    <definedName name="_xlchart.v1.21" hidden="1">'t-test syn vs nat'!$W$2:$W$185</definedName>
    <definedName name="_xlchart.v1.22" hidden="1">'t-test syn vs nat'!$AJ$1</definedName>
    <definedName name="_xlchart.v1.23" hidden="1">'t-test syn vs nat'!$AJ$2:$AJ$109</definedName>
    <definedName name="_xlchart.v1.24" hidden="1">'t-test syn vs nat'!$AK$1</definedName>
    <definedName name="_xlchart.v1.25" hidden="1">'t-test syn vs nat'!$AK$2:$AK$109</definedName>
    <definedName name="_xlchart.v1.26" hidden="1">'t-test syn vs nat'!$V$1</definedName>
    <definedName name="_xlchart.v1.27" hidden="1">'t-test syn vs nat'!$V$2:$V$185</definedName>
    <definedName name="_xlchart.v1.28" hidden="1">'t-test syn vs nat'!$W$1</definedName>
    <definedName name="_xlchart.v1.29" hidden="1">'t-test syn vs nat'!$W$2:$W$185</definedName>
    <definedName name="_xlchart.v1.3" hidden="1">'t-test ANOVA Dub vs porrifolius'!$AJ$2:$AJ$185</definedName>
    <definedName name="_xlchart.v1.30" hidden="1">'t-test syn vs nat'!$V$1</definedName>
    <definedName name="_xlchart.v1.31" hidden="1">'t-test syn vs nat'!$V$2:$V$185</definedName>
    <definedName name="_xlchart.v1.32" hidden="1">'t-test syn vs nat'!$W$1</definedName>
    <definedName name="_xlchart.v1.33" hidden="1">'t-test syn vs nat'!$W$2:$W$185</definedName>
    <definedName name="_xlchart.v1.34" hidden="1">'t-test syn vs nat'!$V$1</definedName>
    <definedName name="_xlchart.v1.35" hidden="1">'t-test syn vs nat'!$V$2:$V$185</definedName>
    <definedName name="_xlchart.v1.36" hidden="1">'t-test syn vs nat'!$W$1</definedName>
    <definedName name="_xlchart.v1.37" hidden="1">'t-test syn vs nat'!$W$2:$W$185</definedName>
    <definedName name="_xlchart.v1.38" hidden="1">'t-test syn vs nat'!$V$1</definedName>
    <definedName name="_xlchart.v1.39" hidden="1">'t-test syn vs nat'!$V$2:$V$185</definedName>
    <definedName name="_xlchart.v1.4" hidden="1">'t-test ANOVA Dub vs porrifolius'!$AK$1</definedName>
    <definedName name="_xlchart.v1.40" hidden="1">'t-test syn vs nat'!$W$1</definedName>
    <definedName name="_xlchart.v1.41" hidden="1">'t-test syn vs nat'!$W$2:$W$185</definedName>
    <definedName name="_xlchart.v1.42" hidden="1">'ANOVA across pops'!$S$2:$S$50</definedName>
    <definedName name="_xlchart.v1.43" hidden="1">'ANOVA across pops'!$T$1</definedName>
    <definedName name="_xlchart.v1.44" hidden="1">'ANOVA across pops'!$T$2:$T$50</definedName>
    <definedName name="_xlchart.v1.45" hidden="1">'ANOVA across pops'!$U$1</definedName>
    <definedName name="_xlchart.v1.46" hidden="1">'ANOVA across pops'!$U$2:$U$50</definedName>
    <definedName name="_xlchart.v1.47" hidden="1">'ANOVA across pops'!$V$1</definedName>
    <definedName name="_xlchart.v1.48" hidden="1">'ANOVA across pops'!$V$2:$V$50</definedName>
    <definedName name="_xlchart.v1.49" hidden="1">'ANOVA across syn lines'!$S$2:$S$89</definedName>
    <definedName name="_xlchart.v1.5" hidden="1">'t-test ANOVA Dub vs porrifolius'!$AK$2:$AK$185</definedName>
    <definedName name="_xlchart.v1.50" hidden="1">'ANOVA across syn lines'!$T$1</definedName>
    <definedName name="_xlchart.v1.51" hidden="1">'ANOVA across syn lines'!$T$2:$T$89</definedName>
    <definedName name="_xlchart.v1.52" hidden="1">'ANOVA across syn lines'!$U$1</definedName>
    <definedName name="_xlchart.v1.53" hidden="1">'ANOVA across syn lines'!$U$2:$U$89</definedName>
    <definedName name="_xlchart.v1.54" hidden="1">'ANOVA across syn lines'!$V$1</definedName>
    <definedName name="_xlchart.v1.55" hidden="1">'ANOVA across syn lines'!$V$2:$V$89</definedName>
    <definedName name="_xlchart.v1.56" hidden="1">'ANOVA S1 vs S2 vs S3 vs nat'!$AN$2:$AN$57</definedName>
    <definedName name="_xlchart.v1.57" hidden="1">'ANOVA S1 vs S2 vs S3 vs nat'!$AO$1</definedName>
    <definedName name="_xlchart.v1.58" hidden="1">'ANOVA S1 vs S2 vs S3 vs nat'!$AO$2:$AO$57</definedName>
    <definedName name="_xlchart.v1.59" hidden="1">'ANOVA S1 vs S2 vs S3 vs nat'!$AN$2:$AN$57</definedName>
    <definedName name="_xlchart.v1.6" hidden="1">'t-test ANOVA Dub vs porrifolius'!$M$1</definedName>
    <definedName name="_xlchart.v1.60" hidden="1">'ANOVA S1 vs S2 vs S3 vs nat'!$AP$1</definedName>
    <definedName name="_xlchart.v1.61" hidden="1">'ANOVA S1 vs S2 vs S3 vs nat'!$AP$2:$AP$57</definedName>
    <definedName name="_xlchart.v1.62" hidden="1">'ANOVA S1 vs S2 vs S3 vs nat'!$AQ$1</definedName>
    <definedName name="_xlchart.v1.63" hidden="1">'ANOVA S1 vs S2 vs S3 vs nat'!$AQ$2:$AQ$57</definedName>
    <definedName name="_xlchart.v1.64" hidden="1">'ANOVA S1 vs S2 vs S3 vs nat'!$AR$1</definedName>
    <definedName name="_xlchart.v1.65" hidden="1">'ANOVA S1 vs S2 vs S3 vs nat'!$AR$2:$AR$57</definedName>
    <definedName name="_xlchart.v1.66" hidden="1">'ANOVA S1 vs S2 vs S3 vs nat'!$GB$1</definedName>
    <definedName name="_xlchart.v1.67" hidden="1">'ANOVA S1 vs S2 vs S3 vs nat'!$GB$2:$GB$77</definedName>
    <definedName name="_xlchart.v1.68" hidden="1">'ANOVA S1 vs S2 vs S3 vs nat'!$GC$1</definedName>
    <definedName name="_xlchart.v1.69" hidden="1">'ANOVA S1 vs S2 vs S3 vs nat'!$GC$2:$GC$77</definedName>
    <definedName name="_xlchart.v1.7" hidden="1">'t-test ANOVA Dub vs porrifolius'!$M$2:$M$185</definedName>
    <definedName name="_xlchart.v1.70" hidden="1">'ANOVA S1 vs S2 vs S3 vs nat'!$GD$1</definedName>
    <definedName name="_xlchart.v1.71" hidden="1">'ANOVA S1 vs S2 vs S3 vs nat'!$GD$2:$GD$77</definedName>
    <definedName name="_xlchart.v1.72" hidden="1">'ANOVA S1 vs S2 vs S3 vs nat'!$GE$1</definedName>
    <definedName name="_xlchart.v1.73" hidden="1">'ANOVA S1 vs S2 vs S3 vs nat'!$GE$2:$GE$77</definedName>
    <definedName name="_xlchart.v1.74" hidden="1">'transcriptomic shock'!$AA$1</definedName>
    <definedName name="_xlchart.v1.75" hidden="1">'transcriptomic shock'!$AA$2:$AA$185</definedName>
    <definedName name="_xlchart.v1.76" hidden="1">'transcriptomic shock'!$AB$1</definedName>
    <definedName name="_xlchart.v1.77" hidden="1">'transcriptomic shock'!$AB$2:$AB$185</definedName>
    <definedName name="_xlchart.v1.78" hidden="1">'transcriptomic shock'!$AC$1</definedName>
    <definedName name="_xlchart.v1.79" hidden="1">'transcriptomic shock'!$AC$2:$AC$185</definedName>
    <definedName name="_xlchart.v1.8" hidden="1">'t-test ANOVA Dub vs porrifolius'!$N$1</definedName>
    <definedName name="_xlchart.v1.80" hidden="1">'transcriptomic shock'!$Y$2:$Y$185</definedName>
    <definedName name="_xlchart.v1.81" hidden="1">'transcriptomic shock'!$Z$1</definedName>
    <definedName name="_xlchart.v1.82" hidden="1">'transcriptomic shock'!$Z$2:$Z$185</definedName>
    <definedName name="_xlchart.v1.83" hidden="1">'transcriptomic shock'!$K$2:$K$185</definedName>
    <definedName name="_xlchart.v1.84" hidden="1">'transcriptomic shock'!$L$1</definedName>
    <definedName name="_xlchart.v1.85" hidden="1">'transcriptomic shock'!$L$2:$L$185</definedName>
    <definedName name="_xlchart.v1.86" hidden="1">'transcriptomic shock'!$M$1</definedName>
    <definedName name="_xlchart.v1.87" hidden="1">'transcriptomic shock'!$M$2:$M$185</definedName>
    <definedName name="_xlchart.v1.88" hidden="1">'transcriptomic shock'!$N$1</definedName>
    <definedName name="_xlchart.v1.89" hidden="1">'transcriptomic shock'!$N$2:$N$185</definedName>
    <definedName name="_xlchart.v1.9" hidden="1">'t-test ANOVA Dub vs porrifolius'!$N$2:$N$185</definedName>
    <definedName name="_xlchart.v1.90" hidden="1">'transcriptomic shock'!$O$1</definedName>
    <definedName name="_xlchart.v1.91" hidden="1">'transcriptomic shock'!$O$2:$O$185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6" l="1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G2" i="16"/>
  <c r="F2" i="16"/>
  <c r="AO3" i="19" l="1"/>
  <c r="AO4" i="19"/>
  <c r="AO5" i="19"/>
  <c r="AO6" i="19"/>
  <c r="AO7" i="19"/>
  <c r="AO8" i="19"/>
  <c r="AO9" i="19"/>
  <c r="AO10" i="19"/>
  <c r="AO11" i="19"/>
  <c r="AO12" i="19"/>
  <c r="AO13" i="19"/>
  <c r="AO14" i="19"/>
  <c r="AO15" i="19"/>
  <c r="AO16" i="19"/>
  <c r="AO17" i="19"/>
  <c r="AO18" i="19"/>
  <c r="AO19" i="19"/>
  <c r="AO20" i="19"/>
  <c r="AO21" i="19"/>
  <c r="AO22" i="19"/>
  <c r="AO23" i="19"/>
  <c r="AO24" i="19"/>
  <c r="AO25" i="19"/>
  <c r="AO26" i="19"/>
  <c r="AO27" i="19"/>
  <c r="AO28" i="19"/>
  <c r="AO29" i="19"/>
  <c r="AO30" i="19"/>
  <c r="AO31" i="19"/>
  <c r="AO32" i="19"/>
  <c r="AO33" i="19"/>
  <c r="AO34" i="19"/>
  <c r="AO35" i="19"/>
  <c r="AO36" i="19"/>
  <c r="AO37" i="19"/>
  <c r="AO38" i="19"/>
  <c r="AO39" i="19"/>
  <c r="AO40" i="19"/>
  <c r="AO41" i="19"/>
  <c r="AO42" i="19"/>
  <c r="AO43" i="19"/>
  <c r="AO44" i="19"/>
  <c r="AO45" i="19"/>
  <c r="AO46" i="19"/>
  <c r="AO47" i="19"/>
  <c r="AO48" i="19"/>
  <c r="AO49" i="19"/>
  <c r="AO50" i="19"/>
  <c r="AO51" i="19"/>
  <c r="AO52" i="19"/>
  <c r="AO53" i="19"/>
  <c r="AO54" i="19"/>
  <c r="AO55" i="19"/>
  <c r="AO56" i="19"/>
  <c r="AO57" i="19"/>
  <c r="AO2" i="19"/>
  <c r="CA38" i="15"/>
  <c r="BZ38" i="15"/>
  <c r="BY38" i="15"/>
  <c r="BX38" i="15"/>
  <c r="CA37" i="15"/>
  <c r="BZ37" i="15"/>
  <c r="BY37" i="15"/>
  <c r="BX37" i="15"/>
  <c r="CA36" i="15"/>
  <c r="BZ36" i="15"/>
  <c r="BY36" i="15"/>
  <c r="BX36" i="15"/>
  <c r="CK23" i="15"/>
  <c r="CJ23" i="15"/>
  <c r="CI23" i="15"/>
  <c r="CH23" i="15"/>
  <c r="CK22" i="15"/>
  <c r="CJ22" i="15"/>
  <c r="CI22" i="15"/>
  <c r="CH22" i="15"/>
  <c r="CK21" i="15"/>
  <c r="CJ21" i="15"/>
  <c r="CI21" i="15"/>
  <c r="CH21" i="15"/>
  <c r="CA31" i="15"/>
  <c r="BZ31" i="15"/>
  <c r="BZ30" i="15" s="1"/>
  <c r="CA30" i="15" s="1"/>
  <c r="BY31" i="15"/>
  <c r="BY29" i="15" s="1"/>
  <c r="BY30" i="15"/>
  <c r="BZ29" i="15"/>
  <c r="CC25" i="15"/>
  <c r="CB25" i="15"/>
  <c r="CA25" i="15"/>
  <c r="BZ25" i="15"/>
  <c r="BY25" i="15"/>
  <c r="BX25" i="15"/>
  <c r="CC24" i="15"/>
  <c r="CB24" i="15"/>
  <c r="CA24" i="15"/>
  <c r="BZ24" i="15"/>
  <c r="BY24" i="15"/>
  <c r="BX24" i="15"/>
  <c r="CC23" i="15"/>
  <c r="CB23" i="15"/>
  <c r="CA23" i="15"/>
  <c r="BZ23" i="15"/>
  <c r="BY23" i="15"/>
  <c r="BX23" i="15"/>
  <c r="BV3" i="15"/>
  <c r="BV4" i="15"/>
  <c r="BV5" i="15"/>
  <c r="BV6" i="15"/>
  <c r="BV7" i="15"/>
  <c r="BV8" i="15"/>
  <c r="BV9" i="15"/>
  <c r="BV10" i="15"/>
  <c r="BV11" i="15"/>
  <c r="BV12" i="15"/>
  <c r="BV13" i="15"/>
  <c r="BV14" i="15"/>
  <c r="BV15" i="15"/>
  <c r="BV16" i="15"/>
  <c r="BV17" i="15"/>
  <c r="BV18" i="15"/>
  <c r="BV19" i="15"/>
  <c r="BV20" i="15"/>
  <c r="BV21" i="15"/>
  <c r="BV22" i="15"/>
  <c r="BV23" i="15"/>
  <c r="BV24" i="15"/>
  <c r="BV25" i="15"/>
  <c r="BV26" i="15"/>
  <c r="BV27" i="15"/>
  <c r="BV28" i="15"/>
  <c r="BV29" i="15"/>
  <c r="BV30" i="15"/>
  <c r="BV31" i="15"/>
  <c r="BV32" i="15"/>
  <c r="BV33" i="15"/>
  <c r="BV34" i="15"/>
  <c r="BV35" i="15"/>
  <c r="BV36" i="15"/>
  <c r="BV37" i="15"/>
  <c r="BV38" i="15"/>
  <c r="BV39" i="15"/>
  <c r="BV40" i="15"/>
  <c r="BV41" i="15"/>
  <c r="BV42" i="15"/>
  <c r="BV43" i="15"/>
  <c r="BV44" i="15"/>
  <c r="BV45" i="15"/>
  <c r="BV46" i="15"/>
  <c r="BV47" i="15"/>
  <c r="BV48" i="15"/>
  <c r="BV49" i="15"/>
  <c r="BV50" i="15"/>
  <c r="BV51" i="15"/>
  <c r="BV52" i="15"/>
  <c r="BV53" i="15"/>
  <c r="BV54" i="15"/>
  <c r="BV55" i="15"/>
  <c r="BV56" i="15"/>
  <c r="BV57" i="15"/>
  <c r="BV58" i="15"/>
  <c r="BV59" i="15"/>
  <c r="BV60" i="15"/>
  <c r="BV61" i="15"/>
  <c r="BV62" i="15"/>
  <c r="BV63" i="15"/>
  <c r="BV64" i="15"/>
  <c r="BV65" i="15"/>
  <c r="BV66" i="15"/>
  <c r="BV67" i="15"/>
  <c r="BV68" i="15"/>
  <c r="BV69" i="15"/>
  <c r="BV70" i="15"/>
  <c r="BV71" i="15"/>
  <c r="BV72" i="15"/>
  <c r="BV73" i="15"/>
  <c r="BV74" i="15"/>
  <c r="BV75" i="15"/>
  <c r="BV76" i="15"/>
  <c r="BV77" i="15"/>
  <c r="BV78" i="15"/>
  <c r="BV79" i="15"/>
  <c r="BV80" i="15"/>
  <c r="BV81" i="15"/>
  <c r="BV82" i="15"/>
  <c r="BV83" i="15"/>
  <c r="BV84" i="15"/>
  <c r="BV85" i="15"/>
  <c r="BV86" i="15"/>
  <c r="BV87" i="15"/>
  <c r="BV88" i="15"/>
  <c r="BV89" i="15"/>
  <c r="BV90" i="15"/>
  <c r="BV91" i="15"/>
  <c r="BV92" i="15"/>
  <c r="BV93" i="15"/>
  <c r="BV94" i="15"/>
  <c r="BV95" i="15"/>
  <c r="BV96" i="15"/>
  <c r="BV97" i="15"/>
  <c r="BV98" i="15"/>
  <c r="BV99" i="15"/>
  <c r="BV100" i="15"/>
  <c r="BV101" i="15"/>
  <c r="BV102" i="15"/>
  <c r="BV103" i="15"/>
  <c r="BV104" i="15"/>
  <c r="BV105" i="15"/>
  <c r="BV106" i="15"/>
  <c r="BV107" i="15"/>
  <c r="BV108" i="15"/>
  <c r="BV109" i="15"/>
  <c r="BV110" i="15"/>
  <c r="BV111" i="15"/>
  <c r="BV112" i="15"/>
  <c r="BV113" i="15"/>
  <c r="BV114" i="15"/>
  <c r="BV115" i="15"/>
  <c r="BV116" i="15"/>
  <c r="BV117" i="15"/>
  <c r="BV118" i="15"/>
  <c r="BV119" i="15"/>
  <c r="BV120" i="15"/>
  <c r="BV121" i="15"/>
  <c r="BV122" i="15"/>
  <c r="BV123" i="15"/>
  <c r="BV124" i="15"/>
  <c r="BV125" i="15"/>
  <c r="BV126" i="15"/>
  <c r="BV127" i="15"/>
  <c r="BV128" i="15"/>
  <c r="BV129" i="15"/>
  <c r="BV130" i="15"/>
  <c r="BV131" i="15"/>
  <c r="BV132" i="15"/>
  <c r="BV133" i="15"/>
  <c r="BV134" i="15"/>
  <c r="BV135" i="15"/>
  <c r="BV136" i="15"/>
  <c r="BV137" i="15"/>
  <c r="BV138" i="15"/>
  <c r="BV139" i="15"/>
  <c r="BV140" i="15"/>
  <c r="BV141" i="15"/>
  <c r="BV142" i="15"/>
  <c r="BV143" i="15"/>
  <c r="BV144" i="15"/>
  <c r="BV145" i="15"/>
  <c r="BV146" i="15"/>
  <c r="BV147" i="15"/>
  <c r="BV148" i="15"/>
  <c r="BV149" i="15"/>
  <c r="BV150" i="15"/>
  <c r="BV151" i="15"/>
  <c r="BV152" i="15"/>
  <c r="BV153" i="15"/>
  <c r="BV154" i="15"/>
  <c r="BV155" i="15"/>
  <c r="BV156" i="15"/>
  <c r="BV157" i="15"/>
  <c r="BV158" i="15"/>
  <c r="BV159" i="15"/>
  <c r="BV160" i="15"/>
  <c r="BV161" i="15"/>
  <c r="BV162" i="15"/>
  <c r="BV163" i="15"/>
  <c r="BV164" i="15"/>
  <c r="BV165" i="15"/>
  <c r="BV166" i="15"/>
  <c r="BV167" i="15"/>
  <c r="BV168" i="15"/>
  <c r="BV169" i="15"/>
  <c r="BV170" i="15"/>
  <c r="BV171" i="15"/>
  <c r="BV172" i="15"/>
  <c r="BV173" i="15"/>
  <c r="BV174" i="15"/>
  <c r="BV175" i="15"/>
  <c r="BV176" i="15"/>
  <c r="BV177" i="15"/>
  <c r="BV178" i="15"/>
  <c r="BV179" i="15"/>
  <c r="BV180" i="15"/>
  <c r="BV181" i="15"/>
  <c r="BV182" i="15"/>
  <c r="BV183" i="15"/>
  <c r="BV184" i="15"/>
  <c r="BV185" i="15"/>
  <c r="BV2" i="15"/>
  <c r="BU3" i="15"/>
  <c r="BU4" i="15"/>
  <c r="BU5" i="15"/>
  <c r="BU6" i="15"/>
  <c r="BU7" i="15"/>
  <c r="BU8" i="15"/>
  <c r="BU9" i="15"/>
  <c r="BU10" i="15"/>
  <c r="BU11" i="15"/>
  <c r="BU12" i="15"/>
  <c r="BU13" i="15"/>
  <c r="BU14" i="15"/>
  <c r="BU15" i="15"/>
  <c r="BU16" i="15"/>
  <c r="BU17" i="15"/>
  <c r="BU18" i="15"/>
  <c r="BU19" i="15"/>
  <c r="BU20" i="15"/>
  <c r="BU21" i="15"/>
  <c r="BU22" i="15"/>
  <c r="BU23" i="15"/>
  <c r="BU24" i="15"/>
  <c r="BU25" i="15"/>
  <c r="BU26" i="15"/>
  <c r="BU27" i="15"/>
  <c r="BU28" i="15"/>
  <c r="BU29" i="15"/>
  <c r="BU30" i="15"/>
  <c r="BU31" i="15"/>
  <c r="BU32" i="15"/>
  <c r="BU33" i="15"/>
  <c r="BU34" i="15"/>
  <c r="BU35" i="15"/>
  <c r="BU36" i="15"/>
  <c r="BU37" i="15"/>
  <c r="BU38" i="15"/>
  <c r="BU39" i="15"/>
  <c r="BU40" i="15"/>
  <c r="BU41" i="15"/>
  <c r="BU42" i="15"/>
  <c r="BU43" i="15"/>
  <c r="BU44" i="15"/>
  <c r="BU45" i="15"/>
  <c r="BU46" i="15"/>
  <c r="BU47" i="15"/>
  <c r="BU48" i="15"/>
  <c r="BU49" i="15"/>
  <c r="BU50" i="15"/>
  <c r="BU51" i="15"/>
  <c r="BU52" i="15"/>
  <c r="BU53" i="15"/>
  <c r="BU54" i="15"/>
  <c r="BU55" i="15"/>
  <c r="BU56" i="15"/>
  <c r="BU57" i="15"/>
  <c r="BU58" i="15"/>
  <c r="BU59" i="15"/>
  <c r="BU60" i="15"/>
  <c r="BU61" i="15"/>
  <c r="BU62" i="15"/>
  <c r="BU63" i="15"/>
  <c r="BU64" i="15"/>
  <c r="BU65" i="15"/>
  <c r="BU66" i="15"/>
  <c r="BU67" i="15"/>
  <c r="BU68" i="15"/>
  <c r="BU69" i="15"/>
  <c r="BU70" i="15"/>
  <c r="BU71" i="15"/>
  <c r="BU72" i="15"/>
  <c r="BU73" i="15"/>
  <c r="BU74" i="15"/>
  <c r="BU75" i="15"/>
  <c r="BU76" i="15"/>
  <c r="BU77" i="15"/>
  <c r="BU78" i="15"/>
  <c r="BU79" i="15"/>
  <c r="BU80" i="15"/>
  <c r="BU81" i="15"/>
  <c r="BU82" i="15"/>
  <c r="BU83" i="15"/>
  <c r="BU84" i="15"/>
  <c r="BU85" i="15"/>
  <c r="BU86" i="15"/>
  <c r="BU87" i="15"/>
  <c r="BU88" i="15"/>
  <c r="BU89" i="15"/>
  <c r="BU90" i="15"/>
  <c r="BU91" i="15"/>
  <c r="BU92" i="15"/>
  <c r="BU93" i="15"/>
  <c r="BU94" i="15"/>
  <c r="BU95" i="15"/>
  <c r="BU96" i="15"/>
  <c r="BU97" i="15"/>
  <c r="BU98" i="15"/>
  <c r="BU99" i="15"/>
  <c r="BU100" i="15"/>
  <c r="BU101" i="15"/>
  <c r="BU102" i="15"/>
  <c r="BU103" i="15"/>
  <c r="BU104" i="15"/>
  <c r="BU105" i="15"/>
  <c r="BU106" i="15"/>
  <c r="BU107" i="15"/>
  <c r="BU108" i="15"/>
  <c r="BU109" i="15"/>
  <c r="BU110" i="15"/>
  <c r="BU111" i="15"/>
  <c r="BU112" i="15"/>
  <c r="BU113" i="15"/>
  <c r="BU114" i="15"/>
  <c r="BU115" i="15"/>
  <c r="BU116" i="15"/>
  <c r="BU117" i="15"/>
  <c r="BU118" i="15"/>
  <c r="BU119" i="15"/>
  <c r="BU120" i="15"/>
  <c r="BU121" i="15"/>
  <c r="BU122" i="15"/>
  <c r="BU123" i="15"/>
  <c r="BU124" i="15"/>
  <c r="BU125" i="15"/>
  <c r="BU126" i="15"/>
  <c r="BU127" i="15"/>
  <c r="BU128" i="15"/>
  <c r="BU129" i="15"/>
  <c r="BU130" i="15"/>
  <c r="BU131" i="15"/>
  <c r="BU132" i="15"/>
  <c r="BU133" i="15"/>
  <c r="BU134" i="15"/>
  <c r="BU135" i="15"/>
  <c r="BU136" i="15"/>
  <c r="BU137" i="15"/>
  <c r="BU138" i="15"/>
  <c r="BU139" i="15"/>
  <c r="BU140" i="15"/>
  <c r="BU141" i="15"/>
  <c r="BU142" i="15"/>
  <c r="BU143" i="15"/>
  <c r="BU144" i="15"/>
  <c r="BU145" i="15"/>
  <c r="BU146" i="15"/>
  <c r="BU147" i="15"/>
  <c r="BU148" i="15"/>
  <c r="BU149" i="15"/>
  <c r="BU150" i="15"/>
  <c r="BU151" i="15"/>
  <c r="BU152" i="15"/>
  <c r="BU153" i="15"/>
  <c r="BU154" i="15"/>
  <c r="BU155" i="15"/>
  <c r="BU156" i="15"/>
  <c r="BU157" i="15"/>
  <c r="BU158" i="15"/>
  <c r="BU159" i="15"/>
  <c r="BU160" i="15"/>
  <c r="BU161" i="15"/>
  <c r="BU162" i="15"/>
  <c r="BU163" i="15"/>
  <c r="BU164" i="15"/>
  <c r="BU165" i="15"/>
  <c r="BU166" i="15"/>
  <c r="BU167" i="15"/>
  <c r="BU168" i="15"/>
  <c r="BU169" i="15"/>
  <c r="BU170" i="15"/>
  <c r="BU171" i="15"/>
  <c r="BU172" i="15"/>
  <c r="BU173" i="15"/>
  <c r="BU174" i="15"/>
  <c r="BU175" i="15"/>
  <c r="BU176" i="15"/>
  <c r="BU177" i="15"/>
  <c r="BU178" i="15"/>
  <c r="BU179" i="15"/>
  <c r="BU180" i="15"/>
  <c r="BU181" i="15"/>
  <c r="BU182" i="15"/>
  <c r="BU183" i="15"/>
  <c r="BU184" i="15"/>
  <c r="BU185" i="15"/>
  <c r="BU2" i="15"/>
  <c r="BT3" i="15"/>
  <c r="BT4" i="15"/>
  <c r="BT5" i="15"/>
  <c r="BT6" i="15"/>
  <c r="BT7" i="15"/>
  <c r="BT8" i="15"/>
  <c r="BT9" i="15"/>
  <c r="BT10" i="15"/>
  <c r="BT11" i="15"/>
  <c r="BT12" i="15"/>
  <c r="BT13" i="15"/>
  <c r="BT14" i="15"/>
  <c r="BT15" i="15"/>
  <c r="BT16" i="15"/>
  <c r="BT17" i="15"/>
  <c r="BT18" i="15"/>
  <c r="BT19" i="15"/>
  <c r="BT20" i="15"/>
  <c r="BT21" i="15"/>
  <c r="BT22" i="15"/>
  <c r="BT23" i="15"/>
  <c r="BT24" i="15"/>
  <c r="BT25" i="15"/>
  <c r="BT26" i="15"/>
  <c r="BT27" i="15"/>
  <c r="BT28" i="15"/>
  <c r="BT29" i="15"/>
  <c r="BT30" i="15"/>
  <c r="BT31" i="15"/>
  <c r="BT32" i="15"/>
  <c r="BT33" i="15"/>
  <c r="BT34" i="15"/>
  <c r="BT35" i="15"/>
  <c r="BT36" i="15"/>
  <c r="BT37" i="15"/>
  <c r="BT38" i="15"/>
  <c r="BT39" i="15"/>
  <c r="BT40" i="15"/>
  <c r="BT41" i="15"/>
  <c r="BT42" i="15"/>
  <c r="BT43" i="15"/>
  <c r="BT44" i="15"/>
  <c r="BT45" i="15"/>
  <c r="BT46" i="15"/>
  <c r="BT47" i="15"/>
  <c r="BT48" i="15"/>
  <c r="BT49" i="15"/>
  <c r="BT50" i="15"/>
  <c r="BT51" i="15"/>
  <c r="BT52" i="15"/>
  <c r="BT53" i="15"/>
  <c r="BT54" i="15"/>
  <c r="BT55" i="15"/>
  <c r="BT56" i="15"/>
  <c r="BT57" i="15"/>
  <c r="BT58" i="15"/>
  <c r="BT59" i="15"/>
  <c r="BT60" i="15"/>
  <c r="BT61" i="15"/>
  <c r="BT62" i="15"/>
  <c r="BT63" i="15"/>
  <c r="BT64" i="15"/>
  <c r="BT65" i="15"/>
  <c r="BT66" i="15"/>
  <c r="BT67" i="15"/>
  <c r="BT68" i="15"/>
  <c r="BT69" i="15"/>
  <c r="BT70" i="15"/>
  <c r="BT71" i="15"/>
  <c r="BT72" i="15"/>
  <c r="BT73" i="15"/>
  <c r="BT74" i="15"/>
  <c r="BT75" i="15"/>
  <c r="BT76" i="15"/>
  <c r="BT77" i="15"/>
  <c r="BT78" i="15"/>
  <c r="BT79" i="15"/>
  <c r="BT80" i="15"/>
  <c r="BT81" i="15"/>
  <c r="BT82" i="15"/>
  <c r="BT83" i="15"/>
  <c r="BT84" i="15"/>
  <c r="BT85" i="15"/>
  <c r="BT86" i="15"/>
  <c r="BT87" i="15"/>
  <c r="BT88" i="15"/>
  <c r="BT89" i="15"/>
  <c r="BT90" i="15"/>
  <c r="BT91" i="15"/>
  <c r="BT92" i="15"/>
  <c r="BT93" i="15"/>
  <c r="BT94" i="15"/>
  <c r="BT95" i="15"/>
  <c r="BT96" i="15"/>
  <c r="BT97" i="15"/>
  <c r="BT98" i="15"/>
  <c r="BT99" i="15"/>
  <c r="BT100" i="15"/>
  <c r="BT101" i="15"/>
  <c r="BT102" i="15"/>
  <c r="BT103" i="15"/>
  <c r="BT104" i="15"/>
  <c r="BT105" i="15"/>
  <c r="BT106" i="15"/>
  <c r="BT107" i="15"/>
  <c r="BT108" i="15"/>
  <c r="BT109" i="15"/>
  <c r="BT110" i="15"/>
  <c r="BT111" i="15"/>
  <c r="BT112" i="15"/>
  <c r="BT113" i="15"/>
  <c r="BT114" i="15"/>
  <c r="BT115" i="15"/>
  <c r="BT116" i="15"/>
  <c r="BT117" i="15"/>
  <c r="BT118" i="15"/>
  <c r="BT119" i="15"/>
  <c r="BT120" i="15"/>
  <c r="BT121" i="15"/>
  <c r="BT122" i="15"/>
  <c r="BT123" i="15"/>
  <c r="BT124" i="15"/>
  <c r="BT125" i="15"/>
  <c r="BT126" i="15"/>
  <c r="BT127" i="15"/>
  <c r="BT128" i="15"/>
  <c r="BT129" i="15"/>
  <c r="BT130" i="15"/>
  <c r="BT131" i="15"/>
  <c r="BT132" i="15"/>
  <c r="BT133" i="15"/>
  <c r="BT134" i="15"/>
  <c r="BT135" i="15"/>
  <c r="BT136" i="15"/>
  <c r="BT137" i="15"/>
  <c r="BT138" i="15"/>
  <c r="BT139" i="15"/>
  <c r="BT140" i="15"/>
  <c r="BT141" i="15"/>
  <c r="BT142" i="15"/>
  <c r="BT143" i="15"/>
  <c r="BT144" i="15"/>
  <c r="BT145" i="15"/>
  <c r="BT146" i="15"/>
  <c r="BT147" i="15"/>
  <c r="BT148" i="15"/>
  <c r="BT149" i="15"/>
  <c r="BT150" i="15"/>
  <c r="BT151" i="15"/>
  <c r="BT152" i="15"/>
  <c r="BT153" i="15"/>
  <c r="BT154" i="15"/>
  <c r="BT155" i="15"/>
  <c r="BT156" i="15"/>
  <c r="BT157" i="15"/>
  <c r="BT158" i="15"/>
  <c r="BT159" i="15"/>
  <c r="BT160" i="15"/>
  <c r="BT161" i="15"/>
  <c r="BT162" i="15"/>
  <c r="BT163" i="15"/>
  <c r="BT164" i="15"/>
  <c r="BT165" i="15"/>
  <c r="BT166" i="15"/>
  <c r="BT167" i="15"/>
  <c r="BT168" i="15"/>
  <c r="BT169" i="15"/>
  <c r="BT170" i="15"/>
  <c r="BT171" i="15"/>
  <c r="BT172" i="15"/>
  <c r="BT173" i="15"/>
  <c r="BT174" i="15"/>
  <c r="BT175" i="15"/>
  <c r="BT176" i="15"/>
  <c r="BT177" i="15"/>
  <c r="BT178" i="15"/>
  <c r="BT179" i="15"/>
  <c r="BT180" i="15"/>
  <c r="BT181" i="15"/>
  <c r="BT182" i="15"/>
  <c r="BT183" i="15"/>
  <c r="BT184" i="15"/>
  <c r="BT185" i="15"/>
  <c r="BT2" i="15"/>
  <c r="BE6" i="20"/>
  <c r="BE5" i="20"/>
  <c r="BE4" i="20"/>
  <c r="BE3" i="20"/>
  <c r="AS3" i="20"/>
  <c r="FA26" i="19"/>
  <c r="EZ26" i="19"/>
  <c r="EY26" i="19"/>
  <c r="EX26" i="19"/>
  <c r="FA25" i="19"/>
  <c r="EZ25" i="19"/>
  <c r="EY25" i="19"/>
  <c r="EX25" i="19"/>
  <c r="FA24" i="19"/>
  <c r="EZ24" i="19"/>
  <c r="EY24" i="19"/>
  <c r="EX24" i="19"/>
  <c r="FA23" i="19"/>
  <c r="EZ23" i="19"/>
  <c r="EY23" i="19"/>
  <c r="EX23" i="19"/>
  <c r="FA22" i="19"/>
  <c r="EZ22" i="19"/>
  <c r="EY22" i="19"/>
  <c r="EX22" i="19"/>
  <c r="FA21" i="19"/>
  <c r="EZ21" i="19"/>
  <c r="EY21" i="19"/>
  <c r="EX21" i="19"/>
  <c r="FK7" i="19"/>
  <c r="FJ7" i="19"/>
  <c r="FI7" i="19"/>
  <c r="FH7" i="19"/>
  <c r="FK6" i="19"/>
  <c r="FJ6" i="19"/>
  <c r="FI6" i="19"/>
  <c r="FH6" i="19"/>
  <c r="FK5" i="19"/>
  <c r="FJ5" i="19"/>
  <c r="FI5" i="19"/>
  <c r="FH5" i="19"/>
  <c r="FK4" i="19"/>
  <c r="FJ4" i="19"/>
  <c r="FI4" i="19"/>
  <c r="FH4" i="19"/>
  <c r="EZ15" i="19"/>
  <c r="EY15" i="19"/>
  <c r="FC9" i="19"/>
  <c r="FB9" i="19"/>
  <c r="FA9" i="19"/>
  <c r="EZ9" i="19"/>
  <c r="EY9" i="19"/>
  <c r="EX9" i="19"/>
  <c r="FC8" i="19"/>
  <c r="FB8" i="19"/>
  <c r="FA8" i="19"/>
  <c r="EZ8" i="19"/>
  <c r="EY8" i="19"/>
  <c r="EX8" i="19"/>
  <c r="FC7" i="19"/>
  <c r="FB7" i="19"/>
  <c r="FA7" i="19"/>
  <c r="EZ7" i="19"/>
  <c r="EY7" i="19"/>
  <c r="EX7" i="19"/>
  <c r="FC6" i="19"/>
  <c r="FB6" i="19"/>
  <c r="FA6" i="19"/>
  <c r="EZ6" i="19"/>
  <c r="EY6" i="19"/>
  <c r="EX6" i="19"/>
  <c r="EA3" i="19"/>
  <c r="EA4" i="19"/>
  <c r="EA5" i="19"/>
  <c r="EA6" i="19"/>
  <c r="EA7" i="19"/>
  <c r="EA8" i="19"/>
  <c r="EA9" i="19"/>
  <c r="EA10" i="19"/>
  <c r="EA11" i="19"/>
  <c r="EA12" i="19"/>
  <c r="EA13" i="19"/>
  <c r="EA14" i="19"/>
  <c r="EA15" i="19"/>
  <c r="EA16" i="19"/>
  <c r="EA17" i="19"/>
  <c r="EA18" i="19"/>
  <c r="EA19" i="19"/>
  <c r="EA20" i="19"/>
  <c r="EA21" i="19"/>
  <c r="EA22" i="19"/>
  <c r="EA23" i="19"/>
  <c r="EA24" i="19"/>
  <c r="EA25" i="19"/>
  <c r="EA26" i="19"/>
  <c r="EA27" i="19"/>
  <c r="EA28" i="19"/>
  <c r="EA29" i="19"/>
  <c r="EA30" i="19"/>
  <c r="EA31" i="19"/>
  <c r="EA32" i="19"/>
  <c r="EA33" i="19"/>
  <c r="EA34" i="19"/>
  <c r="EA35" i="19"/>
  <c r="EA36" i="19"/>
  <c r="EA37" i="19"/>
  <c r="EA38" i="19"/>
  <c r="EA39" i="19"/>
  <c r="EA40" i="19"/>
  <c r="EA41" i="19"/>
  <c r="EA42" i="19"/>
  <c r="EA43" i="19"/>
  <c r="EA44" i="19"/>
  <c r="EA45" i="19"/>
  <c r="EA46" i="19"/>
  <c r="EA47" i="19"/>
  <c r="EA48" i="19"/>
  <c r="EA49" i="19"/>
  <c r="EA50" i="19"/>
  <c r="EA51" i="19"/>
  <c r="EA52" i="19"/>
  <c r="EA53" i="19"/>
  <c r="EA54" i="19"/>
  <c r="EA55" i="19"/>
  <c r="EA56" i="19"/>
  <c r="EA57" i="19"/>
  <c r="EA58" i="19"/>
  <c r="EA59" i="19"/>
  <c r="EA60" i="19"/>
  <c r="EA61" i="19"/>
  <c r="EA62" i="19"/>
  <c r="EA63" i="19"/>
  <c r="EA64" i="19"/>
  <c r="EA65" i="19"/>
  <c r="EA66" i="19"/>
  <c r="EA67" i="19"/>
  <c r="EA68" i="19"/>
  <c r="EA69" i="19"/>
  <c r="EA70" i="19"/>
  <c r="EA71" i="19"/>
  <c r="EA72" i="19"/>
  <c r="EA73" i="19"/>
  <c r="EA74" i="19"/>
  <c r="EA75" i="19"/>
  <c r="EA76" i="19"/>
  <c r="EA77" i="19"/>
  <c r="EA78" i="19"/>
  <c r="EA79" i="19"/>
  <c r="EA80" i="19"/>
  <c r="EA81" i="19"/>
  <c r="EA82" i="19"/>
  <c r="EA83" i="19"/>
  <c r="EA84" i="19"/>
  <c r="EA85" i="19"/>
  <c r="EA86" i="19"/>
  <c r="EA87" i="19"/>
  <c r="EA88" i="19"/>
  <c r="EA89" i="19"/>
  <c r="EA90" i="19"/>
  <c r="EA91" i="19"/>
  <c r="EA92" i="19"/>
  <c r="EA93" i="19"/>
  <c r="EA94" i="19"/>
  <c r="EA95" i="19"/>
  <c r="EA96" i="19"/>
  <c r="EA97" i="19"/>
  <c r="EA98" i="19"/>
  <c r="EA99" i="19"/>
  <c r="EA100" i="19"/>
  <c r="EA101" i="19"/>
  <c r="EA102" i="19"/>
  <c r="EA103" i="19"/>
  <c r="EA104" i="19"/>
  <c r="EA105" i="19"/>
  <c r="EA106" i="19"/>
  <c r="EA107" i="19"/>
  <c r="EA108" i="19"/>
  <c r="EA109" i="19"/>
  <c r="EA2" i="19"/>
  <c r="DW3" i="19"/>
  <c r="DW4" i="19"/>
  <c r="DW5" i="19"/>
  <c r="DW6" i="19"/>
  <c r="DW7" i="19"/>
  <c r="DW8" i="19"/>
  <c r="DW9" i="19"/>
  <c r="DW10" i="19"/>
  <c r="DW11" i="19"/>
  <c r="DW12" i="19"/>
  <c r="DW13" i="19"/>
  <c r="DW14" i="19"/>
  <c r="DW15" i="19"/>
  <c r="DW16" i="19"/>
  <c r="DW17" i="19"/>
  <c r="DW18" i="19"/>
  <c r="DW19" i="19"/>
  <c r="DW20" i="19"/>
  <c r="DW21" i="19"/>
  <c r="DW22" i="19"/>
  <c r="DW23" i="19"/>
  <c r="DW24" i="19"/>
  <c r="DW25" i="19"/>
  <c r="DW26" i="19"/>
  <c r="DW27" i="19"/>
  <c r="DW28" i="19"/>
  <c r="DW29" i="19"/>
  <c r="DW30" i="19"/>
  <c r="DW31" i="19"/>
  <c r="DW32" i="19"/>
  <c r="DW33" i="19"/>
  <c r="DW34" i="19"/>
  <c r="DW35" i="19"/>
  <c r="DW36" i="19"/>
  <c r="DW37" i="19"/>
  <c r="DW38" i="19"/>
  <c r="DW39" i="19"/>
  <c r="DW40" i="19"/>
  <c r="DW41" i="19"/>
  <c r="DW42" i="19"/>
  <c r="DW43" i="19"/>
  <c r="DW44" i="19"/>
  <c r="DW45" i="19"/>
  <c r="DW46" i="19"/>
  <c r="DW47" i="19"/>
  <c r="DW48" i="19"/>
  <c r="DW49" i="19"/>
  <c r="DW50" i="19"/>
  <c r="DW51" i="19"/>
  <c r="DW52" i="19"/>
  <c r="DW53" i="19"/>
  <c r="DW54" i="19"/>
  <c r="DW55" i="19"/>
  <c r="DW56" i="19"/>
  <c r="DW57" i="19"/>
  <c r="DW58" i="19"/>
  <c r="DW59" i="19"/>
  <c r="DW60" i="19"/>
  <c r="DW61" i="19"/>
  <c r="DW62" i="19"/>
  <c r="DW63" i="19"/>
  <c r="DW64" i="19"/>
  <c r="DW65" i="19"/>
  <c r="DW66" i="19"/>
  <c r="DW67" i="19"/>
  <c r="DW68" i="19"/>
  <c r="DW69" i="19"/>
  <c r="DW70" i="19"/>
  <c r="DW71" i="19"/>
  <c r="DW72" i="19"/>
  <c r="DW73" i="19"/>
  <c r="DW74" i="19"/>
  <c r="DW75" i="19"/>
  <c r="DW76" i="19"/>
  <c r="DW77" i="19"/>
  <c r="DW2" i="19"/>
  <c r="DA26" i="19"/>
  <c r="CZ26" i="19"/>
  <c r="CY26" i="19"/>
  <c r="CX26" i="19"/>
  <c r="DA25" i="19"/>
  <c r="CZ25" i="19"/>
  <c r="CY25" i="19"/>
  <c r="CX25" i="19"/>
  <c r="DA24" i="19"/>
  <c r="CZ24" i="19"/>
  <c r="CY24" i="19"/>
  <c r="CX24" i="19"/>
  <c r="DA23" i="19"/>
  <c r="CZ23" i="19"/>
  <c r="CY23" i="19"/>
  <c r="CX23" i="19"/>
  <c r="DA22" i="19"/>
  <c r="CZ22" i="19"/>
  <c r="CY22" i="19"/>
  <c r="CX22" i="19"/>
  <c r="DA21" i="19"/>
  <c r="CZ21" i="19"/>
  <c r="CY21" i="19"/>
  <c r="CX21" i="19"/>
  <c r="DK7" i="19"/>
  <c r="DJ7" i="19"/>
  <c r="DI7" i="19"/>
  <c r="DH7" i="19"/>
  <c r="DK6" i="19"/>
  <c r="DJ6" i="19"/>
  <c r="DI6" i="19"/>
  <c r="DH6" i="19"/>
  <c r="DK5" i="19"/>
  <c r="DJ5" i="19"/>
  <c r="DI5" i="19"/>
  <c r="DH5" i="19"/>
  <c r="DK4" i="19"/>
  <c r="DJ4" i="19"/>
  <c r="DI4" i="19"/>
  <c r="DH4" i="19"/>
  <c r="CZ15" i="19"/>
  <c r="CY15" i="19"/>
  <c r="DA15" i="19" s="1"/>
  <c r="DC9" i="19"/>
  <c r="DB9" i="19"/>
  <c r="DA9" i="19"/>
  <c r="CZ9" i="19"/>
  <c r="CY9" i="19"/>
  <c r="CX9" i="19"/>
  <c r="DC8" i="19"/>
  <c r="DB8" i="19"/>
  <c r="DA8" i="19"/>
  <c r="CZ8" i="19"/>
  <c r="CY8" i="19"/>
  <c r="CX8" i="19"/>
  <c r="DC7" i="19"/>
  <c r="DB7" i="19"/>
  <c r="DA7" i="19"/>
  <c r="CZ7" i="19"/>
  <c r="CY7" i="19"/>
  <c r="CX7" i="19"/>
  <c r="DC6" i="19"/>
  <c r="DB6" i="19"/>
  <c r="DA6" i="19"/>
  <c r="CZ6" i="19"/>
  <c r="CY6" i="19"/>
  <c r="CX6" i="19"/>
  <c r="CO15" i="19"/>
  <c r="CO14" i="19"/>
  <c r="CO13" i="19"/>
  <c r="CO12" i="19"/>
  <c r="CO11" i="19"/>
  <c r="CO10" i="19"/>
  <c r="CO9" i="19"/>
  <c r="CO8" i="19"/>
  <c r="CO7" i="19"/>
  <c r="CO6" i="19"/>
  <c r="CO5" i="19"/>
  <c r="CO4" i="19"/>
  <c r="CO3" i="19"/>
  <c r="CO2" i="19"/>
  <c r="CK15" i="19"/>
  <c r="CK14" i="19"/>
  <c r="CK13" i="19"/>
  <c r="CK12" i="19"/>
  <c r="CK11" i="19"/>
  <c r="CK10" i="19"/>
  <c r="CK9" i="19"/>
  <c r="CK8" i="19"/>
  <c r="CK7" i="19"/>
  <c r="CK6" i="19"/>
  <c r="CK5" i="19"/>
  <c r="CK4" i="19"/>
  <c r="CK3" i="19"/>
  <c r="CK2" i="19"/>
  <c r="CG15" i="19"/>
  <c r="CG14" i="19"/>
  <c r="CG13" i="19"/>
  <c r="CG12" i="19"/>
  <c r="CG11" i="19"/>
  <c r="CG10" i="19"/>
  <c r="CG9" i="19"/>
  <c r="CG8" i="19"/>
  <c r="CG7" i="19"/>
  <c r="CG6" i="19"/>
  <c r="CG5" i="19"/>
  <c r="CG4" i="19"/>
  <c r="CG3" i="19"/>
  <c r="CG2" i="19"/>
  <c r="CC3" i="19"/>
  <c r="CC4" i="19"/>
  <c r="CC5" i="19"/>
  <c r="CC6" i="19"/>
  <c r="CC7" i="19"/>
  <c r="CC8" i="19"/>
  <c r="CC9" i="19"/>
  <c r="CC10" i="19"/>
  <c r="CC11" i="19"/>
  <c r="CC12" i="19"/>
  <c r="CC13" i="19"/>
  <c r="CC14" i="19"/>
  <c r="CC15" i="19"/>
  <c r="CC2" i="19"/>
  <c r="FH10" i="19" a="1"/>
  <c r="CH26" i="15" a="1"/>
  <c r="DH10" i="19" a="1"/>
  <c r="EY14" i="19" l="1"/>
  <c r="EY13" i="19" s="1"/>
  <c r="EZ13" i="19"/>
  <c r="FA15" i="19"/>
  <c r="EZ14" i="19"/>
  <c r="CK26" i="15"/>
  <c r="CO26" i="15"/>
  <c r="CI27" i="15"/>
  <c r="CM27" i="15"/>
  <c r="CQ27" i="15"/>
  <c r="CK28" i="15"/>
  <c r="CO28" i="15"/>
  <c r="CI29" i="15"/>
  <c r="CM29" i="15"/>
  <c r="CQ29" i="15"/>
  <c r="CJ26" i="15"/>
  <c r="CP27" i="15"/>
  <c r="CN28" i="15"/>
  <c r="CL29" i="15"/>
  <c r="CH26" i="15"/>
  <c r="CL26" i="15"/>
  <c r="CP26" i="15"/>
  <c r="CJ27" i="15"/>
  <c r="CN27" i="15"/>
  <c r="CH28" i="15"/>
  <c r="CL28" i="15"/>
  <c r="CP28" i="15"/>
  <c r="CJ29" i="15"/>
  <c r="CN29" i="15"/>
  <c r="CN26" i="15"/>
  <c r="CL27" i="15"/>
  <c r="CJ28" i="15"/>
  <c r="CH29" i="15"/>
  <c r="CP29" i="15"/>
  <c r="CI26" i="15"/>
  <c r="CM26" i="15"/>
  <c r="CQ26" i="15"/>
  <c r="CK27" i="15"/>
  <c r="CO27" i="15"/>
  <c r="CI28" i="15"/>
  <c r="CM28" i="15"/>
  <c r="CQ28" i="15"/>
  <c r="CK29" i="15"/>
  <c r="CO29" i="15"/>
  <c r="CH27" i="15"/>
  <c r="CE29" i="15"/>
  <c r="CD24" i="15"/>
  <c r="CE24" i="15" s="1"/>
  <c r="CD25" i="15"/>
  <c r="CF25" i="15" s="1"/>
  <c r="CD23" i="15"/>
  <c r="CA29" i="15"/>
  <c r="CD29" i="15"/>
  <c r="CB29" i="15"/>
  <c r="CC29" i="15" s="1"/>
  <c r="CF24" i="15"/>
  <c r="CF29" i="15"/>
  <c r="FK10" i="19"/>
  <c r="FO10" i="19"/>
  <c r="FI11" i="19"/>
  <c r="FM11" i="19"/>
  <c r="FQ11" i="19"/>
  <c r="FK12" i="19"/>
  <c r="FO12" i="19"/>
  <c r="FI13" i="19"/>
  <c r="FM13" i="19"/>
  <c r="FQ13" i="19"/>
  <c r="FK14" i="19"/>
  <c r="FO14" i="19"/>
  <c r="FI15" i="19"/>
  <c r="FM15" i="19"/>
  <c r="FQ15" i="19"/>
  <c r="FK16" i="19"/>
  <c r="FO16" i="19"/>
  <c r="FH10" i="19"/>
  <c r="FL10" i="19"/>
  <c r="FP10" i="19"/>
  <c r="FJ11" i="19"/>
  <c r="FN11" i="19"/>
  <c r="FH12" i="19"/>
  <c r="FL12" i="19"/>
  <c r="FP12" i="19"/>
  <c r="FJ13" i="19"/>
  <c r="FN13" i="19"/>
  <c r="FH14" i="19"/>
  <c r="FL14" i="19"/>
  <c r="FP14" i="19"/>
  <c r="FJ15" i="19"/>
  <c r="FN15" i="19"/>
  <c r="FH16" i="19"/>
  <c r="FL16" i="19"/>
  <c r="FP16" i="19"/>
  <c r="FI10" i="19"/>
  <c r="FM10" i="19"/>
  <c r="FQ10" i="19"/>
  <c r="FK11" i="19"/>
  <c r="FO11" i="19"/>
  <c r="FI12" i="19"/>
  <c r="FM12" i="19"/>
  <c r="FQ12" i="19"/>
  <c r="FK13" i="19"/>
  <c r="FO13" i="19"/>
  <c r="FI14" i="19"/>
  <c r="FM14" i="19"/>
  <c r="FQ14" i="19"/>
  <c r="FK15" i="19"/>
  <c r="FO15" i="19"/>
  <c r="FI16" i="19"/>
  <c r="FM16" i="19"/>
  <c r="FQ16" i="19"/>
  <c r="FJ10" i="19"/>
  <c r="FN10" i="19"/>
  <c r="FH11" i="19"/>
  <c r="FL11" i="19"/>
  <c r="FP11" i="19"/>
  <c r="FJ12" i="19"/>
  <c r="FN12" i="19"/>
  <c r="FH13" i="19"/>
  <c r="FL13" i="19"/>
  <c r="FP13" i="19"/>
  <c r="FJ14" i="19"/>
  <c r="FN14" i="19"/>
  <c r="FH15" i="19"/>
  <c r="FL15" i="19"/>
  <c r="FP15" i="19"/>
  <c r="FJ16" i="19"/>
  <c r="FN16" i="19"/>
  <c r="FA14" i="19"/>
  <c r="CY14" i="19"/>
  <c r="CY13" i="19" s="1"/>
  <c r="CZ13" i="19"/>
  <c r="CZ14" i="19" s="1"/>
  <c r="DK10" i="19"/>
  <c r="DO10" i="19"/>
  <c r="DI11" i="19"/>
  <c r="DM11" i="19"/>
  <c r="DQ11" i="19"/>
  <c r="DK12" i="19"/>
  <c r="DO12" i="19"/>
  <c r="DI13" i="19"/>
  <c r="DM13" i="19"/>
  <c r="DQ13" i="19"/>
  <c r="DK14" i="19"/>
  <c r="DO14" i="19"/>
  <c r="DI15" i="19"/>
  <c r="DM15" i="19"/>
  <c r="DQ15" i="19"/>
  <c r="DK16" i="19"/>
  <c r="DO16" i="19"/>
  <c r="DH10" i="19"/>
  <c r="DL10" i="19"/>
  <c r="DP10" i="19"/>
  <c r="DJ11" i="19"/>
  <c r="DN11" i="19"/>
  <c r="DH12" i="19"/>
  <c r="DL12" i="19"/>
  <c r="DP12" i="19"/>
  <c r="DJ13" i="19"/>
  <c r="DN13" i="19"/>
  <c r="DH14" i="19"/>
  <c r="DL14" i="19"/>
  <c r="DP14" i="19"/>
  <c r="DJ15" i="19"/>
  <c r="DN15" i="19"/>
  <c r="DH16" i="19"/>
  <c r="DL16" i="19"/>
  <c r="DP16" i="19"/>
  <c r="DI10" i="19"/>
  <c r="DM10" i="19"/>
  <c r="DQ10" i="19"/>
  <c r="DK11" i="19"/>
  <c r="DO11" i="19"/>
  <c r="DI12" i="19"/>
  <c r="DM12" i="19"/>
  <c r="DQ12" i="19"/>
  <c r="DK13" i="19"/>
  <c r="DO13" i="19"/>
  <c r="DI14" i="19"/>
  <c r="DM14" i="19"/>
  <c r="DQ14" i="19"/>
  <c r="DK15" i="19"/>
  <c r="DO15" i="19"/>
  <c r="DI16" i="19"/>
  <c r="DM16" i="19"/>
  <c r="DQ16" i="19"/>
  <c r="DJ10" i="19"/>
  <c r="DN10" i="19"/>
  <c r="DH11" i="19"/>
  <c r="DL11" i="19"/>
  <c r="DP11" i="19"/>
  <c r="DJ12" i="19"/>
  <c r="DN12" i="19"/>
  <c r="DH13" i="19"/>
  <c r="DL13" i="19"/>
  <c r="DP13" i="19"/>
  <c r="DJ14" i="19"/>
  <c r="DN14" i="19"/>
  <c r="DH15" i="19"/>
  <c r="DL15" i="19"/>
  <c r="DP15" i="19"/>
  <c r="DJ16" i="19"/>
  <c r="DN16" i="19"/>
  <c r="FA13" i="19" l="1"/>
  <c r="FB13" i="19" s="1"/>
  <c r="FC13" i="19" s="1"/>
  <c r="FD13" i="19"/>
  <c r="DA13" i="19"/>
  <c r="DA14" i="19"/>
  <c r="DD7" i="19" s="1"/>
  <c r="CF23" i="15"/>
  <c r="CE23" i="15"/>
  <c r="CE25" i="15"/>
  <c r="FD9" i="19"/>
  <c r="FD8" i="19"/>
  <c r="FF13" i="19"/>
  <c r="FE13" i="19"/>
  <c r="FD6" i="19"/>
  <c r="FD7" i="19"/>
  <c r="DD13" i="19"/>
  <c r="DD8" i="19" l="1"/>
  <c r="DE8" i="19" s="1"/>
  <c r="DF13" i="19"/>
  <c r="DB13" i="19"/>
  <c r="DC13" i="19" s="1"/>
  <c r="DF7" i="19"/>
  <c r="DE7" i="19"/>
  <c r="DE13" i="19"/>
  <c r="DD9" i="19"/>
  <c r="DE9" i="19" s="1"/>
  <c r="DD6" i="19"/>
  <c r="FF8" i="19"/>
  <c r="FE8" i="19"/>
  <c r="FE7" i="19"/>
  <c r="FF7" i="19"/>
  <c r="FE6" i="19"/>
  <c r="FF6" i="19"/>
  <c r="FF9" i="19"/>
  <c r="FE9" i="19"/>
  <c r="DF8" i="19"/>
  <c r="DF9" i="19" l="1"/>
  <c r="DE6" i="19"/>
  <c r="DF6" i="19"/>
  <c r="CG17" i="16"/>
  <c r="CF17" i="16"/>
  <c r="CF7" i="16"/>
  <c r="CF6" i="16"/>
  <c r="BV9" i="16"/>
  <c r="BV8" i="16"/>
  <c r="BT3" i="16"/>
  <c r="BT4" i="16"/>
  <c r="BT5" i="16"/>
  <c r="BT6" i="16"/>
  <c r="BT7" i="16"/>
  <c r="BT8" i="16"/>
  <c r="BT9" i="16"/>
  <c r="BT10" i="16"/>
  <c r="BT11" i="16"/>
  <c r="BT12" i="16"/>
  <c r="BT13" i="16"/>
  <c r="BT14" i="16"/>
  <c r="BT15" i="16"/>
  <c r="BT16" i="16"/>
  <c r="BT17" i="16"/>
  <c r="BT18" i="16"/>
  <c r="BT19" i="16"/>
  <c r="BT20" i="16"/>
  <c r="BT21" i="16"/>
  <c r="BT22" i="16"/>
  <c r="BT23" i="16"/>
  <c r="BT24" i="16"/>
  <c r="BT25" i="16"/>
  <c r="BT26" i="16"/>
  <c r="BT27" i="16"/>
  <c r="BT28" i="16"/>
  <c r="BT29" i="16"/>
  <c r="BT30" i="16"/>
  <c r="BT31" i="16"/>
  <c r="BT32" i="16"/>
  <c r="BT33" i="16"/>
  <c r="BT34" i="16"/>
  <c r="BT35" i="16"/>
  <c r="BT36" i="16"/>
  <c r="BT37" i="16"/>
  <c r="BT38" i="16"/>
  <c r="BT39" i="16"/>
  <c r="BT40" i="16"/>
  <c r="BT41" i="16"/>
  <c r="BT42" i="16"/>
  <c r="BT43" i="16"/>
  <c r="BT44" i="16"/>
  <c r="BT45" i="16"/>
  <c r="BT46" i="16"/>
  <c r="BT47" i="16"/>
  <c r="BT48" i="16"/>
  <c r="BT49" i="16"/>
  <c r="BT50" i="16"/>
  <c r="BT51" i="16"/>
  <c r="BT52" i="16"/>
  <c r="BT53" i="16"/>
  <c r="BT54" i="16"/>
  <c r="BT55" i="16"/>
  <c r="BT56" i="16"/>
  <c r="BT57" i="16"/>
  <c r="BT58" i="16"/>
  <c r="BT59" i="16"/>
  <c r="BT60" i="16"/>
  <c r="BT61" i="16"/>
  <c r="BT62" i="16"/>
  <c r="BT63" i="16"/>
  <c r="BT64" i="16"/>
  <c r="BT65" i="16"/>
  <c r="BT66" i="16"/>
  <c r="BT67" i="16"/>
  <c r="BT68" i="16"/>
  <c r="BT69" i="16"/>
  <c r="BT70" i="16"/>
  <c r="BT71" i="16"/>
  <c r="BT72" i="16"/>
  <c r="BT73" i="16"/>
  <c r="BT74" i="16"/>
  <c r="BT75" i="16"/>
  <c r="BT76" i="16"/>
  <c r="BT77" i="16"/>
  <c r="BT2" i="16"/>
  <c r="BS3" i="16"/>
  <c r="BS4" i="16"/>
  <c r="BS5" i="16"/>
  <c r="BS6" i="16"/>
  <c r="BS7" i="16"/>
  <c r="BS8" i="16"/>
  <c r="BS9" i="16"/>
  <c r="BS10" i="16"/>
  <c r="BS11" i="16"/>
  <c r="BS12" i="16"/>
  <c r="BS13" i="16"/>
  <c r="BS14" i="16"/>
  <c r="BS15" i="16"/>
  <c r="BS16" i="16"/>
  <c r="BS17" i="16"/>
  <c r="BS18" i="16"/>
  <c r="BS19" i="16"/>
  <c r="BS20" i="16"/>
  <c r="BS21" i="16"/>
  <c r="BS22" i="16"/>
  <c r="BS23" i="16"/>
  <c r="BS24" i="16"/>
  <c r="BS25" i="16"/>
  <c r="BS26" i="16"/>
  <c r="BS27" i="16"/>
  <c r="BS28" i="16"/>
  <c r="BS29" i="16"/>
  <c r="BS30" i="16"/>
  <c r="BS31" i="16"/>
  <c r="BS32" i="16"/>
  <c r="BS33" i="16"/>
  <c r="BS34" i="16"/>
  <c r="BS35" i="16"/>
  <c r="BS36" i="16"/>
  <c r="BS37" i="16"/>
  <c r="BS38" i="16"/>
  <c r="BS39" i="16"/>
  <c r="BS40" i="16"/>
  <c r="BS41" i="16"/>
  <c r="BS42" i="16"/>
  <c r="BS43" i="16"/>
  <c r="BS44" i="16"/>
  <c r="BS45" i="16"/>
  <c r="BS46" i="16"/>
  <c r="BS47" i="16"/>
  <c r="BS48" i="16"/>
  <c r="BS49" i="16"/>
  <c r="BS50" i="16"/>
  <c r="BS51" i="16"/>
  <c r="BS52" i="16"/>
  <c r="BS53" i="16"/>
  <c r="BS54" i="16"/>
  <c r="BS55" i="16"/>
  <c r="BS56" i="16"/>
  <c r="BS57" i="16"/>
  <c r="BS58" i="16"/>
  <c r="BS59" i="16"/>
  <c r="BS60" i="16"/>
  <c r="BS61" i="16"/>
  <c r="BS62" i="16"/>
  <c r="BS63" i="16"/>
  <c r="BS64" i="16"/>
  <c r="BS65" i="16"/>
  <c r="BS66" i="16"/>
  <c r="BS67" i="16"/>
  <c r="BS68" i="16"/>
  <c r="BS69" i="16"/>
  <c r="BS70" i="16"/>
  <c r="BS71" i="16"/>
  <c r="BS72" i="16"/>
  <c r="BS73" i="16"/>
  <c r="BS74" i="16"/>
  <c r="BS75" i="16"/>
  <c r="BS76" i="16"/>
  <c r="BS77" i="16"/>
  <c r="BS78" i="16"/>
  <c r="BS79" i="16"/>
  <c r="BS80" i="16"/>
  <c r="BS81" i="16"/>
  <c r="BS82" i="16"/>
  <c r="BS83" i="16"/>
  <c r="BS84" i="16"/>
  <c r="BS85" i="16"/>
  <c r="BS86" i="16"/>
  <c r="BS87" i="16"/>
  <c r="BS88" i="16"/>
  <c r="BS89" i="16"/>
  <c r="BS90" i="16"/>
  <c r="BS91" i="16"/>
  <c r="BS92" i="16"/>
  <c r="BS93" i="16"/>
  <c r="BS94" i="16"/>
  <c r="BS95" i="16"/>
  <c r="BS96" i="16"/>
  <c r="BS97" i="16"/>
  <c r="BS98" i="16"/>
  <c r="BS99" i="16"/>
  <c r="BS100" i="16"/>
  <c r="BS101" i="16"/>
  <c r="BS102" i="16"/>
  <c r="BS103" i="16"/>
  <c r="BS104" i="16"/>
  <c r="BS105" i="16"/>
  <c r="BS106" i="16"/>
  <c r="BS107" i="16"/>
  <c r="BS108" i="16"/>
  <c r="BS109" i="16"/>
  <c r="BS2" i="16"/>
  <c r="AD2" i="20"/>
  <c r="AT6" i="20"/>
  <c r="AT5" i="20"/>
  <c r="AT4" i="20"/>
  <c r="AS4" i="20"/>
  <c r="AT3" i="20"/>
  <c r="AS6" i="20"/>
  <c r="AS5" i="20"/>
  <c r="AD3" i="20"/>
  <c r="AD4" i="20"/>
  <c r="AD5" i="20"/>
  <c r="AD6" i="20"/>
  <c r="AD7" i="20"/>
  <c r="AD8" i="20"/>
  <c r="AD9" i="20"/>
  <c r="AD10" i="20"/>
  <c r="AD11" i="20"/>
  <c r="AD12" i="20"/>
  <c r="AD13" i="20"/>
  <c r="AD14" i="20"/>
  <c r="AD15" i="20"/>
  <c r="AD16" i="20"/>
  <c r="AD17" i="20"/>
  <c r="AD18" i="20"/>
  <c r="AD19" i="20"/>
  <c r="AD20" i="20"/>
  <c r="AD21" i="20"/>
  <c r="AD22" i="20"/>
  <c r="AD23" i="20"/>
  <c r="AD24" i="20"/>
  <c r="AD25" i="20"/>
  <c r="AD26" i="20"/>
  <c r="AD27" i="20"/>
  <c r="AD28" i="20"/>
  <c r="AD29" i="20"/>
  <c r="AD30" i="20"/>
  <c r="AD31" i="20"/>
  <c r="AD32" i="20"/>
  <c r="AD33" i="20"/>
  <c r="AD34" i="20"/>
  <c r="AD35" i="20"/>
  <c r="AD36" i="20"/>
  <c r="AD37" i="20"/>
  <c r="AD38" i="20"/>
  <c r="AD39" i="20"/>
  <c r="AD40" i="20"/>
  <c r="AD41" i="20"/>
  <c r="AD42" i="20"/>
  <c r="AD43" i="20"/>
  <c r="AD44" i="20"/>
  <c r="AD45" i="20"/>
  <c r="AD46" i="20"/>
  <c r="AD47" i="20"/>
  <c r="AD48" i="20"/>
  <c r="AD49" i="20"/>
  <c r="AD50" i="20"/>
  <c r="AD51" i="20"/>
  <c r="AD52" i="20"/>
  <c r="AD53" i="20"/>
  <c r="AD54" i="20"/>
  <c r="AD55" i="20"/>
  <c r="AD56" i="20"/>
  <c r="AD57" i="20"/>
  <c r="AD58" i="20"/>
  <c r="AD59" i="20"/>
  <c r="AD60" i="20"/>
  <c r="AD61" i="20"/>
  <c r="AD62" i="20"/>
  <c r="AD63" i="20"/>
  <c r="AD64" i="20"/>
  <c r="AD65" i="20"/>
  <c r="AD66" i="20"/>
  <c r="AD67" i="20"/>
  <c r="AD68" i="20"/>
  <c r="AD69" i="20"/>
  <c r="AD70" i="20"/>
  <c r="AD71" i="20"/>
  <c r="AD72" i="20"/>
  <c r="AD73" i="20"/>
  <c r="AD74" i="20"/>
  <c r="AD75" i="20"/>
  <c r="AD76" i="20"/>
  <c r="AD77" i="20"/>
  <c r="AD78" i="20"/>
  <c r="AD79" i="20"/>
  <c r="AD80" i="20"/>
  <c r="AD81" i="20"/>
  <c r="AD82" i="20"/>
  <c r="AD83" i="20"/>
  <c r="AD84" i="20"/>
  <c r="AD85" i="20"/>
  <c r="AD86" i="20"/>
  <c r="AD87" i="20"/>
  <c r="AD88" i="20"/>
  <c r="AD89" i="20"/>
  <c r="AD90" i="20"/>
  <c r="AD91" i="20"/>
  <c r="AD92" i="20"/>
  <c r="AD93" i="20"/>
  <c r="AD94" i="20"/>
  <c r="AD95" i="20"/>
  <c r="AD96" i="20"/>
  <c r="AD97" i="20"/>
  <c r="AD98" i="20"/>
  <c r="AD99" i="20"/>
  <c r="AD100" i="20"/>
  <c r="AD101" i="20"/>
  <c r="AD102" i="20"/>
  <c r="AD103" i="20"/>
  <c r="AD104" i="20"/>
  <c r="AD105" i="20"/>
  <c r="AD106" i="20"/>
  <c r="AD107" i="20"/>
  <c r="AD108" i="20"/>
  <c r="AD109" i="20"/>
  <c r="AD110" i="20"/>
  <c r="AD111" i="20"/>
  <c r="AD112" i="20"/>
  <c r="AD113" i="20"/>
  <c r="AD114" i="20"/>
  <c r="AD115" i="20"/>
  <c r="AD116" i="20"/>
  <c r="AD117" i="20"/>
  <c r="AD118" i="20"/>
  <c r="AD119" i="20"/>
  <c r="AD120" i="20"/>
  <c r="AD121" i="20"/>
  <c r="AD122" i="20"/>
  <c r="AD123" i="20"/>
  <c r="AD124" i="20"/>
  <c r="AD125" i="20"/>
  <c r="AD126" i="20"/>
  <c r="AD127" i="20"/>
  <c r="AD128" i="20"/>
  <c r="AD129" i="20"/>
  <c r="AD130" i="20"/>
  <c r="AD131" i="20"/>
  <c r="AD132" i="20"/>
  <c r="AD133" i="20"/>
  <c r="AD134" i="20"/>
  <c r="AD135" i="20"/>
  <c r="AD136" i="20"/>
  <c r="AD137" i="20"/>
  <c r="AD138" i="20"/>
  <c r="AD139" i="20"/>
  <c r="AD140" i="20"/>
  <c r="AD141" i="20"/>
  <c r="AD142" i="20"/>
  <c r="AD143" i="20"/>
  <c r="AD144" i="20"/>
  <c r="AD145" i="20"/>
  <c r="AD146" i="20"/>
  <c r="AD147" i="20"/>
  <c r="AD148" i="20"/>
  <c r="AD149" i="20"/>
  <c r="AD150" i="20"/>
  <c r="AD151" i="20"/>
  <c r="AD152" i="20"/>
  <c r="AD153" i="20"/>
  <c r="AD154" i="20"/>
  <c r="AD155" i="20"/>
  <c r="AD156" i="20"/>
  <c r="AD157" i="20"/>
  <c r="AD158" i="20"/>
  <c r="AD159" i="20"/>
  <c r="AD160" i="20"/>
  <c r="AD161" i="20"/>
  <c r="AD162" i="20"/>
  <c r="AD163" i="20"/>
  <c r="AD164" i="20"/>
  <c r="AD165" i="20"/>
  <c r="AD166" i="20"/>
  <c r="AD167" i="20"/>
  <c r="AD168" i="20"/>
  <c r="AD169" i="20"/>
  <c r="AD170" i="20"/>
  <c r="AD171" i="20"/>
  <c r="AD172" i="20"/>
  <c r="AD173" i="20"/>
  <c r="AD174" i="20"/>
  <c r="AD175" i="20"/>
  <c r="AD176" i="20"/>
  <c r="AD177" i="20"/>
  <c r="AD178" i="20"/>
  <c r="AD179" i="20"/>
  <c r="AD180" i="20"/>
  <c r="AD181" i="20"/>
  <c r="AD182" i="20"/>
  <c r="AD183" i="20"/>
  <c r="AD184" i="20"/>
  <c r="AD185" i="20"/>
  <c r="CF10" i="16" a="1"/>
  <c r="BX13" i="16" l="1"/>
  <c r="CH17" i="16"/>
  <c r="CG7" i="16"/>
  <c r="BX15" i="16"/>
  <c r="BX14" i="16" s="1"/>
  <c r="BW8" i="16"/>
  <c r="CA8" i="16"/>
  <c r="BY9" i="16"/>
  <c r="CI6" i="16"/>
  <c r="CI7" i="16"/>
  <c r="CI17" i="16"/>
  <c r="CH6" i="16"/>
  <c r="BX8" i="16"/>
  <c r="BZ9" i="16"/>
  <c r="BZ8" i="16"/>
  <c r="BX9" i="16"/>
  <c r="CH7" i="16"/>
  <c r="BY8" i="16"/>
  <c r="BW9" i="16"/>
  <c r="CA9" i="16"/>
  <c r="BW15" i="16"/>
  <c r="CG6" i="16"/>
  <c r="CG11" i="16"/>
  <c r="CK11" i="16"/>
  <c r="CO11" i="16"/>
  <c r="CF10" i="16"/>
  <c r="CJ10" i="16"/>
  <c r="CN10" i="16"/>
  <c r="CH11" i="16"/>
  <c r="CL11" i="16"/>
  <c r="CH10" i="16"/>
  <c r="CM10" i="16"/>
  <c r="CG10" i="16"/>
  <c r="CK10" i="16"/>
  <c r="CO10" i="16"/>
  <c r="CI11" i="16"/>
  <c r="CM11" i="16"/>
  <c r="CL10" i="16"/>
  <c r="CF11" i="16"/>
  <c r="CJ11" i="16"/>
  <c r="CN11" i="16"/>
  <c r="CI10" i="16"/>
  <c r="H185" i="20"/>
  <c r="B185" i="20"/>
  <c r="H184" i="20"/>
  <c r="B184" i="20"/>
  <c r="H183" i="20"/>
  <c r="B183" i="20"/>
  <c r="H182" i="20"/>
  <c r="B182" i="20"/>
  <c r="H181" i="20"/>
  <c r="B181" i="20"/>
  <c r="H180" i="20"/>
  <c r="B180" i="20"/>
  <c r="H179" i="20"/>
  <c r="B179" i="20"/>
  <c r="H178" i="20"/>
  <c r="B178" i="20"/>
  <c r="H177" i="20"/>
  <c r="B177" i="20"/>
  <c r="H176" i="20"/>
  <c r="B176" i="20"/>
  <c r="H175" i="20"/>
  <c r="B175" i="20"/>
  <c r="H174" i="20"/>
  <c r="B174" i="20"/>
  <c r="H173" i="20"/>
  <c r="B173" i="20"/>
  <c r="H172" i="20"/>
  <c r="B172" i="20"/>
  <c r="H171" i="20"/>
  <c r="B171" i="20"/>
  <c r="H170" i="20"/>
  <c r="B170" i="20"/>
  <c r="H169" i="20"/>
  <c r="B169" i="20"/>
  <c r="H168" i="20"/>
  <c r="B168" i="20"/>
  <c r="H167" i="20"/>
  <c r="B167" i="20"/>
  <c r="H166" i="20"/>
  <c r="B166" i="20"/>
  <c r="H165" i="20"/>
  <c r="B165" i="20"/>
  <c r="H164" i="20"/>
  <c r="B164" i="20"/>
  <c r="H163" i="20"/>
  <c r="B163" i="20"/>
  <c r="H162" i="20"/>
  <c r="B162" i="20"/>
  <c r="H161" i="20"/>
  <c r="B161" i="20"/>
  <c r="H160" i="20"/>
  <c r="B160" i="20"/>
  <c r="H159" i="20"/>
  <c r="B159" i="20"/>
  <c r="H158" i="20"/>
  <c r="B158" i="20"/>
  <c r="H157" i="20"/>
  <c r="B157" i="20"/>
  <c r="H156" i="20"/>
  <c r="B156" i="20"/>
  <c r="H155" i="20"/>
  <c r="B155" i="20"/>
  <c r="H154" i="20"/>
  <c r="B154" i="20"/>
  <c r="H153" i="20"/>
  <c r="B153" i="20"/>
  <c r="H152" i="20"/>
  <c r="B152" i="20"/>
  <c r="H151" i="20"/>
  <c r="B151" i="20"/>
  <c r="H150" i="20"/>
  <c r="B150" i="20"/>
  <c r="H149" i="20"/>
  <c r="B149" i="20"/>
  <c r="H148" i="20"/>
  <c r="B148" i="20"/>
  <c r="H147" i="20"/>
  <c r="B147" i="20"/>
  <c r="H146" i="20"/>
  <c r="B146" i="20"/>
  <c r="H145" i="20"/>
  <c r="B145" i="20"/>
  <c r="H144" i="20"/>
  <c r="B144" i="20"/>
  <c r="H143" i="20"/>
  <c r="B143" i="20"/>
  <c r="H142" i="20"/>
  <c r="B142" i="20"/>
  <c r="H141" i="20"/>
  <c r="B141" i="20"/>
  <c r="H140" i="20"/>
  <c r="B140" i="20"/>
  <c r="H139" i="20"/>
  <c r="B139" i="20"/>
  <c r="H138" i="20"/>
  <c r="B138" i="20"/>
  <c r="H137" i="20"/>
  <c r="B137" i="20"/>
  <c r="H136" i="20"/>
  <c r="B136" i="20"/>
  <c r="H135" i="20"/>
  <c r="B135" i="20"/>
  <c r="H134" i="20"/>
  <c r="B134" i="20"/>
  <c r="H133" i="20"/>
  <c r="B133" i="20"/>
  <c r="H132" i="20"/>
  <c r="B132" i="20"/>
  <c r="H131" i="20"/>
  <c r="B131" i="20"/>
  <c r="H130" i="20"/>
  <c r="B130" i="20"/>
  <c r="H129" i="20"/>
  <c r="B129" i="20"/>
  <c r="H128" i="20"/>
  <c r="B128" i="20"/>
  <c r="H127" i="20"/>
  <c r="B127" i="20"/>
  <c r="H126" i="20"/>
  <c r="B126" i="20"/>
  <c r="H125" i="20"/>
  <c r="B125" i="20"/>
  <c r="H124" i="20"/>
  <c r="B124" i="20"/>
  <c r="H123" i="20"/>
  <c r="B123" i="20"/>
  <c r="H122" i="20"/>
  <c r="B122" i="20"/>
  <c r="H121" i="20"/>
  <c r="B121" i="20"/>
  <c r="H120" i="20"/>
  <c r="B120" i="20"/>
  <c r="H119" i="20"/>
  <c r="B119" i="20"/>
  <c r="H118" i="20"/>
  <c r="B118" i="20"/>
  <c r="H117" i="20"/>
  <c r="B117" i="20"/>
  <c r="H116" i="20"/>
  <c r="B116" i="20"/>
  <c r="H115" i="20"/>
  <c r="B115" i="20"/>
  <c r="H114" i="20"/>
  <c r="B114" i="20"/>
  <c r="H113" i="20"/>
  <c r="B113" i="20"/>
  <c r="H112" i="20"/>
  <c r="B112" i="20"/>
  <c r="H111" i="20"/>
  <c r="B111" i="20"/>
  <c r="H110" i="20"/>
  <c r="B110" i="20"/>
  <c r="BP57" i="19"/>
  <c r="BQ57" i="19"/>
  <c r="BP58" i="19"/>
  <c r="BQ58" i="19"/>
  <c r="BP59" i="19"/>
  <c r="BQ59" i="19"/>
  <c r="BP60" i="19"/>
  <c r="BQ60" i="19"/>
  <c r="BO60" i="19"/>
  <c r="BO59" i="19"/>
  <c r="BO58" i="19"/>
  <c r="BO57" i="19"/>
  <c r="BH60" i="19"/>
  <c r="BH59" i="19"/>
  <c r="BH58" i="19"/>
  <c r="BH57" i="19"/>
  <c r="BG69" i="19"/>
  <c r="BL53" i="19" s="1"/>
  <c r="BF69" i="19"/>
  <c r="BE69" i="19"/>
  <c r="BG68" i="19"/>
  <c r="BF68" i="19"/>
  <c r="BE68" i="19"/>
  <c r="BD68" i="19"/>
  <c r="BG67" i="19"/>
  <c r="BF67" i="19"/>
  <c r="BE67" i="19"/>
  <c r="BD67" i="19"/>
  <c r="BG66" i="19"/>
  <c r="BF66" i="19"/>
  <c r="BE66" i="19"/>
  <c r="BD66" i="19"/>
  <c r="BG65" i="19"/>
  <c r="BF65" i="19"/>
  <c r="BE65" i="19"/>
  <c r="BD65" i="19"/>
  <c r="BF64" i="19"/>
  <c r="BE64" i="19"/>
  <c r="BG61" i="19"/>
  <c r="BF61" i="19"/>
  <c r="BE61" i="19"/>
  <c r="BG60" i="19"/>
  <c r="BF60" i="19"/>
  <c r="BE60" i="19"/>
  <c r="BD60" i="19"/>
  <c r="BG59" i="19"/>
  <c r="BF59" i="19"/>
  <c r="BE59" i="19"/>
  <c r="BD59" i="19"/>
  <c r="BG58" i="19"/>
  <c r="BF58" i="19"/>
  <c r="BE58" i="19"/>
  <c r="BD58" i="19"/>
  <c r="BG57" i="19"/>
  <c r="BK49" i="19" s="1"/>
  <c r="BF57" i="19"/>
  <c r="BE57" i="19"/>
  <c r="BD57" i="19"/>
  <c r="BF56" i="19"/>
  <c r="BE56" i="19"/>
  <c r="BG53" i="19"/>
  <c r="BK53" i="19" s="1"/>
  <c r="BF53" i="19"/>
  <c r="BE53" i="19"/>
  <c r="BG52" i="19"/>
  <c r="BF52" i="19"/>
  <c r="BE52" i="19"/>
  <c r="BD52" i="19"/>
  <c r="BG51" i="19"/>
  <c r="BF51" i="19"/>
  <c r="BE51" i="19"/>
  <c r="BD51" i="19"/>
  <c r="BG50" i="19"/>
  <c r="BF50" i="19"/>
  <c r="BE50" i="19"/>
  <c r="BD50" i="19"/>
  <c r="BG49" i="19"/>
  <c r="BF49" i="19"/>
  <c r="BE49" i="19"/>
  <c r="BD49" i="19"/>
  <c r="BF48" i="19"/>
  <c r="BE48" i="19"/>
  <c r="BT50" i="19"/>
  <c r="BS50" i="19"/>
  <c r="BR50" i="19"/>
  <c r="BQ50" i="19"/>
  <c r="BT49" i="19"/>
  <c r="BS49" i="19"/>
  <c r="BR49" i="19"/>
  <c r="BQ49" i="19"/>
  <c r="BT48" i="19"/>
  <c r="BS48" i="19"/>
  <c r="BR48" i="19"/>
  <c r="BQ48" i="19"/>
  <c r="BQ34" i="19"/>
  <c r="BP34" i="19"/>
  <c r="BO34" i="19"/>
  <c r="BN34" i="19"/>
  <c r="BQ33" i="19"/>
  <c r="BP33" i="19"/>
  <c r="BO33" i="19"/>
  <c r="BN33" i="19"/>
  <c r="BQ32" i="19"/>
  <c r="BP32" i="19"/>
  <c r="BO32" i="19"/>
  <c r="BN32" i="19"/>
  <c r="BF42" i="19"/>
  <c r="BE42" i="19"/>
  <c r="BI36" i="19"/>
  <c r="BH36" i="19"/>
  <c r="BG36" i="19"/>
  <c r="BF36" i="19"/>
  <c r="BE36" i="19"/>
  <c r="BD36" i="19"/>
  <c r="BI35" i="19"/>
  <c r="BH35" i="19"/>
  <c r="BG35" i="19"/>
  <c r="BF35" i="19"/>
  <c r="BE35" i="19"/>
  <c r="BD35" i="19"/>
  <c r="BI34" i="19"/>
  <c r="BH34" i="19"/>
  <c r="BG34" i="19"/>
  <c r="BF34" i="19"/>
  <c r="BE34" i="19"/>
  <c r="BD34" i="19"/>
  <c r="AJ109" i="19"/>
  <c r="AD109" i="19"/>
  <c r="AJ108" i="19"/>
  <c r="AD108" i="19"/>
  <c r="AJ107" i="19"/>
  <c r="AD107" i="19"/>
  <c r="AJ106" i="19"/>
  <c r="AD106" i="19"/>
  <c r="AJ105" i="19"/>
  <c r="AD105" i="19"/>
  <c r="AJ104" i="19"/>
  <c r="AD104" i="19"/>
  <c r="AC104" i="19" s="1"/>
  <c r="AJ61" i="19"/>
  <c r="AD61" i="19"/>
  <c r="AJ60" i="19"/>
  <c r="AD60" i="19"/>
  <c r="AC60" i="19" s="1"/>
  <c r="AJ59" i="19"/>
  <c r="AD59" i="19"/>
  <c r="AJ58" i="19"/>
  <c r="AD58" i="19"/>
  <c r="AC58" i="19" s="1"/>
  <c r="AJ57" i="19"/>
  <c r="AD57" i="19"/>
  <c r="AJ56" i="19"/>
  <c r="AD56" i="19"/>
  <c r="AC56" i="19" s="1"/>
  <c r="AJ103" i="19"/>
  <c r="AD103" i="19"/>
  <c r="AJ102" i="19"/>
  <c r="AD102" i="19"/>
  <c r="AC102" i="19" s="1"/>
  <c r="AJ101" i="19"/>
  <c r="AD101" i="19"/>
  <c r="AJ100" i="19"/>
  <c r="AD100" i="19"/>
  <c r="AC100" i="19" s="1"/>
  <c r="AJ99" i="19"/>
  <c r="AD99" i="19"/>
  <c r="AJ98" i="19"/>
  <c r="AD98" i="19"/>
  <c r="AC98" i="19" s="1"/>
  <c r="AJ55" i="19"/>
  <c r="AD55" i="19"/>
  <c r="AJ54" i="19"/>
  <c r="AD54" i="19"/>
  <c r="AC54" i="19" s="1"/>
  <c r="AJ53" i="19"/>
  <c r="AD53" i="19"/>
  <c r="AJ52" i="19"/>
  <c r="AD52" i="19"/>
  <c r="AC52" i="19" s="1"/>
  <c r="AJ51" i="19"/>
  <c r="AD51" i="19"/>
  <c r="AJ50" i="19"/>
  <c r="AD50" i="19"/>
  <c r="AC50" i="19" s="1"/>
  <c r="AJ15" i="19"/>
  <c r="AD15" i="19"/>
  <c r="AJ14" i="19"/>
  <c r="AD14" i="19"/>
  <c r="AC14" i="19" s="1"/>
  <c r="AJ13" i="19"/>
  <c r="AD13" i="19"/>
  <c r="AJ12" i="19"/>
  <c r="AD12" i="19"/>
  <c r="AC12" i="19" s="1"/>
  <c r="AJ11" i="19"/>
  <c r="AD11" i="19"/>
  <c r="AJ10" i="19"/>
  <c r="AD10" i="19"/>
  <c r="AC10" i="19" s="1"/>
  <c r="AJ97" i="19"/>
  <c r="AD97" i="19"/>
  <c r="AJ96" i="19"/>
  <c r="AD96" i="19"/>
  <c r="AC96" i="19" s="1"/>
  <c r="AJ95" i="19"/>
  <c r="AD95" i="19"/>
  <c r="AJ94" i="19"/>
  <c r="AD94" i="19"/>
  <c r="AC94" i="19" s="1"/>
  <c r="AJ93" i="19"/>
  <c r="AD93" i="19"/>
  <c r="AJ92" i="19"/>
  <c r="AD92" i="19"/>
  <c r="AC92" i="19" s="1"/>
  <c r="AJ49" i="19"/>
  <c r="AD49" i="19"/>
  <c r="AJ48" i="19"/>
  <c r="AD48" i="19"/>
  <c r="AC48" i="19" s="1"/>
  <c r="AJ47" i="19"/>
  <c r="AD47" i="19"/>
  <c r="AJ46" i="19"/>
  <c r="AD46" i="19"/>
  <c r="AC46" i="19" s="1"/>
  <c r="AJ45" i="19"/>
  <c r="AD45" i="19"/>
  <c r="AJ44" i="19"/>
  <c r="AD44" i="19"/>
  <c r="AC44" i="19" s="1"/>
  <c r="AJ9" i="19"/>
  <c r="AD9" i="19"/>
  <c r="AJ91" i="19"/>
  <c r="AD91" i="19"/>
  <c r="AC91" i="19" s="1"/>
  <c r="AJ90" i="19"/>
  <c r="AD90" i="19"/>
  <c r="AJ89" i="19"/>
  <c r="AD89" i="19"/>
  <c r="AC89" i="19" s="1"/>
  <c r="AJ88" i="19"/>
  <c r="AD88" i="19"/>
  <c r="AJ87" i="19"/>
  <c r="AD87" i="19"/>
  <c r="AC87" i="19" s="1"/>
  <c r="AJ86" i="19"/>
  <c r="AD86" i="19"/>
  <c r="AJ43" i="19"/>
  <c r="AD43" i="19"/>
  <c r="AC43" i="19" s="1"/>
  <c r="AJ42" i="19"/>
  <c r="AD42" i="19"/>
  <c r="AJ41" i="19"/>
  <c r="AD41" i="19"/>
  <c r="AC41" i="19" s="1"/>
  <c r="AJ40" i="19"/>
  <c r="AD40" i="19"/>
  <c r="AJ39" i="19"/>
  <c r="AD39" i="19"/>
  <c r="AC39" i="19" s="1"/>
  <c r="AJ8" i="19"/>
  <c r="AD8" i="19"/>
  <c r="AJ85" i="19"/>
  <c r="AD85" i="19"/>
  <c r="AC85" i="19" s="1"/>
  <c r="AJ84" i="19"/>
  <c r="AD84" i="19"/>
  <c r="AJ83" i="19"/>
  <c r="AD83" i="19"/>
  <c r="AC83" i="19" s="1"/>
  <c r="AJ82" i="19"/>
  <c r="AD82" i="19"/>
  <c r="AJ81" i="19"/>
  <c r="AD81" i="19"/>
  <c r="AC81" i="19" s="1"/>
  <c r="AJ80" i="19"/>
  <c r="AD80" i="19"/>
  <c r="AJ38" i="19"/>
  <c r="AD38" i="19"/>
  <c r="AC38" i="19" s="1"/>
  <c r="AJ37" i="19"/>
  <c r="AD37" i="19"/>
  <c r="AJ36" i="19"/>
  <c r="AD36" i="19"/>
  <c r="AC36" i="19" s="1"/>
  <c r="AJ35" i="19"/>
  <c r="AD35" i="19"/>
  <c r="AJ34" i="19"/>
  <c r="AD34" i="19"/>
  <c r="AC34" i="19" s="1"/>
  <c r="AJ79" i="19"/>
  <c r="AD79" i="19"/>
  <c r="AJ78" i="19"/>
  <c r="AD78" i="19"/>
  <c r="AC78" i="19" s="1"/>
  <c r="AJ77" i="19"/>
  <c r="AD77" i="19"/>
  <c r="AJ76" i="19"/>
  <c r="AD76" i="19"/>
  <c r="AC76" i="19" s="1"/>
  <c r="AJ75" i="19"/>
  <c r="AD75" i="19"/>
  <c r="AJ74" i="19"/>
  <c r="AD74" i="19"/>
  <c r="AC74" i="19" s="1"/>
  <c r="AJ33" i="19"/>
  <c r="AD33" i="19"/>
  <c r="AJ32" i="19"/>
  <c r="AD32" i="19"/>
  <c r="AC32" i="19" s="1"/>
  <c r="AJ31" i="19"/>
  <c r="AD31" i="19"/>
  <c r="AJ30" i="19"/>
  <c r="AD30" i="19"/>
  <c r="AC30" i="19" s="1"/>
  <c r="AJ29" i="19"/>
  <c r="AD29" i="19"/>
  <c r="AJ28" i="19"/>
  <c r="AD28" i="19"/>
  <c r="AC28" i="19" s="1"/>
  <c r="AJ73" i="19"/>
  <c r="AD73" i="19"/>
  <c r="AJ72" i="19"/>
  <c r="AD72" i="19"/>
  <c r="AC72" i="19" s="1"/>
  <c r="AJ71" i="19"/>
  <c r="AD71" i="19"/>
  <c r="AJ70" i="19"/>
  <c r="AD70" i="19"/>
  <c r="AC70" i="19" s="1"/>
  <c r="AJ69" i="19"/>
  <c r="AD69" i="19"/>
  <c r="AJ68" i="19"/>
  <c r="AD68" i="19"/>
  <c r="AC68" i="19" s="1"/>
  <c r="AJ27" i="19"/>
  <c r="AD27" i="19"/>
  <c r="AJ26" i="19"/>
  <c r="AD26" i="19"/>
  <c r="AC26" i="19" s="1"/>
  <c r="AJ25" i="19"/>
  <c r="AD25" i="19"/>
  <c r="AJ24" i="19"/>
  <c r="AD24" i="19"/>
  <c r="AC24" i="19" s="1"/>
  <c r="AJ23" i="19"/>
  <c r="AD23" i="19"/>
  <c r="AJ22" i="19"/>
  <c r="AD22" i="19"/>
  <c r="AC22" i="19" s="1"/>
  <c r="AJ67" i="19"/>
  <c r="AD67" i="19"/>
  <c r="AJ66" i="19"/>
  <c r="AD66" i="19"/>
  <c r="AC66" i="19" s="1"/>
  <c r="AJ65" i="19"/>
  <c r="AD65" i="19"/>
  <c r="AJ64" i="19"/>
  <c r="AD64" i="19"/>
  <c r="AC64" i="19" s="1"/>
  <c r="AJ63" i="19"/>
  <c r="AD63" i="19"/>
  <c r="AJ62" i="19"/>
  <c r="AD62" i="19"/>
  <c r="AC62" i="19" s="1"/>
  <c r="AJ21" i="19"/>
  <c r="AD21" i="19"/>
  <c r="AJ20" i="19"/>
  <c r="AD20" i="19"/>
  <c r="AC20" i="19" s="1"/>
  <c r="AJ19" i="19"/>
  <c r="AD19" i="19"/>
  <c r="AJ18" i="19"/>
  <c r="AD18" i="19"/>
  <c r="AC18" i="19" s="1"/>
  <c r="AJ17" i="19"/>
  <c r="AD17" i="19"/>
  <c r="AJ16" i="19"/>
  <c r="AD16" i="19"/>
  <c r="AC16" i="19" s="1"/>
  <c r="AJ7" i="19"/>
  <c r="AD7" i="19"/>
  <c r="AJ6" i="19"/>
  <c r="AD6" i="19"/>
  <c r="AC6" i="19" s="1"/>
  <c r="AJ5" i="19"/>
  <c r="AD5" i="19"/>
  <c r="AJ4" i="19"/>
  <c r="AD4" i="19"/>
  <c r="AC4" i="19" s="1"/>
  <c r="AJ3" i="19"/>
  <c r="AD3" i="19"/>
  <c r="AJ2" i="19"/>
  <c r="AD2" i="19"/>
  <c r="AC2" i="19" s="1"/>
  <c r="AT58" i="18"/>
  <c r="AU58" i="18"/>
  <c r="AT59" i="18"/>
  <c r="AU59" i="18"/>
  <c r="AT60" i="18"/>
  <c r="AU60" i="18"/>
  <c r="AT61" i="18"/>
  <c r="AU61" i="18"/>
  <c r="AT62" i="18"/>
  <c r="AU62" i="18"/>
  <c r="AT63" i="18"/>
  <c r="AU63" i="18"/>
  <c r="AT64" i="18"/>
  <c r="AU64" i="18"/>
  <c r="AT65" i="18"/>
  <c r="AU65" i="18"/>
  <c r="AS59" i="18"/>
  <c r="AS60" i="18"/>
  <c r="AS61" i="18"/>
  <c r="AS62" i="18"/>
  <c r="AS63" i="18"/>
  <c r="AS64" i="18"/>
  <c r="AS65" i="18"/>
  <c r="AS58" i="18"/>
  <c r="AR64" i="18"/>
  <c r="AR65" i="18"/>
  <c r="AR63" i="18"/>
  <c r="AR62" i="18"/>
  <c r="AR61" i="18"/>
  <c r="AR60" i="18"/>
  <c r="AR59" i="18"/>
  <c r="AR58" i="18"/>
  <c r="AQ49" i="18"/>
  <c r="AP49" i="18"/>
  <c r="AO49" i="18"/>
  <c r="AT47" i="18" s="1"/>
  <c r="AQ50" i="18"/>
  <c r="AP50" i="18"/>
  <c r="AO50" i="18"/>
  <c r="AO48" i="18" s="1"/>
  <c r="AQ48" i="18" s="1"/>
  <c r="AR48" i="18" s="1"/>
  <c r="AS48" i="18" s="1"/>
  <c r="AP48" i="18"/>
  <c r="AS47" i="18"/>
  <c r="AR47" i="18"/>
  <c r="AQ47" i="18"/>
  <c r="AP47" i="18"/>
  <c r="AO47" i="18"/>
  <c r="AT46" i="18"/>
  <c r="AS46" i="18"/>
  <c r="AR46" i="18"/>
  <c r="AQ46" i="18"/>
  <c r="AP46" i="18"/>
  <c r="AO46" i="18"/>
  <c r="AL78" i="18"/>
  <c r="AK78" i="18"/>
  <c r="AJ78" i="18"/>
  <c r="AL77" i="18"/>
  <c r="AK77" i="18"/>
  <c r="AJ77" i="18"/>
  <c r="AI77" i="18"/>
  <c r="AL76" i="18"/>
  <c r="AK76" i="18"/>
  <c r="AJ76" i="18"/>
  <c r="AI76" i="18"/>
  <c r="AL75" i="18"/>
  <c r="AK75" i="18"/>
  <c r="AJ75" i="18"/>
  <c r="AI75" i="18"/>
  <c r="AL74" i="18"/>
  <c r="AK74" i="18"/>
  <c r="AJ74" i="18"/>
  <c r="AI74" i="18"/>
  <c r="AL73" i="18"/>
  <c r="AK73" i="18"/>
  <c r="AJ73" i="18"/>
  <c r="AI73" i="18"/>
  <c r="AL72" i="18"/>
  <c r="AK72" i="18"/>
  <c r="AJ72" i="18"/>
  <c r="AI72" i="18"/>
  <c r="AL71" i="18"/>
  <c r="AK71" i="18"/>
  <c r="AJ71" i="18"/>
  <c r="AI71" i="18"/>
  <c r="AL70" i="18"/>
  <c r="AK70" i="18"/>
  <c r="AJ70" i="18"/>
  <c r="AI70" i="18"/>
  <c r="AK69" i="18"/>
  <c r="AJ69" i="18"/>
  <c r="AL66" i="18"/>
  <c r="AK66" i="18"/>
  <c r="AJ66" i="18"/>
  <c r="AL65" i="18"/>
  <c r="AK65" i="18"/>
  <c r="AJ65" i="18"/>
  <c r="AI65" i="18"/>
  <c r="AL64" i="18"/>
  <c r="AK64" i="18"/>
  <c r="AJ64" i="18"/>
  <c r="AI64" i="18"/>
  <c r="AL63" i="18"/>
  <c r="AK63" i="18"/>
  <c r="AJ63" i="18"/>
  <c r="AI63" i="18"/>
  <c r="AL62" i="18"/>
  <c r="AK62" i="18"/>
  <c r="AJ62" i="18"/>
  <c r="AI62" i="18"/>
  <c r="AL61" i="18"/>
  <c r="AK61" i="18"/>
  <c r="AJ61" i="18"/>
  <c r="AI61" i="18"/>
  <c r="AL60" i="18"/>
  <c r="AK60" i="18"/>
  <c r="AJ60" i="18"/>
  <c r="AI60" i="18"/>
  <c r="AL59" i="18"/>
  <c r="AK59" i="18"/>
  <c r="AJ59" i="18"/>
  <c r="AI59" i="18"/>
  <c r="AL58" i="18"/>
  <c r="AK58" i="18"/>
  <c r="AJ58" i="18"/>
  <c r="AI58" i="18"/>
  <c r="AK57" i="18"/>
  <c r="AJ57" i="18"/>
  <c r="AJ44" i="18"/>
  <c r="AL54" i="18"/>
  <c r="AK54" i="18"/>
  <c r="AJ54" i="18"/>
  <c r="AL53" i="18"/>
  <c r="AK53" i="18"/>
  <c r="AJ53" i="18"/>
  <c r="AI53" i="18"/>
  <c r="AL52" i="18"/>
  <c r="AK52" i="18"/>
  <c r="AJ52" i="18"/>
  <c r="AI52" i="18"/>
  <c r="AL51" i="18"/>
  <c r="AK51" i="18"/>
  <c r="AJ51" i="18"/>
  <c r="AI51" i="18"/>
  <c r="AL50" i="18"/>
  <c r="AK50" i="18"/>
  <c r="AJ50" i="18"/>
  <c r="AI50" i="18"/>
  <c r="AL49" i="18"/>
  <c r="AK49" i="18"/>
  <c r="AJ49" i="18"/>
  <c r="AI49" i="18"/>
  <c r="AL48" i="18"/>
  <c r="AK48" i="18"/>
  <c r="AJ48" i="18"/>
  <c r="AI48" i="18"/>
  <c r="AL47" i="18"/>
  <c r="AK47" i="18"/>
  <c r="AJ47" i="18"/>
  <c r="AI47" i="18"/>
  <c r="AL46" i="18"/>
  <c r="AK46" i="18"/>
  <c r="AJ46" i="18"/>
  <c r="AI46" i="18"/>
  <c r="AK45" i="18"/>
  <c r="AJ45" i="18"/>
  <c r="BG31" i="18"/>
  <c r="BF31" i="18"/>
  <c r="BE31" i="18"/>
  <c r="BD31" i="18"/>
  <c r="BG30" i="18"/>
  <c r="BF30" i="18"/>
  <c r="BE30" i="18"/>
  <c r="BD30" i="18"/>
  <c r="BG29" i="18"/>
  <c r="BF29" i="18"/>
  <c r="BE29" i="18"/>
  <c r="BD29" i="18"/>
  <c r="AV30" i="18"/>
  <c r="AU30" i="18"/>
  <c r="AT30" i="18"/>
  <c r="AS30" i="18"/>
  <c r="AV29" i="18"/>
  <c r="AU29" i="18"/>
  <c r="AT29" i="18"/>
  <c r="AS29" i="18"/>
  <c r="AV28" i="18"/>
  <c r="AU28" i="18"/>
  <c r="AT28" i="18"/>
  <c r="AS28" i="18"/>
  <c r="AL38" i="18"/>
  <c r="AK38" i="18"/>
  <c r="AJ38" i="18"/>
  <c r="AJ36" i="18" s="1"/>
  <c r="AK37" i="18"/>
  <c r="AL37" i="18" s="1"/>
  <c r="AJ37" i="18"/>
  <c r="AK36" i="18"/>
  <c r="AN32" i="18"/>
  <c r="AM32" i="18"/>
  <c r="AL32" i="18"/>
  <c r="AK32" i="18"/>
  <c r="AJ32" i="18"/>
  <c r="AI32" i="18"/>
  <c r="AN31" i="18"/>
  <c r="AM31" i="18"/>
  <c r="AL31" i="18"/>
  <c r="AK31" i="18"/>
  <c r="AJ31" i="18"/>
  <c r="AI31" i="18"/>
  <c r="AN30" i="18"/>
  <c r="AM30" i="18"/>
  <c r="AL30" i="18"/>
  <c r="AK30" i="18"/>
  <c r="AJ30" i="18"/>
  <c r="AI30" i="18"/>
  <c r="AJ64" i="17"/>
  <c r="AK64" i="17"/>
  <c r="AJ65" i="17"/>
  <c r="AK65" i="17"/>
  <c r="AJ66" i="17"/>
  <c r="AK66" i="17"/>
  <c r="AJ67" i="17"/>
  <c r="AK67" i="17"/>
  <c r="AJ68" i="17"/>
  <c r="AK68" i="17"/>
  <c r="AJ69" i="17"/>
  <c r="AK69" i="17"/>
  <c r="AJ70" i="17"/>
  <c r="AK70" i="17"/>
  <c r="AI70" i="17"/>
  <c r="AI69" i="17"/>
  <c r="AI68" i="17"/>
  <c r="AI67" i="17"/>
  <c r="AI66" i="17"/>
  <c r="AI65" i="17"/>
  <c r="AI64" i="17"/>
  <c r="W50" i="17"/>
  <c r="W43" i="17"/>
  <c r="W36" i="17"/>
  <c r="W29" i="17"/>
  <c r="W22" i="17"/>
  <c r="W15" i="17"/>
  <c r="W8" i="17"/>
  <c r="AA71" i="17"/>
  <c r="AF46" i="17" s="1"/>
  <c r="AD46" i="17" s="1"/>
  <c r="Z71" i="17"/>
  <c r="Y71" i="17"/>
  <c r="AA70" i="17"/>
  <c r="Z70" i="17"/>
  <c r="Y70" i="17"/>
  <c r="X70" i="17"/>
  <c r="AA69" i="17"/>
  <c r="Z69" i="17"/>
  <c r="Y69" i="17"/>
  <c r="X69" i="17"/>
  <c r="AA68" i="17"/>
  <c r="Z68" i="17"/>
  <c r="Y68" i="17"/>
  <c r="X68" i="17"/>
  <c r="AA67" i="17"/>
  <c r="Z67" i="17"/>
  <c r="Y67" i="17"/>
  <c r="X67" i="17"/>
  <c r="AA66" i="17"/>
  <c r="Z66" i="17"/>
  <c r="Y66" i="17"/>
  <c r="X66" i="17"/>
  <c r="AA65" i="17"/>
  <c r="Z65" i="17"/>
  <c r="Y65" i="17"/>
  <c r="X65" i="17"/>
  <c r="AA64" i="17"/>
  <c r="Z64" i="17"/>
  <c r="Y64" i="17"/>
  <c r="AD45" i="17" s="1"/>
  <c r="X64" i="17"/>
  <c r="Z63" i="17"/>
  <c r="Y63" i="17"/>
  <c r="AA60" i="17"/>
  <c r="Z60" i="17"/>
  <c r="Y60" i="17"/>
  <c r="AE43" i="17" s="1"/>
  <c r="AA59" i="17"/>
  <c r="Z59" i="17"/>
  <c r="Y59" i="17"/>
  <c r="X59" i="17"/>
  <c r="AA58" i="17"/>
  <c r="Z58" i="17"/>
  <c r="Y58" i="17"/>
  <c r="X58" i="17"/>
  <c r="AA57" i="17"/>
  <c r="Z57" i="17"/>
  <c r="Y57" i="17"/>
  <c r="X57" i="17"/>
  <c r="AA56" i="17"/>
  <c r="Z56" i="17"/>
  <c r="Y56" i="17"/>
  <c r="X56" i="17"/>
  <c r="AA55" i="17"/>
  <c r="Z55" i="17"/>
  <c r="Y55" i="17"/>
  <c r="X55" i="17"/>
  <c r="AA54" i="17"/>
  <c r="Z54" i="17"/>
  <c r="Y54" i="17"/>
  <c r="X54" i="17"/>
  <c r="AA53" i="17"/>
  <c r="AE42" i="17" s="1"/>
  <c r="Z53" i="17"/>
  <c r="Y53" i="17"/>
  <c r="X53" i="17"/>
  <c r="Z52" i="17"/>
  <c r="Y52" i="17"/>
  <c r="AA49" i="17"/>
  <c r="AE46" i="17" s="1"/>
  <c r="Z49" i="17"/>
  <c r="Y49" i="17"/>
  <c r="AA48" i="17"/>
  <c r="Z48" i="17"/>
  <c r="Y48" i="17"/>
  <c r="X48" i="17"/>
  <c r="AA47" i="17"/>
  <c r="Z47" i="17"/>
  <c r="Y47" i="17"/>
  <c r="X47" i="17"/>
  <c r="AA46" i="17"/>
  <c r="Z46" i="17"/>
  <c r="Y46" i="17"/>
  <c r="X46" i="17"/>
  <c r="AA45" i="17"/>
  <c r="Z45" i="17"/>
  <c r="Y45" i="17"/>
  <c r="X45" i="17"/>
  <c r="AA44" i="17"/>
  <c r="Z44" i="17"/>
  <c r="Y44" i="17"/>
  <c r="X44" i="17"/>
  <c r="AA43" i="17"/>
  <c r="Z43" i="17"/>
  <c r="Y43" i="17"/>
  <c r="X43" i="17"/>
  <c r="AA42" i="17"/>
  <c r="AD42" i="17" s="1"/>
  <c r="Z42" i="17"/>
  <c r="Y42" i="17"/>
  <c r="Y40" i="17" s="1"/>
  <c r="X42" i="17"/>
  <c r="Z41" i="17"/>
  <c r="Y41" i="17"/>
  <c r="AK26" i="17"/>
  <c r="AJ26" i="17"/>
  <c r="AI26" i="17"/>
  <c r="AH26" i="17"/>
  <c r="AK25" i="17"/>
  <c r="AJ25" i="17"/>
  <c r="AI25" i="17"/>
  <c r="AH25" i="17"/>
  <c r="AK24" i="17"/>
  <c r="AJ24" i="17"/>
  <c r="AI24" i="17"/>
  <c r="AH24" i="17"/>
  <c r="Z34" i="17"/>
  <c r="Y34" i="17"/>
  <c r="AA34" i="17" s="1"/>
  <c r="AC28" i="17"/>
  <c r="AB28" i="17"/>
  <c r="AA28" i="17"/>
  <c r="Z28" i="17"/>
  <c r="Y28" i="17"/>
  <c r="X28" i="17"/>
  <c r="AC27" i="17"/>
  <c r="AB27" i="17"/>
  <c r="AA27" i="17"/>
  <c r="Z27" i="17"/>
  <c r="Y27" i="17"/>
  <c r="X27" i="17"/>
  <c r="AC26" i="17"/>
  <c r="Y33" i="17" s="1"/>
  <c r="Y32" i="17" s="1"/>
  <c r="AB26" i="17"/>
  <c r="AA26" i="17"/>
  <c r="Z26" i="17"/>
  <c r="Y26" i="17"/>
  <c r="X26" i="17"/>
  <c r="Z32" i="17" s="1"/>
  <c r="Z33" i="17" s="1"/>
  <c r="AA33" i="17" s="1"/>
  <c r="V109" i="19"/>
  <c r="P109" i="19"/>
  <c r="V108" i="19"/>
  <c r="P108" i="19"/>
  <c r="V107" i="19"/>
  <c r="P107" i="19"/>
  <c r="V106" i="19"/>
  <c r="P106" i="19"/>
  <c r="V105" i="19"/>
  <c r="P105" i="19"/>
  <c r="V104" i="19"/>
  <c r="P104" i="19"/>
  <c r="V103" i="19"/>
  <c r="P103" i="19"/>
  <c r="V102" i="19"/>
  <c r="P102" i="19"/>
  <c r="V101" i="19"/>
  <c r="P101" i="19"/>
  <c r="V100" i="19"/>
  <c r="P100" i="19"/>
  <c r="V99" i="19"/>
  <c r="P99" i="19"/>
  <c r="V98" i="19"/>
  <c r="P98" i="19"/>
  <c r="V97" i="19"/>
  <c r="P97" i="19"/>
  <c r="V96" i="19"/>
  <c r="P96" i="19"/>
  <c r="V95" i="19"/>
  <c r="P95" i="19"/>
  <c r="V94" i="19"/>
  <c r="P94" i="19"/>
  <c r="V93" i="19"/>
  <c r="P93" i="19"/>
  <c r="V92" i="19"/>
  <c r="P92" i="19"/>
  <c r="V91" i="19"/>
  <c r="P91" i="19"/>
  <c r="V90" i="19"/>
  <c r="P90" i="19"/>
  <c r="V89" i="19"/>
  <c r="P89" i="19"/>
  <c r="V88" i="19"/>
  <c r="P88" i="19"/>
  <c r="V87" i="19"/>
  <c r="P87" i="19"/>
  <c r="V86" i="19"/>
  <c r="P86" i="19"/>
  <c r="V85" i="19"/>
  <c r="P85" i="19"/>
  <c r="V84" i="19"/>
  <c r="P84" i="19"/>
  <c r="V83" i="19"/>
  <c r="P83" i="19"/>
  <c r="V82" i="19"/>
  <c r="P82" i="19"/>
  <c r="V81" i="19"/>
  <c r="P81" i="19"/>
  <c r="V80" i="19"/>
  <c r="P80" i="19"/>
  <c r="V79" i="19"/>
  <c r="P79" i="19"/>
  <c r="V78" i="19"/>
  <c r="P78" i="19"/>
  <c r="V77" i="19"/>
  <c r="P77" i="19"/>
  <c r="V76" i="19"/>
  <c r="P76" i="19"/>
  <c r="V75" i="19"/>
  <c r="P75" i="19"/>
  <c r="V74" i="19"/>
  <c r="P74" i="19"/>
  <c r="V73" i="19"/>
  <c r="P73" i="19"/>
  <c r="V72" i="19"/>
  <c r="P72" i="19"/>
  <c r="V71" i="19"/>
  <c r="P71" i="19"/>
  <c r="V70" i="19"/>
  <c r="P70" i="19"/>
  <c r="V69" i="19"/>
  <c r="P69" i="19"/>
  <c r="V68" i="19"/>
  <c r="P68" i="19"/>
  <c r="V67" i="19"/>
  <c r="P67" i="19"/>
  <c r="V66" i="19"/>
  <c r="P66" i="19"/>
  <c r="V65" i="19"/>
  <c r="P65" i="19"/>
  <c r="V64" i="19"/>
  <c r="P64" i="19"/>
  <c r="V63" i="19"/>
  <c r="P63" i="19"/>
  <c r="V62" i="19"/>
  <c r="P62" i="19"/>
  <c r="V61" i="19"/>
  <c r="P61" i="19"/>
  <c r="V60" i="19"/>
  <c r="P60" i="19"/>
  <c r="V59" i="19"/>
  <c r="P59" i="19"/>
  <c r="V58" i="19"/>
  <c r="P58" i="19"/>
  <c r="V57" i="19"/>
  <c r="P57" i="19"/>
  <c r="V56" i="19"/>
  <c r="P56" i="19"/>
  <c r="V55" i="19"/>
  <c r="P55" i="19"/>
  <c r="V54" i="19"/>
  <c r="P54" i="19"/>
  <c r="V53" i="19"/>
  <c r="P53" i="19"/>
  <c r="V52" i="19"/>
  <c r="P52" i="19"/>
  <c r="V51" i="19"/>
  <c r="P51" i="19"/>
  <c r="V50" i="19"/>
  <c r="P50" i="19"/>
  <c r="V49" i="19"/>
  <c r="P49" i="19"/>
  <c r="V48" i="19"/>
  <c r="P48" i="19"/>
  <c r="V47" i="19"/>
  <c r="P47" i="19"/>
  <c r="V46" i="19"/>
  <c r="P46" i="19"/>
  <c r="V45" i="19"/>
  <c r="P45" i="19"/>
  <c r="V44" i="19"/>
  <c r="P44" i="19"/>
  <c r="V43" i="19"/>
  <c r="P43" i="19"/>
  <c r="V42" i="19"/>
  <c r="P42" i="19"/>
  <c r="V41" i="19"/>
  <c r="P41" i="19"/>
  <c r="V40" i="19"/>
  <c r="P40" i="19"/>
  <c r="V39" i="19"/>
  <c r="P39" i="19"/>
  <c r="V38" i="19"/>
  <c r="P38" i="19"/>
  <c r="V37" i="19"/>
  <c r="P37" i="19"/>
  <c r="V36" i="19"/>
  <c r="P36" i="19"/>
  <c r="V35" i="19"/>
  <c r="P35" i="19"/>
  <c r="V34" i="19"/>
  <c r="P34" i="19"/>
  <c r="V33" i="19"/>
  <c r="P33" i="19"/>
  <c r="V32" i="19"/>
  <c r="P32" i="19"/>
  <c r="V31" i="19"/>
  <c r="P31" i="19"/>
  <c r="V30" i="19"/>
  <c r="P30" i="19"/>
  <c r="V29" i="19"/>
  <c r="P29" i="19"/>
  <c r="V28" i="19"/>
  <c r="P28" i="19"/>
  <c r="V27" i="19"/>
  <c r="P27" i="19"/>
  <c r="V26" i="19"/>
  <c r="P26" i="19"/>
  <c r="V25" i="19"/>
  <c r="P25" i="19"/>
  <c r="V24" i="19"/>
  <c r="P24" i="19"/>
  <c r="V23" i="19"/>
  <c r="P23" i="19"/>
  <c r="V22" i="19"/>
  <c r="P22" i="19"/>
  <c r="V21" i="19"/>
  <c r="P21" i="19"/>
  <c r="V20" i="19"/>
  <c r="P20" i="19"/>
  <c r="V19" i="19"/>
  <c r="P19" i="19"/>
  <c r="V18" i="19"/>
  <c r="P18" i="19"/>
  <c r="V17" i="19"/>
  <c r="P17" i="19"/>
  <c r="V16" i="19"/>
  <c r="P16" i="19"/>
  <c r="V15" i="19"/>
  <c r="P15" i="19"/>
  <c r="V14" i="19"/>
  <c r="P14" i="19"/>
  <c r="V13" i="19"/>
  <c r="P13" i="19"/>
  <c r="V12" i="19"/>
  <c r="P12" i="19"/>
  <c r="V11" i="19"/>
  <c r="P11" i="19"/>
  <c r="V10" i="19"/>
  <c r="P10" i="19"/>
  <c r="V9" i="19"/>
  <c r="P9" i="19"/>
  <c r="V8" i="19"/>
  <c r="P8" i="19"/>
  <c r="V7" i="19"/>
  <c r="P7" i="19"/>
  <c r="V6" i="19"/>
  <c r="P6" i="19"/>
  <c r="V5" i="19"/>
  <c r="P5" i="19"/>
  <c r="V4" i="19"/>
  <c r="P4" i="19"/>
  <c r="V3" i="19"/>
  <c r="P3" i="19"/>
  <c r="V2" i="19"/>
  <c r="P2" i="19"/>
  <c r="I77" i="19"/>
  <c r="C77" i="19"/>
  <c r="I76" i="19"/>
  <c r="C76" i="19"/>
  <c r="I75" i="19"/>
  <c r="C75" i="19"/>
  <c r="I74" i="19"/>
  <c r="C74" i="19"/>
  <c r="I73" i="19"/>
  <c r="C73" i="19"/>
  <c r="I72" i="19"/>
  <c r="C72" i="19"/>
  <c r="I71" i="19"/>
  <c r="C71" i="19"/>
  <c r="I70" i="19"/>
  <c r="C70" i="19"/>
  <c r="I69" i="19"/>
  <c r="C69" i="19"/>
  <c r="I68" i="19"/>
  <c r="C68" i="19"/>
  <c r="I67" i="19"/>
  <c r="C67" i="19"/>
  <c r="I66" i="19"/>
  <c r="C66" i="19"/>
  <c r="I65" i="19"/>
  <c r="C65" i="19"/>
  <c r="I64" i="19"/>
  <c r="C64" i="19"/>
  <c r="I63" i="19"/>
  <c r="C63" i="19"/>
  <c r="I62" i="19"/>
  <c r="C62" i="19"/>
  <c r="I61" i="19"/>
  <c r="C61" i="19"/>
  <c r="I60" i="19"/>
  <c r="C60" i="19"/>
  <c r="I59" i="19"/>
  <c r="C59" i="19"/>
  <c r="I58" i="19"/>
  <c r="C58" i="19"/>
  <c r="I57" i="19"/>
  <c r="C57" i="19"/>
  <c r="I56" i="19"/>
  <c r="C56" i="19"/>
  <c r="I55" i="19"/>
  <c r="C55" i="19"/>
  <c r="I54" i="19"/>
  <c r="C54" i="19"/>
  <c r="I53" i="19"/>
  <c r="C53" i="19"/>
  <c r="I52" i="19"/>
  <c r="C52" i="19"/>
  <c r="I51" i="19"/>
  <c r="C51" i="19"/>
  <c r="I50" i="19"/>
  <c r="C50" i="19"/>
  <c r="I49" i="19"/>
  <c r="C49" i="19"/>
  <c r="I48" i="19"/>
  <c r="C48" i="19"/>
  <c r="I47" i="19"/>
  <c r="C47" i="19"/>
  <c r="I46" i="19"/>
  <c r="C46" i="19"/>
  <c r="I45" i="19"/>
  <c r="C45" i="19"/>
  <c r="I44" i="19"/>
  <c r="C44" i="19"/>
  <c r="I43" i="19"/>
  <c r="C43" i="19"/>
  <c r="I42" i="19"/>
  <c r="C42" i="19"/>
  <c r="I41" i="19"/>
  <c r="C41" i="19"/>
  <c r="I40" i="19"/>
  <c r="C40" i="19"/>
  <c r="I39" i="19"/>
  <c r="C39" i="19"/>
  <c r="I38" i="19"/>
  <c r="C38" i="19"/>
  <c r="I37" i="19"/>
  <c r="C37" i="19"/>
  <c r="I36" i="19"/>
  <c r="C36" i="19"/>
  <c r="I35" i="19"/>
  <c r="C35" i="19"/>
  <c r="I34" i="19"/>
  <c r="C34" i="19"/>
  <c r="I33" i="19"/>
  <c r="C33" i="19"/>
  <c r="I32" i="19"/>
  <c r="C32" i="19"/>
  <c r="I31" i="19"/>
  <c r="C31" i="19"/>
  <c r="I30" i="19"/>
  <c r="C30" i="19"/>
  <c r="I29" i="19"/>
  <c r="C29" i="19"/>
  <c r="I28" i="19"/>
  <c r="C28" i="19"/>
  <c r="I27" i="19"/>
  <c r="C27" i="19"/>
  <c r="I26" i="19"/>
  <c r="C26" i="19"/>
  <c r="I25" i="19"/>
  <c r="C25" i="19"/>
  <c r="I24" i="19"/>
  <c r="C24" i="19"/>
  <c r="I23" i="19"/>
  <c r="C23" i="19"/>
  <c r="I22" i="19"/>
  <c r="C22" i="19"/>
  <c r="I21" i="19"/>
  <c r="C21" i="19"/>
  <c r="I20" i="19"/>
  <c r="C20" i="19"/>
  <c r="I19" i="19"/>
  <c r="C19" i="19"/>
  <c r="I18" i="19"/>
  <c r="C18" i="19"/>
  <c r="I17" i="19"/>
  <c r="C17" i="19"/>
  <c r="I16" i="19"/>
  <c r="C16" i="19"/>
  <c r="I15" i="19"/>
  <c r="C15" i="19"/>
  <c r="I14" i="19"/>
  <c r="C14" i="19"/>
  <c r="I13" i="19"/>
  <c r="C13" i="19"/>
  <c r="I12" i="19"/>
  <c r="C12" i="19"/>
  <c r="I11" i="19"/>
  <c r="C11" i="19"/>
  <c r="I10" i="19"/>
  <c r="C10" i="19"/>
  <c r="I9" i="19"/>
  <c r="C9" i="19"/>
  <c r="I8" i="19"/>
  <c r="C8" i="19"/>
  <c r="I7" i="19"/>
  <c r="C7" i="19"/>
  <c r="I6" i="19"/>
  <c r="C6" i="19"/>
  <c r="I5" i="19"/>
  <c r="C5" i="19"/>
  <c r="I4" i="19"/>
  <c r="C4" i="19"/>
  <c r="I3" i="19"/>
  <c r="C3" i="19"/>
  <c r="I2" i="19"/>
  <c r="C2" i="19"/>
  <c r="I109" i="18"/>
  <c r="C109" i="18"/>
  <c r="I108" i="18"/>
  <c r="C108" i="18"/>
  <c r="I107" i="18"/>
  <c r="C107" i="18"/>
  <c r="I106" i="18"/>
  <c r="C106" i="18"/>
  <c r="I105" i="18"/>
  <c r="C105" i="18"/>
  <c r="I104" i="18"/>
  <c r="C104" i="18"/>
  <c r="I103" i="18"/>
  <c r="C103" i="18"/>
  <c r="I102" i="18"/>
  <c r="C102" i="18"/>
  <c r="I101" i="18"/>
  <c r="C101" i="18"/>
  <c r="I100" i="18"/>
  <c r="C100" i="18"/>
  <c r="I99" i="18"/>
  <c r="C99" i="18"/>
  <c r="I98" i="18"/>
  <c r="C98" i="18"/>
  <c r="I97" i="18"/>
  <c r="C97" i="18"/>
  <c r="I96" i="18"/>
  <c r="C96" i="18"/>
  <c r="I95" i="18"/>
  <c r="C95" i="18"/>
  <c r="I94" i="18"/>
  <c r="C94" i="18"/>
  <c r="I93" i="18"/>
  <c r="C93" i="18"/>
  <c r="I92" i="18"/>
  <c r="C92" i="18"/>
  <c r="I91" i="18"/>
  <c r="C91" i="18"/>
  <c r="I90" i="18"/>
  <c r="C90" i="18"/>
  <c r="I89" i="18"/>
  <c r="C89" i="18"/>
  <c r="I88" i="18"/>
  <c r="C88" i="18"/>
  <c r="I87" i="18"/>
  <c r="C87" i="18"/>
  <c r="I86" i="18"/>
  <c r="C86" i="18"/>
  <c r="I85" i="18"/>
  <c r="C85" i="18"/>
  <c r="I84" i="18"/>
  <c r="C84" i="18"/>
  <c r="I83" i="18"/>
  <c r="C83" i="18"/>
  <c r="I82" i="18"/>
  <c r="C82" i="18"/>
  <c r="I81" i="18"/>
  <c r="C81" i="18"/>
  <c r="I80" i="18"/>
  <c r="C80" i="18"/>
  <c r="I79" i="18"/>
  <c r="C79" i="18"/>
  <c r="I78" i="18"/>
  <c r="C78" i="18"/>
  <c r="I77" i="18"/>
  <c r="C77" i="18"/>
  <c r="I76" i="18"/>
  <c r="C76" i="18"/>
  <c r="I75" i="18"/>
  <c r="C75" i="18"/>
  <c r="I74" i="18"/>
  <c r="C74" i="18"/>
  <c r="I73" i="18"/>
  <c r="C73" i="18"/>
  <c r="I72" i="18"/>
  <c r="C72" i="18"/>
  <c r="I71" i="18"/>
  <c r="C71" i="18"/>
  <c r="I70" i="18"/>
  <c r="C70" i="18"/>
  <c r="I69" i="18"/>
  <c r="C69" i="18"/>
  <c r="I68" i="18"/>
  <c r="C68" i="18"/>
  <c r="I67" i="18"/>
  <c r="C67" i="18"/>
  <c r="I66" i="18"/>
  <c r="C66" i="18"/>
  <c r="I65" i="18"/>
  <c r="C65" i="18"/>
  <c r="I64" i="18"/>
  <c r="C64" i="18"/>
  <c r="I63" i="18"/>
  <c r="C63" i="18"/>
  <c r="I62" i="18"/>
  <c r="C62" i="18"/>
  <c r="I61" i="18"/>
  <c r="C61" i="18"/>
  <c r="I60" i="18"/>
  <c r="C60" i="18"/>
  <c r="I59" i="18"/>
  <c r="C59" i="18"/>
  <c r="I58" i="18"/>
  <c r="C58" i="18"/>
  <c r="I57" i="18"/>
  <c r="C57" i="18"/>
  <c r="I56" i="18"/>
  <c r="C56" i="18"/>
  <c r="I55" i="18"/>
  <c r="C55" i="18"/>
  <c r="I54" i="18"/>
  <c r="C54" i="18"/>
  <c r="I53" i="18"/>
  <c r="C53" i="18"/>
  <c r="I52" i="18"/>
  <c r="C52" i="18"/>
  <c r="I51" i="18"/>
  <c r="C51" i="18"/>
  <c r="I50" i="18"/>
  <c r="C50" i="18"/>
  <c r="I49" i="18"/>
  <c r="C49" i="18"/>
  <c r="I48" i="18"/>
  <c r="C48" i="18"/>
  <c r="I47" i="18"/>
  <c r="C47" i="18"/>
  <c r="I46" i="18"/>
  <c r="C46" i="18"/>
  <c r="I45" i="18"/>
  <c r="C45" i="18"/>
  <c r="I44" i="18"/>
  <c r="C44" i="18"/>
  <c r="I43" i="18"/>
  <c r="C43" i="18"/>
  <c r="I42" i="18"/>
  <c r="C42" i="18"/>
  <c r="I41" i="18"/>
  <c r="C41" i="18"/>
  <c r="I40" i="18"/>
  <c r="C40" i="18"/>
  <c r="I39" i="18"/>
  <c r="C39" i="18"/>
  <c r="I38" i="18"/>
  <c r="C38" i="18"/>
  <c r="I37" i="18"/>
  <c r="C37" i="18"/>
  <c r="I36" i="18"/>
  <c r="C36" i="18"/>
  <c r="I35" i="18"/>
  <c r="C35" i="18"/>
  <c r="I34" i="18"/>
  <c r="C34" i="18"/>
  <c r="I33" i="18"/>
  <c r="C33" i="18"/>
  <c r="I32" i="18"/>
  <c r="C32" i="18"/>
  <c r="I31" i="18"/>
  <c r="C31" i="18"/>
  <c r="I30" i="18"/>
  <c r="C30" i="18"/>
  <c r="I29" i="18"/>
  <c r="C29" i="18"/>
  <c r="I28" i="18"/>
  <c r="C28" i="18"/>
  <c r="I27" i="18"/>
  <c r="C27" i="18"/>
  <c r="I26" i="18"/>
  <c r="C26" i="18"/>
  <c r="I25" i="18"/>
  <c r="C25" i="18"/>
  <c r="I24" i="18"/>
  <c r="C24" i="18"/>
  <c r="I23" i="18"/>
  <c r="C23" i="18"/>
  <c r="I22" i="18"/>
  <c r="C22" i="18"/>
  <c r="I21" i="18"/>
  <c r="C21" i="18"/>
  <c r="I20" i="18"/>
  <c r="C20" i="18"/>
  <c r="I19" i="18"/>
  <c r="C19" i="18"/>
  <c r="I18" i="18"/>
  <c r="C18" i="18"/>
  <c r="I17" i="18"/>
  <c r="C17" i="18"/>
  <c r="I16" i="18"/>
  <c r="C16" i="18"/>
  <c r="I15" i="18"/>
  <c r="C15" i="18"/>
  <c r="I14" i="18"/>
  <c r="C14" i="18"/>
  <c r="I13" i="18"/>
  <c r="C13" i="18"/>
  <c r="I12" i="18"/>
  <c r="C12" i="18"/>
  <c r="I11" i="18"/>
  <c r="C11" i="18"/>
  <c r="I10" i="18"/>
  <c r="C10" i="18"/>
  <c r="I9" i="18"/>
  <c r="C9" i="18"/>
  <c r="I8" i="18"/>
  <c r="C8" i="18"/>
  <c r="I7" i="18"/>
  <c r="C7" i="18"/>
  <c r="I6" i="18"/>
  <c r="C6" i="18"/>
  <c r="I5" i="18"/>
  <c r="C5" i="18"/>
  <c r="I4" i="18"/>
  <c r="C4" i="18"/>
  <c r="I3" i="18"/>
  <c r="C3" i="18"/>
  <c r="I2" i="18"/>
  <c r="C2" i="18"/>
  <c r="I77" i="17"/>
  <c r="C77" i="17"/>
  <c r="I76" i="17"/>
  <c r="C76" i="17"/>
  <c r="I75" i="17"/>
  <c r="C75" i="17"/>
  <c r="I74" i="17"/>
  <c r="C74" i="17"/>
  <c r="I73" i="17"/>
  <c r="C73" i="17"/>
  <c r="I72" i="17"/>
  <c r="C72" i="17"/>
  <c r="I71" i="17"/>
  <c r="C71" i="17"/>
  <c r="I70" i="17"/>
  <c r="C70" i="17"/>
  <c r="I69" i="17"/>
  <c r="C69" i="17"/>
  <c r="I68" i="17"/>
  <c r="C68" i="17"/>
  <c r="I67" i="17"/>
  <c r="C67" i="17"/>
  <c r="I66" i="17"/>
  <c r="C66" i="17"/>
  <c r="I65" i="17"/>
  <c r="C65" i="17"/>
  <c r="I64" i="17"/>
  <c r="C64" i="17"/>
  <c r="I63" i="17"/>
  <c r="C63" i="17"/>
  <c r="I62" i="17"/>
  <c r="C62" i="17"/>
  <c r="I61" i="17"/>
  <c r="C61" i="17"/>
  <c r="I60" i="17"/>
  <c r="C60" i="17"/>
  <c r="I59" i="17"/>
  <c r="C59" i="17"/>
  <c r="I58" i="17"/>
  <c r="C58" i="17"/>
  <c r="I57" i="17"/>
  <c r="C57" i="17"/>
  <c r="I56" i="17"/>
  <c r="C56" i="17"/>
  <c r="I55" i="17"/>
  <c r="C55" i="17"/>
  <c r="I54" i="17"/>
  <c r="C54" i="17"/>
  <c r="I53" i="17"/>
  <c r="C53" i="17"/>
  <c r="I52" i="17"/>
  <c r="C52" i="17"/>
  <c r="I51" i="17"/>
  <c r="C51" i="17"/>
  <c r="I50" i="17"/>
  <c r="C50" i="17"/>
  <c r="I49" i="17"/>
  <c r="C49" i="17"/>
  <c r="I48" i="17"/>
  <c r="C48" i="17"/>
  <c r="I47" i="17"/>
  <c r="C47" i="17"/>
  <c r="I46" i="17"/>
  <c r="C46" i="17"/>
  <c r="I45" i="17"/>
  <c r="C45" i="17"/>
  <c r="I44" i="17"/>
  <c r="C44" i="17"/>
  <c r="I43" i="17"/>
  <c r="C43" i="17"/>
  <c r="I42" i="17"/>
  <c r="C42" i="17"/>
  <c r="I41" i="17"/>
  <c r="C41" i="17"/>
  <c r="I40" i="17"/>
  <c r="C40" i="17"/>
  <c r="I39" i="17"/>
  <c r="C39" i="17"/>
  <c r="I38" i="17"/>
  <c r="C38" i="17"/>
  <c r="I37" i="17"/>
  <c r="C37" i="17"/>
  <c r="I36" i="17"/>
  <c r="C36" i="17"/>
  <c r="I35" i="17"/>
  <c r="C35" i="17"/>
  <c r="I34" i="17"/>
  <c r="C34" i="17"/>
  <c r="I33" i="17"/>
  <c r="C33" i="17"/>
  <c r="I32" i="17"/>
  <c r="C32" i="17"/>
  <c r="I31" i="17"/>
  <c r="C31" i="17"/>
  <c r="I30" i="17"/>
  <c r="C30" i="17"/>
  <c r="I29" i="17"/>
  <c r="C29" i="17"/>
  <c r="I28" i="17"/>
  <c r="C28" i="17"/>
  <c r="I27" i="17"/>
  <c r="C27" i="17"/>
  <c r="I26" i="17"/>
  <c r="C26" i="17"/>
  <c r="I25" i="17"/>
  <c r="C25" i="17"/>
  <c r="I24" i="17"/>
  <c r="C24" i="17"/>
  <c r="I23" i="17"/>
  <c r="C23" i="17"/>
  <c r="I22" i="17"/>
  <c r="C22" i="17"/>
  <c r="I21" i="17"/>
  <c r="C21" i="17"/>
  <c r="I20" i="17"/>
  <c r="C20" i="17"/>
  <c r="I19" i="17"/>
  <c r="C19" i="17"/>
  <c r="I18" i="17"/>
  <c r="C18" i="17"/>
  <c r="I17" i="17"/>
  <c r="C17" i="17"/>
  <c r="I16" i="17"/>
  <c r="C16" i="17"/>
  <c r="I15" i="17"/>
  <c r="C15" i="17"/>
  <c r="I14" i="17"/>
  <c r="C14" i="17"/>
  <c r="I13" i="17"/>
  <c r="C13" i="17"/>
  <c r="I12" i="17"/>
  <c r="C12" i="17"/>
  <c r="I11" i="17"/>
  <c r="C11" i="17"/>
  <c r="I10" i="17"/>
  <c r="C10" i="17"/>
  <c r="I9" i="17"/>
  <c r="C9" i="17"/>
  <c r="I8" i="17"/>
  <c r="C8" i="17"/>
  <c r="I7" i="17"/>
  <c r="C7" i="17"/>
  <c r="I6" i="17"/>
  <c r="C6" i="17"/>
  <c r="I5" i="17"/>
  <c r="C5" i="17"/>
  <c r="I4" i="17"/>
  <c r="C4" i="17"/>
  <c r="I3" i="17"/>
  <c r="C3" i="17"/>
  <c r="I2" i="17"/>
  <c r="C2" i="17"/>
  <c r="BN37" i="19" a="1"/>
  <c r="AH29" i="17" a="1"/>
  <c r="AS33" i="18" a="1"/>
  <c r="BW14" i="16" l="1"/>
  <c r="BW13" i="16" s="1"/>
  <c r="BY15" i="16"/>
  <c r="BY14" i="16"/>
  <c r="CD13" i="16" s="1"/>
  <c r="AC106" i="19"/>
  <c r="AC108" i="19"/>
  <c r="AC3" i="19"/>
  <c r="AC5" i="19"/>
  <c r="AC7" i="19"/>
  <c r="AC17" i="19"/>
  <c r="AC19" i="19"/>
  <c r="AC21" i="19"/>
  <c r="AC63" i="19"/>
  <c r="AC65" i="19"/>
  <c r="AC67" i="19"/>
  <c r="AC23" i="19"/>
  <c r="AC25" i="19"/>
  <c r="AC27" i="19"/>
  <c r="AC69" i="19"/>
  <c r="AC71" i="19"/>
  <c r="AC73" i="19"/>
  <c r="AC29" i="19"/>
  <c r="AC31" i="19"/>
  <c r="AC33" i="19"/>
  <c r="AC75" i="19"/>
  <c r="AC77" i="19"/>
  <c r="AC79" i="19"/>
  <c r="AC35" i="19"/>
  <c r="AC37" i="19"/>
  <c r="AC80" i="19"/>
  <c r="AC82" i="19"/>
  <c r="AC84" i="19"/>
  <c r="AC8" i="19"/>
  <c r="AC40" i="19"/>
  <c r="AC42" i="19"/>
  <c r="AC86" i="19"/>
  <c r="AC88" i="19"/>
  <c r="AC90" i="19"/>
  <c r="AC9" i="19"/>
  <c r="AC45" i="19"/>
  <c r="AC47" i="19"/>
  <c r="AC49" i="19"/>
  <c r="AC93" i="19"/>
  <c r="AC95" i="19"/>
  <c r="AC97" i="19"/>
  <c r="AC11" i="19"/>
  <c r="AC13" i="19"/>
  <c r="AC15" i="19"/>
  <c r="AC51" i="19"/>
  <c r="AC53" i="19"/>
  <c r="AC55" i="19"/>
  <c r="AC99" i="19"/>
  <c r="AC101" i="19"/>
  <c r="AC103" i="19"/>
  <c r="AC57" i="19"/>
  <c r="AC59" i="19"/>
  <c r="AC61" i="19"/>
  <c r="AC105" i="19"/>
  <c r="AC107" i="19"/>
  <c r="AC109" i="19"/>
  <c r="X2" i="19"/>
  <c r="Y2" i="19"/>
  <c r="X4" i="19"/>
  <c r="Y4" i="19"/>
  <c r="X6" i="19"/>
  <c r="Y6" i="19"/>
  <c r="X8" i="19"/>
  <c r="Y8" i="19"/>
  <c r="X10" i="19"/>
  <c r="Y10" i="19"/>
  <c r="X12" i="19"/>
  <c r="Y12" i="19"/>
  <c r="X14" i="19"/>
  <c r="Y14" i="19"/>
  <c r="X16" i="19"/>
  <c r="Y16" i="19"/>
  <c r="X18" i="19"/>
  <c r="Y18" i="19"/>
  <c r="X20" i="19"/>
  <c r="Y20" i="19"/>
  <c r="X22" i="19"/>
  <c r="Y22" i="19"/>
  <c r="X24" i="19"/>
  <c r="Y24" i="19"/>
  <c r="X26" i="19"/>
  <c r="Y26" i="19"/>
  <c r="X28" i="19"/>
  <c r="Y28" i="19"/>
  <c r="X30" i="19"/>
  <c r="Y30" i="19"/>
  <c r="X32" i="19"/>
  <c r="Y32" i="19"/>
  <c r="X34" i="19"/>
  <c r="Y34" i="19"/>
  <c r="X36" i="19"/>
  <c r="Y36" i="19"/>
  <c r="X38" i="19"/>
  <c r="Y38" i="19"/>
  <c r="X40" i="19"/>
  <c r="Y40" i="19"/>
  <c r="X42" i="19"/>
  <c r="Y42" i="19"/>
  <c r="X44" i="19"/>
  <c r="Y44" i="19"/>
  <c r="X46" i="19"/>
  <c r="Y46" i="19"/>
  <c r="X48" i="19"/>
  <c r="Y48" i="19"/>
  <c r="X50" i="19"/>
  <c r="Y50" i="19"/>
  <c r="X52" i="19"/>
  <c r="Y52" i="19"/>
  <c r="X54" i="19"/>
  <c r="Y54" i="19"/>
  <c r="X56" i="19"/>
  <c r="Y56" i="19"/>
  <c r="X58" i="19"/>
  <c r="Y58" i="19"/>
  <c r="X60" i="19"/>
  <c r="Y60" i="19"/>
  <c r="X62" i="19"/>
  <c r="Y62" i="19"/>
  <c r="X64" i="19"/>
  <c r="Y64" i="19"/>
  <c r="X66" i="19"/>
  <c r="Y66" i="19"/>
  <c r="X68" i="19"/>
  <c r="Y68" i="19"/>
  <c r="X70" i="19"/>
  <c r="Y70" i="19"/>
  <c r="X72" i="19"/>
  <c r="Y72" i="19"/>
  <c r="X74" i="19"/>
  <c r="Y74" i="19"/>
  <c r="X76" i="19"/>
  <c r="Y76" i="19"/>
  <c r="X78" i="19"/>
  <c r="Y78" i="19"/>
  <c r="X80" i="19"/>
  <c r="Y80" i="19"/>
  <c r="X82" i="19"/>
  <c r="Y82" i="19"/>
  <c r="X84" i="19"/>
  <c r="Y84" i="19"/>
  <c r="X86" i="19"/>
  <c r="Y86" i="19"/>
  <c r="X88" i="19"/>
  <c r="Y88" i="19"/>
  <c r="X90" i="19"/>
  <c r="Y90" i="19"/>
  <c r="X92" i="19"/>
  <c r="Y92" i="19"/>
  <c r="X94" i="19"/>
  <c r="Y94" i="19"/>
  <c r="X96" i="19"/>
  <c r="Y96" i="19"/>
  <c r="X98" i="19"/>
  <c r="Y98" i="19"/>
  <c r="X100" i="19"/>
  <c r="Y100" i="19"/>
  <c r="X102" i="19"/>
  <c r="Y102" i="19"/>
  <c r="X104" i="19"/>
  <c r="Y104" i="19"/>
  <c r="X106" i="19"/>
  <c r="Y106" i="19"/>
  <c r="X108" i="19"/>
  <c r="Y108" i="19"/>
  <c r="Y3" i="19"/>
  <c r="Y5" i="19"/>
  <c r="Y7" i="19"/>
  <c r="Y9" i="19"/>
  <c r="Y11" i="19"/>
  <c r="Y13" i="19"/>
  <c r="Y15" i="19"/>
  <c r="Y17" i="19"/>
  <c r="Y19" i="19"/>
  <c r="Y21" i="19"/>
  <c r="Y23" i="19"/>
  <c r="Y25" i="19"/>
  <c r="Y27" i="19"/>
  <c r="Y29" i="19"/>
  <c r="Y31" i="19"/>
  <c r="Y33" i="19"/>
  <c r="Y35" i="19"/>
  <c r="Y37" i="19"/>
  <c r="Y39" i="19"/>
  <c r="Y41" i="19"/>
  <c r="Y43" i="19"/>
  <c r="Y45" i="19"/>
  <c r="Y47" i="19"/>
  <c r="Y49" i="19"/>
  <c r="Y51" i="19"/>
  <c r="Y53" i="19"/>
  <c r="Y55" i="19"/>
  <c r="Y57" i="19"/>
  <c r="Y59" i="19"/>
  <c r="Y61" i="19"/>
  <c r="Y63" i="19"/>
  <c r="Y65" i="19"/>
  <c r="Y67" i="19"/>
  <c r="Y69" i="19"/>
  <c r="Y71" i="19"/>
  <c r="Y73" i="19"/>
  <c r="Y75" i="19"/>
  <c r="Y77" i="19"/>
  <c r="Y79" i="19"/>
  <c r="Y81" i="19"/>
  <c r="Y83" i="19"/>
  <c r="Y85" i="19"/>
  <c r="Y87" i="19"/>
  <c r="Y89" i="19"/>
  <c r="Y91" i="19"/>
  <c r="Y93" i="19"/>
  <c r="Y95" i="19"/>
  <c r="Y97" i="19"/>
  <c r="Y99" i="19"/>
  <c r="Y101" i="19"/>
  <c r="Y103" i="19"/>
  <c r="Y105" i="19"/>
  <c r="Y107" i="19"/>
  <c r="Y109" i="19"/>
  <c r="K2" i="19"/>
  <c r="L2" i="19"/>
  <c r="K6" i="19"/>
  <c r="L6" i="19"/>
  <c r="K12" i="19"/>
  <c r="L12" i="19"/>
  <c r="K16" i="19"/>
  <c r="L16" i="19"/>
  <c r="K20" i="19"/>
  <c r="L20" i="19"/>
  <c r="K24" i="19"/>
  <c r="L24" i="19"/>
  <c r="K30" i="19"/>
  <c r="L30" i="19"/>
  <c r="K34" i="19"/>
  <c r="L34" i="19"/>
  <c r="K38" i="19"/>
  <c r="L38" i="19"/>
  <c r="K42" i="19"/>
  <c r="L42" i="19"/>
  <c r="K46" i="19"/>
  <c r="L46" i="19"/>
  <c r="K50" i="19"/>
  <c r="L50" i="19"/>
  <c r="K54" i="19"/>
  <c r="L54" i="19"/>
  <c r="K58" i="19"/>
  <c r="L58" i="19"/>
  <c r="K62" i="19"/>
  <c r="L62" i="19"/>
  <c r="K68" i="19"/>
  <c r="L68" i="19"/>
  <c r="K70" i="19"/>
  <c r="L70" i="19"/>
  <c r="K74" i="19"/>
  <c r="L74" i="19"/>
  <c r="K76" i="19"/>
  <c r="L76" i="19"/>
  <c r="K4" i="19"/>
  <c r="L4" i="19"/>
  <c r="K8" i="19"/>
  <c r="L8" i="19"/>
  <c r="K14" i="19"/>
  <c r="L14" i="19"/>
  <c r="K18" i="19"/>
  <c r="L18" i="19"/>
  <c r="K22" i="19"/>
  <c r="L22" i="19"/>
  <c r="K26" i="19"/>
  <c r="L26" i="19"/>
  <c r="K28" i="19"/>
  <c r="L28" i="19"/>
  <c r="K32" i="19"/>
  <c r="L32" i="19"/>
  <c r="K36" i="19"/>
  <c r="L36" i="19"/>
  <c r="K40" i="19"/>
  <c r="L40" i="19"/>
  <c r="K44" i="19"/>
  <c r="L44" i="19"/>
  <c r="K48" i="19"/>
  <c r="L48" i="19"/>
  <c r="K52" i="19"/>
  <c r="L52" i="19"/>
  <c r="K56" i="19"/>
  <c r="L56" i="19"/>
  <c r="K60" i="19"/>
  <c r="L60" i="19"/>
  <c r="K64" i="19"/>
  <c r="L64" i="19"/>
  <c r="K66" i="19"/>
  <c r="L66" i="19"/>
  <c r="K72" i="19"/>
  <c r="L72" i="19"/>
  <c r="K10" i="19"/>
  <c r="L10" i="19"/>
  <c r="L3" i="19"/>
  <c r="L5" i="19"/>
  <c r="L7" i="19"/>
  <c r="L9" i="19"/>
  <c r="L11" i="19"/>
  <c r="L13" i="19"/>
  <c r="L15" i="19"/>
  <c r="L17" i="19"/>
  <c r="L19" i="19"/>
  <c r="L21" i="19"/>
  <c r="L23" i="19"/>
  <c r="L25" i="19"/>
  <c r="L27" i="19"/>
  <c r="L29" i="19"/>
  <c r="L31" i="19"/>
  <c r="L33" i="19"/>
  <c r="L35" i="19"/>
  <c r="L37" i="19"/>
  <c r="L39" i="19"/>
  <c r="L41" i="19"/>
  <c r="L43" i="19"/>
  <c r="L45" i="19"/>
  <c r="L47" i="19"/>
  <c r="L49" i="19"/>
  <c r="L51" i="19"/>
  <c r="L53" i="19"/>
  <c r="L55" i="19"/>
  <c r="L57" i="19"/>
  <c r="L59" i="19"/>
  <c r="L61" i="19"/>
  <c r="L63" i="19"/>
  <c r="L65" i="19"/>
  <c r="L67" i="19"/>
  <c r="L69" i="19"/>
  <c r="L71" i="19"/>
  <c r="L73" i="19"/>
  <c r="L75" i="19"/>
  <c r="L77" i="19"/>
  <c r="K3" i="19"/>
  <c r="K5" i="19"/>
  <c r="K7" i="19"/>
  <c r="K9" i="19"/>
  <c r="K11" i="19"/>
  <c r="K13" i="19"/>
  <c r="K15" i="19"/>
  <c r="K17" i="19"/>
  <c r="K19" i="19"/>
  <c r="K21" i="19"/>
  <c r="K23" i="19"/>
  <c r="K25" i="19"/>
  <c r="K27" i="19"/>
  <c r="K29" i="19"/>
  <c r="K31" i="19"/>
  <c r="K33" i="19"/>
  <c r="K35" i="19"/>
  <c r="K37" i="19"/>
  <c r="K39" i="19"/>
  <c r="K41" i="19"/>
  <c r="K43" i="19"/>
  <c r="K45" i="19"/>
  <c r="K47" i="19"/>
  <c r="K49" i="19"/>
  <c r="K51" i="19"/>
  <c r="K53" i="19"/>
  <c r="K55" i="19"/>
  <c r="K57" i="19"/>
  <c r="K59" i="19"/>
  <c r="K61" i="19"/>
  <c r="K63" i="19"/>
  <c r="K65" i="19"/>
  <c r="K67" i="19"/>
  <c r="K69" i="19"/>
  <c r="K71" i="19"/>
  <c r="K73" i="19"/>
  <c r="K75" i="19"/>
  <c r="K77" i="19"/>
  <c r="X3" i="19"/>
  <c r="X5" i="19"/>
  <c r="X7" i="19"/>
  <c r="X9" i="19"/>
  <c r="X11" i="19"/>
  <c r="X13" i="19"/>
  <c r="X15" i="19"/>
  <c r="X17" i="19"/>
  <c r="X19" i="19"/>
  <c r="X21" i="19"/>
  <c r="X23" i="19"/>
  <c r="X25" i="19"/>
  <c r="X27" i="19"/>
  <c r="X29" i="19"/>
  <c r="X31" i="19"/>
  <c r="X33" i="19"/>
  <c r="X35" i="19"/>
  <c r="X37" i="19"/>
  <c r="X39" i="19"/>
  <c r="X41" i="19"/>
  <c r="X43" i="19"/>
  <c r="X45" i="19"/>
  <c r="X47" i="19"/>
  <c r="X49" i="19"/>
  <c r="X51" i="19"/>
  <c r="X53" i="19"/>
  <c r="X55" i="19"/>
  <c r="X57" i="19"/>
  <c r="X59" i="19"/>
  <c r="X61" i="19"/>
  <c r="X63" i="19"/>
  <c r="X65" i="19"/>
  <c r="X67" i="19"/>
  <c r="X69" i="19"/>
  <c r="X71" i="19"/>
  <c r="X73" i="19"/>
  <c r="X75" i="19"/>
  <c r="X77" i="19"/>
  <c r="X79" i="19"/>
  <c r="X81" i="19"/>
  <c r="X83" i="19"/>
  <c r="X85" i="19"/>
  <c r="X87" i="19"/>
  <c r="X89" i="19"/>
  <c r="X91" i="19"/>
  <c r="X93" i="19"/>
  <c r="X95" i="19"/>
  <c r="X97" i="19"/>
  <c r="X99" i="19"/>
  <c r="X101" i="19"/>
  <c r="X103" i="19"/>
  <c r="X105" i="19"/>
  <c r="X107" i="19"/>
  <c r="X109" i="19"/>
  <c r="BJ52" i="19"/>
  <c r="BJ49" i="19"/>
  <c r="BL49" i="19" s="1"/>
  <c r="BG42" i="19"/>
  <c r="BJ50" i="19"/>
  <c r="BJ53" i="19"/>
  <c r="BK50" i="19"/>
  <c r="BK51" i="19" s="1"/>
  <c r="BE41" i="19"/>
  <c r="BE40" i="19" s="1"/>
  <c r="BE47" i="19"/>
  <c r="BF40" i="19"/>
  <c r="BF41" i="19" s="1"/>
  <c r="BQ37" i="19"/>
  <c r="BU37" i="19"/>
  <c r="BO38" i="19"/>
  <c r="BS38" i="19"/>
  <c r="BW38" i="19"/>
  <c r="BQ39" i="19"/>
  <c r="BU39" i="19"/>
  <c r="BO40" i="19"/>
  <c r="BS40" i="19"/>
  <c r="BW40" i="19"/>
  <c r="BT37" i="19"/>
  <c r="BN37" i="19"/>
  <c r="BR37" i="19"/>
  <c r="BV37" i="19"/>
  <c r="BP38" i="19"/>
  <c r="BT38" i="19"/>
  <c r="BN39" i="19"/>
  <c r="BR39" i="19"/>
  <c r="BV39" i="19"/>
  <c r="BP40" i="19"/>
  <c r="BT40" i="19"/>
  <c r="BR38" i="19"/>
  <c r="BO37" i="19"/>
  <c r="BS37" i="19"/>
  <c r="BW37" i="19"/>
  <c r="BQ38" i="19"/>
  <c r="BU38" i="19"/>
  <c r="BO39" i="19"/>
  <c r="BS39" i="19"/>
  <c r="BW39" i="19"/>
  <c r="BQ40" i="19"/>
  <c r="BU40" i="19"/>
  <c r="BN38" i="19"/>
  <c r="BP37" i="19"/>
  <c r="BV38" i="19"/>
  <c r="BP39" i="19"/>
  <c r="BT39" i="19"/>
  <c r="BN40" i="19"/>
  <c r="BR40" i="19"/>
  <c r="BV40" i="19"/>
  <c r="BJ40" i="19"/>
  <c r="AT48" i="18"/>
  <c r="AV33" i="18"/>
  <c r="AZ33" i="18"/>
  <c r="AT34" i="18"/>
  <c r="AX34" i="18"/>
  <c r="BB34" i="18"/>
  <c r="AV35" i="18"/>
  <c r="AZ35" i="18"/>
  <c r="AT36" i="18"/>
  <c r="AX36" i="18"/>
  <c r="BB36" i="18"/>
  <c r="AS33" i="18"/>
  <c r="AW33" i="18"/>
  <c r="BA33" i="18"/>
  <c r="AU34" i="18"/>
  <c r="AY34" i="18"/>
  <c r="AS35" i="18"/>
  <c r="AW35" i="18"/>
  <c r="BA35" i="18"/>
  <c r="AU36" i="18"/>
  <c r="AY36" i="18"/>
  <c r="AU33" i="18"/>
  <c r="AS34" i="18"/>
  <c r="BA34" i="18"/>
  <c r="AY35" i="18"/>
  <c r="BA36" i="18"/>
  <c r="AT33" i="18"/>
  <c r="AX33" i="18"/>
  <c r="BB33" i="18"/>
  <c r="AV34" i="18"/>
  <c r="AZ34" i="18"/>
  <c r="AT35" i="18"/>
  <c r="AX35" i="18"/>
  <c r="BB35" i="18"/>
  <c r="AV36" i="18"/>
  <c r="AZ36" i="18"/>
  <c r="AY33" i="18"/>
  <c r="AW34" i="18"/>
  <c r="AU35" i="18"/>
  <c r="AS36" i="18"/>
  <c r="AW36" i="18"/>
  <c r="AO32" i="18"/>
  <c r="AQ32" i="18" s="1"/>
  <c r="AQ36" i="18"/>
  <c r="AO31" i="18"/>
  <c r="AO30" i="18"/>
  <c r="AP36" i="18"/>
  <c r="AO36" i="18"/>
  <c r="AL36" i="18"/>
  <c r="AM36" i="18" s="1"/>
  <c r="AN36" i="18" s="1"/>
  <c r="AP32" i="18"/>
  <c r="AE44" i="17"/>
  <c r="AE45" i="17"/>
  <c r="AA32" i="17"/>
  <c r="AB32" i="17" s="1"/>
  <c r="AC32" i="17" s="1"/>
  <c r="AF42" i="17"/>
  <c r="AI42" i="17"/>
  <c r="AI43" i="17"/>
  <c r="AF45" i="17"/>
  <c r="AD43" i="17"/>
  <c r="AF43" i="17" s="1"/>
  <c r="AK29" i="17"/>
  <c r="AO29" i="17"/>
  <c r="AI30" i="17"/>
  <c r="AM30" i="17"/>
  <c r="AQ30" i="17"/>
  <c r="AK31" i="17"/>
  <c r="AO31" i="17"/>
  <c r="AI32" i="17"/>
  <c r="AM32" i="17"/>
  <c r="AQ32" i="17"/>
  <c r="AH29" i="17"/>
  <c r="AL29" i="17"/>
  <c r="AP29" i="17"/>
  <c r="AJ30" i="17"/>
  <c r="AN30" i="17"/>
  <c r="AH31" i="17"/>
  <c r="AL31" i="17"/>
  <c r="AP31" i="17"/>
  <c r="AJ32" i="17"/>
  <c r="AN32" i="17"/>
  <c r="AI29" i="17"/>
  <c r="AM29" i="17"/>
  <c r="AQ29" i="17"/>
  <c r="AK30" i="17"/>
  <c r="AO30" i="17"/>
  <c r="AI31" i="17"/>
  <c r="AM31" i="17"/>
  <c r="AQ31" i="17"/>
  <c r="AK32" i="17"/>
  <c r="AO32" i="17"/>
  <c r="AJ29" i="17"/>
  <c r="AN29" i="17"/>
  <c r="AH30" i="17"/>
  <c r="AL30" i="17"/>
  <c r="AP30" i="17"/>
  <c r="AJ31" i="17"/>
  <c r="AN31" i="17"/>
  <c r="AH32" i="17"/>
  <c r="AL32" i="17"/>
  <c r="AP32" i="17"/>
  <c r="AF32" i="17"/>
  <c r="AE32" i="17"/>
  <c r="AD27" i="17"/>
  <c r="AF27" i="17" s="1"/>
  <c r="AD26" i="17"/>
  <c r="AD28" i="17"/>
  <c r="AD32" i="17"/>
  <c r="AE27" i="17"/>
  <c r="CB8" i="16" l="1"/>
  <c r="CB9" i="16"/>
  <c r="CC13" i="16"/>
  <c r="BY13" i="16"/>
  <c r="BZ13" i="16" s="1"/>
  <c r="CA13" i="16" s="1"/>
  <c r="CB13" i="16"/>
  <c r="BO49" i="19"/>
  <c r="BO50" i="19"/>
  <c r="BJ51" i="19"/>
  <c r="BL51" i="19" s="1"/>
  <c r="BG41" i="19"/>
  <c r="BK40" i="19" s="1"/>
  <c r="BK52" i="19"/>
  <c r="BL52" i="19" s="1"/>
  <c r="BG40" i="19"/>
  <c r="BL50" i="19"/>
  <c r="AP30" i="18"/>
  <c r="AQ30" i="18"/>
  <c r="AP31" i="18"/>
  <c r="AQ31" i="18"/>
  <c r="AG43" i="17"/>
  <c r="AH43" i="17" s="1"/>
  <c r="AG42" i="17"/>
  <c r="AH42" i="17" s="1"/>
  <c r="AD44" i="17"/>
  <c r="AF26" i="17"/>
  <c r="AE26" i="17"/>
  <c r="AF28" i="17"/>
  <c r="AE28" i="17"/>
  <c r="CC9" i="16" l="1"/>
  <c r="CD9" i="16"/>
  <c r="CC8" i="16"/>
  <c r="CD8" i="16"/>
  <c r="BL40" i="19"/>
  <c r="BO51" i="19"/>
  <c r="BJ36" i="19"/>
  <c r="BL36" i="19" s="1"/>
  <c r="BJ34" i="19"/>
  <c r="BL34" i="19" s="1"/>
  <c r="BM51" i="19"/>
  <c r="BN51" i="19" s="1"/>
  <c r="BJ35" i="19"/>
  <c r="BL35" i="19" s="1"/>
  <c r="BH40" i="19"/>
  <c r="BI40" i="19" s="1"/>
  <c r="BM50" i="19"/>
  <c r="BN50" i="19" s="1"/>
  <c r="BM49" i="19"/>
  <c r="BN49" i="19" s="1"/>
  <c r="AF44" i="17"/>
  <c r="AG44" i="17" s="1"/>
  <c r="AH44" i="17" s="1"/>
  <c r="AI44" i="17"/>
  <c r="BK36" i="19" l="1"/>
  <c r="BK35" i="19"/>
  <c r="BK34" i="19"/>
  <c r="AC5" i="15"/>
  <c r="AC4" i="15"/>
  <c r="AC3" i="15"/>
  <c r="AC2" i="15"/>
  <c r="AB2" i="15"/>
  <c r="AB5" i="15"/>
  <c r="AB4" i="15"/>
  <c r="AB3" i="15"/>
  <c r="W87" i="9" l="1"/>
  <c r="V90" i="9"/>
  <c r="V236" i="9"/>
  <c r="V230" i="9"/>
  <c r="X234" i="9"/>
  <c r="Y234" i="9"/>
  <c r="Z234" i="9"/>
  <c r="AA234" i="9"/>
  <c r="AB234" i="9"/>
  <c r="W234" i="9"/>
  <c r="X233" i="9"/>
  <c r="Y233" i="9"/>
  <c r="Z233" i="9"/>
  <c r="AA233" i="9"/>
  <c r="AB233" i="9"/>
  <c r="W233" i="9"/>
  <c r="X228" i="9"/>
  <c r="Y228" i="9"/>
  <c r="Z228" i="9"/>
  <c r="AA228" i="9"/>
  <c r="AB228" i="9"/>
  <c r="W228" i="9"/>
  <c r="X227" i="9"/>
  <c r="Y227" i="9"/>
  <c r="Z227" i="9"/>
  <c r="AA227" i="9"/>
  <c r="AB227" i="9"/>
  <c r="W227" i="9"/>
  <c r="X215" i="9"/>
  <c r="Y215" i="9"/>
  <c r="Z215" i="9"/>
  <c r="AA215" i="9"/>
  <c r="AB215" i="9"/>
  <c r="W215" i="9"/>
  <c r="X214" i="9"/>
  <c r="Y214" i="9"/>
  <c r="Z214" i="9"/>
  <c r="AA214" i="9"/>
  <c r="AB214" i="9"/>
  <c r="W214" i="9"/>
  <c r="X193" i="9"/>
  <c r="Y193" i="9"/>
  <c r="Z193" i="9"/>
  <c r="AA193" i="9"/>
  <c r="AB193" i="9"/>
  <c r="W193" i="9"/>
  <c r="X192" i="9"/>
  <c r="Y192" i="9"/>
  <c r="Z192" i="9"/>
  <c r="AA192" i="9"/>
  <c r="AB192" i="9"/>
  <c r="W192" i="9"/>
  <c r="X176" i="9"/>
  <c r="Y176" i="9"/>
  <c r="Z176" i="9"/>
  <c r="AA176" i="9"/>
  <c r="AB176" i="9"/>
  <c r="W176" i="9"/>
  <c r="X175" i="9"/>
  <c r="Y175" i="9"/>
  <c r="Z175" i="9"/>
  <c r="AA175" i="9"/>
  <c r="AB175" i="9"/>
  <c r="W175" i="9"/>
  <c r="X160" i="9"/>
  <c r="Y160" i="9"/>
  <c r="Z160" i="9"/>
  <c r="AA160" i="9"/>
  <c r="AB160" i="9"/>
  <c r="W160" i="9"/>
  <c r="X159" i="9"/>
  <c r="Y159" i="9"/>
  <c r="Z159" i="9"/>
  <c r="AA159" i="9"/>
  <c r="AB159" i="9"/>
  <c r="W159" i="9"/>
  <c r="W145" i="9"/>
  <c r="X146" i="9"/>
  <c r="Y146" i="9"/>
  <c r="Z146" i="9"/>
  <c r="AA146" i="9"/>
  <c r="AB146" i="9"/>
  <c r="W146" i="9"/>
  <c r="X145" i="9"/>
  <c r="Y145" i="9"/>
  <c r="Z145" i="9"/>
  <c r="AA145" i="9"/>
  <c r="AB145" i="9"/>
  <c r="X131" i="9"/>
  <c r="Y131" i="9"/>
  <c r="Z131" i="9"/>
  <c r="AA131" i="9"/>
  <c r="AB131" i="9"/>
  <c r="W131" i="9"/>
  <c r="X130" i="9"/>
  <c r="Y130" i="9"/>
  <c r="Z130" i="9"/>
  <c r="AA130" i="9"/>
  <c r="AB130" i="9"/>
  <c r="W130" i="9"/>
  <c r="X116" i="9"/>
  <c r="Y116" i="9"/>
  <c r="Z116" i="9"/>
  <c r="AA116" i="9"/>
  <c r="AB116" i="9"/>
  <c r="W116" i="9"/>
  <c r="X115" i="9"/>
  <c r="Y115" i="9"/>
  <c r="Z115" i="9"/>
  <c r="AA115" i="9"/>
  <c r="AB115" i="9"/>
  <c r="W115" i="9"/>
  <c r="X95" i="9"/>
  <c r="Y95" i="9"/>
  <c r="Z95" i="9"/>
  <c r="AA95" i="9"/>
  <c r="AB95" i="9"/>
  <c r="W95" i="9"/>
  <c r="X94" i="9"/>
  <c r="Y94" i="9"/>
  <c r="Z94" i="9"/>
  <c r="AA94" i="9"/>
  <c r="AB94" i="9"/>
  <c r="W94" i="9"/>
  <c r="X88" i="9"/>
  <c r="Y88" i="9"/>
  <c r="Z88" i="9"/>
  <c r="AA88" i="9"/>
  <c r="AB88" i="9"/>
  <c r="W88" i="9"/>
  <c r="X87" i="9"/>
  <c r="Y87" i="9"/>
  <c r="Z87" i="9"/>
  <c r="AA87" i="9"/>
  <c r="AB87" i="9"/>
  <c r="X83" i="9"/>
  <c r="Y83" i="9"/>
  <c r="Z83" i="9"/>
  <c r="AA83" i="9"/>
  <c r="AB83" i="9"/>
  <c r="W83" i="9"/>
  <c r="X82" i="9"/>
  <c r="Y82" i="9"/>
  <c r="Z82" i="9"/>
  <c r="AA82" i="9"/>
  <c r="AB82" i="9"/>
  <c r="W82" i="9"/>
  <c r="X75" i="9"/>
  <c r="Y75" i="9"/>
  <c r="Z75" i="9"/>
  <c r="AA75" i="9"/>
  <c r="AB75" i="9"/>
  <c r="W75" i="9"/>
  <c r="X74" i="9"/>
  <c r="Y74" i="9"/>
  <c r="Z74" i="9"/>
  <c r="AA74" i="9"/>
  <c r="AB74" i="9"/>
  <c r="W74" i="9"/>
  <c r="X60" i="9"/>
  <c r="Y60" i="9"/>
  <c r="Z60" i="9"/>
  <c r="AA60" i="9"/>
  <c r="AB60" i="9"/>
  <c r="W60" i="9"/>
  <c r="X59" i="9"/>
  <c r="Y59" i="9"/>
  <c r="Z59" i="9"/>
  <c r="AA59" i="9"/>
  <c r="AB59" i="9"/>
  <c r="W59" i="9"/>
  <c r="X47" i="9"/>
  <c r="Y47" i="9"/>
  <c r="Z47" i="9"/>
  <c r="AA47" i="9"/>
  <c r="AB47" i="9"/>
  <c r="W47" i="9"/>
  <c r="X46" i="9"/>
  <c r="Y46" i="9"/>
  <c r="Z46" i="9"/>
  <c r="AA46" i="9"/>
  <c r="AB46" i="9"/>
  <c r="W46" i="9"/>
  <c r="X32" i="9"/>
  <c r="Y32" i="9"/>
  <c r="Z32" i="9"/>
  <c r="AA32" i="9"/>
  <c r="AB32" i="9"/>
  <c r="W32" i="9"/>
  <c r="X31" i="9"/>
  <c r="Y31" i="9"/>
  <c r="Z31" i="9"/>
  <c r="AA31" i="9"/>
  <c r="AB31" i="9"/>
  <c r="W31" i="9"/>
  <c r="X19" i="9"/>
  <c r="Y19" i="9"/>
  <c r="Z19" i="9"/>
  <c r="AA19" i="9"/>
  <c r="AB19" i="9"/>
  <c r="W19" i="9"/>
  <c r="X18" i="9"/>
  <c r="Y18" i="9"/>
  <c r="Z18" i="9"/>
  <c r="AA18" i="9"/>
  <c r="AB18" i="9"/>
  <c r="W18" i="9"/>
  <c r="X4" i="9"/>
  <c r="Y4" i="9"/>
  <c r="Z4" i="9"/>
  <c r="AA4" i="9"/>
  <c r="AB4" i="9"/>
  <c r="W4" i="9"/>
  <c r="X3" i="9"/>
  <c r="Y3" i="9"/>
  <c r="Z3" i="9"/>
  <c r="AA3" i="9"/>
  <c r="AB3" i="9"/>
  <c r="W3" i="9"/>
  <c r="AB313" i="9"/>
  <c r="AA313" i="9"/>
  <c r="Z313" i="9"/>
  <c r="Y313" i="9"/>
  <c r="X313" i="9"/>
  <c r="W313" i="9"/>
  <c r="AB312" i="9"/>
  <c r="AA312" i="9"/>
  <c r="Z312" i="9"/>
  <c r="Y312" i="9"/>
  <c r="X312" i="9"/>
  <c r="W312" i="9"/>
  <c r="AB264" i="9"/>
  <c r="AA264" i="9"/>
  <c r="Z264" i="9"/>
  <c r="Y264" i="9"/>
  <c r="X264" i="9"/>
  <c r="W264" i="9"/>
  <c r="AB263" i="9"/>
  <c r="AA263" i="9"/>
  <c r="Z263" i="9"/>
  <c r="Y263" i="9"/>
  <c r="X263" i="9"/>
  <c r="W263" i="9"/>
  <c r="K255" i="5"/>
  <c r="K142" i="5"/>
  <c r="K127" i="5"/>
  <c r="K104" i="5"/>
  <c r="J97" i="5"/>
  <c r="K94" i="5"/>
  <c r="K90" i="5"/>
  <c r="K89" i="5"/>
  <c r="K76" i="5"/>
  <c r="K75" i="5"/>
  <c r="K61" i="5"/>
  <c r="K60" i="5"/>
  <c r="K48" i="5"/>
  <c r="K47" i="5"/>
  <c r="K33" i="5"/>
  <c r="K32" i="5"/>
  <c r="K20" i="5"/>
  <c r="K19" i="5"/>
  <c r="K5" i="5"/>
  <c r="K4" i="5"/>
  <c r="X252" i="2" l="1"/>
  <c r="M2" i="16" l="1"/>
  <c r="M3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M71" i="16"/>
  <c r="M72" i="16"/>
  <c r="M73" i="16"/>
  <c r="M74" i="16"/>
  <c r="M75" i="16"/>
  <c r="M76" i="16"/>
  <c r="M77" i="16"/>
  <c r="S2" i="16"/>
  <c r="S3" i="16"/>
  <c r="S4" i="16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62" i="16"/>
  <c r="S63" i="16"/>
  <c r="S64" i="16"/>
  <c r="S65" i="16"/>
  <c r="S66" i="16"/>
  <c r="S67" i="16"/>
  <c r="S68" i="16"/>
  <c r="S69" i="16"/>
  <c r="S70" i="16"/>
  <c r="S71" i="16"/>
  <c r="S72" i="16"/>
  <c r="S73" i="16"/>
  <c r="S74" i="16"/>
  <c r="S75" i="16"/>
  <c r="S76" i="16"/>
  <c r="S77" i="16"/>
  <c r="S78" i="16"/>
  <c r="S79" i="16"/>
  <c r="S80" i="16"/>
  <c r="S81" i="16"/>
  <c r="S82" i="16"/>
  <c r="S83" i="16"/>
  <c r="S84" i="16"/>
  <c r="S85" i="16"/>
  <c r="S86" i="16"/>
  <c r="S87" i="16"/>
  <c r="S88" i="16"/>
  <c r="S89" i="16"/>
  <c r="S90" i="16"/>
  <c r="S91" i="16"/>
  <c r="S92" i="16"/>
  <c r="S93" i="16"/>
  <c r="S94" i="16"/>
  <c r="S95" i="16"/>
  <c r="S96" i="16"/>
  <c r="S97" i="16"/>
  <c r="S98" i="16"/>
  <c r="S99" i="16"/>
  <c r="S100" i="16"/>
  <c r="S101" i="16"/>
  <c r="S102" i="16"/>
  <c r="S103" i="16"/>
  <c r="S104" i="16"/>
  <c r="S105" i="16"/>
  <c r="S106" i="16"/>
  <c r="S107" i="16"/>
  <c r="S108" i="16"/>
  <c r="S109" i="16"/>
  <c r="AU50" i="15"/>
  <c r="AT50" i="15"/>
  <c r="AS50" i="15"/>
  <c r="AR50" i="15"/>
  <c r="AU49" i="15"/>
  <c r="AT49" i="15"/>
  <c r="AS49" i="15"/>
  <c r="AR49" i="15"/>
  <c r="AU48" i="15"/>
  <c r="AT48" i="15"/>
  <c r="AS48" i="15"/>
  <c r="AR48" i="15"/>
  <c r="BE34" i="15"/>
  <c r="BD34" i="15"/>
  <c r="BC34" i="15"/>
  <c r="BB34" i="15"/>
  <c r="BE33" i="15"/>
  <c r="BD33" i="15"/>
  <c r="BC33" i="15"/>
  <c r="BB33" i="15"/>
  <c r="BE32" i="15"/>
  <c r="BD32" i="15"/>
  <c r="BC32" i="15"/>
  <c r="BB32" i="15"/>
  <c r="AT42" i="15"/>
  <c r="AS42" i="15"/>
  <c r="AW36" i="15"/>
  <c r="AV36" i="15"/>
  <c r="AU36" i="15"/>
  <c r="AT36" i="15"/>
  <c r="AS36" i="15"/>
  <c r="AR36" i="15"/>
  <c r="AW35" i="15"/>
  <c r="AV35" i="15"/>
  <c r="AU35" i="15"/>
  <c r="AT35" i="15"/>
  <c r="AS35" i="15"/>
  <c r="AR35" i="15"/>
  <c r="AT40" i="15" s="1"/>
  <c r="AW34" i="15"/>
  <c r="AV34" i="15"/>
  <c r="AU34" i="15"/>
  <c r="AT34" i="15"/>
  <c r="AS34" i="15"/>
  <c r="AR34" i="15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27" i="15"/>
  <c r="R28" i="15"/>
  <c r="R29" i="15"/>
  <c r="R30" i="15"/>
  <c r="R31" i="15"/>
  <c r="R32" i="15"/>
  <c r="R33" i="15"/>
  <c r="R34" i="15"/>
  <c r="R35" i="15"/>
  <c r="R36" i="15"/>
  <c r="R37" i="15"/>
  <c r="R38" i="15"/>
  <c r="R39" i="15"/>
  <c r="R40" i="15"/>
  <c r="R41" i="15"/>
  <c r="R42" i="15"/>
  <c r="R43" i="15"/>
  <c r="R44" i="15"/>
  <c r="R45" i="15"/>
  <c r="R46" i="15"/>
  <c r="R47" i="15"/>
  <c r="R48" i="15"/>
  <c r="R49" i="15"/>
  <c r="R50" i="15"/>
  <c r="R51" i="15"/>
  <c r="R52" i="15"/>
  <c r="R53" i="15"/>
  <c r="R54" i="15"/>
  <c r="R55" i="15"/>
  <c r="R56" i="15"/>
  <c r="R57" i="15"/>
  <c r="R58" i="15"/>
  <c r="R59" i="15"/>
  <c r="R60" i="15"/>
  <c r="R61" i="15"/>
  <c r="R62" i="15"/>
  <c r="R63" i="15"/>
  <c r="R64" i="15"/>
  <c r="R65" i="15"/>
  <c r="R66" i="15"/>
  <c r="R67" i="15"/>
  <c r="R68" i="15"/>
  <c r="R69" i="15"/>
  <c r="R70" i="15"/>
  <c r="R71" i="15"/>
  <c r="R72" i="15"/>
  <c r="R73" i="15"/>
  <c r="R74" i="15"/>
  <c r="R75" i="15"/>
  <c r="R76" i="15"/>
  <c r="R77" i="15"/>
  <c r="R78" i="15"/>
  <c r="R79" i="15"/>
  <c r="R80" i="15"/>
  <c r="R81" i="15"/>
  <c r="R82" i="15"/>
  <c r="R83" i="15"/>
  <c r="R84" i="15"/>
  <c r="R85" i="15"/>
  <c r="R86" i="15"/>
  <c r="R87" i="15"/>
  <c r="R88" i="15"/>
  <c r="R89" i="15"/>
  <c r="R90" i="15"/>
  <c r="R91" i="15"/>
  <c r="R92" i="15"/>
  <c r="R93" i="15"/>
  <c r="R94" i="15"/>
  <c r="R95" i="15"/>
  <c r="R96" i="15"/>
  <c r="R97" i="15"/>
  <c r="R98" i="15"/>
  <c r="R99" i="15"/>
  <c r="R100" i="15"/>
  <c r="R101" i="15"/>
  <c r="R102" i="15"/>
  <c r="R103" i="15"/>
  <c r="R104" i="15"/>
  <c r="R105" i="15"/>
  <c r="R106" i="15"/>
  <c r="R107" i="15"/>
  <c r="R108" i="15"/>
  <c r="R109" i="15"/>
  <c r="R110" i="15"/>
  <c r="R111" i="15"/>
  <c r="R112" i="15"/>
  <c r="R113" i="15"/>
  <c r="R114" i="15"/>
  <c r="R115" i="15"/>
  <c r="R116" i="15"/>
  <c r="R117" i="15"/>
  <c r="R118" i="15"/>
  <c r="R119" i="15"/>
  <c r="R120" i="15"/>
  <c r="R121" i="15"/>
  <c r="R122" i="15"/>
  <c r="R123" i="15"/>
  <c r="R124" i="15"/>
  <c r="R125" i="15"/>
  <c r="R126" i="15"/>
  <c r="R127" i="15"/>
  <c r="R128" i="15"/>
  <c r="R129" i="15"/>
  <c r="R130" i="15"/>
  <c r="R131" i="15"/>
  <c r="R132" i="15"/>
  <c r="R133" i="15"/>
  <c r="R134" i="15"/>
  <c r="R135" i="15"/>
  <c r="R136" i="15"/>
  <c r="R137" i="15"/>
  <c r="R138" i="15"/>
  <c r="R139" i="15"/>
  <c r="R140" i="15"/>
  <c r="R141" i="15"/>
  <c r="R142" i="15"/>
  <c r="R143" i="15"/>
  <c r="R144" i="15"/>
  <c r="R145" i="15"/>
  <c r="R146" i="15"/>
  <c r="R147" i="15"/>
  <c r="R148" i="15"/>
  <c r="R149" i="15"/>
  <c r="R150" i="15"/>
  <c r="R151" i="15"/>
  <c r="R152" i="15"/>
  <c r="R153" i="15"/>
  <c r="R154" i="15"/>
  <c r="R155" i="15"/>
  <c r="R156" i="15"/>
  <c r="R157" i="15"/>
  <c r="R158" i="15"/>
  <c r="R159" i="15"/>
  <c r="R160" i="15"/>
  <c r="R161" i="15"/>
  <c r="R162" i="15"/>
  <c r="R163" i="15"/>
  <c r="R164" i="15"/>
  <c r="R165" i="15"/>
  <c r="R166" i="15"/>
  <c r="R167" i="15"/>
  <c r="R168" i="15"/>
  <c r="R169" i="15"/>
  <c r="R170" i="15"/>
  <c r="R171" i="15"/>
  <c r="R172" i="15"/>
  <c r="R173" i="15"/>
  <c r="R174" i="15"/>
  <c r="R175" i="15"/>
  <c r="R176" i="15"/>
  <c r="R177" i="15"/>
  <c r="R178" i="15"/>
  <c r="R179" i="15"/>
  <c r="R180" i="15"/>
  <c r="R181" i="15"/>
  <c r="R182" i="15"/>
  <c r="R183" i="15"/>
  <c r="R184" i="15"/>
  <c r="R185" i="15"/>
  <c r="R2" i="15"/>
  <c r="L3" i="15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131" i="15"/>
  <c r="L132" i="15"/>
  <c r="L133" i="15"/>
  <c r="L134" i="15"/>
  <c r="L135" i="15"/>
  <c r="L136" i="15"/>
  <c r="L137" i="15"/>
  <c r="L138" i="15"/>
  <c r="L139" i="15"/>
  <c r="L140" i="15"/>
  <c r="L141" i="15"/>
  <c r="L142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2" i="15"/>
  <c r="J251" i="5"/>
  <c r="L249" i="5"/>
  <c r="M249" i="5"/>
  <c r="N249" i="5"/>
  <c r="O249" i="5"/>
  <c r="P249" i="5"/>
  <c r="K249" i="5"/>
  <c r="L248" i="5"/>
  <c r="M248" i="5"/>
  <c r="N248" i="5"/>
  <c r="O248" i="5"/>
  <c r="P248" i="5"/>
  <c r="K248" i="5"/>
  <c r="K242" i="5"/>
  <c r="C368" i="5"/>
  <c r="D368" i="5"/>
  <c r="E368" i="5"/>
  <c r="F368" i="5"/>
  <c r="G368" i="5"/>
  <c r="H368" i="5"/>
  <c r="B368" i="5"/>
  <c r="C318" i="5"/>
  <c r="D318" i="5"/>
  <c r="E318" i="5"/>
  <c r="F318" i="5"/>
  <c r="G318" i="5"/>
  <c r="H318" i="5"/>
  <c r="B318" i="5"/>
  <c r="C269" i="5"/>
  <c r="D269" i="5"/>
  <c r="E269" i="5"/>
  <c r="F269" i="5"/>
  <c r="G269" i="5"/>
  <c r="H269" i="5"/>
  <c r="B269" i="5"/>
  <c r="C247" i="5"/>
  <c r="D247" i="5"/>
  <c r="E247" i="5"/>
  <c r="F247" i="5"/>
  <c r="G247" i="5"/>
  <c r="H247" i="5"/>
  <c r="D248" i="5" s="1"/>
  <c r="B247" i="5"/>
  <c r="C241" i="5"/>
  <c r="D241" i="5"/>
  <c r="E241" i="5"/>
  <c r="F241" i="5"/>
  <c r="G241" i="5"/>
  <c r="H241" i="5"/>
  <c r="B241" i="5"/>
  <c r="C239" i="5"/>
  <c r="D239" i="5"/>
  <c r="E239" i="5"/>
  <c r="F239" i="5"/>
  <c r="G239" i="5"/>
  <c r="H239" i="5"/>
  <c r="B239" i="5"/>
  <c r="C224" i="5"/>
  <c r="D224" i="5"/>
  <c r="E224" i="5"/>
  <c r="F224" i="5"/>
  <c r="G224" i="5"/>
  <c r="H224" i="5"/>
  <c r="B224" i="5"/>
  <c r="C202" i="5"/>
  <c r="D202" i="5"/>
  <c r="E202" i="5"/>
  <c r="F202" i="5"/>
  <c r="G202" i="5"/>
  <c r="H202" i="5"/>
  <c r="B202" i="5"/>
  <c r="C185" i="5"/>
  <c r="D185" i="5"/>
  <c r="E185" i="5"/>
  <c r="F185" i="5"/>
  <c r="G185" i="5"/>
  <c r="H185" i="5"/>
  <c r="B185" i="5"/>
  <c r="C169" i="5"/>
  <c r="D169" i="5"/>
  <c r="E169" i="5"/>
  <c r="F169" i="5"/>
  <c r="G169" i="5"/>
  <c r="H169" i="5"/>
  <c r="B169" i="5"/>
  <c r="C154" i="5"/>
  <c r="D154" i="5"/>
  <c r="E154" i="5"/>
  <c r="F154" i="5"/>
  <c r="G154" i="5"/>
  <c r="H154" i="5"/>
  <c r="B154" i="5"/>
  <c r="C139" i="5"/>
  <c r="D139" i="5"/>
  <c r="E139" i="5"/>
  <c r="F139" i="5"/>
  <c r="G139" i="5"/>
  <c r="H139" i="5"/>
  <c r="B139" i="5"/>
  <c r="C124" i="5"/>
  <c r="D124" i="5"/>
  <c r="E124" i="5"/>
  <c r="F124" i="5"/>
  <c r="G124" i="5"/>
  <c r="H124" i="5"/>
  <c r="B124" i="5"/>
  <c r="C93" i="5"/>
  <c r="D93" i="5"/>
  <c r="E93" i="5"/>
  <c r="F93" i="5"/>
  <c r="G93" i="5"/>
  <c r="H93" i="5"/>
  <c r="D94" i="5" s="1"/>
  <c r="B93" i="5"/>
  <c r="C91" i="5"/>
  <c r="D91" i="5"/>
  <c r="E91" i="5"/>
  <c r="F91" i="5"/>
  <c r="G91" i="5"/>
  <c r="H91" i="5"/>
  <c r="B91" i="5"/>
  <c r="C82" i="5"/>
  <c r="D82" i="5"/>
  <c r="E82" i="5"/>
  <c r="F82" i="5"/>
  <c r="G82" i="5"/>
  <c r="H82" i="5"/>
  <c r="B82" i="5"/>
  <c r="C69" i="5"/>
  <c r="D69" i="5"/>
  <c r="E69" i="5"/>
  <c r="F69" i="5"/>
  <c r="G69" i="5"/>
  <c r="H69" i="5"/>
  <c r="B69" i="5"/>
  <c r="C55" i="5"/>
  <c r="D55" i="5"/>
  <c r="E55" i="5"/>
  <c r="F55" i="5"/>
  <c r="G55" i="5"/>
  <c r="H55" i="5"/>
  <c r="B55" i="5"/>
  <c r="H43" i="5"/>
  <c r="G43" i="5"/>
  <c r="F43" i="5"/>
  <c r="E43" i="5"/>
  <c r="D43" i="5"/>
  <c r="D44" i="5" s="1"/>
  <c r="C43" i="5"/>
  <c r="B43" i="5"/>
  <c r="H29" i="5"/>
  <c r="G29" i="5"/>
  <c r="F29" i="5"/>
  <c r="E29" i="5"/>
  <c r="D29" i="5"/>
  <c r="C29" i="5"/>
  <c r="B29" i="5"/>
  <c r="C16" i="5"/>
  <c r="D16" i="5"/>
  <c r="E16" i="5"/>
  <c r="F16" i="5"/>
  <c r="G16" i="5"/>
  <c r="H16" i="5"/>
  <c r="B16" i="5"/>
  <c r="J245" i="5"/>
  <c r="BB37" i="15" a="1"/>
  <c r="AS41" i="15" l="1"/>
  <c r="AS40" i="15" s="1"/>
  <c r="AT41" i="15"/>
  <c r="AU42" i="15"/>
  <c r="BE37" i="15"/>
  <c r="BI37" i="15"/>
  <c r="BC38" i="15"/>
  <c r="BG38" i="15"/>
  <c r="BK38" i="15"/>
  <c r="BE39" i="15"/>
  <c r="BI39" i="15"/>
  <c r="BC40" i="15"/>
  <c r="BG40" i="15"/>
  <c r="BK40" i="15"/>
  <c r="BB37" i="15"/>
  <c r="BF37" i="15"/>
  <c r="BJ37" i="15"/>
  <c r="BD38" i="15"/>
  <c r="BH38" i="15"/>
  <c r="BB39" i="15"/>
  <c r="BF39" i="15"/>
  <c r="BJ39" i="15"/>
  <c r="BD40" i="15"/>
  <c r="BH40" i="15"/>
  <c r="BH37" i="15"/>
  <c r="BF38" i="15"/>
  <c r="BD39" i="15"/>
  <c r="BB40" i="15"/>
  <c r="BJ40" i="15"/>
  <c r="BC37" i="15"/>
  <c r="BG37" i="15"/>
  <c r="BK37" i="15"/>
  <c r="BE38" i="15"/>
  <c r="BI38" i="15"/>
  <c r="BC39" i="15"/>
  <c r="BG39" i="15"/>
  <c r="BK39" i="15"/>
  <c r="BE40" i="15"/>
  <c r="BI40" i="15"/>
  <c r="BD37" i="15"/>
  <c r="BB38" i="15"/>
  <c r="BJ38" i="15"/>
  <c r="BH39" i="15"/>
  <c r="BF40" i="15"/>
  <c r="E94" i="5"/>
  <c r="G125" i="5"/>
  <c r="B170" i="5"/>
  <c r="E170" i="5"/>
  <c r="G186" i="5"/>
  <c r="B240" i="5"/>
  <c r="E240" i="5"/>
  <c r="G242" i="5"/>
  <c r="B319" i="5"/>
  <c r="E319" i="5"/>
  <c r="C369" i="5"/>
  <c r="D30" i="5"/>
  <c r="B248" i="5"/>
  <c r="G94" i="5"/>
  <c r="D225" i="5"/>
  <c r="E248" i="5"/>
  <c r="E17" i="5"/>
  <c r="C30" i="5"/>
  <c r="G30" i="5"/>
  <c r="F56" i="5"/>
  <c r="E70" i="5"/>
  <c r="F17" i="5"/>
  <c r="F70" i="5"/>
  <c r="G248" i="5"/>
  <c r="B92" i="5"/>
  <c r="E92" i="5"/>
  <c r="G44" i="5"/>
  <c r="E83" i="5"/>
  <c r="G92" i="5"/>
  <c r="C92" i="5"/>
  <c r="D155" i="5"/>
  <c r="B56" i="5"/>
  <c r="E56" i="5"/>
  <c r="F92" i="5"/>
  <c r="F94" i="5"/>
  <c r="B125" i="5"/>
  <c r="E125" i="5"/>
  <c r="F140" i="5"/>
  <c r="G155" i="5"/>
  <c r="C155" i="5"/>
  <c r="F170" i="5"/>
  <c r="B186" i="5"/>
  <c r="E186" i="5"/>
  <c r="F203" i="5"/>
  <c r="G225" i="5"/>
  <c r="C225" i="5"/>
  <c r="F240" i="5"/>
  <c r="B242" i="5"/>
  <c r="E242" i="5"/>
  <c r="E270" i="5"/>
  <c r="D319" i="5"/>
  <c r="G369" i="5"/>
  <c r="D83" i="5"/>
  <c r="F155" i="5"/>
  <c r="F225" i="5"/>
  <c r="B155" i="5"/>
  <c r="E155" i="5"/>
  <c r="B225" i="5"/>
  <c r="E225" i="5"/>
  <c r="D140" i="5"/>
  <c r="D203" i="5"/>
  <c r="D369" i="5"/>
  <c r="D17" i="5"/>
  <c r="E44" i="5"/>
  <c r="D70" i="5"/>
  <c r="G83" i="5"/>
  <c r="C83" i="5"/>
  <c r="C44" i="5"/>
  <c r="D125" i="5"/>
  <c r="G140" i="5"/>
  <c r="C140" i="5"/>
  <c r="D186" i="5"/>
  <c r="G203" i="5"/>
  <c r="C203" i="5"/>
  <c r="D242" i="5"/>
  <c r="G17" i="5"/>
  <c r="C17" i="5"/>
  <c r="E30" i="5"/>
  <c r="B44" i="5"/>
  <c r="F44" i="5"/>
  <c r="D56" i="5"/>
  <c r="G70" i="5"/>
  <c r="C70" i="5"/>
  <c r="F83" i="5"/>
  <c r="D170" i="5"/>
  <c r="D240" i="5"/>
  <c r="F270" i="5"/>
  <c r="D270" i="5"/>
  <c r="G319" i="5"/>
  <c r="C319" i="5"/>
  <c r="F369" i="5"/>
  <c r="B30" i="5"/>
  <c r="F30" i="5"/>
  <c r="G56" i="5"/>
  <c r="C56" i="5"/>
  <c r="B83" i="5"/>
  <c r="D92" i="5"/>
  <c r="C94" i="5"/>
  <c r="F125" i="5"/>
  <c r="G170" i="5"/>
  <c r="C170" i="5"/>
  <c r="F186" i="5"/>
  <c r="G240" i="5"/>
  <c r="C240" i="5"/>
  <c r="F242" i="5"/>
  <c r="G270" i="5"/>
  <c r="C270" i="5"/>
  <c r="F319" i="5"/>
  <c r="B369" i="5"/>
  <c r="E369" i="5"/>
  <c r="B17" i="5"/>
  <c r="B70" i="5"/>
  <c r="C125" i="5"/>
  <c r="E140" i="5"/>
  <c r="C186" i="5"/>
  <c r="E203" i="5"/>
  <c r="C242" i="5"/>
  <c r="B270" i="5"/>
  <c r="B140" i="5"/>
  <c r="B203" i="5"/>
  <c r="F248" i="5"/>
  <c r="C248" i="5"/>
  <c r="B94" i="5"/>
  <c r="AU40" i="15" l="1"/>
  <c r="AX40" i="15"/>
  <c r="AU41" i="15"/>
  <c r="AX36" i="15" s="1"/>
  <c r="L243" i="5"/>
  <c r="M243" i="5"/>
  <c r="N243" i="5"/>
  <c r="O243" i="5"/>
  <c r="P243" i="5"/>
  <c r="K243" i="5"/>
  <c r="L242" i="5"/>
  <c r="M242" i="5"/>
  <c r="N242" i="5"/>
  <c r="O242" i="5"/>
  <c r="P242" i="5"/>
  <c r="L95" i="5"/>
  <c r="M95" i="5"/>
  <c r="N95" i="5"/>
  <c r="O95" i="5"/>
  <c r="P95" i="5"/>
  <c r="K95" i="5"/>
  <c r="L94" i="5"/>
  <c r="M94" i="5"/>
  <c r="N94" i="5"/>
  <c r="O94" i="5"/>
  <c r="P94" i="5"/>
  <c r="L322" i="5"/>
  <c r="M322" i="5"/>
  <c r="N322" i="5"/>
  <c r="O322" i="5"/>
  <c r="P322" i="5"/>
  <c r="K322" i="5"/>
  <c r="L321" i="5"/>
  <c r="M321" i="5"/>
  <c r="N321" i="5"/>
  <c r="O321" i="5"/>
  <c r="P321" i="5"/>
  <c r="K321" i="5"/>
  <c r="L273" i="5"/>
  <c r="M273" i="5"/>
  <c r="N273" i="5"/>
  <c r="O273" i="5"/>
  <c r="P273" i="5"/>
  <c r="K273" i="5"/>
  <c r="L272" i="5"/>
  <c r="M272" i="5"/>
  <c r="N272" i="5"/>
  <c r="O272" i="5"/>
  <c r="P272" i="5"/>
  <c r="K272" i="5"/>
  <c r="L256" i="5"/>
  <c r="M256" i="5"/>
  <c r="N256" i="5"/>
  <c r="O256" i="5"/>
  <c r="P256" i="5"/>
  <c r="K256" i="5"/>
  <c r="L255" i="5"/>
  <c r="M255" i="5"/>
  <c r="N255" i="5"/>
  <c r="O255" i="5"/>
  <c r="P255" i="5"/>
  <c r="K227" i="5"/>
  <c r="L206" i="5"/>
  <c r="M206" i="5"/>
  <c r="N206" i="5"/>
  <c r="O206" i="5"/>
  <c r="P206" i="5"/>
  <c r="K206" i="5"/>
  <c r="L205" i="5"/>
  <c r="M205" i="5"/>
  <c r="N205" i="5"/>
  <c r="O205" i="5"/>
  <c r="P205" i="5"/>
  <c r="K205" i="5"/>
  <c r="L189" i="5"/>
  <c r="M189" i="5"/>
  <c r="N189" i="5"/>
  <c r="O189" i="5"/>
  <c r="P189" i="5"/>
  <c r="K189" i="5"/>
  <c r="L188" i="5"/>
  <c r="M188" i="5"/>
  <c r="N188" i="5"/>
  <c r="O188" i="5"/>
  <c r="P188" i="5"/>
  <c r="K188" i="5"/>
  <c r="L173" i="5"/>
  <c r="M173" i="5"/>
  <c r="N173" i="5"/>
  <c r="O173" i="5"/>
  <c r="P173" i="5"/>
  <c r="K173" i="5"/>
  <c r="L172" i="5"/>
  <c r="M172" i="5"/>
  <c r="N172" i="5"/>
  <c r="O172" i="5"/>
  <c r="P172" i="5"/>
  <c r="K172" i="5"/>
  <c r="L158" i="5"/>
  <c r="M158" i="5"/>
  <c r="N158" i="5"/>
  <c r="O158" i="5"/>
  <c r="P158" i="5"/>
  <c r="K158" i="5"/>
  <c r="L157" i="5"/>
  <c r="M157" i="5"/>
  <c r="N157" i="5"/>
  <c r="O157" i="5"/>
  <c r="P157" i="5"/>
  <c r="K157" i="5"/>
  <c r="K143" i="5"/>
  <c r="K128" i="5"/>
  <c r="L105" i="5"/>
  <c r="M105" i="5"/>
  <c r="N105" i="5"/>
  <c r="O105" i="5"/>
  <c r="P105" i="5"/>
  <c r="K105" i="5"/>
  <c r="L104" i="5"/>
  <c r="M104" i="5"/>
  <c r="N104" i="5"/>
  <c r="O104" i="5"/>
  <c r="P104" i="5"/>
  <c r="L90" i="5"/>
  <c r="M90" i="5"/>
  <c r="N90" i="5"/>
  <c r="O90" i="5"/>
  <c r="P90" i="5"/>
  <c r="L89" i="5"/>
  <c r="M89" i="5"/>
  <c r="N89" i="5"/>
  <c r="O89" i="5"/>
  <c r="P89" i="5"/>
  <c r="L76" i="5"/>
  <c r="M76" i="5"/>
  <c r="N76" i="5"/>
  <c r="O76" i="5"/>
  <c r="P76" i="5"/>
  <c r="L75" i="5"/>
  <c r="M75" i="5"/>
  <c r="N75" i="5"/>
  <c r="O75" i="5"/>
  <c r="P75" i="5"/>
  <c r="L48" i="5"/>
  <c r="M48" i="5"/>
  <c r="N48" i="5"/>
  <c r="O48" i="5"/>
  <c r="P48" i="5"/>
  <c r="L47" i="5"/>
  <c r="M47" i="5"/>
  <c r="N47" i="5"/>
  <c r="O47" i="5"/>
  <c r="P47" i="5"/>
  <c r="P228" i="5"/>
  <c r="O228" i="5"/>
  <c r="N228" i="5"/>
  <c r="M228" i="5"/>
  <c r="L228" i="5"/>
  <c r="K228" i="5"/>
  <c r="P227" i="5"/>
  <c r="O227" i="5"/>
  <c r="N227" i="5"/>
  <c r="M227" i="5"/>
  <c r="L227" i="5"/>
  <c r="P143" i="5"/>
  <c r="O143" i="5"/>
  <c r="N143" i="5"/>
  <c r="M143" i="5"/>
  <c r="L143" i="5"/>
  <c r="P142" i="5"/>
  <c r="O142" i="5"/>
  <c r="N142" i="5"/>
  <c r="M142" i="5"/>
  <c r="L142" i="5"/>
  <c r="P128" i="5"/>
  <c r="O128" i="5"/>
  <c r="N128" i="5"/>
  <c r="M128" i="5"/>
  <c r="L128" i="5"/>
  <c r="P127" i="5"/>
  <c r="O127" i="5"/>
  <c r="N127" i="5"/>
  <c r="M127" i="5"/>
  <c r="L127" i="5"/>
  <c r="P61" i="5"/>
  <c r="O61" i="5"/>
  <c r="N61" i="5"/>
  <c r="M61" i="5"/>
  <c r="L61" i="5"/>
  <c r="P60" i="5"/>
  <c r="O60" i="5"/>
  <c r="N60" i="5"/>
  <c r="M60" i="5"/>
  <c r="L60" i="5"/>
  <c r="P33" i="5"/>
  <c r="O33" i="5"/>
  <c r="N33" i="5"/>
  <c r="M33" i="5"/>
  <c r="L33" i="5"/>
  <c r="P32" i="5"/>
  <c r="O32" i="5"/>
  <c r="N32" i="5"/>
  <c r="M32" i="5"/>
  <c r="L32" i="5"/>
  <c r="P20" i="5"/>
  <c r="O20" i="5"/>
  <c r="N20" i="5"/>
  <c r="M20" i="5"/>
  <c r="L20" i="5"/>
  <c r="P19" i="5"/>
  <c r="O19" i="5"/>
  <c r="N19" i="5"/>
  <c r="M19" i="5"/>
  <c r="L19" i="5"/>
  <c r="L5" i="5"/>
  <c r="M5" i="5"/>
  <c r="N5" i="5"/>
  <c r="O5" i="5"/>
  <c r="P5" i="5"/>
  <c r="L4" i="5"/>
  <c r="M4" i="5"/>
  <c r="N4" i="5"/>
  <c r="O4" i="5"/>
  <c r="P4" i="5"/>
  <c r="HY257" i="2"/>
  <c r="HX257" i="2"/>
  <c r="HW257" i="2"/>
  <c r="HV257" i="2"/>
  <c r="HU257" i="2"/>
  <c r="HT257" i="2"/>
  <c r="HR257" i="2"/>
  <c r="HQ257" i="2"/>
  <c r="HP257" i="2"/>
  <c r="HO257" i="2"/>
  <c r="HN257" i="2"/>
  <c r="HM257" i="2"/>
  <c r="HJ257" i="2"/>
  <c r="HI257" i="2"/>
  <c r="HH257" i="2"/>
  <c r="HG257" i="2"/>
  <c r="HF257" i="2"/>
  <c r="HE257" i="2"/>
  <c r="HC257" i="2"/>
  <c r="HB257" i="2"/>
  <c r="HA257" i="2"/>
  <c r="GZ257" i="2"/>
  <c r="GY257" i="2"/>
  <c r="GX257" i="2"/>
  <c r="GV257" i="2"/>
  <c r="GU257" i="2"/>
  <c r="GT257" i="2"/>
  <c r="GS257" i="2"/>
  <c r="GR257" i="2"/>
  <c r="GQ257" i="2"/>
  <c r="GN257" i="2"/>
  <c r="GM257" i="2"/>
  <c r="GL257" i="2"/>
  <c r="GK257" i="2"/>
  <c r="GJ257" i="2"/>
  <c r="GI257" i="2"/>
  <c r="GG257" i="2"/>
  <c r="GF257" i="2"/>
  <c r="GE257" i="2"/>
  <c r="GD257" i="2"/>
  <c r="GC257" i="2"/>
  <c r="GB257" i="2"/>
  <c r="FZ257" i="2"/>
  <c r="FW257" i="2"/>
  <c r="FV257" i="2"/>
  <c r="FU257" i="2"/>
  <c r="FT257" i="2"/>
  <c r="FS257" i="2"/>
  <c r="FR257" i="2"/>
  <c r="FP257" i="2"/>
  <c r="FO257" i="2"/>
  <c r="FN257" i="2"/>
  <c r="FM257" i="2"/>
  <c r="FL257" i="2"/>
  <c r="FJ257" i="2"/>
  <c r="FG257" i="2"/>
  <c r="FF257" i="2"/>
  <c r="FE257" i="2"/>
  <c r="FD257" i="2"/>
  <c r="FC257" i="2"/>
  <c r="FB257" i="2"/>
  <c r="FA257" i="2"/>
  <c r="EZ257" i="2"/>
  <c r="EY257" i="2"/>
  <c r="EX257" i="2"/>
  <c r="EW257" i="2"/>
  <c r="EV257" i="2"/>
  <c r="ES257" i="2"/>
  <c r="ER257" i="2"/>
  <c r="EQ257" i="2"/>
  <c r="EP257" i="2"/>
  <c r="EO257" i="2"/>
  <c r="EN257" i="2"/>
  <c r="EL257" i="2"/>
  <c r="EK257" i="2"/>
  <c r="EJ257" i="2"/>
  <c r="EI257" i="2"/>
  <c r="EH257" i="2"/>
  <c r="EG257" i="2"/>
  <c r="ED257" i="2"/>
  <c r="EC257" i="2"/>
  <c r="EB257" i="2"/>
  <c r="EA257" i="2"/>
  <c r="DZ257" i="2"/>
  <c r="DY257" i="2"/>
  <c r="DW257" i="2"/>
  <c r="DV257" i="2"/>
  <c r="DU257" i="2"/>
  <c r="DT257" i="2"/>
  <c r="DS257" i="2"/>
  <c r="DR257" i="2"/>
  <c r="DO257" i="2"/>
  <c r="DN257" i="2"/>
  <c r="DM257" i="2"/>
  <c r="DL257" i="2"/>
  <c r="DK257" i="2"/>
  <c r="DJ257" i="2"/>
  <c r="DH257" i="2"/>
  <c r="DG257" i="2"/>
  <c r="DF257" i="2"/>
  <c r="DE257" i="2"/>
  <c r="DD257" i="2"/>
  <c r="DC257" i="2"/>
  <c r="DA257" i="2"/>
  <c r="CZ257" i="2"/>
  <c r="CY257" i="2"/>
  <c r="CX257" i="2"/>
  <c r="CW257" i="2"/>
  <c r="CV257" i="2"/>
  <c r="CU257" i="2"/>
  <c r="CL257" i="2"/>
  <c r="CK257" i="2"/>
  <c r="CJ257" i="2"/>
  <c r="CI257" i="2"/>
  <c r="CH257" i="2"/>
  <c r="CG257" i="2"/>
  <c r="CF257" i="2"/>
  <c r="CC257" i="2"/>
  <c r="CB257" i="2"/>
  <c r="CA257" i="2"/>
  <c r="BZ257" i="2"/>
  <c r="BY257" i="2"/>
  <c r="BX257" i="2"/>
  <c r="BW257" i="2"/>
  <c r="BV257" i="2"/>
  <c r="BU257" i="2"/>
  <c r="BT257" i="2"/>
  <c r="BS257" i="2"/>
  <c r="BP257" i="2"/>
  <c r="BO257" i="2"/>
  <c r="BN257" i="2"/>
  <c r="BM257" i="2"/>
  <c r="BL257" i="2"/>
  <c r="BK257" i="2"/>
  <c r="BJ257" i="2"/>
  <c r="BI257" i="2"/>
  <c r="BH257" i="2"/>
  <c r="BG257" i="2"/>
  <c r="BF257" i="2"/>
  <c r="BE257" i="2"/>
  <c r="BB257" i="2"/>
  <c r="BA257" i="2"/>
  <c r="AZ257" i="2"/>
  <c r="AY257" i="2"/>
  <c r="AX257" i="2"/>
  <c r="AW257" i="2"/>
  <c r="AV257" i="2"/>
  <c r="AU257" i="2"/>
  <c r="AT257" i="2"/>
  <c r="AS257" i="2"/>
  <c r="AP257" i="2"/>
  <c r="AO257" i="2"/>
  <c r="AN257" i="2"/>
  <c r="AM257" i="2"/>
  <c r="AL257" i="2"/>
  <c r="AK257" i="2"/>
  <c r="AJ257" i="2"/>
  <c r="AI257" i="2"/>
  <c r="AH257" i="2"/>
  <c r="AG257" i="2"/>
  <c r="AF257" i="2"/>
  <c r="AE257" i="2"/>
  <c r="AB257" i="2"/>
  <c r="AA257" i="2"/>
  <c r="Z257" i="2"/>
  <c r="Y257" i="2"/>
  <c r="X257" i="2"/>
  <c r="W257" i="2"/>
  <c r="V257" i="2"/>
  <c r="U257" i="2"/>
  <c r="T257" i="2"/>
  <c r="S257" i="2"/>
  <c r="R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HY256" i="2"/>
  <c r="HX256" i="2"/>
  <c r="HW256" i="2"/>
  <c r="HV256" i="2"/>
  <c r="HU256" i="2"/>
  <c r="HT256" i="2"/>
  <c r="HR256" i="2"/>
  <c r="HQ256" i="2"/>
  <c r="HP256" i="2"/>
  <c r="HO256" i="2"/>
  <c r="HN256" i="2"/>
  <c r="HM256" i="2"/>
  <c r="HJ256" i="2"/>
  <c r="HI256" i="2"/>
  <c r="HH256" i="2"/>
  <c r="HG256" i="2"/>
  <c r="HF256" i="2"/>
  <c r="HE256" i="2"/>
  <c r="HC256" i="2"/>
  <c r="HB256" i="2"/>
  <c r="HA256" i="2"/>
  <c r="GZ256" i="2"/>
  <c r="GY256" i="2"/>
  <c r="GX256" i="2"/>
  <c r="GV256" i="2"/>
  <c r="GU256" i="2"/>
  <c r="GT256" i="2"/>
  <c r="GS256" i="2"/>
  <c r="GR256" i="2"/>
  <c r="GQ256" i="2"/>
  <c r="GN256" i="2"/>
  <c r="GM256" i="2"/>
  <c r="GL256" i="2"/>
  <c r="GK256" i="2"/>
  <c r="GJ256" i="2"/>
  <c r="GI256" i="2"/>
  <c r="GG256" i="2"/>
  <c r="GF256" i="2"/>
  <c r="GE256" i="2"/>
  <c r="GD256" i="2"/>
  <c r="GC256" i="2"/>
  <c r="GB256" i="2"/>
  <c r="FZ256" i="2"/>
  <c r="FW256" i="2"/>
  <c r="FV256" i="2"/>
  <c r="FU256" i="2"/>
  <c r="FT256" i="2"/>
  <c r="FS256" i="2"/>
  <c r="FR256" i="2"/>
  <c r="FP256" i="2"/>
  <c r="FO256" i="2"/>
  <c r="FN256" i="2"/>
  <c r="FM256" i="2"/>
  <c r="FL256" i="2"/>
  <c r="FJ256" i="2"/>
  <c r="FG256" i="2"/>
  <c r="FF256" i="2"/>
  <c r="FE256" i="2"/>
  <c r="FD256" i="2"/>
  <c r="FC256" i="2"/>
  <c r="FB256" i="2"/>
  <c r="FA256" i="2"/>
  <c r="EZ256" i="2"/>
  <c r="EY256" i="2"/>
  <c r="EX256" i="2"/>
  <c r="EW256" i="2"/>
  <c r="EV256" i="2"/>
  <c r="ES256" i="2"/>
  <c r="ER256" i="2"/>
  <c r="EQ256" i="2"/>
  <c r="EP256" i="2"/>
  <c r="EO256" i="2"/>
  <c r="EN256" i="2"/>
  <c r="EL256" i="2"/>
  <c r="EK256" i="2"/>
  <c r="EJ256" i="2"/>
  <c r="EI256" i="2"/>
  <c r="EH256" i="2"/>
  <c r="EG256" i="2"/>
  <c r="ED256" i="2"/>
  <c r="EC256" i="2"/>
  <c r="EB256" i="2"/>
  <c r="EA256" i="2"/>
  <c r="DZ256" i="2"/>
  <c r="DY256" i="2"/>
  <c r="DW256" i="2"/>
  <c r="DV256" i="2"/>
  <c r="DU256" i="2"/>
  <c r="DT256" i="2"/>
  <c r="DS256" i="2"/>
  <c r="DR256" i="2"/>
  <c r="DO256" i="2"/>
  <c r="DN256" i="2"/>
  <c r="DM256" i="2"/>
  <c r="DL256" i="2"/>
  <c r="DK256" i="2"/>
  <c r="DJ256" i="2"/>
  <c r="DH256" i="2"/>
  <c r="DG256" i="2"/>
  <c r="DF256" i="2"/>
  <c r="DE256" i="2"/>
  <c r="DD256" i="2"/>
  <c r="DC256" i="2"/>
  <c r="DA256" i="2"/>
  <c r="CZ256" i="2"/>
  <c r="CY256" i="2"/>
  <c r="CX256" i="2"/>
  <c r="CW256" i="2"/>
  <c r="CV256" i="2"/>
  <c r="CU256" i="2"/>
  <c r="CL256" i="2"/>
  <c r="CK256" i="2"/>
  <c r="CJ256" i="2"/>
  <c r="CI256" i="2"/>
  <c r="CH256" i="2"/>
  <c r="CG256" i="2"/>
  <c r="CF256" i="2"/>
  <c r="CC256" i="2"/>
  <c r="CB256" i="2"/>
  <c r="CA256" i="2"/>
  <c r="BZ256" i="2"/>
  <c r="BY256" i="2"/>
  <c r="BX256" i="2"/>
  <c r="BW256" i="2"/>
  <c r="BV256" i="2"/>
  <c r="BU256" i="2"/>
  <c r="BT256" i="2"/>
  <c r="BS256" i="2"/>
  <c r="BP256" i="2"/>
  <c r="BO256" i="2"/>
  <c r="BN256" i="2"/>
  <c r="BM256" i="2"/>
  <c r="BL256" i="2"/>
  <c r="BK256" i="2"/>
  <c r="BJ256" i="2"/>
  <c r="BI256" i="2"/>
  <c r="BH256" i="2"/>
  <c r="BG256" i="2"/>
  <c r="BF256" i="2"/>
  <c r="BE256" i="2"/>
  <c r="BB256" i="2"/>
  <c r="BA256" i="2"/>
  <c r="AZ256" i="2"/>
  <c r="AY256" i="2"/>
  <c r="AX256" i="2"/>
  <c r="AW256" i="2"/>
  <c r="AV256" i="2"/>
  <c r="AU256" i="2"/>
  <c r="AT256" i="2"/>
  <c r="AS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B256" i="2"/>
  <c r="AA256" i="2"/>
  <c r="Z256" i="2"/>
  <c r="Y256" i="2"/>
  <c r="X256" i="2"/>
  <c r="W256" i="2"/>
  <c r="V256" i="2"/>
  <c r="U256" i="2"/>
  <c r="T256" i="2"/>
  <c r="S256" i="2"/>
  <c r="R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HY255" i="2"/>
  <c r="HX255" i="2"/>
  <c r="HW255" i="2"/>
  <c r="HV255" i="2"/>
  <c r="HU255" i="2"/>
  <c r="HT255" i="2"/>
  <c r="HR255" i="2"/>
  <c r="HQ255" i="2"/>
  <c r="HP255" i="2"/>
  <c r="HO255" i="2"/>
  <c r="HN255" i="2"/>
  <c r="HM255" i="2"/>
  <c r="HJ255" i="2"/>
  <c r="HI255" i="2"/>
  <c r="HH255" i="2"/>
  <c r="HG255" i="2"/>
  <c r="HF255" i="2"/>
  <c r="HE255" i="2"/>
  <c r="HC255" i="2"/>
  <c r="HB255" i="2"/>
  <c r="HA255" i="2"/>
  <c r="GZ255" i="2"/>
  <c r="GY255" i="2"/>
  <c r="GX255" i="2"/>
  <c r="GV255" i="2"/>
  <c r="GU255" i="2"/>
  <c r="GT255" i="2"/>
  <c r="GS255" i="2"/>
  <c r="GR255" i="2"/>
  <c r="GQ255" i="2"/>
  <c r="GN255" i="2"/>
  <c r="GM255" i="2"/>
  <c r="GL255" i="2"/>
  <c r="GK255" i="2"/>
  <c r="GJ255" i="2"/>
  <c r="GI255" i="2"/>
  <c r="GG255" i="2"/>
  <c r="GF255" i="2"/>
  <c r="GE255" i="2"/>
  <c r="GD255" i="2"/>
  <c r="GC255" i="2"/>
  <c r="GB255" i="2"/>
  <c r="FZ255" i="2"/>
  <c r="FW255" i="2"/>
  <c r="FV255" i="2"/>
  <c r="FU255" i="2"/>
  <c r="FT255" i="2"/>
  <c r="FS255" i="2"/>
  <c r="FR255" i="2"/>
  <c r="FP255" i="2"/>
  <c r="FO255" i="2"/>
  <c r="FN255" i="2"/>
  <c r="FM255" i="2"/>
  <c r="FL255" i="2"/>
  <c r="FJ255" i="2"/>
  <c r="FG255" i="2"/>
  <c r="FF255" i="2"/>
  <c r="FE255" i="2"/>
  <c r="FD255" i="2"/>
  <c r="FC255" i="2"/>
  <c r="FB255" i="2"/>
  <c r="FA255" i="2"/>
  <c r="EZ255" i="2"/>
  <c r="EY255" i="2"/>
  <c r="EX255" i="2"/>
  <c r="EW255" i="2"/>
  <c r="EV255" i="2"/>
  <c r="ES255" i="2"/>
  <c r="ER255" i="2"/>
  <c r="EQ255" i="2"/>
  <c r="EP255" i="2"/>
  <c r="EO255" i="2"/>
  <c r="EN255" i="2"/>
  <c r="EL255" i="2"/>
  <c r="EK255" i="2"/>
  <c r="EJ255" i="2"/>
  <c r="EI255" i="2"/>
  <c r="EH255" i="2"/>
  <c r="EG255" i="2"/>
  <c r="ED255" i="2"/>
  <c r="EC255" i="2"/>
  <c r="EB255" i="2"/>
  <c r="EA255" i="2"/>
  <c r="DZ255" i="2"/>
  <c r="DY255" i="2"/>
  <c r="DW255" i="2"/>
  <c r="DV255" i="2"/>
  <c r="DU255" i="2"/>
  <c r="DT255" i="2"/>
  <c r="DS255" i="2"/>
  <c r="DR255" i="2"/>
  <c r="DO255" i="2"/>
  <c r="DN255" i="2"/>
  <c r="DM255" i="2"/>
  <c r="DL255" i="2"/>
  <c r="DK255" i="2"/>
  <c r="DJ255" i="2"/>
  <c r="DH255" i="2"/>
  <c r="DG255" i="2"/>
  <c r="DF255" i="2"/>
  <c r="DE255" i="2"/>
  <c r="DD255" i="2"/>
  <c r="DC255" i="2"/>
  <c r="DA255" i="2"/>
  <c r="CZ255" i="2"/>
  <c r="CY255" i="2"/>
  <c r="CX255" i="2"/>
  <c r="CW255" i="2"/>
  <c r="CV255" i="2"/>
  <c r="CU255" i="2"/>
  <c r="CL255" i="2"/>
  <c r="CK255" i="2"/>
  <c r="CJ255" i="2"/>
  <c r="CI255" i="2"/>
  <c r="CH255" i="2"/>
  <c r="CG255" i="2"/>
  <c r="CF255" i="2"/>
  <c r="CC255" i="2"/>
  <c r="CB255" i="2"/>
  <c r="CA255" i="2"/>
  <c r="BZ255" i="2"/>
  <c r="BY255" i="2"/>
  <c r="BX255" i="2"/>
  <c r="BW255" i="2"/>
  <c r="BV255" i="2"/>
  <c r="BU255" i="2"/>
  <c r="BT255" i="2"/>
  <c r="BS255" i="2"/>
  <c r="BP255" i="2"/>
  <c r="BO255" i="2"/>
  <c r="BN255" i="2"/>
  <c r="BM255" i="2"/>
  <c r="BL255" i="2"/>
  <c r="BK255" i="2"/>
  <c r="BJ255" i="2"/>
  <c r="BI255" i="2"/>
  <c r="BH255" i="2"/>
  <c r="BG255" i="2"/>
  <c r="BF255" i="2"/>
  <c r="BE255" i="2"/>
  <c r="BB255" i="2"/>
  <c r="BA255" i="2"/>
  <c r="AZ255" i="2"/>
  <c r="AY255" i="2"/>
  <c r="AX255" i="2"/>
  <c r="AW255" i="2"/>
  <c r="AV255" i="2"/>
  <c r="AU255" i="2"/>
  <c r="AT255" i="2"/>
  <c r="AS255" i="2"/>
  <c r="AP255" i="2"/>
  <c r="AO255" i="2"/>
  <c r="AN255" i="2"/>
  <c r="AM255" i="2"/>
  <c r="AL255" i="2"/>
  <c r="AK255" i="2"/>
  <c r="AJ255" i="2"/>
  <c r="AI255" i="2"/>
  <c r="AH255" i="2"/>
  <c r="AG255" i="2"/>
  <c r="AF255" i="2"/>
  <c r="AE255" i="2"/>
  <c r="AB255" i="2"/>
  <c r="AA255" i="2"/>
  <c r="Z255" i="2"/>
  <c r="Y255" i="2"/>
  <c r="X255" i="2"/>
  <c r="W255" i="2"/>
  <c r="V255" i="2"/>
  <c r="U255" i="2"/>
  <c r="T255" i="2"/>
  <c r="S255" i="2"/>
  <c r="R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HY254" i="2"/>
  <c r="HX254" i="2"/>
  <c r="HW254" i="2"/>
  <c r="HV254" i="2"/>
  <c r="HU254" i="2"/>
  <c r="HT254" i="2"/>
  <c r="HR254" i="2"/>
  <c r="HQ254" i="2"/>
  <c r="HP254" i="2"/>
  <c r="HO254" i="2"/>
  <c r="HN254" i="2"/>
  <c r="HM254" i="2"/>
  <c r="HJ254" i="2"/>
  <c r="HI254" i="2"/>
  <c r="HH254" i="2"/>
  <c r="HG254" i="2"/>
  <c r="HF254" i="2"/>
  <c r="HE254" i="2"/>
  <c r="HC254" i="2"/>
  <c r="HB254" i="2"/>
  <c r="HA254" i="2"/>
  <c r="GZ254" i="2"/>
  <c r="GY254" i="2"/>
  <c r="GX254" i="2"/>
  <c r="GV254" i="2"/>
  <c r="GU254" i="2"/>
  <c r="GT254" i="2"/>
  <c r="GS254" i="2"/>
  <c r="GR254" i="2"/>
  <c r="GQ254" i="2"/>
  <c r="GN254" i="2"/>
  <c r="GM254" i="2"/>
  <c r="GL254" i="2"/>
  <c r="GK254" i="2"/>
  <c r="GJ254" i="2"/>
  <c r="GI254" i="2"/>
  <c r="GG254" i="2"/>
  <c r="GF254" i="2"/>
  <c r="GE254" i="2"/>
  <c r="GD254" i="2"/>
  <c r="GC254" i="2"/>
  <c r="GB254" i="2"/>
  <c r="FZ254" i="2"/>
  <c r="FW254" i="2"/>
  <c r="FV254" i="2"/>
  <c r="FU254" i="2"/>
  <c r="FT254" i="2"/>
  <c r="FS254" i="2"/>
  <c r="FR254" i="2"/>
  <c r="FP254" i="2"/>
  <c r="FO254" i="2"/>
  <c r="FN254" i="2"/>
  <c r="FM254" i="2"/>
  <c r="FL254" i="2"/>
  <c r="FJ254" i="2"/>
  <c r="FG254" i="2"/>
  <c r="FF254" i="2"/>
  <c r="FE254" i="2"/>
  <c r="FD254" i="2"/>
  <c r="FC254" i="2"/>
  <c r="FB254" i="2"/>
  <c r="FA254" i="2"/>
  <c r="EZ254" i="2"/>
  <c r="EY254" i="2"/>
  <c r="EX254" i="2"/>
  <c r="EW254" i="2"/>
  <c r="EV254" i="2"/>
  <c r="ES254" i="2"/>
  <c r="ER254" i="2"/>
  <c r="EQ254" i="2"/>
  <c r="EP254" i="2"/>
  <c r="EO254" i="2"/>
  <c r="EN254" i="2"/>
  <c r="EL254" i="2"/>
  <c r="EK254" i="2"/>
  <c r="EJ254" i="2"/>
  <c r="EI254" i="2"/>
  <c r="EH254" i="2"/>
  <c r="EG254" i="2"/>
  <c r="ED254" i="2"/>
  <c r="EC254" i="2"/>
  <c r="EB254" i="2"/>
  <c r="EA254" i="2"/>
  <c r="DZ254" i="2"/>
  <c r="DY254" i="2"/>
  <c r="DW254" i="2"/>
  <c r="DV254" i="2"/>
  <c r="DU254" i="2"/>
  <c r="DT254" i="2"/>
  <c r="DS254" i="2"/>
  <c r="DR254" i="2"/>
  <c r="DO254" i="2"/>
  <c r="DN254" i="2"/>
  <c r="DM254" i="2"/>
  <c r="DL254" i="2"/>
  <c r="DK254" i="2"/>
  <c r="DJ254" i="2"/>
  <c r="DH254" i="2"/>
  <c r="DG254" i="2"/>
  <c r="DF254" i="2"/>
  <c r="DE254" i="2"/>
  <c r="DD254" i="2"/>
  <c r="DC254" i="2"/>
  <c r="DA254" i="2"/>
  <c r="CZ254" i="2"/>
  <c r="CY254" i="2"/>
  <c r="CX254" i="2"/>
  <c r="CW254" i="2"/>
  <c r="CV254" i="2"/>
  <c r="CU254" i="2"/>
  <c r="CL254" i="2"/>
  <c r="CK254" i="2"/>
  <c r="CJ254" i="2"/>
  <c r="CI254" i="2"/>
  <c r="CH254" i="2"/>
  <c r="CG254" i="2"/>
  <c r="CF254" i="2"/>
  <c r="CC254" i="2"/>
  <c r="CB254" i="2"/>
  <c r="CA254" i="2"/>
  <c r="BZ254" i="2"/>
  <c r="BY254" i="2"/>
  <c r="BX254" i="2"/>
  <c r="BW254" i="2"/>
  <c r="BV254" i="2"/>
  <c r="BU254" i="2"/>
  <c r="BT254" i="2"/>
  <c r="BS254" i="2"/>
  <c r="BP254" i="2"/>
  <c r="BO254" i="2"/>
  <c r="BN254" i="2"/>
  <c r="BM254" i="2"/>
  <c r="BL254" i="2"/>
  <c r="BK254" i="2"/>
  <c r="BJ254" i="2"/>
  <c r="BI254" i="2"/>
  <c r="BH254" i="2"/>
  <c r="BG254" i="2"/>
  <c r="BF254" i="2"/>
  <c r="BE254" i="2"/>
  <c r="BB254" i="2"/>
  <c r="BA254" i="2"/>
  <c r="AZ254" i="2"/>
  <c r="AY254" i="2"/>
  <c r="AX254" i="2"/>
  <c r="AW254" i="2"/>
  <c r="AV254" i="2"/>
  <c r="AU254" i="2"/>
  <c r="AT254" i="2"/>
  <c r="AS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B254" i="2"/>
  <c r="AA254" i="2"/>
  <c r="Z254" i="2"/>
  <c r="Y254" i="2"/>
  <c r="X254" i="2"/>
  <c r="W254" i="2"/>
  <c r="V254" i="2"/>
  <c r="U254" i="2"/>
  <c r="T254" i="2"/>
  <c r="S254" i="2"/>
  <c r="R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HY253" i="2"/>
  <c r="HX253" i="2"/>
  <c r="HW253" i="2"/>
  <c r="HV253" i="2"/>
  <c r="HU253" i="2"/>
  <c r="HT253" i="2"/>
  <c r="HR253" i="2"/>
  <c r="HQ253" i="2"/>
  <c r="HP253" i="2"/>
  <c r="HO253" i="2"/>
  <c r="HN253" i="2"/>
  <c r="HM253" i="2"/>
  <c r="HJ253" i="2"/>
  <c r="HI253" i="2"/>
  <c r="HH253" i="2"/>
  <c r="HG253" i="2"/>
  <c r="HF253" i="2"/>
  <c r="HE253" i="2"/>
  <c r="HC253" i="2"/>
  <c r="HB253" i="2"/>
  <c r="HA253" i="2"/>
  <c r="GZ253" i="2"/>
  <c r="GY253" i="2"/>
  <c r="GX253" i="2"/>
  <c r="GV253" i="2"/>
  <c r="GU253" i="2"/>
  <c r="GT253" i="2"/>
  <c r="GS253" i="2"/>
  <c r="GR253" i="2"/>
  <c r="GQ253" i="2"/>
  <c r="GN253" i="2"/>
  <c r="GM253" i="2"/>
  <c r="GL253" i="2"/>
  <c r="GK253" i="2"/>
  <c r="GJ253" i="2"/>
  <c r="GI253" i="2"/>
  <c r="GG253" i="2"/>
  <c r="GF253" i="2"/>
  <c r="GE253" i="2"/>
  <c r="GD253" i="2"/>
  <c r="GC253" i="2"/>
  <c r="GB253" i="2"/>
  <c r="FZ253" i="2"/>
  <c r="FW253" i="2"/>
  <c r="FV253" i="2"/>
  <c r="FU253" i="2"/>
  <c r="FT253" i="2"/>
  <c r="FS253" i="2"/>
  <c r="FR253" i="2"/>
  <c r="FP253" i="2"/>
  <c r="FO253" i="2"/>
  <c r="FN253" i="2"/>
  <c r="FM253" i="2"/>
  <c r="FL253" i="2"/>
  <c r="FJ253" i="2"/>
  <c r="FG253" i="2"/>
  <c r="FF253" i="2"/>
  <c r="FE253" i="2"/>
  <c r="FD253" i="2"/>
  <c r="FC253" i="2"/>
  <c r="FB253" i="2"/>
  <c r="FA253" i="2"/>
  <c r="EZ253" i="2"/>
  <c r="EY253" i="2"/>
  <c r="EX253" i="2"/>
  <c r="EW253" i="2"/>
  <c r="EV253" i="2"/>
  <c r="ES253" i="2"/>
  <c r="ER253" i="2"/>
  <c r="EQ253" i="2"/>
  <c r="EP253" i="2"/>
  <c r="EO253" i="2"/>
  <c r="EN253" i="2"/>
  <c r="EL253" i="2"/>
  <c r="EK253" i="2"/>
  <c r="EJ253" i="2"/>
  <c r="EI253" i="2"/>
  <c r="EH253" i="2"/>
  <c r="EG253" i="2"/>
  <c r="ED253" i="2"/>
  <c r="EC253" i="2"/>
  <c r="EB253" i="2"/>
  <c r="EA253" i="2"/>
  <c r="DZ253" i="2"/>
  <c r="DY253" i="2"/>
  <c r="DW253" i="2"/>
  <c r="DV253" i="2"/>
  <c r="DU253" i="2"/>
  <c r="DT253" i="2"/>
  <c r="DS253" i="2"/>
  <c r="DR253" i="2"/>
  <c r="DO253" i="2"/>
  <c r="DN253" i="2"/>
  <c r="DM253" i="2"/>
  <c r="DL253" i="2"/>
  <c r="DK253" i="2"/>
  <c r="DJ253" i="2"/>
  <c r="DH253" i="2"/>
  <c r="DG253" i="2"/>
  <c r="DF253" i="2"/>
  <c r="DE253" i="2"/>
  <c r="DD253" i="2"/>
  <c r="DC253" i="2"/>
  <c r="DA253" i="2"/>
  <c r="CZ253" i="2"/>
  <c r="CY253" i="2"/>
  <c r="CX253" i="2"/>
  <c r="CW253" i="2"/>
  <c r="CV253" i="2"/>
  <c r="CU253" i="2"/>
  <c r="CL253" i="2"/>
  <c r="CK253" i="2"/>
  <c r="CJ253" i="2"/>
  <c r="CI253" i="2"/>
  <c r="CH253" i="2"/>
  <c r="CG253" i="2"/>
  <c r="CF253" i="2"/>
  <c r="CC253" i="2"/>
  <c r="CB253" i="2"/>
  <c r="CA253" i="2"/>
  <c r="BZ253" i="2"/>
  <c r="BY253" i="2"/>
  <c r="BX253" i="2"/>
  <c r="BW253" i="2"/>
  <c r="BV253" i="2"/>
  <c r="BU253" i="2"/>
  <c r="BT253" i="2"/>
  <c r="BS253" i="2"/>
  <c r="BP253" i="2"/>
  <c r="BO253" i="2"/>
  <c r="BN253" i="2"/>
  <c r="BM253" i="2"/>
  <c r="BL253" i="2"/>
  <c r="BK253" i="2"/>
  <c r="BJ253" i="2"/>
  <c r="BI253" i="2"/>
  <c r="BH253" i="2"/>
  <c r="BG253" i="2"/>
  <c r="BF253" i="2"/>
  <c r="BE253" i="2"/>
  <c r="BB253" i="2"/>
  <c r="BA253" i="2"/>
  <c r="AZ253" i="2"/>
  <c r="AY253" i="2"/>
  <c r="AX253" i="2"/>
  <c r="AW253" i="2"/>
  <c r="AV253" i="2"/>
  <c r="AU253" i="2"/>
  <c r="AT253" i="2"/>
  <c r="AS253" i="2"/>
  <c r="AP253" i="2"/>
  <c r="AO253" i="2"/>
  <c r="AN253" i="2"/>
  <c r="AM253" i="2"/>
  <c r="AL253" i="2"/>
  <c r="AK253" i="2"/>
  <c r="AJ253" i="2"/>
  <c r="AI253" i="2"/>
  <c r="AH253" i="2"/>
  <c r="AG253" i="2"/>
  <c r="AF253" i="2"/>
  <c r="AE253" i="2"/>
  <c r="AB253" i="2"/>
  <c r="AA253" i="2"/>
  <c r="Z253" i="2"/>
  <c r="Y253" i="2"/>
  <c r="X253" i="2"/>
  <c r="X258" i="2" s="1"/>
  <c r="W253" i="2"/>
  <c r="V253" i="2"/>
  <c r="U253" i="2"/>
  <c r="T253" i="2"/>
  <c r="S253" i="2"/>
  <c r="R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HY252" i="2"/>
  <c r="HY258" i="2" s="1"/>
  <c r="HX252" i="2"/>
  <c r="HW252" i="2"/>
  <c r="HV252" i="2"/>
  <c r="HU252" i="2"/>
  <c r="HU258" i="2" s="1"/>
  <c r="HT252" i="2"/>
  <c r="HR252" i="2"/>
  <c r="HQ252" i="2"/>
  <c r="HP252" i="2"/>
  <c r="HP258" i="2" s="1"/>
  <c r="HO252" i="2"/>
  <c r="HN252" i="2"/>
  <c r="HM252" i="2"/>
  <c r="HJ252" i="2"/>
  <c r="HJ258" i="2" s="1"/>
  <c r="HI252" i="2"/>
  <c r="HH252" i="2"/>
  <c r="HG252" i="2"/>
  <c r="HF252" i="2"/>
  <c r="HF258" i="2" s="1"/>
  <c r="HE252" i="2"/>
  <c r="HC252" i="2"/>
  <c r="HB252" i="2"/>
  <c r="HA252" i="2"/>
  <c r="HA258" i="2" s="1"/>
  <c r="GZ252" i="2"/>
  <c r="GY252" i="2"/>
  <c r="GX252" i="2"/>
  <c r="GV252" i="2"/>
  <c r="GV258" i="2" s="1"/>
  <c r="GU252" i="2"/>
  <c r="GT252" i="2"/>
  <c r="GS252" i="2"/>
  <c r="GR252" i="2"/>
  <c r="GR258" i="2" s="1"/>
  <c r="GQ252" i="2"/>
  <c r="GN252" i="2"/>
  <c r="GM252" i="2"/>
  <c r="GL252" i="2"/>
  <c r="GL258" i="2" s="1"/>
  <c r="GK252" i="2"/>
  <c r="GJ252" i="2"/>
  <c r="GI252" i="2"/>
  <c r="GG252" i="2"/>
  <c r="GG258" i="2" s="1"/>
  <c r="GF252" i="2"/>
  <c r="GE252" i="2"/>
  <c r="GD252" i="2"/>
  <c r="GC252" i="2"/>
  <c r="GC258" i="2" s="1"/>
  <c r="GB252" i="2"/>
  <c r="FZ252" i="2"/>
  <c r="FW252" i="2"/>
  <c r="FV252" i="2"/>
  <c r="FV258" i="2" s="1"/>
  <c r="FU252" i="2"/>
  <c r="FT252" i="2"/>
  <c r="FS252" i="2"/>
  <c r="FR252" i="2"/>
  <c r="FR258" i="2" s="1"/>
  <c r="FP252" i="2"/>
  <c r="FO252" i="2"/>
  <c r="FN252" i="2"/>
  <c r="FM252" i="2"/>
  <c r="FM258" i="2" s="1"/>
  <c r="FL252" i="2"/>
  <c r="FJ252" i="2"/>
  <c r="FG252" i="2"/>
  <c r="FF252" i="2"/>
  <c r="FF258" i="2" s="1"/>
  <c r="FE252" i="2"/>
  <c r="FD252" i="2"/>
  <c r="FC252" i="2"/>
  <c r="FB252" i="2"/>
  <c r="FB258" i="2" s="1"/>
  <c r="FA252" i="2"/>
  <c r="EZ252" i="2"/>
  <c r="EY252" i="2"/>
  <c r="EX252" i="2"/>
  <c r="EX258" i="2" s="1"/>
  <c r="EW252" i="2"/>
  <c r="EV252" i="2"/>
  <c r="ES252" i="2"/>
  <c r="ER252" i="2"/>
  <c r="ER258" i="2" s="1"/>
  <c r="EQ252" i="2"/>
  <c r="EP252" i="2"/>
  <c r="EO252" i="2"/>
  <c r="EN252" i="2"/>
  <c r="EN258" i="2" s="1"/>
  <c r="EL252" i="2"/>
  <c r="EK252" i="2"/>
  <c r="EJ252" i="2"/>
  <c r="EI252" i="2"/>
  <c r="EI258" i="2" s="1"/>
  <c r="EH252" i="2"/>
  <c r="EG252" i="2"/>
  <c r="ED252" i="2"/>
  <c r="EC252" i="2"/>
  <c r="EC258" i="2" s="1"/>
  <c r="EB252" i="2"/>
  <c r="EA252" i="2"/>
  <c r="DZ252" i="2"/>
  <c r="DY252" i="2"/>
  <c r="DY258" i="2" s="1"/>
  <c r="DW252" i="2"/>
  <c r="DV252" i="2"/>
  <c r="DU252" i="2"/>
  <c r="DT252" i="2"/>
  <c r="DT258" i="2" s="1"/>
  <c r="DS252" i="2"/>
  <c r="DR252" i="2"/>
  <c r="DO252" i="2"/>
  <c r="DN252" i="2"/>
  <c r="DN258" i="2" s="1"/>
  <c r="DM252" i="2"/>
  <c r="DL252" i="2"/>
  <c r="DK252" i="2"/>
  <c r="DJ252" i="2"/>
  <c r="DJ258" i="2" s="1"/>
  <c r="DH252" i="2"/>
  <c r="DG252" i="2"/>
  <c r="DF252" i="2"/>
  <c r="DE252" i="2"/>
  <c r="DE258" i="2" s="1"/>
  <c r="DD252" i="2"/>
  <c r="DC252" i="2"/>
  <c r="DA252" i="2"/>
  <c r="CZ252" i="2"/>
  <c r="CZ258" i="2" s="1"/>
  <c r="CY252" i="2"/>
  <c r="CX252" i="2"/>
  <c r="CW252" i="2"/>
  <c r="CV252" i="2"/>
  <c r="CV258" i="2" s="1"/>
  <c r="CU252" i="2"/>
  <c r="CL252" i="2"/>
  <c r="CK252" i="2"/>
  <c r="CJ252" i="2"/>
  <c r="CJ258" i="2" s="1"/>
  <c r="CI252" i="2"/>
  <c r="CH252" i="2"/>
  <c r="CG252" i="2"/>
  <c r="CF252" i="2"/>
  <c r="CF258" i="2" s="1"/>
  <c r="CC252" i="2"/>
  <c r="CB252" i="2"/>
  <c r="CA252" i="2"/>
  <c r="BZ252" i="2"/>
  <c r="BZ258" i="2" s="1"/>
  <c r="BY252" i="2"/>
  <c r="BX252" i="2"/>
  <c r="BW252" i="2"/>
  <c r="BW258" i="2" s="1"/>
  <c r="BV252" i="2"/>
  <c r="BU252" i="2"/>
  <c r="BT252" i="2"/>
  <c r="BS252" i="2"/>
  <c r="BS258" i="2" s="1"/>
  <c r="BP252" i="2"/>
  <c r="BO252" i="2"/>
  <c r="BN252" i="2"/>
  <c r="BN258" i="2" s="1"/>
  <c r="BM252" i="2"/>
  <c r="BL252" i="2"/>
  <c r="BK252" i="2"/>
  <c r="BJ252" i="2"/>
  <c r="BJ258" i="2" s="1"/>
  <c r="BI252" i="2"/>
  <c r="BH252" i="2"/>
  <c r="BG252" i="2"/>
  <c r="BF252" i="2"/>
  <c r="BF258" i="2" s="1"/>
  <c r="BE252" i="2"/>
  <c r="BB252" i="2"/>
  <c r="BA252" i="2"/>
  <c r="AZ252" i="2"/>
  <c r="AZ258" i="2" s="1"/>
  <c r="AY252" i="2"/>
  <c r="AX252" i="2"/>
  <c r="AW252" i="2"/>
  <c r="AV252" i="2"/>
  <c r="AV258" i="2" s="1"/>
  <c r="AU252" i="2"/>
  <c r="AT252" i="2"/>
  <c r="AS252" i="2"/>
  <c r="AS258" i="2" s="1"/>
  <c r="AP252" i="2"/>
  <c r="AO252" i="2"/>
  <c r="AN252" i="2"/>
  <c r="AM252" i="2"/>
  <c r="AM258" i="2" s="1"/>
  <c r="AL252" i="2"/>
  <c r="AK252" i="2"/>
  <c r="AJ252" i="2"/>
  <c r="AI252" i="2"/>
  <c r="AI258" i="2" s="1"/>
  <c r="AH252" i="2"/>
  <c r="AG252" i="2"/>
  <c r="AF252" i="2"/>
  <c r="AF258" i="2" s="1"/>
  <c r="AE252" i="2"/>
  <c r="AB252" i="2"/>
  <c r="AA252" i="2"/>
  <c r="Z252" i="2"/>
  <c r="Z258" i="2" s="1"/>
  <c r="Y252" i="2"/>
  <c r="W252" i="2"/>
  <c r="V252" i="2"/>
  <c r="U252" i="2"/>
  <c r="T252" i="2"/>
  <c r="S252" i="2"/>
  <c r="R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C258" i="2" s="1"/>
  <c r="AV40" i="15" l="1"/>
  <c r="AW40" i="15" s="1"/>
  <c r="AX34" i="15"/>
  <c r="AZ34" i="15" s="1"/>
  <c r="AZ36" i="15"/>
  <c r="AY36" i="15"/>
  <c r="AX35" i="15"/>
  <c r="AY40" i="15"/>
  <c r="AZ40" i="15"/>
  <c r="DP257" i="2"/>
  <c r="E258" i="2"/>
  <c r="I258" i="2"/>
  <c r="M258" i="2"/>
  <c r="S258" i="2"/>
  <c r="W258" i="2"/>
  <c r="D258" i="2"/>
  <c r="H258" i="2"/>
  <c r="L258" i="2"/>
  <c r="R258" i="2"/>
  <c r="DP255" i="2"/>
  <c r="GO255" i="2"/>
  <c r="HK257" i="2"/>
  <c r="V258" i="2"/>
  <c r="AE258" i="2"/>
  <c r="AH258" i="2"/>
  <c r="AL258" i="2"/>
  <c r="AP258" i="2"/>
  <c r="AY258" i="2"/>
  <c r="BE258" i="2"/>
  <c r="BI258" i="2"/>
  <c r="BM258" i="2"/>
  <c r="BV258" i="2"/>
  <c r="BY258" i="2"/>
  <c r="CC258" i="2"/>
  <c r="CI258" i="2"/>
  <c r="CU258" i="2"/>
  <c r="CY258" i="2"/>
  <c r="DD258" i="2"/>
  <c r="DH258" i="2"/>
  <c r="DM258" i="2"/>
  <c r="DS258" i="2"/>
  <c r="DW258" i="2"/>
  <c r="EB258" i="2"/>
  <c r="EH258" i="2"/>
  <c r="EL258" i="2"/>
  <c r="EQ258" i="2"/>
  <c r="EW258" i="2"/>
  <c r="FA258" i="2"/>
  <c r="FE258" i="2"/>
  <c r="FL258" i="2"/>
  <c r="FP258" i="2"/>
  <c r="FU258" i="2"/>
  <c r="GB258" i="2"/>
  <c r="GF258" i="2"/>
  <c r="GK258" i="2"/>
  <c r="GQ258" i="2"/>
  <c r="GU258" i="2"/>
  <c r="GZ258" i="2"/>
  <c r="HE258" i="2"/>
  <c r="HI258" i="2"/>
  <c r="HT258" i="2"/>
  <c r="HX258" i="2"/>
  <c r="AQ256" i="2"/>
  <c r="DP256" i="2"/>
  <c r="F258" i="2"/>
  <c r="J258" i="2"/>
  <c r="N258" i="2"/>
  <c r="T258" i="2"/>
  <c r="AA258" i="2"/>
  <c r="AJ258" i="2"/>
  <c r="AN258" i="2"/>
  <c r="AT258" i="2"/>
  <c r="AW258" i="2"/>
  <c r="BA258" i="2"/>
  <c r="BG258" i="2"/>
  <c r="BK258" i="2"/>
  <c r="BO258" i="2"/>
  <c r="BT258" i="2"/>
  <c r="BX258" i="2"/>
  <c r="CA258" i="2"/>
  <c r="CG258" i="2"/>
  <c r="CK258" i="2"/>
  <c r="CW258" i="2"/>
  <c r="DA258" i="2"/>
  <c r="DF258" i="2"/>
  <c r="DK258" i="2"/>
  <c r="DO258" i="2"/>
  <c r="DU258" i="2"/>
  <c r="DZ258" i="2"/>
  <c r="ED258" i="2"/>
  <c r="EJ258" i="2"/>
  <c r="EO258" i="2"/>
  <c r="ES258" i="2"/>
  <c r="EY258" i="2"/>
  <c r="FC258" i="2"/>
  <c r="FG258" i="2"/>
  <c r="FN258" i="2"/>
  <c r="FS258" i="2"/>
  <c r="FW258" i="2"/>
  <c r="GD258" i="2"/>
  <c r="GI258" i="2"/>
  <c r="GM258" i="2"/>
  <c r="GS258" i="2"/>
  <c r="GX258" i="2"/>
  <c r="HB258" i="2"/>
  <c r="HG258" i="2"/>
  <c r="HM258" i="2"/>
  <c r="HQ258" i="2"/>
  <c r="HV258" i="2"/>
  <c r="DP254" i="2"/>
  <c r="HK254" i="2"/>
  <c r="G258" i="2"/>
  <c r="K258" i="2"/>
  <c r="O258" i="2"/>
  <c r="U258" i="2"/>
  <c r="Y258" i="2"/>
  <c r="AB258" i="2"/>
  <c r="AG258" i="2"/>
  <c r="AK258" i="2"/>
  <c r="AO258" i="2"/>
  <c r="AU258" i="2"/>
  <c r="AX258" i="2"/>
  <c r="BB258" i="2"/>
  <c r="BH258" i="2"/>
  <c r="BL258" i="2"/>
  <c r="BP258" i="2"/>
  <c r="BU258" i="2"/>
  <c r="CB258" i="2"/>
  <c r="CH258" i="2"/>
  <c r="CL258" i="2"/>
  <c r="CX258" i="2"/>
  <c r="DC258" i="2"/>
  <c r="DG258" i="2"/>
  <c r="DL258" i="2"/>
  <c r="DR258" i="2"/>
  <c r="DV258" i="2"/>
  <c r="EA258" i="2"/>
  <c r="EG258" i="2"/>
  <c r="EK258" i="2"/>
  <c r="EP258" i="2"/>
  <c r="EV258" i="2"/>
  <c r="EZ258" i="2"/>
  <c r="FD258" i="2"/>
  <c r="FJ258" i="2"/>
  <c r="FO258" i="2"/>
  <c r="FT258" i="2"/>
  <c r="FZ258" i="2"/>
  <c r="GE258" i="2"/>
  <c r="GJ258" i="2"/>
  <c r="GN258" i="2"/>
  <c r="GT258" i="2"/>
  <c r="GY258" i="2"/>
  <c r="HC258" i="2"/>
  <c r="HH258" i="2"/>
  <c r="HN258" i="2"/>
  <c r="HR258" i="2"/>
  <c r="HW258" i="2"/>
  <c r="DP253" i="2"/>
  <c r="HK253" i="2"/>
  <c r="AQ257" i="2"/>
  <c r="BQ257" i="2"/>
  <c r="AQ255" i="2"/>
  <c r="AQ253" i="2"/>
  <c r="CM253" i="2"/>
  <c r="BC254" i="2"/>
  <c r="BQ254" i="2"/>
  <c r="CD254" i="2"/>
  <c r="CM254" i="2"/>
  <c r="BQ255" i="2"/>
  <c r="CM255" i="2"/>
  <c r="BQ256" i="2"/>
  <c r="CD256" i="2"/>
  <c r="CM256" i="2"/>
  <c r="BC253" i="2"/>
  <c r="AQ254" i="2"/>
  <c r="P253" i="2"/>
  <c r="HZ253" i="2"/>
  <c r="CO254" i="2"/>
  <c r="HZ254" i="2"/>
  <c r="HK255" i="2"/>
  <c r="HZ255" i="2"/>
  <c r="P256" i="2"/>
  <c r="BC256" i="2"/>
  <c r="HO258" i="2"/>
  <c r="BQ253" i="2"/>
  <c r="CD253" i="2"/>
  <c r="AC253" i="2"/>
  <c r="EE253" i="2"/>
  <c r="ET253" i="2"/>
  <c r="FH253" i="2"/>
  <c r="FX253" i="2"/>
  <c r="GO253" i="2"/>
  <c r="P254" i="2"/>
  <c r="AC254" i="2"/>
  <c r="EE254" i="2"/>
  <c r="ET254" i="2"/>
  <c r="FH254" i="2"/>
  <c r="FX254" i="2"/>
  <c r="GO254" i="2"/>
  <c r="P255" i="2"/>
  <c r="AC255" i="2"/>
  <c r="BC255" i="2"/>
  <c r="EE255" i="2"/>
  <c r="HK256" i="2"/>
  <c r="BC257" i="2"/>
  <c r="CD257" i="2"/>
  <c r="CM257" i="2"/>
  <c r="HZ256" i="2"/>
  <c r="P257" i="2"/>
  <c r="HZ257" i="2"/>
  <c r="ET255" i="2"/>
  <c r="FH255" i="2"/>
  <c r="FX255" i="2"/>
  <c r="AC256" i="2"/>
  <c r="EE256" i="2"/>
  <c r="ET256" i="2"/>
  <c r="FH256" i="2"/>
  <c r="FX256" i="2"/>
  <c r="GO256" i="2"/>
  <c r="AC257" i="2"/>
  <c r="EE257" i="2"/>
  <c r="ET257" i="2"/>
  <c r="FH257" i="2"/>
  <c r="FX257" i="2"/>
  <c r="GO257" i="2"/>
  <c r="AC252" i="2"/>
  <c r="BC252" i="2"/>
  <c r="CO252" i="2"/>
  <c r="GO252" i="2"/>
  <c r="HK252" i="2"/>
  <c r="IB252" i="2"/>
  <c r="CO253" i="2"/>
  <c r="IB253" i="2"/>
  <c r="IB254" i="2"/>
  <c r="CO255" i="2"/>
  <c r="P252" i="2"/>
  <c r="CD252" i="2"/>
  <c r="DP252" i="2"/>
  <c r="ET252" i="2"/>
  <c r="FX252" i="2"/>
  <c r="CM252" i="2"/>
  <c r="HZ252" i="2"/>
  <c r="AQ252" i="2"/>
  <c r="BQ252" i="2"/>
  <c r="EE252" i="2"/>
  <c r="FH252" i="2"/>
  <c r="CD255" i="2"/>
  <c r="IB255" i="2"/>
  <c r="CO256" i="2"/>
  <c r="IB256" i="2"/>
  <c r="CO257" i="2"/>
  <c r="IB257" i="2"/>
  <c r="AY34" i="15" l="1"/>
  <c r="AY35" i="15"/>
  <c r="AZ35" i="15"/>
  <c r="CM258" i="2"/>
  <c r="CN256" i="2" s="1"/>
  <c r="FX258" i="2"/>
  <c r="FY256" i="2" s="1"/>
  <c r="FH258" i="2"/>
  <c r="FI255" i="2" s="1"/>
  <c r="ET258" i="2"/>
  <c r="EU255" i="2" s="1"/>
  <c r="DP258" i="2"/>
  <c r="DQ256" i="2" s="1"/>
  <c r="CD258" i="2"/>
  <c r="CE257" i="2" s="1"/>
  <c r="BC258" i="2"/>
  <c r="BD255" i="2" s="1"/>
  <c r="HZ258" i="2"/>
  <c r="IA253" i="2" s="1"/>
  <c r="EE258" i="2"/>
  <c r="EF257" i="2" s="1"/>
  <c r="GO258" i="2"/>
  <c r="GP257" i="2" s="1"/>
  <c r="HK258" i="2"/>
  <c r="HL253" i="2" s="1"/>
  <c r="BQ258" i="2"/>
  <c r="BR255" i="2" s="1"/>
  <c r="CO258" i="2"/>
  <c r="CP256" i="2" s="1"/>
  <c r="CE253" i="2"/>
  <c r="DQ255" i="2"/>
  <c r="EU257" i="2"/>
  <c r="IB258" i="2"/>
  <c r="IC252" i="2" s="1"/>
  <c r="CE252" i="2"/>
  <c r="CE255" i="2"/>
  <c r="FY257" i="2"/>
  <c r="CN252" i="2"/>
  <c r="CE254" i="2"/>
  <c r="EF254" i="2"/>
  <c r="CN257" i="2"/>
  <c r="CE256" i="2"/>
  <c r="FI252" i="2"/>
  <c r="EF252" i="2"/>
  <c r="FY252" i="2"/>
  <c r="DQ252" i="2"/>
  <c r="CN254" i="2"/>
  <c r="CN253" i="2"/>
  <c r="AC258" i="2"/>
  <c r="AD252" i="2" s="1"/>
  <c r="CP257" i="2"/>
  <c r="ID257" i="2"/>
  <c r="AQ258" i="2"/>
  <c r="AR252" i="2" s="1"/>
  <c r="P258" i="2"/>
  <c r="Q252" i="2" s="1"/>
  <c r="CP255" i="2"/>
  <c r="ID255" i="2"/>
  <c r="IC256" i="2"/>
  <c r="ID256" i="2"/>
  <c r="DQ257" i="2"/>
  <c r="FY254" i="2"/>
  <c r="ID253" i="2"/>
  <c r="CP253" i="2"/>
  <c r="ID252" i="2"/>
  <c r="ID254" i="2"/>
  <c r="BD254" i="2" l="1"/>
  <c r="GP252" i="2"/>
  <c r="FI254" i="2"/>
  <c r="BD253" i="2"/>
  <c r="FY253" i="2"/>
  <c r="FI253" i="2"/>
  <c r="BD252" i="2"/>
  <c r="FY255" i="2"/>
  <c r="FI257" i="2"/>
  <c r="CN255" i="2"/>
  <c r="BR256" i="2"/>
  <c r="EU254" i="2"/>
  <c r="IA255" i="2"/>
  <c r="BR257" i="2"/>
  <c r="IA257" i="2"/>
  <c r="IA254" i="2"/>
  <c r="BD257" i="2"/>
  <c r="BR252" i="2"/>
  <c r="FI256" i="2"/>
  <c r="IA256" i="2"/>
  <c r="BR253" i="2"/>
  <c r="BD256" i="2"/>
  <c r="EU252" i="2"/>
  <c r="BR254" i="2"/>
  <c r="CP252" i="2"/>
  <c r="CP254" i="2"/>
  <c r="DQ254" i="2"/>
  <c r="IA252" i="2"/>
  <c r="EU253" i="2"/>
  <c r="EF255" i="2"/>
  <c r="EU256" i="2"/>
  <c r="DQ253" i="2"/>
  <c r="GP255" i="2"/>
  <c r="EF253" i="2"/>
  <c r="EF256" i="2"/>
  <c r="GP254" i="2"/>
  <c r="GP253" i="2"/>
  <c r="GP256" i="2"/>
  <c r="HL252" i="2"/>
  <c r="HL256" i="2"/>
  <c r="HL254" i="2"/>
  <c r="HL255" i="2"/>
  <c r="HL257" i="2"/>
  <c r="ID258" i="2"/>
  <c r="IE257" i="2" s="1"/>
  <c r="IC254" i="2"/>
  <c r="IC255" i="2"/>
  <c r="IC253" i="2"/>
  <c r="IC257" i="2"/>
  <c r="AR253" i="2"/>
  <c r="AR254" i="2"/>
  <c r="AR255" i="2"/>
  <c r="AR256" i="2"/>
  <c r="AR257" i="2"/>
  <c r="AD256" i="2"/>
  <c r="AD257" i="2"/>
  <c r="AD254" i="2"/>
  <c r="AD255" i="2"/>
  <c r="AD253" i="2"/>
  <c r="Q257" i="2"/>
  <c r="Q256" i="2"/>
  <c r="Q253" i="2"/>
  <c r="Q254" i="2"/>
  <c r="Q255" i="2"/>
  <c r="IE252" i="2" l="1"/>
  <c r="IE253" i="2"/>
  <c r="IE255" i="2"/>
  <c r="IE256" i="2"/>
  <c r="IE254" i="2"/>
</calcChain>
</file>

<file path=xl/sharedStrings.xml><?xml version="1.0" encoding="utf-8"?>
<sst xmlns="http://schemas.openxmlformats.org/spreadsheetml/2006/main" count="13434" uniqueCount="742">
  <si>
    <t>Assay_ID</t>
  </si>
  <si>
    <t>cD_i_73_1a</t>
  </si>
  <si>
    <t>cD_i_73_1b</t>
  </si>
  <si>
    <t>cD_i_73_1c</t>
  </si>
  <si>
    <t>cD_i_73_1d</t>
  </si>
  <si>
    <t>cD_i_73_1e</t>
  </si>
  <si>
    <t>cD_i_73_1f</t>
  </si>
  <si>
    <t>cD_i_73_1j</t>
  </si>
  <si>
    <t>cD_v_116_15a</t>
  </si>
  <si>
    <t>cD_vi_132_1b</t>
  </si>
  <si>
    <t>cD_vii_134_15a</t>
  </si>
  <si>
    <t>cD_vii_134_15b</t>
  </si>
  <si>
    <t>cD_vii_134_15c</t>
  </si>
  <si>
    <t>cD_vii_134_15d</t>
  </si>
  <si>
    <t>cD_vii_134_15e</t>
  </si>
  <si>
    <t>cD_vii_134_15f</t>
  </si>
  <si>
    <t>cD_i_73_14_3a</t>
  </si>
  <si>
    <t>cD_i_73_14_3b</t>
  </si>
  <si>
    <t>cD_i_73_14_3c</t>
  </si>
  <si>
    <t>cD_i_73_14_3d</t>
  </si>
  <si>
    <t>cD_i_73_14_3e</t>
  </si>
  <si>
    <t>cD_i_73_14_3f</t>
  </si>
  <si>
    <t>cD_ii_77_3_5a</t>
  </si>
  <si>
    <t>cD_ii_77_3_5b</t>
  </si>
  <si>
    <t>cD_ii_77_3_5c</t>
  </si>
  <si>
    <t>cD_ii_77_3_5d</t>
  </si>
  <si>
    <t>cD_ii_77_3_5e</t>
  </si>
  <si>
    <t>cD_ii_77_3_5f</t>
  </si>
  <si>
    <t>cD_iii_99_3_6a</t>
  </si>
  <si>
    <t>cD_iii_99_3_6b</t>
  </si>
  <si>
    <t>cD_iii_99_3_6c</t>
  </si>
  <si>
    <t>cD_iii_99_3_6d</t>
  </si>
  <si>
    <t>cD_iii_99_3_6e</t>
  </si>
  <si>
    <t>cD_iii_99_3_6f</t>
  </si>
  <si>
    <t>cD_iv_108_1_5a</t>
  </si>
  <si>
    <t>cD_iv_108_1_5b</t>
  </si>
  <si>
    <t>cD_iv_108_1_5c</t>
  </si>
  <si>
    <t>cD_iv_108_1_5d</t>
  </si>
  <si>
    <t>cD_iv_108_1_5e</t>
  </si>
  <si>
    <t>cD_iv_108_1_5f</t>
  </si>
  <si>
    <t>cD_v_116_15_2a</t>
  </si>
  <si>
    <t>cD_v_116_15_2b</t>
  </si>
  <si>
    <t>cD_v_116_15_2d</t>
  </si>
  <si>
    <t>cD_v_116_15_2e</t>
  </si>
  <si>
    <t>cD_v_116_15_2f</t>
  </si>
  <si>
    <t>cD_vi_132_1_1a</t>
  </si>
  <si>
    <t>cD_vi_132_1_1b</t>
  </si>
  <si>
    <t>cD_vi_132_1_1c</t>
  </si>
  <si>
    <t>cD_vi_132_1_1d</t>
  </si>
  <si>
    <t>cD_vi_132_1_1e</t>
  </si>
  <si>
    <t>cD_vi_132_1_1f</t>
  </si>
  <si>
    <t>cD_vii_134_16_1a</t>
  </si>
  <si>
    <t>cD_vii_134_16_1b</t>
  </si>
  <si>
    <t>cD_vii_134_16_1c</t>
  </si>
  <si>
    <t>cD_vii_134_16_1d</t>
  </si>
  <si>
    <t>cD_vii_134_16_1e</t>
  </si>
  <si>
    <t>cD_vii_134_16_1f</t>
  </si>
  <si>
    <t>cD_viii_134_16_4a</t>
  </si>
  <si>
    <t>cD_viii_134_16_4b</t>
  </si>
  <si>
    <t>cD_viii_134_16_4c</t>
  </si>
  <si>
    <t>cD_viii_134_16_4d</t>
  </si>
  <si>
    <t>cD_viii_134_16_4e</t>
  </si>
  <si>
    <t>cD_viii_134_16_4f</t>
  </si>
  <si>
    <t>cD_i_3174R5a</t>
  </si>
  <si>
    <t>cD_i_3174R5b</t>
  </si>
  <si>
    <t>cD_i_3174R5c</t>
  </si>
  <si>
    <t>cD_i_3174R5d</t>
  </si>
  <si>
    <t>cD_i_3174R5e</t>
  </si>
  <si>
    <t>cD_i_3174R5f</t>
  </si>
  <si>
    <t>cD_ii_3452R3a</t>
  </si>
  <si>
    <t>cD_ii_3452R3b</t>
  </si>
  <si>
    <t>cD_ii_3452R3c</t>
  </si>
  <si>
    <t>cD_ii_3452R3d</t>
  </si>
  <si>
    <t>cD_ii_3452R3e</t>
  </si>
  <si>
    <t>cD_ii_3452R3f</t>
  </si>
  <si>
    <t>cD_iii_3508R1a</t>
  </si>
  <si>
    <t>cD_iii_3508R1b</t>
  </si>
  <si>
    <t>cD_iii_3508R1c</t>
  </si>
  <si>
    <t>cD_iii_3508R1d</t>
  </si>
  <si>
    <t>cD_iii_3508R1e</t>
  </si>
  <si>
    <t>cD_iii_3508R1f</t>
  </si>
  <si>
    <t>cD_iv_3572R5a</t>
  </si>
  <si>
    <t>cD_iv_3572R5b</t>
  </si>
  <si>
    <t>cD_iv_3572R5c</t>
  </si>
  <si>
    <t>cD_iv_3572R5d</t>
  </si>
  <si>
    <t>cD_iv_3572R5e</t>
  </si>
  <si>
    <t>cD_iv_3572R5f</t>
  </si>
  <si>
    <t>cD_v_3459R1a</t>
  </si>
  <si>
    <t>cD_v_3459R1b</t>
  </si>
  <si>
    <t>cD_v_3459R1c</t>
  </si>
  <si>
    <t>cD_v_3459R1d</t>
  </si>
  <si>
    <t>cD_v_3459R2a</t>
  </si>
  <si>
    <t>cD_v_3459R2b</t>
  </si>
  <si>
    <t>cD_vi_3621R4a</t>
  </si>
  <si>
    <t>cD_vi_3621R4b</t>
  </si>
  <si>
    <t>cD_vi_3621R4c</t>
  </si>
  <si>
    <t>cD_vi_3621R4d</t>
  </si>
  <si>
    <t>cD_vi_3621R4e</t>
  </si>
  <si>
    <t>cD_vi_3621R4f</t>
  </si>
  <si>
    <t>cD_vii_3610R1a</t>
  </si>
  <si>
    <t>cD_vii_3610R1b</t>
  </si>
  <si>
    <t>cD_vii_3610R1c</t>
  </si>
  <si>
    <t>cD_vii_3610R1d</t>
  </si>
  <si>
    <t>cD_vii_3610R1e</t>
  </si>
  <si>
    <t>cD_vii_3610R1f</t>
  </si>
  <si>
    <t>cD_viii_3616R1a</t>
  </si>
  <si>
    <t>cD_viii_3616R1b</t>
  </si>
  <si>
    <t>cD_viii_3616R1c</t>
  </si>
  <si>
    <t>cD_viii_3616R1d</t>
  </si>
  <si>
    <t>cD_viii_3616R1e</t>
  </si>
  <si>
    <t>cD_viii_3616R1f</t>
  </si>
  <si>
    <t>V_2_5_contig14070_43</t>
  </si>
  <si>
    <t>-</t>
  </si>
  <si>
    <t>V_2_5_contig14070_62</t>
  </si>
  <si>
    <t>V_2_5_isotig01150_297</t>
  </si>
  <si>
    <t>V_2_5_isotig01150_74</t>
  </si>
  <si>
    <t>V_2_5_isotig01859_224</t>
  </si>
  <si>
    <t>V_2_5_isotig02268_626</t>
  </si>
  <si>
    <t>V_2_5_isotig02559_334</t>
  </si>
  <si>
    <t>V_2_5_isotig02607_563</t>
  </si>
  <si>
    <t>V_2_5_isotig02677_679</t>
  </si>
  <si>
    <t>V_2_5_isotig03453_628</t>
  </si>
  <si>
    <t>V_2_5_isotig04217_925</t>
  </si>
  <si>
    <t>V_2_5_isotig04332_190</t>
  </si>
  <si>
    <t>V_2_5_isotig04332_65</t>
  </si>
  <si>
    <t>V_2_5_isotig04427_803</t>
  </si>
  <si>
    <t>V_2_5_isotig04839_480</t>
  </si>
  <si>
    <t>V_2_5_isotig05050_517</t>
  </si>
  <si>
    <t>V_2_5_isotig05050_728</t>
  </si>
  <si>
    <t>V_2_5_isotig05249_767</t>
  </si>
  <si>
    <t>V_2_5_isotig05580_138</t>
  </si>
  <si>
    <t>V_2_5_isotig05586_376</t>
  </si>
  <si>
    <t>V_2_5_isotig05857_117</t>
  </si>
  <si>
    <t>V_2_5_isotig06151_57</t>
  </si>
  <si>
    <t>V_2_5_isotig06345_171</t>
  </si>
  <si>
    <t>V_2_5_isotig07041_624</t>
  </si>
  <si>
    <t>V_2_5_isotig07093_344</t>
  </si>
  <si>
    <t>V_2_5_isotig07093_841</t>
  </si>
  <si>
    <t>V_2_5_isotig07167_788</t>
  </si>
  <si>
    <t>V_2_5_isotig07238_361</t>
  </si>
  <si>
    <t>V_2_5_isotig07238_379</t>
  </si>
  <si>
    <t>V_2_5_isotig07238_621</t>
  </si>
  <si>
    <t>V_2_5_isotig07353_583</t>
  </si>
  <si>
    <t>V_2_5_isotig07410_98</t>
  </si>
  <si>
    <t>V_2_5_isotig07431_478</t>
  </si>
  <si>
    <t>V_2_5_isotig07679_240</t>
  </si>
  <si>
    <t>V_2_5_isotig07679_429</t>
  </si>
  <si>
    <t>V_2_5_isotig08681_936</t>
  </si>
  <si>
    <t>V_2_5_isotig08815_1301</t>
  </si>
  <si>
    <t>V_2_5_isotig08815_849</t>
  </si>
  <si>
    <t>V_2_5_isotig08815_921</t>
  </si>
  <si>
    <t>V_2_5_isotig08815_960</t>
  </si>
  <si>
    <t>V_2_5_isotig08837_685</t>
  </si>
  <si>
    <t>V_2_5_isotig08872_353</t>
  </si>
  <si>
    <t>V_2_5_isotig08880_383</t>
  </si>
  <si>
    <t>V_2_5_isotig09000_234</t>
  </si>
  <si>
    <t>V_2_5_isotig09071_163</t>
  </si>
  <si>
    <t>V_2_5_isotig09071_313</t>
  </si>
  <si>
    <t>V_2_5_isotig09273_849</t>
  </si>
  <si>
    <t>V_2_5_isotig09318_939</t>
  </si>
  <si>
    <t>V_2_5_isotig09387_860</t>
  </si>
  <si>
    <t>V_2_5_isotig09406_1122</t>
  </si>
  <si>
    <t>V_2_5_isotig09485_1108</t>
  </si>
  <si>
    <t>V_2_5_isotig09548_292</t>
  </si>
  <si>
    <t>V_2_5_isotig09568_1037</t>
  </si>
  <si>
    <t>V_2_5_isotig09568_476</t>
  </si>
  <si>
    <t>V_2_5_isotig09568_560</t>
  </si>
  <si>
    <t>V_2_5_isotig09568_653</t>
  </si>
  <si>
    <t>V_2_5_isotig09568_737</t>
  </si>
  <si>
    <t>V_2_5_isotig09606_873</t>
  </si>
  <si>
    <t>V_2_5_isotig09694_573</t>
  </si>
  <si>
    <t>V_2_5_isotig09755_746</t>
  </si>
  <si>
    <t>V_2_5_isotig10011_636</t>
  </si>
  <si>
    <t>V_2_5_isotig10052_809</t>
  </si>
  <si>
    <t>V_2_5_isotig10099_214</t>
  </si>
  <si>
    <t>V_2_5_isotig10099_875</t>
  </si>
  <si>
    <t>V_2_5_isotig10129_421</t>
  </si>
  <si>
    <t>V_2_5_isotig10135_628</t>
  </si>
  <si>
    <t>V_2_5_isotig10135_697</t>
  </si>
  <si>
    <t>V_2_5_isotig10142_92</t>
  </si>
  <si>
    <t>V_2_5_isotig10167_998</t>
  </si>
  <si>
    <t>V_2_5_isotig10174_396</t>
  </si>
  <si>
    <t>V_2_5_isotig10198_151</t>
  </si>
  <si>
    <t>V_2_5_isotig10198_275</t>
  </si>
  <si>
    <t>V_2_5_isotig10342_389</t>
  </si>
  <si>
    <t>V_2_5_isotig10460_231</t>
  </si>
  <si>
    <t>V_2_5_isotig10579_790</t>
  </si>
  <si>
    <t>V_2_5_isotig10579_894</t>
  </si>
  <si>
    <t>V_2_5_isotig10627_284</t>
  </si>
  <si>
    <t>V_2_5_isotig10701_526</t>
  </si>
  <si>
    <t>V_2_5_isotig10801_873</t>
  </si>
  <si>
    <t>V_2_5_isotig10816_65</t>
  </si>
  <si>
    <t>V_2_5_isotig10911_151</t>
  </si>
  <si>
    <t>V_2_5_isotig10915_704</t>
  </si>
  <si>
    <t>V_2_5_isotig10915_919</t>
  </si>
  <si>
    <t>V_2_5_isotig11032_433</t>
  </si>
  <si>
    <t>V_2_5_isotig11155_189</t>
  </si>
  <si>
    <t>V_2_5_isotig11295_56</t>
  </si>
  <si>
    <t>V_2_5_isotig11370_632</t>
  </si>
  <si>
    <t>V_2_5_isotig11590_290</t>
  </si>
  <si>
    <t>V_2_5_isotig11659_243</t>
  </si>
  <si>
    <t>V_2_5_isotig11668_555</t>
  </si>
  <si>
    <t>V_2_5_isotig11727_171</t>
  </si>
  <si>
    <t>V_2_5_isotig11727_789</t>
  </si>
  <si>
    <t>V_2_5_isotig11858_278</t>
  </si>
  <si>
    <t>V_2_5_isotig11905_350</t>
  </si>
  <si>
    <t>V_2_5_isotig11916_817</t>
  </si>
  <si>
    <t>V_2_5_isotig12064_383</t>
  </si>
  <si>
    <t>V_2_5_isotig12090_176</t>
  </si>
  <si>
    <t>V_2_5_isotig12123_735</t>
  </si>
  <si>
    <t>V_2_5_isotig12131_443</t>
  </si>
  <si>
    <t>V_2_5_isotig12159_51</t>
  </si>
  <si>
    <t>V_2_5_isotig12196_155</t>
  </si>
  <si>
    <t>V_2_5_isotig12467_479</t>
  </si>
  <si>
    <t>V_2_5_isotig12506_108</t>
  </si>
  <si>
    <t>V_2_5_isotig12510_167</t>
  </si>
  <si>
    <t>V_2_5_isotig12558_424</t>
  </si>
  <si>
    <t>V_2_5_isotig12558_433</t>
  </si>
  <si>
    <t>V_2_5_isotig12558_495</t>
  </si>
  <si>
    <t>V_2_5_isotig12558_543</t>
  </si>
  <si>
    <t>V_2_5_isotig12558_603</t>
  </si>
  <si>
    <t>V_2_5_isotig12558_673</t>
  </si>
  <si>
    <t>V_2_5_isotig12558_759</t>
  </si>
  <si>
    <t>V_2_5_isotig12608_282</t>
  </si>
  <si>
    <t>V_2_5_isotig12682_716</t>
  </si>
  <si>
    <t>V_2_5_isotig12728_508</t>
  </si>
  <si>
    <t>V_2_5_isotig12749_680</t>
  </si>
  <si>
    <t>V_2_5_isotig12809_572</t>
  </si>
  <si>
    <t>V_2_5_isotig12844_292</t>
  </si>
  <si>
    <t>V_2_5_isotig12844_591</t>
  </si>
  <si>
    <t>V_2_5_isotig12983_189</t>
  </si>
  <si>
    <t>V_2_5_isotig13041_268</t>
  </si>
  <si>
    <t>V_2_5_isotig13121_595</t>
  </si>
  <si>
    <t>V_2_5_isotig13195_155</t>
  </si>
  <si>
    <t>V_2_5_isotig13200_292</t>
  </si>
  <si>
    <t>V_2_5_isotig13200_343</t>
  </si>
  <si>
    <t>V_2_5_isotig13420_454</t>
  </si>
  <si>
    <t>V_2_5_isotig13452_508</t>
  </si>
  <si>
    <t>V_2_5_isotig13514_564</t>
  </si>
  <si>
    <t>V_2_5_isotig13514_615</t>
  </si>
  <si>
    <t>V_2_5_isotig13562_134</t>
  </si>
  <si>
    <t>V_2_5_isotig13591_328</t>
  </si>
  <si>
    <t>V_2_5_isotig13591_72</t>
  </si>
  <si>
    <t>V_2_5_isotig13594_349</t>
  </si>
  <si>
    <t>V_2_5_isotig13687_511</t>
  </si>
  <si>
    <t>V_2_5_isotig13797_350</t>
  </si>
  <si>
    <t>V_2_5_isotig13853_469</t>
  </si>
  <si>
    <t>V_2_5_isotig13991_308</t>
  </si>
  <si>
    <t>V_2_5_isotig14095_298</t>
  </si>
  <si>
    <t>V_2_5_isotig14108_311</t>
  </si>
  <si>
    <t>V_2_5_isotig14193_303</t>
  </si>
  <si>
    <t>V_2_5_isotig14275_296</t>
  </si>
  <si>
    <t>V_2_5_isotig14319_430</t>
  </si>
  <si>
    <t>V_2_5_isotig14355_366</t>
  </si>
  <si>
    <t>V_2_5_isotig14376_481</t>
  </si>
  <si>
    <t>V_2_5_isotig14400_81</t>
  </si>
  <si>
    <t>V_2_5_isotig14468_247</t>
  </si>
  <si>
    <t>V_2_5_isotig14476_427</t>
  </si>
  <si>
    <t>V_2_5_isotig14496_375</t>
  </si>
  <si>
    <t>V_2_5_isotig14496_510</t>
  </si>
  <si>
    <t>V_2_5_isotig14521_33</t>
  </si>
  <si>
    <t>V_2_5_isotig14560_355</t>
  </si>
  <si>
    <t>V_2_5_isotig14560_451</t>
  </si>
  <si>
    <t>V_2_5_isotig14621_467</t>
  </si>
  <si>
    <t>V_2_5_isotig14665_365</t>
  </si>
  <si>
    <t>V_2_5_isotig14701_433</t>
  </si>
  <si>
    <t>V_2_5_isotig14716_446</t>
  </si>
  <si>
    <t>V_2_5_isotig14744_167</t>
  </si>
  <si>
    <t>V_2_5_isotig14870_514</t>
  </si>
  <si>
    <t>V_2_5_isotig14886_179</t>
  </si>
  <si>
    <t>V_2_5_isotig14936_348</t>
  </si>
  <si>
    <t>V_2_5_isotig15110_433</t>
  </si>
  <si>
    <t>V_2_5_isotig15156_93</t>
  </si>
  <si>
    <t>V_2_5_isotig15293_432</t>
  </si>
  <si>
    <t>V_2_5_isotig15344_304</t>
  </si>
  <si>
    <t>V_2_5_isotig15478_154</t>
  </si>
  <si>
    <t>V_2_5_isotig15573_334</t>
  </si>
  <si>
    <t>V_2_5_isotig15626_394</t>
  </si>
  <si>
    <t>V_2_5_isotig15642_239</t>
  </si>
  <si>
    <t>V_2_5_isotig15658_143</t>
  </si>
  <si>
    <t>V_2_5_isotig15793_141</t>
  </si>
  <si>
    <t>V_2_5_isotig15802_122</t>
  </si>
  <si>
    <t>V_2_5_isotig15882_458</t>
  </si>
  <si>
    <t>V_2_5_isotig15890_337</t>
  </si>
  <si>
    <t>V_2_5_isotig15914_61</t>
  </si>
  <si>
    <t>V_2_5_isotig15926_238</t>
  </si>
  <si>
    <t>V_2_5_isotig15950_94</t>
  </si>
  <si>
    <t>V_2_5_isotig16024_119</t>
  </si>
  <si>
    <t>V_2_5_isotig16074_404</t>
  </si>
  <si>
    <t>V_2_5_isotig16238_139</t>
  </si>
  <si>
    <t>V_2_5_isotig16319_193</t>
  </si>
  <si>
    <t>V_2_5_isotig16322_434</t>
  </si>
  <si>
    <t>V_2_5_isotig16510_240</t>
  </si>
  <si>
    <t>V_2_5_isotig16518_101</t>
  </si>
  <si>
    <t>V_2_5_isotig16537_274</t>
  </si>
  <si>
    <t>V_2_5_isotig16546_295</t>
  </si>
  <si>
    <t>V_2_5_isotig16676_487</t>
  </si>
  <si>
    <t>V_2_5_isotig16704_256</t>
  </si>
  <si>
    <t>V_2_5_isotig16769_88</t>
  </si>
  <si>
    <t>V_2_5_isotig16788_293</t>
  </si>
  <si>
    <t>V_2_5_isotig16804_391</t>
  </si>
  <si>
    <t>V_2_5_isotig16815_243</t>
  </si>
  <si>
    <t>V_2_5_isotig16930_155</t>
  </si>
  <si>
    <t>V_2_5_isotig17053_403</t>
  </si>
  <si>
    <t>V_2_5_isotig17196_317</t>
  </si>
  <si>
    <t>V_2_5_isotig17363_358</t>
  </si>
  <si>
    <t>V_2_5_isotig17371_329</t>
  </si>
  <si>
    <t>V_2_5_isotig17469_302</t>
  </si>
  <si>
    <t>V_2_5_isotig17541_279</t>
  </si>
  <si>
    <t>V_2_5_isotig17603_225</t>
  </si>
  <si>
    <t>V_2_5_isotig17797_261</t>
  </si>
  <si>
    <t>V_2_5_isotig17818_90</t>
  </si>
  <si>
    <t>V_2_5_isotig17996_118</t>
  </si>
  <si>
    <t>V_2_5_isotig18027_244</t>
  </si>
  <si>
    <t>V_2_5_isotig18149_107</t>
  </si>
  <si>
    <t>V_2_5_isotig18200_95</t>
  </si>
  <si>
    <t>V_2_5_isotig18207_393</t>
  </si>
  <si>
    <t>V_2_5_isotig18260_162</t>
  </si>
  <si>
    <t>V_2_5_isotig18386_368</t>
  </si>
  <si>
    <t>V_2_5_isotig18387_232</t>
  </si>
  <si>
    <t>V_2_5_isotig18529_110</t>
  </si>
  <si>
    <t>V_2_5_isotig18534_228</t>
  </si>
  <si>
    <t>V_2_5_isotig18609_269</t>
  </si>
  <si>
    <t>V_2_5_isotig18610_100</t>
  </si>
  <si>
    <t>V_2_5_isotig18726_316</t>
  </si>
  <si>
    <t>V_2_5_isotig18741_379</t>
  </si>
  <si>
    <t>V_2_5_isotig18878_222</t>
  </si>
  <si>
    <t>V_2_5_isotig18897_244</t>
  </si>
  <si>
    <t>V_2_5_isotig18951_145</t>
  </si>
  <si>
    <t>V_2_5_isotig19124_221</t>
  </si>
  <si>
    <t>V_2_5_isotig19151_273</t>
  </si>
  <si>
    <t>V_2_5_isotig19156_190</t>
  </si>
  <si>
    <t>V_2_5_isotig19246_170</t>
  </si>
  <si>
    <t>V_2_5_isotig19261_337</t>
  </si>
  <si>
    <t>V_2_5_isotig19577_138</t>
  </si>
  <si>
    <t>V_2_5_isotig19660_258</t>
  </si>
  <si>
    <t>V_2_5_isotig19697_234</t>
  </si>
  <si>
    <t>V_2_5_isotig19723_242</t>
  </si>
  <si>
    <t>V_2_5_isotig19916_70</t>
  </si>
  <si>
    <t>V_2_5_isotig19917_73</t>
  </si>
  <si>
    <t>V_2_5_isotig19973_292</t>
  </si>
  <si>
    <t>V_2_5_isotig19973_332</t>
  </si>
  <si>
    <t>V_2_5_isotig19998_111</t>
  </si>
  <si>
    <t>V_2_5_isotig20095_121</t>
  </si>
  <si>
    <t>V_2_5_isotig20137_226</t>
  </si>
  <si>
    <t>V_2_5_isotig20330_31</t>
  </si>
  <si>
    <t>V_2_5_isotig20448_160</t>
  </si>
  <si>
    <t>V_2_5_isotig20561_203</t>
  </si>
  <si>
    <t>V_2_5_isotig20653_212</t>
  </si>
  <si>
    <t>V_2_5_isotig20785_166</t>
  </si>
  <si>
    <t>V_2_5_isotig20826_116</t>
  </si>
  <si>
    <t>V_2_5_isotig20859_112</t>
  </si>
  <si>
    <t>V_2_5_isotig20991_157</t>
  </si>
  <si>
    <t>V_2_5_isotig21026_212</t>
  </si>
  <si>
    <t>V_2_5_isotig21027_201</t>
  </si>
  <si>
    <t>V_2_5_isotig21047_115</t>
  </si>
  <si>
    <t>V_2_5_isotig21047_61</t>
  </si>
  <si>
    <t>V_2_5_isotig21100_167</t>
  </si>
  <si>
    <t>V_2_5_isotig21149_58</t>
  </si>
  <si>
    <t>V_2_5_isotig21234_166</t>
  </si>
  <si>
    <t>V_2_5_isotig21382_49</t>
  </si>
  <si>
    <t>V_2_5_isotig21630_104</t>
  </si>
  <si>
    <t>x=-1</t>
  </si>
  <si>
    <t>x=-0.5</t>
  </si>
  <si>
    <t>x=0</t>
  </si>
  <si>
    <t>x=0.5</t>
  </si>
  <si>
    <t>x=0.8</t>
  </si>
  <si>
    <t>x=1</t>
  </si>
  <si>
    <t>total</t>
  </si>
  <si>
    <t>cD_E_2866_10a_r</t>
  </si>
  <si>
    <t>cD_E_2866_11a_r</t>
  </si>
  <si>
    <t>cD_E_2866_12a_r</t>
  </si>
  <si>
    <t>cD_E_2866_13a_r</t>
  </si>
  <si>
    <t>cD_E_2866_14a_r</t>
  </si>
  <si>
    <t>cD_E_2866_15a_r</t>
  </si>
  <si>
    <t>cD_E_2866_1a_r</t>
  </si>
  <si>
    <t>cD_E_2866_2a_r</t>
  </si>
  <si>
    <t>cD_E_2866_3a_r</t>
  </si>
  <si>
    <t>cD_E_2866_4a_r</t>
  </si>
  <si>
    <t>cD_E_2866_5a_r</t>
  </si>
  <si>
    <t>cD_E_2866_6a_r</t>
  </si>
  <si>
    <t>cD_E_2866_7a_r</t>
  </si>
  <si>
    <t>cD_F_2869_10a_r</t>
  </si>
  <si>
    <t>cD_F_2869_11a_r</t>
  </si>
  <si>
    <t>cD_F_2869_12a_r</t>
  </si>
  <si>
    <t>cD_F_2869_13a_r</t>
  </si>
  <si>
    <t>cD_F_2869_14a_r</t>
  </si>
  <si>
    <t>cD_F_2869_15a_r</t>
  </si>
  <si>
    <t>cD_F_2869_2a_r</t>
  </si>
  <si>
    <t>cD_F_2869_3a_r</t>
  </si>
  <si>
    <t>cD_F_2869_5a_r</t>
  </si>
  <si>
    <t>cD_F_2869_6a_r</t>
  </si>
  <si>
    <t>cD_F_2869_7a_r</t>
  </si>
  <si>
    <t>cD_G_2871_10a_r</t>
  </si>
  <si>
    <t>cD_G_2871_11a_r</t>
  </si>
  <si>
    <t>cD_G_2871_14a_r</t>
  </si>
  <si>
    <t>cD_G_2871_15a_r</t>
  </si>
  <si>
    <t>cD_G_2871_1a_r</t>
  </si>
  <si>
    <t>cD_G_2871_2a_r</t>
  </si>
  <si>
    <t>cD_G_2871_3a_r</t>
  </si>
  <si>
    <t>cD_G_2871_4a_r</t>
  </si>
  <si>
    <t>cD_G_2871_5a_r</t>
  </si>
  <si>
    <t>cD_G_2871_6a_r</t>
  </si>
  <si>
    <t>cD_G_2871_7a_r</t>
  </si>
  <si>
    <t>cD_G_2871_8a_r</t>
  </si>
  <si>
    <t>cD_J_2892_10a_r</t>
  </si>
  <si>
    <t>cD_J_2892_13a_r</t>
  </si>
  <si>
    <t>cD_J_2892_14a_r</t>
  </si>
  <si>
    <t>cD_J_2892_1a_r</t>
  </si>
  <si>
    <t>cD_J_2892_2a_r</t>
  </si>
  <si>
    <t>cD_J_2892_4a_r</t>
  </si>
  <si>
    <t>cD_J_2892_5Aa_r</t>
  </si>
  <si>
    <t>cD_J_2892_6a_r</t>
  </si>
  <si>
    <t>cD_J_2892_7a_r</t>
  </si>
  <si>
    <t>cD_J_2892_9a_r</t>
  </si>
  <si>
    <t>cD_K_2876_10a_r</t>
  </si>
  <si>
    <t>cD_K_2876_11a_r</t>
  </si>
  <si>
    <t>cD_K_2876_12a_r</t>
  </si>
  <si>
    <t>cD_K_2876_13a_r</t>
  </si>
  <si>
    <t>cD_K_2876_14a_r</t>
  </si>
  <si>
    <t>cD_K_2876_15a_r</t>
  </si>
  <si>
    <t>cD_K_2876_1a_r</t>
  </si>
  <si>
    <t>cD_K_2876_2a_r</t>
  </si>
  <si>
    <t>cD_K_2876_3b_r</t>
  </si>
  <si>
    <t>cD_K_2876_4a_r</t>
  </si>
  <si>
    <t>cD_K_2876_5a_r</t>
  </si>
  <si>
    <t>cD_K_2876_6a_r</t>
  </si>
  <si>
    <t>cD_L_2880_10a_r</t>
  </si>
  <si>
    <t>cD_L_2880_11a_r</t>
  </si>
  <si>
    <t>cD_L_2880_12a_r</t>
  </si>
  <si>
    <t>cD_L_2880_14a_r</t>
  </si>
  <si>
    <t>cD_L_2880_15a_r</t>
  </si>
  <si>
    <t>cD_L_2880_17a_r</t>
  </si>
  <si>
    <t>cD_L_2880_1a_r</t>
  </si>
  <si>
    <t>cD_L_2880_1b_r</t>
  </si>
  <si>
    <t>cD_L_2880_20a_r</t>
  </si>
  <si>
    <t>cD_L_2880_22a_r</t>
  </si>
  <si>
    <t>cD_L_2880_5a_r</t>
  </si>
  <si>
    <t>cD_M_2882_1a_r</t>
  </si>
  <si>
    <t>cD_M_2882_2a_r</t>
  </si>
  <si>
    <t>cD_M_2882_3a_r</t>
  </si>
  <si>
    <t>cD_M_2882_4a_r</t>
  </si>
  <si>
    <t>cD_M_2882_5a_r</t>
  </si>
  <si>
    <t>cD_M_2882_6a_r</t>
  </si>
  <si>
    <t>cD_M_2882_7a_r</t>
  </si>
  <si>
    <t>Rosalia</t>
  </si>
  <si>
    <t>Tekoa</t>
  </si>
  <si>
    <t>Oaksdale</t>
  </si>
  <si>
    <t>Palouse</t>
  </si>
  <si>
    <t>Pullman - Finches</t>
  </si>
  <si>
    <t>Pullman2 - Elm</t>
  </si>
  <si>
    <t>Pullman3 - Grand</t>
  </si>
  <si>
    <t>Naturals</t>
  </si>
  <si>
    <t>Line i (73: Pull2 X Pull-Finch)</t>
  </si>
  <si>
    <t>Line ii (77: Troy X Pull-Finch)</t>
  </si>
  <si>
    <t>Line iii (99: Pull2 X Pull-Finch)</t>
  </si>
  <si>
    <t>Line iv (108: Spok X Troy)</t>
  </si>
  <si>
    <t>Line v (116: Troy X Spoke-Walnut)</t>
  </si>
  <si>
    <t>Line vi (132: Pull-Finch X Troy)</t>
  </si>
  <si>
    <t>Line vii (134: Troy X Pull-Finch)</t>
  </si>
  <si>
    <t>Line viii (134: Troy X Pull-Finch)</t>
  </si>
  <si>
    <t>total synthetics</t>
  </si>
  <si>
    <t>Synthetics</t>
  </si>
  <si>
    <t>totals</t>
  </si>
  <si>
    <t>all drift for mirus</t>
  </si>
  <si>
    <t>expression type</t>
  </si>
  <si>
    <t>both dubius alleles silenced</t>
  </si>
  <si>
    <t>one dubius allele silenced</t>
  </si>
  <si>
    <t>expression as expected, no change</t>
  </si>
  <si>
    <t>one porrifolius allele silenced</t>
  </si>
  <si>
    <t>both porrifolius alleles silenced</t>
  </si>
  <si>
    <t>total silencing</t>
  </si>
  <si>
    <t>Sum</t>
  </si>
  <si>
    <t>Population or Line</t>
  </si>
  <si>
    <t>E</t>
  </si>
  <si>
    <t>F</t>
  </si>
  <si>
    <t>G</t>
  </si>
  <si>
    <t>J</t>
  </si>
  <si>
    <t>K</t>
  </si>
  <si>
    <t>L</t>
  </si>
  <si>
    <t>M</t>
  </si>
  <si>
    <t>NATURALS</t>
  </si>
  <si>
    <t>S1</t>
  </si>
  <si>
    <t>BY GENERATION</t>
  </si>
  <si>
    <t>S2</t>
  </si>
  <si>
    <t>S3</t>
  </si>
  <si>
    <t xml:space="preserve">Population </t>
  </si>
  <si>
    <t>average</t>
  </si>
  <si>
    <t>stdev</t>
  </si>
  <si>
    <t>E-Rosalia-2866</t>
  </si>
  <si>
    <t>F-Tekoa-2869</t>
  </si>
  <si>
    <t>G-Oaksdale-2871</t>
  </si>
  <si>
    <t>J-Palouse-2892</t>
  </si>
  <si>
    <t>K-Pullman-Finches-2876</t>
  </si>
  <si>
    <t>L-Pullman2-Elm-2880</t>
  </si>
  <si>
    <t>M-Pullman3-Grand-2882</t>
  </si>
  <si>
    <t>i</t>
  </si>
  <si>
    <t>viii</t>
  </si>
  <si>
    <t>vii</t>
  </si>
  <si>
    <t>vi</t>
  </si>
  <si>
    <t>v</t>
  </si>
  <si>
    <t xml:space="preserve">v </t>
  </si>
  <si>
    <t>iv</t>
  </si>
  <si>
    <t>iii</t>
  </si>
  <si>
    <t>ii</t>
  </si>
  <si>
    <t>S1-mirus drift</t>
  </si>
  <si>
    <t>S2-mirus drift</t>
  </si>
  <si>
    <t>S3-mirus drift</t>
  </si>
  <si>
    <t>N=13</t>
  </si>
  <si>
    <t>N=11</t>
  </si>
  <si>
    <t>N=12</t>
  </si>
  <si>
    <t>N=7</t>
  </si>
  <si>
    <t>N=15</t>
  </si>
  <si>
    <t>N=47</t>
  </si>
  <si>
    <t>N=48</t>
  </si>
  <si>
    <t>Total Synthetics-mirus drift</t>
  </si>
  <si>
    <t>Natural mirus drift</t>
  </si>
  <si>
    <t>Synthetics BY LINE</t>
  </si>
  <si>
    <t>N=19</t>
  </si>
  <si>
    <t>N=18</t>
  </si>
  <si>
    <t>N=122</t>
  </si>
  <si>
    <t>Total mirus drift or expression changes</t>
  </si>
  <si>
    <t>N=204</t>
  </si>
  <si>
    <t>Generation</t>
  </si>
  <si>
    <t>sum</t>
  </si>
  <si>
    <t>any dubius alleles silenced</t>
  </si>
  <si>
    <t>any porrifolius alleles silenced</t>
  </si>
  <si>
    <t>F-Test Two-Sample for Variances</t>
  </si>
  <si>
    <t>Mean</t>
  </si>
  <si>
    <t>Variance</t>
  </si>
  <si>
    <t>Observations</t>
  </si>
  <si>
    <t>df</t>
  </si>
  <si>
    <t>P(F&lt;=f) one-tail</t>
  </si>
  <si>
    <t>F Critical one-tail</t>
  </si>
  <si>
    <t>t-Test: Two-Sample Assuming Equal Variances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</si>
  <si>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</si>
  <si>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</si>
  <si>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</si>
  <si>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</si>
  <si>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</si>
  <si>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</si>
  <si>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</si>
  <si>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ANOVA: Single Factor</t>
  </si>
  <si>
    <t>DESCRIPTION</t>
  </si>
  <si>
    <t>Alpha</t>
  </si>
  <si>
    <t>Group</t>
  </si>
  <si>
    <t>Count</t>
  </si>
  <si>
    <t>SS</t>
  </si>
  <si>
    <t>Std Err</t>
  </si>
  <si>
    <t>Lower</t>
  </si>
  <si>
    <t>Upper</t>
  </si>
  <si>
    <t>ANOVA</t>
  </si>
  <si>
    <t>Sources</t>
  </si>
  <si>
    <t>MS</t>
  </si>
  <si>
    <t>P value</t>
  </si>
  <si>
    <t>Eta-sq</t>
  </si>
  <si>
    <t>RMSSE</t>
  </si>
  <si>
    <t>Omega Sq</t>
  </si>
  <si>
    <t>Between Groups</t>
  </si>
  <si>
    <t>Within Groups</t>
  </si>
  <si>
    <t>Total</t>
  </si>
  <si>
    <t>REGWQ TEST</t>
  </si>
  <si>
    <t>group</t>
  </si>
  <si>
    <t>mean</t>
  </si>
  <si>
    <t>size</t>
  </si>
  <si>
    <t>std dev</t>
  </si>
  <si>
    <t>Q TEST</t>
  </si>
  <si>
    <t>alpha</t>
  </si>
  <si>
    <t>Pairwise t tests</t>
  </si>
  <si>
    <t>group 1</t>
  </si>
  <si>
    <t>group 2</t>
  </si>
  <si>
    <t>p-value</t>
  </si>
  <si>
    <t>any silencing at all</t>
  </si>
  <si>
    <t>nat</t>
  </si>
  <si>
    <t>syn</t>
  </si>
  <si>
    <t>any silencing at all in naturals</t>
  </si>
  <si>
    <t>any silencing at all in synthetics</t>
  </si>
  <si>
    <t>Conclusion</t>
  </si>
  <si>
    <t xml:space="preserve">No sigifnicant difference in gene silencing between synthetics and naturals. </t>
  </si>
  <si>
    <t>N=10</t>
  </si>
  <si>
    <t>N=76</t>
  </si>
  <si>
    <t>TWO outliers were removed from the synthetic dataset.</t>
  </si>
  <si>
    <t xml:space="preserve">Their ratio of expression change is likley due to a biological anomoloy of chromosome arrangements. </t>
  </si>
  <si>
    <t xml:space="preserve">N  </t>
  </si>
  <si>
    <t>all Natural mirus drift</t>
  </si>
  <si>
    <t>N=108</t>
  </si>
  <si>
    <t>N=184</t>
  </si>
  <si>
    <t>dubius allele expression change</t>
  </si>
  <si>
    <t>no expression change</t>
  </si>
  <si>
    <t>porrifolius allele expression change</t>
  </si>
  <si>
    <t>standard deviation (one sigma)</t>
  </si>
  <si>
    <t>Analysis of Three bins (i.e. expression change vs. expected expression)</t>
  </si>
  <si>
    <t>Question</t>
  </si>
  <si>
    <t>Did T. mirus have equal number of expression changes in both parents?</t>
  </si>
  <si>
    <t>If they had changed expression differently from each parent, is the difference significant?</t>
  </si>
  <si>
    <t>Ho= had equal expression changes due to both parents.</t>
  </si>
  <si>
    <t>Ha= expression changes were different from either parent.</t>
  </si>
  <si>
    <t>Method</t>
  </si>
  <si>
    <t>The total contig counts for each individual for each bin of data were recorded experimentally.</t>
  </si>
  <si>
    <t>The outlier individuals (4 of them) were removed as they skewed the data. These are likely genetic abborrations such as total chromosome loss or something similar)</t>
  </si>
  <si>
    <t xml:space="preserve">The number of contigs was counted for both the lack of expression of one and two alleles and added together to get one number for expression change in each parent. </t>
  </si>
  <si>
    <t xml:space="preserve">The total silencing category was kept out of the summation given it is a measure of a gene was in the gDNA dataset, but lost in the expression for both parents. Signifying a total silencing of the gene that is still present in the tetraploid. </t>
  </si>
  <si>
    <t xml:space="preserve">An F-test (alpha=0.05) was done and it was used to determine if the two datasets have equal or different variances. </t>
  </si>
  <si>
    <t xml:space="preserve">A paired t-test with equal variances was done between the number of contigs counted for each parental silencing ccategory: dubius and porrifolius. </t>
  </si>
  <si>
    <t xml:space="preserve">ANOVA was done to determine the sigifnicance between the three bins of data: any dubius silenenced, any porrifolius silenced, and total silencing. </t>
  </si>
  <si>
    <t>Results</t>
  </si>
  <si>
    <t>The critical value for F for our degrees of freedom (183) is 1.0.</t>
  </si>
  <si>
    <t xml:space="preserve">Since F=0.37 is less than 1.0, then we can determine the varances are the same. </t>
  </si>
  <si>
    <t xml:space="preserve">We can therefore use a t-test for equal variances. </t>
  </si>
  <si>
    <t>In the paired -test with equal variances, the P is &lt;&lt;&lt; than 0.001. The two-tail P vlaue is 3.28E-16.</t>
  </si>
  <si>
    <t xml:space="preserve">In the single factor ANOVA test, the P value is 1.55E-59 </t>
  </si>
  <si>
    <t xml:space="preserve">In the post-ANOVA test, REGWQ test, the p-value is 126E-13. </t>
  </si>
  <si>
    <t xml:space="preserve">T. mirus has silenced signficantly more alleles from the porrifolius genome compared to the dubius genome and compared to total silencing.  </t>
  </si>
  <si>
    <t>This is because the p-value in a paired t-test analysis was less than 0.001 and the single factor ANOVA test showed significant difference between groups.</t>
  </si>
  <si>
    <t>Population</t>
  </si>
  <si>
    <t>Line</t>
  </si>
  <si>
    <t>Questions</t>
  </si>
  <si>
    <t>Are expression changes repeated the same across natural populations of T. mirus?</t>
  </si>
  <si>
    <t>Is there more expression change in one or more of the populations?</t>
  </si>
  <si>
    <t>Methods</t>
  </si>
  <si>
    <t>Randomly reduce the number of individuals so there are 7 in each population (the lowest number I have)</t>
  </si>
  <si>
    <t xml:space="preserve">49 indivduals after randomly removing to get 7 per pop. </t>
  </si>
  <si>
    <t>COUNT</t>
  </si>
  <si>
    <t>MEAN</t>
  </si>
  <si>
    <t>VARIANCE</t>
  </si>
  <si>
    <t>Two Factor Anova</t>
  </si>
  <si>
    <t>p eta-sq</t>
  </si>
  <si>
    <t>Rows</t>
  </si>
  <si>
    <t>Columns</t>
  </si>
  <si>
    <t>Inter</t>
  </si>
  <si>
    <t>Within</t>
  </si>
  <si>
    <t xml:space="preserve">Two factor ANOVA between dubius and porrifolius expression changes </t>
  </si>
  <si>
    <t>Single factor ANOVA between expression change of either parent or total silencing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</si>
  <si>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</si>
  <si>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</si>
  <si>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</si>
  <si>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</si>
  <si>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</si>
  <si>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</si>
  <si>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</si>
  <si>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</si>
  <si>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</si>
  <si>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</si>
  <si>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stdev dubius</t>
  </si>
  <si>
    <t>stdev porrifolius</t>
  </si>
  <si>
    <t>stdev total silencing</t>
  </si>
  <si>
    <t>averages of total silencing</t>
  </si>
  <si>
    <t xml:space="preserve">The same pattern of silencing is seen across the populations, but there is a sigifincant more of silencing of porrifolius alleles than dubius alleles. </t>
  </si>
  <si>
    <t>The single factor ANOVA showed there was a significant difference between the three categories: dubius or porrifolius alleles and total silencing.</t>
  </si>
  <si>
    <t xml:space="preserve">The P-value for the ANOVA analysis was </t>
  </si>
  <si>
    <t>Expression changes are seen across all the natural populations in a similar pattern and significance.</t>
  </si>
  <si>
    <t>In T. mirus populations, there is more changes of expression (i.e. silenced genes) from the porrifolius genome.</t>
  </si>
  <si>
    <t>Overall, there are fewer total silenced genes than just one parental genome silienced over the other, and it is statistically lower (blue).</t>
  </si>
  <si>
    <t>Are expression changes repeated the same across different synthetic lines of T. mirus?</t>
  </si>
  <si>
    <t>Is there more expression change in one or more of the synthetic lines?</t>
  </si>
  <si>
    <t xml:space="preserve">88 indivduals after randomly removing to get 11 per pop. </t>
  </si>
  <si>
    <t xml:space="preserve">There are seven populations of data. </t>
  </si>
  <si>
    <t xml:space="preserve">There are eight different synthetic lines of T. miscellus. </t>
  </si>
  <si>
    <t>Randomly reduced the number of individuals so there are 11 in each population (the lowest number I have)</t>
  </si>
  <si>
    <t>Single factor ANOVA with REGWQ, Q Test, and Pairwise T test between expression change of either parent or total silencing</t>
  </si>
  <si>
    <t xml:space="preserve">The same pattern of silencing is seen across the synthetic lines, but there is a sigifincant more of silencing of porrifolius alleles than dubius alleles. </t>
  </si>
  <si>
    <t>Expression changes are seen across all the synthetic lines in a similar pattern and significance.</t>
  </si>
  <si>
    <t>In T. mirus lines, there is more changes of expression (i.e. silenced genes) from the porrifolius genome.</t>
  </si>
  <si>
    <t>Synthetic Line</t>
  </si>
  <si>
    <t>The line "I" is different then others in the ratio of dubius and porrifolius expression changes..</t>
  </si>
  <si>
    <t xml:space="preserve">Lines vii and viii are from the same parental cross (Troy X Pullman-Finch) and have similar expression change patterns. </t>
  </si>
  <si>
    <t xml:space="preserve">All other lines, ii, iii, iv, v, and vi, have different parental crosses, and their expression patterns all slightly differ from one another. </t>
  </si>
  <si>
    <t xml:space="preserve">The analysis showed there is no significant difference between the patterns of gene expression changes across the different lines. </t>
  </si>
  <si>
    <t xml:space="preserve">The analysis showed there is no significant difference between the patterns of gene expression changes across the different populations. </t>
  </si>
  <si>
    <t>40th</t>
  </si>
  <si>
    <t>Are expression changes repeated the same across time from the first generation after polyploidy to the 40th of T. mirus?</t>
  </si>
  <si>
    <t>Is there an increase in expression changes from one generation to the next?</t>
  </si>
  <si>
    <t xml:space="preserve">Is there a decrease in expression changes from one generation to the next? </t>
  </si>
  <si>
    <t xml:space="preserve">Is there no change in expression changes from one generation to the next? </t>
  </si>
  <si>
    <t>Do we see the phenomena of transcriptomic shock in this data, with the first generation having the most expression changes and less and less as time goes by?</t>
  </si>
  <si>
    <t xml:space="preserve">There are four generations of data: S1, S2, S3, and 40th (natural populations). </t>
  </si>
  <si>
    <t>Randomly reduce the number of individuals so there are 14 in each generation (the lowest number I have)</t>
  </si>
  <si>
    <t xml:space="preserve">56 indivduals after randomly removing to get 14 per pop. </t>
  </si>
  <si>
    <t xml:space="preserve">The same pattern of silencing is seen across the generations, but there is a sigifincant more of silencing of porrifolius alleles than dubius alleles. </t>
  </si>
  <si>
    <t>In T. mirus individuals, there are more changes of expression (i.e. silenced genes) from the porrifolius genome.</t>
  </si>
  <si>
    <t xml:space="preserve">The analysis showed there is a slight significant difference (P=0.04 in two-factor ANOVA) between the patterns of gene expression changes across the different generations. </t>
  </si>
  <si>
    <t xml:space="preserve">No, we do not see a strong signal of transcriptomic shock as the difference from the first generation to the oldest generation is slight and barely significant. </t>
  </si>
  <si>
    <t>total silenced average</t>
  </si>
  <si>
    <t>dubius stdev</t>
  </si>
  <si>
    <t>porrifolius stdev</t>
  </si>
  <si>
    <t>total silencing stdev</t>
  </si>
  <si>
    <t>Expression changes are seen across all the generations in a similar pattern and significance.</t>
  </si>
  <si>
    <t>any expression change</t>
  </si>
  <si>
    <t>Any Expression Change</t>
  </si>
  <si>
    <t>year</t>
  </si>
  <si>
    <t xml:space="preserve">average </t>
  </si>
  <si>
    <t>RANDOMLY REDUCED DATASET TO GET 14 SAMPLES PER GENERATION</t>
  </si>
  <si>
    <t>t-Test: Paired Two Sample for Means</t>
  </si>
  <si>
    <t>Pearson Correlation</t>
  </si>
  <si>
    <t>z-Test: Two Sample for Means</t>
  </si>
  <si>
    <t>Known Variance</t>
  </si>
  <si>
    <t>z</t>
  </si>
  <si>
    <t>P(Z&lt;=z) one-tail</t>
  </si>
  <si>
    <t>z Critical one-tail</t>
  </si>
  <si>
    <t>P(Z&lt;=z) two-tail</t>
  </si>
  <si>
    <t>z Critical two-tail</t>
  </si>
  <si>
    <t>Proportion of silencing in synthetics</t>
  </si>
  <si>
    <t>proportion of silencing in naturals</t>
  </si>
  <si>
    <t>Sum of contigs of synthetics</t>
  </si>
  <si>
    <t>sum of contigs for naturals</t>
  </si>
  <si>
    <t>any silencing in S1</t>
  </si>
  <si>
    <t>any silencing in S2</t>
  </si>
  <si>
    <t>any silencing in S3</t>
  </si>
  <si>
    <t>any silencing in 40</t>
  </si>
  <si>
    <t>any silencing in naturals</t>
  </si>
  <si>
    <t>any silencing in synthetics</t>
  </si>
  <si>
    <t>sum of contigs in naturals</t>
  </si>
  <si>
    <t>sum of contigs in synthetics</t>
  </si>
  <si>
    <t>proportion of silencing in 40th generation</t>
  </si>
  <si>
    <t>proportion of silencing in synthetics</t>
  </si>
  <si>
    <t>proportion of silencing in S1</t>
  </si>
  <si>
    <t>proportion of silencing in S2</t>
  </si>
  <si>
    <t>proportion of silencing in S3</t>
  </si>
  <si>
    <t>outlier</t>
  </si>
  <si>
    <t>average proportion of expression changes</t>
  </si>
  <si>
    <t>PROPORTIONAL ANALYSIS</t>
  </si>
  <si>
    <t>Proportion of any dubius silenced</t>
  </si>
  <si>
    <t>proportion of any porrifolius slienced</t>
  </si>
  <si>
    <t>proportion of total silenced alleles</t>
  </si>
  <si>
    <t>any silencing</t>
  </si>
  <si>
    <t>generation</t>
  </si>
  <si>
    <t>S1 silencing</t>
  </si>
  <si>
    <t>S2 silencing</t>
  </si>
  <si>
    <t>S3 silencing</t>
  </si>
  <si>
    <t>40th silencing</t>
  </si>
  <si>
    <t>silencing vs. expression as expected</t>
  </si>
  <si>
    <t xml:space="preserve">The total contig counts for each individual for each bin of data were recorded experimentally. </t>
  </si>
  <si>
    <t>Conclusions</t>
  </si>
  <si>
    <t>This because the P-value in a paired t-test analyses were less than 0.001.</t>
  </si>
  <si>
    <t>ANALYSIS OF Two BINS (i.e. silencing vs. expression as expected)</t>
  </si>
  <si>
    <t>Has  T. mirus silenced more alleles than expressed as expected?</t>
  </si>
  <si>
    <t>If they have silenced more alleles than than expected expression of alleles, is the difference statistically significant?</t>
  </si>
  <si>
    <t>Ho = silenced equal Ha= silenced and expected expression are different numbers</t>
  </si>
  <si>
    <t>The number of contigs counted for both the silenced of two alleles or one alleles were added together to get one number for silencing all of mirus</t>
  </si>
  <si>
    <t>A paired t-test with equal variances was done between the number of contigs counted for silenced vs not silenced category.</t>
  </si>
  <si>
    <t>T. mirus has alleles that are expressed as expected siginficantly more alleles than it has silenced alleles.</t>
  </si>
  <si>
    <t>In a paired t-test sample means, the P is &lt;&lt; than 0.001. Two-Tail P value is 4.66E-145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</si>
</sst>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9">
    <xf numFmtId="0" fontId="0" fillId="0" borderId="0" xfId="0"/>
    <xf numFmtId="0" fontId="0" fillId="2" borderId="0" xfId="0" applyFill="1"/>
    <xf numFmtId="9" fontId="0" fillId="2" borderId="0" xfId="1" applyFont="1" applyFill="1"/>
    <xf numFmtId="0" fontId="0" fillId="3" borderId="0" xfId="0" applyFill="1"/>
    <xf numFmtId="0" fontId="0" fillId="4" borderId="0" xfId="0" applyFill="1"/>
    <xf numFmtId="9" fontId="0" fillId="3" borderId="0" xfId="1" applyFont="1" applyFill="1"/>
    <xf numFmtId="9" fontId="0" fillId="4" borderId="0" xfId="1" applyFont="1" applyFill="1"/>
    <xf numFmtId="0" fontId="0" fillId="0" borderId="0" xfId="0" applyAlignment="1">
      <alignment wrapText="1"/>
    </xf>
    <xf numFmtId="2" fontId="0" fillId="0" borderId="0" xfId="0" applyNumberFormat="1"/>
    <xf numFmtId="10" fontId="0" fillId="2" borderId="0" xfId="1" applyNumberFormat="1" applyFont="1" applyFill="1"/>
    <xf numFmtId="10" fontId="0" fillId="2" borderId="0" xfId="0" applyNumberFormat="1" applyFill="1"/>
    <xf numFmtId="0" fontId="0" fillId="5" borderId="0" xfId="0" applyFill="1"/>
    <xf numFmtId="2" fontId="0" fillId="5" borderId="0" xfId="0" applyNumberFormat="1" applyFill="1"/>
    <xf numFmtId="10" fontId="0" fillId="5" borderId="0" xfId="1" applyNumberFormat="1" applyFont="1" applyFill="1"/>
    <xf numFmtId="0" fontId="0" fillId="6" borderId="0" xfId="0" applyFill="1"/>
    <xf numFmtId="10" fontId="0" fillId="6" borderId="0" xfId="1" applyNumberFormat="1" applyFont="1" applyFill="1"/>
    <xf numFmtId="2" fontId="0" fillId="6" borderId="0" xfId="0" applyNumberFormat="1" applyFill="1"/>
    <xf numFmtId="0" fontId="2" fillId="3" borderId="0" xfId="0" applyFont="1" applyFill="1"/>
    <xf numFmtId="0" fontId="0" fillId="3" borderId="0" xfId="0" applyFill="1" applyAlignment="1">
      <alignment wrapText="1"/>
    </xf>
    <xf numFmtId="0" fontId="0" fillId="7" borderId="0" xfId="0" applyFill="1"/>
    <xf numFmtId="10" fontId="0" fillId="7" borderId="0" xfId="1" applyNumberFormat="1" applyFont="1" applyFill="1"/>
    <xf numFmtId="2" fontId="0" fillId="7" borderId="0" xfId="0" applyNumberFormat="1" applyFill="1"/>
    <xf numFmtId="10" fontId="0" fillId="0" borderId="0" xfId="1" applyNumberFormat="1" applyFont="1" applyFill="1"/>
    <xf numFmtId="0" fontId="0" fillId="8" borderId="0" xfId="0" applyFill="1"/>
    <xf numFmtId="0" fontId="0" fillId="8" borderId="0" xfId="0" applyFill="1" applyAlignment="1">
      <alignment wrapText="1"/>
    </xf>
    <xf numFmtId="0" fontId="2" fillId="8" borderId="0" xfId="0" applyFont="1" applyFill="1"/>
    <xf numFmtId="10" fontId="0" fillId="0" borderId="0" xfId="0" applyNumberFormat="1"/>
    <xf numFmtId="0" fontId="0" fillId="9" borderId="0" xfId="0" applyFill="1"/>
    <xf numFmtId="0" fontId="0" fillId="0" borderId="1" xfId="0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5" borderId="5" xfId="0" applyFill="1" applyBorder="1"/>
    <xf numFmtId="0" fontId="0" fillId="5" borderId="5" xfId="0" applyFill="1" applyBorder="1" applyAlignment="1">
      <alignment horizontal="center"/>
    </xf>
    <xf numFmtId="0" fontId="0" fillId="10" borderId="0" xfId="0" applyFill="1"/>
    <xf numFmtId="0" fontId="0" fillId="11" borderId="0" xfId="0" applyFill="1"/>
    <xf numFmtId="0" fontId="5" fillId="0" borderId="0" xfId="0" applyFont="1"/>
    <xf numFmtId="0" fontId="0" fillId="12" borderId="6" xfId="0" applyFill="1" applyBorder="1"/>
    <xf numFmtId="2" fontId="0" fillId="12" borderId="6" xfId="0" applyNumberFormat="1" applyFill="1" applyBorder="1"/>
    <xf numFmtId="0" fontId="0" fillId="12" borderId="6" xfId="0" applyFill="1" applyBorder="1" applyAlignment="1">
      <alignment wrapText="1"/>
    </xf>
    <xf numFmtId="0" fontId="2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0" fontId="4" fillId="0" borderId="13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4" fillId="0" borderId="14" xfId="0" applyFont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2" borderId="19" xfId="0" applyFill="1" applyBorder="1"/>
    <xf numFmtId="0" fontId="6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4" fillId="0" borderId="0" xfId="0" applyNumberFormat="1" applyFont="1" applyAlignment="1">
      <alignment horizontal="left"/>
    </xf>
    <xf numFmtId="164" fontId="0" fillId="0" borderId="0" xfId="0" applyNumberFormat="1"/>
    <xf numFmtId="0" fontId="0" fillId="0" borderId="20" xfId="0" applyBorder="1"/>
    <xf numFmtId="0" fontId="4" fillId="1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1" fontId="0" fillId="0" borderId="0" xfId="0" applyNumberFormat="1"/>
    <xf numFmtId="0" fontId="0" fillId="10" borderId="0" xfId="0" applyFill="1" applyAlignment="1">
      <alignment horizontal="center" textRotation="90"/>
    </xf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13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3CAEC"/>
      <color rgb="FFFE2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10" Type="http://schemas.openxmlformats.org/officeDocument/2006/relationships/worksheet" Target="worksheets/sheet5.xml"/><Relationship Id="rId19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Mirus expression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'all data for charts'!$C$1</c:f>
              <c:strCache>
                <c:ptCount val="1"/>
                <c:pt idx="0">
                  <c:v>both dubius alleles silenced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'all data for charts'!$B$2:$B$235</c:f>
              <c:strCache>
                <c:ptCount val="234"/>
                <c:pt idx="0">
                  <c:v>E</c:v>
                </c:pt>
                <c:pt idx="1">
                  <c:v>E</c:v>
                </c:pt>
                <c:pt idx="2">
                  <c:v>E</c:v>
                </c:pt>
                <c:pt idx="3">
                  <c:v>E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F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F</c:v>
                </c:pt>
                <c:pt idx="24">
                  <c:v>F</c:v>
                </c:pt>
                <c:pt idx="25">
                  <c:v>F</c:v>
                </c:pt>
                <c:pt idx="28">
                  <c:v>G</c:v>
                </c:pt>
                <c:pt idx="29">
                  <c:v>G</c:v>
                </c:pt>
                <c:pt idx="30">
                  <c:v>G</c:v>
                </c:pt>
                <c:pt idx="31">
                  <c:v>G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38">
                  <c:v>G</c:v>
                </c:pt>
                <c:pt idx="39">
                  <c:v>G</c:v>
                </c:pt>
                <c:pt idx="42">
                  <c:v>J</c:v>
                </c:pt>
                <c:pt idx="43">
                  <c:v>J</c:v>
                </c:pt>
                <c:pt idx="44">
                  <c:v>J</c:v>
                </c:pt>
                <c:pt idx="45">
                  <c:v>J</c:v>
                </c:pt>
                <c:pt idx="46">
                  <c:v>J</c:v>
                </c:pt>
                <c:pt idx="47">
                  <c:v>J</c:v>
                </c:pt>
                <c:pt idx="48">
                  <c:v>J</c:v>
                </c:pt>
                <c:pt idx="49">
                  <c:v>J</c:v>
                </c:pt>
                <c:pt idx="50">
                  <c:v>J</c:v>
                </c:pt>
                <c:pt idx="51">
                  <c:v>J</c:v>
                </c:pt>
                <c:pt idx="54">
                  <c:v>K</c:v>
                </c:pt>
                <c:pt idx="55">
                  <c:v>K</c:v>
                </c:pt>
                <c:pt idx="56">
                  <c:v>K</c:v>
                </c:pt>
                <c:pt idx="57">
                  <c:v>K</c:v>
                </c:pt>
                <c:pt idx="58">
                  <c:v>K</c:v>
                </c:pt>
                <c:pt idx="59">
                  <c:v>K</c:v>
                </c:pt>
                <c:pt idx="60">
                  <c:v>K</c:v>
                </c:pt>
                <c:pt idx="61">
                  <c:v>K</c:v>
                </c:pt>
                <c:pt idx="62">
                  <c:v>K</c:v>
                </c:pt>
                <c:pt idx="63">
                  <c:v>K</c:v>
                </c:pt>
                <c:pt idx="64">
                  <c:v>K</c:v>
                </c:pt>
                <c:pt idx="65">
                  <c:v>K</c:v>
                </c:pt>
                <c:pt idx="68">
                  <c:v>L</c:v>
                </c:pt>
                <c:pt idx="69">
                  <c:v>L</c:v>
                </c:pt>
                <c:pt idx="70">
                  <c:v>L</c:v>
                </c:pt>
                <c:pt idx="71">
                  <c:v>L</c:v>
                </c:pt>
                <c:pt idx="72">
                  <c:v>L</c:v>
                </c:pt>
                <c:pt idx="73">
                  <c:v>L</c:v>
                </c:pt>
                <c:pt idx="74">
                  <c:v>L</c:v>
                </c:pt>
                <c:pt idx="75">
                  <c:v>L</c:v>
                </c:pt>
                <c:pt idx="76">
                  <c:v>L</c:v>
                </c:pt>
                <c:pt idx="77">
                  <c:v>L</c:v>
                </c:pt>
                <c:pt idx="78">
                  <c:v>L</c:v>
                </c:pt>
                <c:pt idx="81">
                  <c:v>M</c:v>
                </c:pt>
                <c:pt idx="82">
                  <c:v>M</c:v>
                </c:pt>
                <c:pt idx="83">
                  <c:v>M</c:v>
                </c:pt>
                <c:pt idx="84">
                  <c:v>M</c:v>
                </c:pt>
                <c:pt idx="85">
                  <c:v>M</c:v>
                </c:pt>
                <c:pt idx="86">
                  <c:v>M</c:v>
                </c:pt>
                <c:pt idx="87">
                  <c:v>M</c:v>
                </c:pt>
                <c:pt idx="97">
                  <c:v>Population or Line</c:v>
                </c:pt>
                <c:pt idx="98">
                  <c:v>i</c:v>
                </c:pt>
                <c:pt idx="99">
                  <c:v>i</c:v>
                </c:pt>
                <c:pt idx="100">
                  <c:v>i</c:v>
                </c:pt>
                <c:pt idx="101">
                  <c:v>i</c:v>
                </c:pt>
                <c:pt idx="102">
                  <c:v>i</c:v>
                </c:pt>
                <c:pt idx="103">
                  <c:v>i</c:v>
                </c:pt>
                <c:pt idx="104">
                  <c:v>i</c:v>
                </c:pt>
                <c:pt idx="106">
                  <c:v>i</c:v>
                </c:pt>
                <c:pt idx="107">
                  <c:v>i</c:v>
                </c:pt>
                <c:pt idx="108">
                  <c:v>i</c:v>
                </c:pt>
                <c:pt idx="109">
                  <c:v>i</c:v>
                </c:pt>
                <c:pt idx="110">
                  <c:v>i</c:v>
                </c:pt>
                <c:pt idx="111">
                  <c:v>i</c:v>
                </c:pt>
                <c:pt idx="113">
                  <c:v>i</c:v>
                </c:pt>
                <c:pt idx="114">
                  <c:v>i</c:v>
                </c:pt>
                <c:pt idx="115">
                  <c:v>i</c:v>
                </c:pt>
                <c:pt idx="116">
                  <c:v>i</c:v>
                </c:pt>
                <c:pt idx="117">
                  <c:v>i</c:v>
                </c:pt>
                <c:pt idx="118">
                  <c:v>i</c:v>
                </c:pt>
                <c:pt idx="121">
                  <c:v>ii</c:v>
                </c:pt>
                <c:pt idx="122">
                  <c:v>ii</c:v>
                </c:pt>
                <c:pt idx="123">
                  <c:v>ii</c:v>
                </c:pt>
                <c:pt idx="124">
                  <c:v>ii</c:v>
                </c:pt>
                <c:pt idx="125">
                  <c:v>ii</c:v>
                </c:pt>
                <c:pt idx="126">
                  <c:v>ii</c:v>
                </c:pt>
                <c:pt idx="128">
                  <c:v>ii</c:v>
                </c:pt>
                <c:pt idx="129">
                  <c:v>ii</c:v>
                </c:pt>
                <c:pt idx="130">
                  <c:v>ii</c:v>
                </c:pt>
                <c:pt idx="131">
                  <c:v>ii</c:v>
                </c:pt>
                <c:pt idx="132">
                  <c:v>ii</c:v>
                </c:pt>
                <c:pt idx="133">
                  <c:v>ii</c:v>
                </c:pt>
                <c:pt idx="136">
                  <c:v>iii</c:v>
                </c:pt>
                <c:pt idx="137">
                  <c:v>iii</c:v>
                </c:pt>
                <c:pt idx="138">
                  <c:v>iii</c:v>
                </c:pt>
                <c:pt idx="139">
                  <c:v>iii</c:v>
                </c:pt>
                <c:pt idx="140">
                  <c:v>iii</c:v>
                </c:pt>
                <c:pt idx="141">
                  <c:v>iii</c:v>
                </c:pt>
                <c:pt idx="143">
                  <c:v>iii</c:v>
                </c:pt>
                <c:pt idx="144">
                  <c:v>iii</c:v>
                </c:pt>
                <c:pt idx="145">
                  <c:v>iii</c:v>
                </c:pt>
                <c:pt idx="146">
                  <c:v>iii</c:v>
                </c:pt>
                <c:pt idx="147">
                  <c:v>iii</c:v>
                </c:pt>
                <c:pt idx="148">
                  <c:v>iii</c:v>
                </c:pt>
                <c:pt idx="151">
                  <c:v>iv</c:v>
                </c:pt>
                <c:pt idx="152">
                  <c:v>iv</c:v>
                </c:pt>
                <c:pt idx="153">
                  <c:v>iv</c:v>
                </c:pt>
                <c:pt idx="154">
                  <c:v>iv</c:v>
                </c:pt>
                <c:pt idx="155">
                  <c:v>iv</c:v>
                </c:pt>
                <c:pt idx="156">
                  <c:v>iv</c:v>
                </c:pt>
                <c:pt idx="158">
                  <c:v>iv</c:v>
                </c:pt>
                <c:pt idx="159">
                  <c:v>iv</c:v>
                </c:pt>
                <c:pt idx="160">
                  <c:v>iv</c:v>
                </c:pt>
                <c:pt idx="161">
                  <c:v>iv</c:v>
                </c:pt>
                <c:pt idx="162">
                  <c:v>iv</c:v>
                </c:pt>
                <c:pt idx="163">
                  <c:v>iv</c:v>
                </c:pt>
                <c:pt idx="166">
                  <c:v>v</c:v>
                </c:pt>
                <c:pt idx="168">
                  <c:v>v</c:v>
                </c:pt>
                <c:pt idx="169">
                  <c:v>v</c:v>
                </c:pt>
                <c:pt idx="170">
                  <c:v>v</c:v>
                </c:pt>
                <c:pt idx="171">
                  <c:v>v</c:v>
                </c:pt>
                <c:pt idx="172">
                  <c:v>v</c:v>
                </c:pt>
                <c:pt idx="174">
                  <c:v>v </c:v>
                </c:pt>
                <c:pt idx="175">
                  <c:v>v </c:v>
                </c:pt>
                <c:pt idx="176">
                  <c:v>v </c:v>
                </c:pt>
                <c:pt idx="177">
                  <c:v>v </c:v>
                </c:pt>
                <c:pt idx="178">
                  <c:v>v </c:v>
                </c:pt>
                <c:pt idx="179">
                  <c:v>v </c:v>
                </c:pt>
                <c:pt idx="182">
                  <c:v>vi</c:v>
                </c:pt>
                <c:pt idx="184">
                  <c:v>vi</c:v>
                </c:pt>
                <c:pt idx="185">
                  <c:v>vi</c:v>
                </c:pt>
                <c:pt idx="186">
                  <c:v>vi</c:v>
                </c:pt>
                <c:pt idx="187">
                  <c:v>vi</c:v>
                </c:pt>
                <c:pt idx="188">
                  <c:v>vi</c:v>
                </c:pt>
                <c:pt idx="189">
                  <c:v>vi</c:v>
                </c:pt>
                <c:pt idx="191">
                  <c:v>vi</c:v>
                </c:pt>
                <c:pt idx="192">
                  <c:v>vi</c:v>
                </c:pt>
                <c:pt idx="193">
                  <c:v>vi</c:v>
                </c:pt>
                <c:pt idx="194">
                  <c:v>vi</c:v>
                </c:pt>
                <c:pt idx="195">
                  <c:v>vi</c:v>
                </c:pt>
                <c:pt idx="196">
                  <c:v>vi</c:v>
                </c:pt>
                <c:pt idx="199">
                  <c:v>vii</c:v>
                </c:pt>
                <c:pt idx="200">
                  <c:v>vii</c:v>
                </c:pt>
                <c:pt idx="201">
                  <c:v>vii</c:v>
                </c:pt>
                <c:pt idx="202">
                  <c:v>vii</c:v>
                </c:pt>
                <c:pt idx="203">
                  <c:v>vii</c:v>
                </c:pt>
                <c:pt idx="204">
                  <c:v>vii</c:v>
                </c:pt>
                <c:pt idx="206">
                  <c:v>vii</c:v>
                </c:pt>
                <c:pt idx="207">
                  <c:v>vii</c:v>
                </c:pt>
                <c:pt idx="208">
                  <c:v>vii</c:v>
                </c:pt>
                <c:pt idx="209">
                  <c:v>vii</c:v>
                </c:pt>
                <c:pt idx="210">
                  <c:v>vii</c:v>
                </c:pt>
                <c:pt idx="211">
                  <c:v>vii</c:v>
                </c:pt>
                <c:pt idx="213">
                  <c:v>vii</c:v>
                </c:pt>
                <c:pt idx="214">
                  <c:v>vii</c:v>
                </c:pt>
                <c:pt idx="215">
                  <c:v>vii</c:v>
                </c:pt>
                <c:pt idx="216">
                  <c:v>vii</c:v>
                </c:pt>
                <c:pt idx="217">
                  <c:v>vii</c:v>
                </c:pt>
                <c:pt idx="218">
                  <c:v>vii</c:v>
                </c:pt>
                <c:pt idx="221">
                  <c:v>viii</c:v>
                </c:pt>
                <c:pt idx="222">
                  <c:v>viii</c:v>
                </c:pt>
                <c:pt idx="223">
                  <c:v>viii</c:v>
                </c:pt>
                <c:pt idx="224">
                  <c:v>viii</c:v>
                </c:pt>
                <c:pt idx="225">
                  <c:v>viii</c:v>
                </c:pt>
                <c:pt idx="226">
                  <c:v>viii</c:v>
                </c:pt>
                <c:pt idx="228">
                  <c:v>viii</c:v>
                </c:pt>
                <c:pt idx="229">
                  <c:v>viii</c:v>
                </c:pt>
                <c:pt idx="230">
                  <c:v>viii</c:v>
                </c:pt>
                <c:pt idx="231">
                  <c:v>viii</c:v>
                </c:pt>
                <c:pt idx="232">
                  <c:v>viii</c:v>
                </c:pt>
                <c:pt idx="233">
                  <c:v>viii</c:v>
                </c:pt>
              </c:strCache>
            </c:strRef>
          </c:cat>
          <c:val>
            <c:numRef>
              <c:f>'all data for charts'!$C$2:$C$235</c:f>
              <c:numCache>
                <c:formatCode>General</c:formatCode>
                <c:ptCount val="234"/>
                <c:pt idx="0">
                  <c:v>9</c:v>
                </c:pt>
                <c:pt idx="1">
                  <c:v>4</c:v>
                </c:pt>
                <c:pt idx="2">
                  <c:v>3</c:v>
                </c:pt>
                <c:pt idx="3">
                  <c:v>8</c:v>
                </c:pt>
                <c:pt idx="4">
                  <c:v>3</c:v>
                </c:pt>
                <c:pt idx="5">
                  <c:v>4</c:v>
                </c:pt>
                <c:pt idx="6">
                  <c:v>7</c:v>
                </c:pt>
                <c:pt idx="7">
                  <c:v>5</c:v>
                </c:pt>
                <c:pt idx="8">
                  <c:v>3</c:v>
                </c:pt>
                <c:pt idx="9">
                  <c:v>5</c:v>
                </c:pt>
                <c:pt idx="10">
                  <c:v>6</c:v>
                </c:pt>
                <c:pt idx="11">
                  <c:v>5</c:v>
                </c:pt>
                <c:pt idx="12">
                  <c:v>3</c:v>
                </c:pt>
                <c:pt idx="15">
                  <c:v>5</c:v>
                </c:pt>
                <c:pt idx="16">
                  <c:v>5</c:v>
                </c:pt>
                <c:pt idx="17">
                  <c:v>2</c:v>
                </c:pt>
                <c:pt idx="18">
                  <c:v>3</c:v>
                </c:pt>
                <c:pt idx="19">
                  <c:v>7</c:v>
                </c:pt>
                <c:pt idx="20">
                  <c:v>2</c:v>
                </c:pt>
                <c:pt idx="21">
                  <c:v>4</c:v>
                </c:pt>
                <c:pt idx="22">
                  <c:v>7</c:v>
                </c:pt>
                <c:pt idx="23">
                  <c:v>4</c:v>
                </c:pt>
                <c:pt idx="24">
                  <c:v>6</c:v>
                </c:pt>
                <c:pt idx="25">
                  <c:v>5</c:v>
                </c:pt>
                <c:pt idx="28">
                  <c:v>6</c:v>
                </c:pt>
                <c:pt idx="29">
                  <c:v>8</c:v>
                </c:pt>
                <c:pt idx="30">
                  <c:v>3</c:v>
                </c:pt>
                <c:pt idx="31">
                  <c:v>6</c:v>
                </c:pt>
                <c:pt idx="32">
                  <c:v>5</c:v>
                </c:pt>
                <c:pt idx="33">
                  <c:v>6</c:v>
                </c:pt>
                <c:pt idx="34">
                  <c:v>3</c:v>
                </c:pt>
                <c:pt idx="35">
                  <c:v>7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4</c:v>
                </c:pt>
                <c:pt idx="42">
                  <c:v>10</c:v>
                </c:pt>
                <c:pt idx="43">
                  <c:v>3</c:v>
                </c:pt>
                <c:pt idx="44">
                  <c:v>6</c:v>
                </c:pt>
                <c:pt idx="45">
                  <c:v>3</c:v>
                </c:pt>
                <c:pt idx="46">
                  <c:v>5</c:v>
                </c:pt>
                <c:pt idx="47">
                  <c:v>1</c:v>
                </c:pt>
                <c:pt idx="48">
                  <c:v>4</c:v>
                </c:pt>
                <c:pt idx="49">
                  <c:v>2</c:v>
                </c:pt>
                <c:pt idx="50">
                  <c:v>5</c:v>
                </c:pt>
                <c:pt idx="51">
                  <c:v>12</c:v>
                </c:pt>
                <c:pt idx="54">
                  <c:v>6</c:v>
                </c:pt>
                <c:pt idx="55">
                  <c:v>10</c:v>
                </c:pt>
                <c:pt idx="56">
                  <c:v>6</c:v>
                </c:pt>
                <c:pt idx="57">
                  <c:v>4</c:v>
                </c:pt>
                <c:pt idx="58">
                  <c:v>8</c:v>
                </c:pt>
                <c:pt idx="59">
                  <c:v>7</c:v>
                </c:pt>
                <c:pt idx="60">
                  <c:v>5</c:v>
                </c:pt>
                <c:pt idx="61">
                  <c:v>6</c:v>
                </c:pt>
                <c:pt idx="62">
                  <c:v>4</c:v>
                </c:pt>
                <c:pt idx="63">
                  <c:v>5</c:v>
                </c:pt>
                <c:pt idx="64">
                  <c:v>2</c:v>
                </c:pt>
                <c:pt idx="65">
                  <c:v>3</c:v>
                </c:pt>
                <c:pt idx="68">
                  <c:v>3</c:v>
                </c:pt>
                <c:pt idx="69">
                  <c:v>7</c:v>
                </c:pt>
                <c:pt idx="70">
                  <c:v>6</c:v>
                </c:pt>
                <c:pt idx="71">
                  <c:v>4</c:v>
                </c:pt>
                <c:pt idx="72">
                  <c:v>7</c:v>
                </c:pt>
                <c:pt idx="73">
                  <c:v>3</c:v>
                </c:pt>
                <c:pt idx="74">
                  <c:v>5</c:v>
                </c:pt>
                <c:pt idx="75">
                  <c:v>6</c:v>
                </c:pt>
                <c:pt idx="76">
                  <c:v>7</c:v>
                </c:pt>
                <c:pt idx="77">
                  <c:v>10</c:v>
                </c:pt>
                <c:pt idx="78">
                  <c:v>10</c:v>
                </c:pt>
                <c:pt idx="81">
                  <c:v>6</c:v>
                </c:pt>
                <c:pt idx="82">
                  <c:v>4</c:v>
                </c:pt>
                <c:pt idx="83">
                  <c:v>7</c:v>
                </c:pt>
                <c:pt idx="84">
                  <c:v>6</c:v>
                </c:pt>
                <c:pt idx="85">
                  <c:v>4</c:v>
                </c:pt>
                <c:pt idx="86">
                  <c:v>6</c:v>
                </c:pt>
                <c:pt idx="87">
                  <c:v>16</c:v>
                </c:pt>
                <c:pt idx="97">
                  <c:v>0</c:v>
                </c:pt>
                <c:pt idx="98">
                  <c:v>5</c:v>
                </c:pt>
                <c:pt idx="99">
                  <c:v>4</c:v>
                </c:pt>
                <c:pt idx="100">
                  <c:v>5</c:v>
                </c:pt>
                <c:pt idx="101">
                  <c:v>5</c:v>
                </c:pt>
                <c:pt idx="102">
                  <c:v>6</c:v>
                </c:pt>
                <c:pt idx="103">
                  <c:v>10</c:v>
                </c:pt>
                <c:pt idx="104">
                  <c:v>1</c:v>
                </c:pt>
                <c:pt idx="106">
                  <c:v>5</c:v>
                </c:pt>
                <c:pt idx="107">
                  <c:v>7</c:v>
                </c:pt>
                <c:pt idx="108">
                  <c:v>9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3">
                  <c:v>7</c:v>
                </c:pt>
                <c:pt idx="114">
                  <c:v>5</c:v>
                </c:pt>
                <c:pt idx="115">
                  <c:v>10</c:v>
                </c:pt>
                <c:pt idx="116">
                  <c:v>8</c:v>
                </c:pt>
                <c:pt idx="117">
                  <c:v>7</c:v>
                </c:pt>
                <c:pt idx="118">
                  <c:v>5</c:v>
                </c:pt>
                <c:pt idx="121">
                  <c:v>6</c:v>
                </c:pt>
                <c:pt idx="122">
                  <c:v>4</c:v>
                </c:pt>
                <c:pt idx="123">
                  <c:v>7</c:v>
                </c:pt>
                <c:pt idx="124">
                  <c:v>6</c:v>
                </c:pt>
                <c:pt idx="125">
                  <c:v>6</c:v>
                </c:pt>
                <c:pt idx="126">
                  <c:v>4</c:v>
                </c:pt>
                <c:pt idx="128">
                  <c:v>6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2</c:v>
                </c:pt>
                <c:pt idx="133">
                  <c:v>5</c:v>
                </c:pt>
                <c:pt idx="136">
                  <c:v>6</c:v>
                </c:pt>
                <c:pt idx="137">
                  <c:v>4</c:v>
                </c:pt>
                <c:pt idx="138">
                  <c:v>6</c:v>
                </c:pt>
                <c:pt idx="139">
                  <c:v>4</c:v>
                </c:pt>
                <c:pt idx="140">
                  <c:v>5</c:v>
                </c:pt>
                <c:pt idx="141">
                  <c:v>5</c:v>
                </c:pt>
                <c:pt idx="143">
                  <c:v>4</c:v>
                </c:pt>
                <c:pt idx="144">
                  <c:v>7</c:v>
                </c:pt>
                <c:pt idx="145">
                  <c:v>8</c:v>
                </c:pt>
                <c:pt idx="146">
                  <c:v>5</c:v>
                </c:pt>
                <c:pt idx="147">
                  <c:v>3</c:v>
                </c:pt>
                <c:pt idx="148">
                  <c:v>7</c:v>
                </c:pt>
                <c:pt idx="151">
                  <c:v>47</c:v>
                </c:pt>
                <c:pt idx="152">
                  <c:v>5</c:v>
                </c:pt>
                <c:pt idx="153">
                  <c:v>8</c:v>
                </c:pt>
                <c:pt idx="154">
                  <c:v>6</c:v>
                </c:pt>
                <c:pt idx="155">
                  <c:v>7</c:v>
                </c:pt>
                <c:pt idx="156">
                  <c:v>6</c:v>
                </c:pt>
                <c:pt idx="158">
                  <c:v>12</c:v>
                </c:pt>
                <c:pt idx="159">
                  <c:v>6</c:v>
                </c:pt>
                <c:pt idx="160">
                  <c:v>6</c:v>
                </c:pt>
                <c:pt idx="161">
                  <c:v>5</c:v>
                </c:pt>
                <c:pt idx="162">
                  <c:v>12</c:v>
                </c:pt>
                <c:pt idx="163">
                  <c:v>6</c:v>
                </c:pt>
                <c:pt idx="166">
                  <c:v>5</c:v>
                </c:pt>
                <c:pt idx="168">
                  <c:v>8</c:v>
                </c:pt>
                <c:pt idx="169">
                  <c:v>5</c:v>
                </c:pt>
                <c:pt idx="170">
                  <c:v>6</c:v>
                </c:pt>
                <c:pt idx="171">
                  <c:v>4</c:v>
                </c:pt>
                <c:pt idx="172">
                  <c:v>4</c:v>
                </c:pt>
                <c:pt idx="174">
                  <c:v>4</c:v>
                </c:pt>
                <c:pt idx="175">
                  <c:v>7</c:v>
                </c:pt>
                <c:pt idx="176">
                  <c:v>9</c:v>
                </c:pt>
                <c:pt idx="177">
                  <c:v>7</c:v>
                </c:pt>
                <c:pt idx="178">
                  <c:v>8</c:v>
                </c:pt>
                <c:pt idx="179">
                  <c:v>7</c:v>
                </c:pt>
                <c:pt idx="182">
                  <c:v>8</c:v>
                </c:pt>
                <c:pt idx="184">
                  <c:v>7</c:v>
                </c:pt>
                <c:pt idx="185">
                  <c:v>18</c:v>
                </c:pt>
                <c:pt idx="186">
                  <c:v>5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1">
                  <c:v>4</c:v>
                </c:pt>
                <c:pt idx="192">
                  <c:v>7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9">
                  <c:v>9</c:v>
                </c:pt>
                <c:pt idx="200">
                  <c:v>4</c:v>
                </c:pt>
                <c:pt idx="201">
                  <c:v>3</c:v>
                </c:pt>
                <c:pt idx="202">
                  <c:v>6</c:v>
                </c:pt>
                <c:pt idx="203">
                  <c:v>7</c:v>
                </c:pt>
                <c:pt idx="204">
                  <c:v>5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8</c:v>
                </c:pt>
                <c:pt idx="210">
                  <c:v>6</c:v>
                </c:pt>
                <c:pt idx="211">
                  <c:v>4</c:v>
                </c:pt>
                <c:pt idx="213">
                  <c:v>6</c:v>
                </c:pt>
                <c:pt idx="214">
                  <c:v>7</c:v>
                </c:pt>
                <c:pt idx="215">
                  <c:v>6</c:v>
                </c:pt>
                <c:pt idx="216">
                  <c:v>6</c:v>
                </c:pt>
                <c:pt idx="217">
                  <c:v>8</c:v>
                </c:pt>
                <c:pt idx="218">
                  <c:v>7</c:v>
                </c:pt>
                <c:pt idx="221">
                  <c:v>7</c:v>
                </c:pt>
                <c:pt idx="222">
                  <c:v>7</c:v>
                </c:pt>
                <c:pt idx="223">
                  <c:v>6</c:v>
                </c:pt>
                <c:pt idx="224">
                  <c:v>7</c:v>
                </c:pt>
                <c:pt idx="225">
                  <c:v>6</c:v>
                </c:pt>
                <c:pt idx="226">
                  <c:v>5</c:v>
                </c:pt>
                <c:pt idx="228">
                  <c:v>4</c:v>
                </c:pt>
                <c:pt idx="229">
                  <c:v>7</c:v>
                </c:pt>
                <c:pt idx="230">
                  <c:v>5</c:v>
                </c:pt>
                <c:pt idx="231">
                  <c:v>5</c:v>
                </c:pt>
                <c:pt idx="232">
                  <c:v>3</c:v>
                </c:pt>
                <c:pt idx="23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90-C14B-B75F-E3B5B1DD78B6}"/>
            </c:ext>
          </c:extLst>
        </c:ser>
        <c:ser>
          <c:idx val="1"/>
          <c:order val="1"/>
          <c:tx>
            <c:strRef>
              <c:f>'all data for charts'!$D$1</c:f>
              <c:strCache>
                <c:ptCount val="1"/>
                <c:pt idx="0">
                  <c:v>one dubius allele silenced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'all data for charts'!$B$2:$B$235</c:f>
              <c:strCache>
                <c:ptCount val="234"/>
                <c:pt idx="0">
                  <c:v>E</c:v>
                </c:pt>
                <c:pt idx="1">
                  <c:v>E</c:v>
                </c:pt>
                <c:pt idx="2">
                  <c:v>E</c:v>
                </c:pt>
                <c:pt idx="3">
                  <c:v>E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F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F</c:v>
                </c:pt>
                <c:pt idx="24">
                  <c:v>F</c:v>
                </c:pt>
                <c:pt idx="25">
                  <c:v>F</c:v>
                </c:pt>
                <c:pt idx="28">
                  <c:v>G</c:v>
                </c:pt>
                <c:pt idx="29">
                  <c:v>G</c:v>
                </c:pt>
                <c:pt idx="30">
                  <c:v>G</c:v>
                </c:pt>
                <c:pt idx="31">
                  <c:v>G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38">
                  <c:v>G</c:v>
                </c:pt>
                <c:pt idx="39">
                  <c:v>G</c:v>
                </c:pt>
                <c:pt idx="42">
                  <c:v>J</c:v>
                </c:pt>
                <c:pt idx="43">
                  <c:v>J</c:v>
                </c:pt>
                <c:pt idx="44">
                  <c:v>J</c:v>
                </c:pt>
                <c:pt idx="45">
                  <c:v>J</c:v>
                </c:pt>
                <c:pt idx="46">
                  <c:v>J</c:v>
                </c:pt>
                <c:pt idx="47">
                  <c:v>J</c:v>
                </c:pt>
                <c:pt idx="48">
                  <c:v>J</c:v>
                </c:pt>
                <c:pt idx="49">
                  <c:v>J</c:v>
                </c:pt>
                <c:pt idx="50">
                  <c:v>J</c:v>
                </c:pt>
                <c:pt idx="51">
                  <c:v>J</c:v>
                </c:pt>
                <c:pt idx="54">
                  <c:v>K</c:v>
                </c:pt>
                <c:pt idx="55">
                  <c:v>K</c:v>
                </c:pt>
                <c:pt idx="56">
                  <c:v>K</c:v>
                </c:pt>
                <c:pt idx="57">
                  <c:v>K</c:v>
                </c:pt>
                <c:pt idx="58">
                  <c:v>K</c:v>
                </c:pt>
                <c:pt idx="59">
                  <c:v>K</c:v>
                </c:pt>
                <c:pt idx="60">
                  <c:v>K</c:v>
                </c:pt>
                <c:pt idx="61">
                  <c:v>K</c:v>
                </c:pt>
                <c:pt idx="62">
                  <c:v>K</c:v>
                </c:pt>
                <c:pt idx="63">
                  <c:v>K</c:v>
                </c:pt>
                <c:pt idx="64">
                  <c:v>K</c:v>
                </c:pt>
                <c:pt idx="65">
                  <c:v>K</c:v>
                </c:pt>
                <c:pt idx="68">
                  <c:v>L</c:v>
                </c:pt>
                <c:pt idx="69">
                  <c:v>L</c:v>
                </c:pt>
                <c:pt idx="70">
                  <c:v>L</c:v>
                </c:pt>
                <c:pt idx="71">
                  <c:v>L</c:v>
                </c:pt>
                <c:pt idx="72">
                  <c:v>L</c:v>
                </c:pt>
                <c:pt idx="73">
                  <c:v>L</c:v>
                </c:pt>
                <c:pt idx="74">
                  <c:v>L</c:v>
                </c:pt>
                <c:pt idx="75">
                  <c:v>L</c:v>
                </c:pt>
                <c:pt idx="76">
                  <c:v>L</c:v>
                </c:pt>
                <c:pt idx="77">
                  <c:v>L</c:v>
                </c:pt>
                <c:pt idx="78">
                  <c:v>L</c:v>
                </c:pt>
                <c:pt idx="81">
                  <c:v>M</c:v>
                </c:pt>
                <c:pt idx="82">
                  <c:v>M</c:v>
                </c:pt>
                <c:pt idx="83">
                  <c:v>M</c:v>
                </c:pt>
                <c:pt idx="84">
                  <c:v>M</c:v>
                </c:pt>
                <c:pt idx="85">
                  <c:v>M</c:v>
                </c:pt>
                <c:pt idx="86">
                  <c:v>M</c:v>
                </c:pt>
                <c:pt idx="87">
                  <c:v>M</c:v>
                </c:pt>
                <c:pt idx="97">
                  <c:v>Population or Line</c:v>
                </c:pt>
                <c:pt idx="98">
                  <c:v>i</c:v>
                </c:pt>
                <c:pt idx="99">
                  <c:v>i</c:v>
                </c:pt>
                <c:pt idx="100">
                  <c:v>i</c:v>
                </c:pt>
                <c:pt idx="101">
                  <c:v>i</c:v>
                </c:pt>
                <c:pt idx="102">
                  <c:v>i</c:v>
                </c:pt>
                <c:pt idx="103">
                  <c:v>i</c:v>
                </c:pt>
                <c:pt idx="104">
                  <c:v>i</c:v>
                </c:pt>
                <c:pt idx="106">
                  <c:v>i</c:v>
                </c:pt>
                <c:pt idx="107">
                  <c:v>i</c:v>
                </c:pt>
                <c:pt idx="108">
                  <c:v>i</c:v>
                </c:pt>
                <c:pt idx="109">
                  <c:v>i</c:v>
                </c:pt>
                <c:pt idx="110">
                  <c:v>i</c:v>
                </c:pt>
                <c:pt idx="111">
                  <c:v>i</c:v>
                </c:pt>
                <c:pt idx="113">
                  <c:v>i</c:v>
                </c:pt>
                <c:pt idx="114">
                  <c:v>i</c:v>
                </c:pt>
                <c:pt idx="115">
                  <c:v>i</c:v>
                </c:pt>
                <c:pt idx="116">
                  <c:v>i</c:v>
                </c:pt>
                <c:pt idx="117">
                  <c:v>i</c:v>
                </c:pt>
                <c:pt idx="118">
                  <c:v>i</c:v>
                </c:pt>
                <c:pt idx="121">
                  <c:v>ii</c:v>
                </c:pt>
                <c:pt idx="122">
                  <c:v>ii</c:v>
                </c:pt>
                <c:pt idx="123">
                  <c:v>ii</c:v>
                </c:pt>
                <c:pt idx="124">
                  <c:v>ii</c:v>
                </c:pt>
                <c:pt idx="125">
                  <c:v>ii</c:v>
                </c:pt>
                <c:pt idx="126">
                  <c:v>ii</c:v>
                </c:pt>
                <c:pt idx="128">
                  <c:v>ii</c:v>
                </c:pt>
                <c:pt idx="129">
                  <c:v>ii</c:v>
                </c:pt>
                <c:pt idx="130">
                  <c:v>ii</c:v>
                </c:pt>
                <c:pt idx="131">
                  <c:v>ii</c:v>
                </c:pt>
                <c:pt idx="132">
                  <c:v>ii</c:v>
                </c:pt>
                <c:pt idx="133">
                  <c:v>ii</c:v>
                </c:pt>
                <c:pt idx="136">
                  <c:v>iii</c:v>
                </c:pt>
                <c:pt idx="137">
                  <c:v>iii</c:v>
                </c:pt>
                <c:pt idx="138">
                  <c:v>iii</c:v>
                </c:pt>
                <c:pt idx="139">
                  <c:v>iii</c:v>
                </c:pt>
                <c:pt idx="140">
                  <c:v>iii</c:v>
                </c:pt>
                <c:pt idx="141">
                  <c:v>iii</c:v>
                </c:pt>
                <c:pt idx="143">
                  <c:v>iii</c:v>
                </c:pt>
                <c:pt idx="144">
                  <c:v>iii</c:v>
                </c:pt>
                <c:pt idx="145">
                  <c:v>iii</c:v>
                </c:pt>
                <c:pt idx="146">
                  <c:v>iii</c:v>
                </c:pt>
                <c:pt idx="147">
                  <c:v>iii</c:v>
                </c:pt>
                <c:pt idx="148">
                  <c:v>iii</c:v>
                </c:pt>
                <c:pt idx="151">
                  <c:v>iv</c:v>
                </c:pt>
                <c:pt idx="152">
                  <c:v>iv</c:v>
                </c:pt>
                <c:pt idx="153">
                  <c:v>iv</c:v>
                </c:pt>
                <c:pt idx="154">
                  <c:v>iv</c:v>
                </c:pt>
                <c:pt idx="155">
                  <c:v>iv</c:v>
                </c:pt>
                <c:pt idx="156">
                  <c:v>iv</c:v>
                </c:pt>
                <c:pt idx="158">
                  <c:v>iv</c:v>
                </c:pt>
                <c:pt idx="159">
                  <c:v>iv</c:v>
                </c:pt>
                <c:pt idx="160">
                  <c:v>iv</c:v>
                </c:pt>
                <c:pt idx="161">
                  <c:v>iv</c:v>
                </c:pt>
                <c:pt idx="162">
                  <c:v>iv</c:v>
                </c:pt>
                <c:pt idx="163">
                  <c:v>iv</c:v>
                </c:pt>
                <c:pt idx="166">
                  <c:v>v</c:v>
                </c:pt>
                <c:pt idx="168">
                  <c:v>v</c:v>
                </c:pt>
                <c:pt idx="169">
                  <c:v>v</c:v>
                </c:pt>
                <c:pt idx="170">
                  <c:v>v</c:v>
                </c:pt>
                <c:pt idx="171">
                  <c:v>v</c:v>
                </c:pt>
                <c:pt idx="172">
                  <c:v>v</c:v>
                </c:pt>
                <c:pt idx="174">
                  <c:v>v </c:v>
                </c:pt>
                <c:pt idx="175">
                  <c:v>v </c:v>
                </c:pt>
                <c:pt idx="176">
                  <c:v>v </c:v>
                </c:pt>
                <c:pt idx="177">
                  <c:v>v </c:v>
                </c:pt>
                <c:pt idx="178">
                  <c:v>v </c:v>
                </c:pt>
                <c:pt idx="179">
                  <c:v>v </c:v>
                </c:pt>
                <c:pt idx="182">
                  <c:v>vi</c:v>
                </c:pt>
                <c:pt idx="184">
                  <c:v>vi</c:v>
                </c:pt>
                <c:pt idx="185">
                  <c:v>vi</c:v>
                </c:pt>
                <c:pt idx="186">
                  <c:v>vi</c:v>
                </c:pt>
                <c:pt idx="187">
                  <c:v>vi</c:v>
                </c:pt>
                <c:pt idx="188">
                  <c:v>vi</c:v>
                </c:pt>
                <c:pt idx="189">
                  <c:v>vi</c:v>
                </c:pt>
                <c:pt idx="191">
                  <c:v>vi</c:v>
                </c:pt>
                <c:pt idx="192">
                  <c:v>vi</c:v>
                </c:pt>
                <c:pt idx="193">
                  <c:v>vi</c:v>
                </c:pt>
                <c:pt idx="194">
                  <c:v>vi</c:v>
                </c:pt>
                <c:pt idx="195">
                  <c:v>vi</c:v>
                </c:pt>
                <c:pt idx="196">
                  <c:v>vi</c:v>
                </c:pt>
                <c:pt idx="199">
                  <c:v>vii</c:v>
                </c:pt>
                <c:pt idx="200">
                  <c:v>vii</c:v>
                </c:pt>
                <c:pt idx="201">
                  <c:v>vii</c:v>
                </c:pt>
                <c:pt idx="202">
                  <c:v>vii</c:v>
                </c:pt>
                <c:pt idx="203">
                  <c:v>vii</c:v>
                </c:pt>
                <c:pt idx="204">
                  <c:v>vii</c:v>
                </c:pt>
                <c:pt idx="206">
                  <c:v>vii</c:v>
                </c:pt>
                <c:pt idx="207">
                  <c:v>vii</c:v>
                </c:pt>
                <c:pt idx="208">
                  <c:v>vii</c:v>
                </c:pt>
                <c:pt idx="209">
                  <c:v>vii</c:v>
                </c:pt>
                <c:pt idx="210">
                  <c:v>vii</c:v>
                </c:pt>
                <c:pt idx="211">
                  <c:v>vii</c:v>
                </c:pt>
                <c:pt idx="213">
                  <c:v>vii</c:v>
                </c:pt>
                <c:pt idx="214">
                  <c:v>vii</c:v>
                </c:pt>
                <c:pt idx="215">
                  <c:v>vii</c:v>
                </c:pt>
                <c:pt idx="216">
                  <c:v>vii</c:v>
                </c:pt>
                <c:pt idx="217">
                  <c:v>vii</c:v>
                </c:pt>
                <c:pt idx="218">
                  <c:v>vii</c:v>
                </c:pt>
                <c:pt idx="221">
                  <c:v>viii</c:v>
                </c:pt>
                <c:pt idx="222">
                  <c:v>viii</c:v>
                </c:pt>
                <c:pt idx="223">
                  <c:v>viii</c:v>
                </c:pt>
                <c:pt idx="224">
                  <c:v>viii</c:v>
                </c:pt>
                <c:pt idx="225">
                  <c:v>viii</c:v>
                </c:pt>
                <c:pt idx="226">
                  <c:v>viii</c:v>
                </c:pt>
                <c:pt idx="228">
                  <c:v>viii</c:v>
                </c:pt>
                <c:pt idx="229">
                  <c:v>viii</c:v>
                </c:pt>
                <c:pt idx="230">
                  <c:v>viii</c:v>
                </c:pt>
                <c:pt idx="231">
                  <c:v>viii</c:v>
                </c:pt>
                <c:pt idx="232">
                  <c:v>viii</c:v>
                </c:pt>
                <c:pt idx="233">
                  <c:v>viii</c:v>
                </c:pt>
              </c:strCache>
            </c:strRef>
          </c:cat>
          <c:val>
            <c:numRef>
              <c:f>'all data for charts'!$D$2:$D$235</c:f>
              <c:numCache>
                <c:formatCode>General</c:formatCode>
                <c:ptCount val="234"/>
                <c:pt idx="0">
                  <c:v>20</c:v>
                </c:pt>
                <c:pt idx="1">
                  <c:v>2</c:v>
                </c:pt>
                <c:pt idx="2">
                  <c:v>2</c:v>
                </c:pt>
                <c:pt idx="3">
                  <c:v>5</c:v>
                </c:pt>
                <c:pt idx="4">
                  <c:v>3</c:v>
                </c:pt>
                <c:pt idx="5">
                  <c:v>3</c:v>
                </c:pt>
                <c:pt idx="6">
                  <c:v>11</c:v>
                </c:pt>
                <c:pt idx="7">
                  <c:v>1</c:v>
                </c:pt>
                <c:pt idx="8">
                  <c:v>7</c:v>
                </c:pt>
                <c:pt idx="9">
                  <c:v>4</c:v>
                </c:pt>
                <c:pt idx="10">
                  <c:v>6</c:v>
                </c:pt>
                <c:pt idx="11">
                  <c:v>3</c:v>
                </c:pt>
                <c:pt idx="12">
                  <c:v>1</c:v>
                </c:pt>
                <c:pt idx="15">
                  <c:v>2</c:v>
                </c:pt>
                <c:pt idx="16">
                  <c:v>9</c:v>
                </c:pt>
                <c:pt idx="17">
                  <c:v>4</c:v>
                </c:pt>
                <c:pt idx="18">
                  <c:v>4</c:v>
                </c:pt>
                <c:pt idx="19">
                  <c:v>3</c:v>
                </c:pt>
                <c:pt idx="20">
                  <c:v>6</c:v>
                </c:pt>
                <c:pt idx="21">
                  <c:v>2</c:v>
                </c:pt>
                <c:pt idx="22">
                  <c:v>4</c:v>
                </c:pt>
                <c:pt idx="23">
                  <c:v>3</c:v>
                </c:pt>
                <c:pt idx="24">
                  <c:v>2</c:v>
                </c:pt>
                <c:pt idx="25">
                  <c:v>5</c:v>
                </c:pt>
                <c:pt idx="28">
                  <c:v>1</c:v>
                </c:pt>
                <c:pt idx="29">
                  <c:v>9</c:v>
                </c:pt>
                <c:pt idx="30">
                  <c:v>3</c:v>
                </c:pt>
                <c:pt idx="31">
                  <c:v>3</c:v>
                </c:pt>
                <c:pt idx="32">
                  <c:v>6</c:v>
                </c:pt>
                <c:pt idx="33">
                  <c:v>4</c:v>
                </c:pt>
                <c:pt idx="34">
                  <c:v>7</c:v>
                </c:pt>
                <c:pt idx="35">
                  <c:v>4</c:v>
                </c:pt>
                <c:pt idx="36">
                  <c:v>4</c:v>
                </c:pt>
                <c:pt idx="37">
                  <c:v>2</c:v>
                </c:pt>
                <c:pt idx="38">
                  <c:v>2</c:v>
                </c:pt>
                <c:pt idx="39">
                  <c:v>5</c:v>
                </c:pt>
                <c:pt idx="42">
                  <c:v>6</c:v>
                </c:pt>
                <c:pt idx="43">
                  <c:v>6</c:v>
                </c:pt>
                <c:pt idx="44">
                  <c:v>4</c:v>
                </c:pt>
                <c:pt idx="45">
                  <c:v>6</c:v>
                </c:pt>
                <c:pt idx="46">
                  <c:v>5</c:v>
                </c:pt>
                <c:pt idx="47">
                  <c:v>6</c:v>
                </c:pt>
                <c:pt idx="48">
                  <c:v>4</c:v>
                </c:pt>
                <c:pt idx="49">
                  <c:v>2</c:v>
                </c:pt>
                <c:pt idx="50">
                  <c:v>3</c:v>
                </c:pt>
                <c:pt idx="51">
                  <c:v>7</c:v>
                </c:pt>
                <c:pt idx="54">
                  <c:v>3</c:v>
                </c:pt>
                <c:pt idx="55">
                  <c:v>12</c:v>
                </c:pt>
                <c:pt idx="56">
                  <c:v>3</c:v>
                </c:pt>
                <c:pt idx="57">
                  <c:v>7</c:v>
                </c:pt>
                <c:pt idx="58">
                  <c:v>5</c:v>
                </c:pt>
                <c:pt idx="59">
                  <c:v>3</c:v>
                </c:pt>
                <c:pt idx="60">
                  <c:v>4</c:v>
                </c:pt>
                <c:pt idx="61">
                  <c:v>7</c:v>
                </c:pt>
                <c:pt idx="62">
                  <c:v>7</c:v>
                </c:pt>
                <c:pt idx="63">
                  <c:v>5</c:v>
                </c:pt>
                <c:pt idx="64">
                  <c:v>7</c:v>
                </c:pt>
                <c:pt idx="65">
                  <c:v>4</c:v>
                </c:pt>
                <c:pt idx="68">
                  <c:v>4</c:v>
                </c:pt>
                <c:pt idx="69">
                  <c:v>11</c:v>
                </c:pt>
                <c:pt idx="70">
                  <c:v>7</c:v>
                </c:pt>
                <c:pt idx="71">
                  <c:v>8</c:v>
                </c:pt>
                <c:pt idx="72">
                  <c:v>2</c:v>
                </c:pt>
                <c:pt idx="73">
                  <c:v>7</c:v>
                </c:pt>
                <c:pt idx="74">
                  <c:v>4</c:v>
                </c:pt>
                <c:pt idx="75">
                  <c:v>7</c:v>
                </c:pt>
                <c:pt idx="76">
                  <c:v>2</c:v>
                </c:pt>
                <c:pt idx="77">
                  <c:v>8</c:v>
                </c:pt>
                <c:pt idx="78">
                  <c:v>9</c:v>
                </c:pt>
                <c:pt idx="81">
                  <c:v>4</c:v>
                </c:pt>
                <c:pt idx="82">
                  <c:v>4</c:v>
                </c:pt>
                <c:pt idx="83">
                  <c:v>7</c:v>
                </c:pt>
                <c:pt idx="84">
                  <c:v>3</c:v>
                </c:pt>
                <c:pt idx="85">
                  <c:v>6</c:v>
                </c:pt>
                <c:pt idx="86">
                  <c:v>4</c:v>
                </c:pt>
                <c:pt idx="87">
                  <c:v>12</c:v>
                </c:pt>
                <c:pt idx="97">
                  <c:v>0</c:v>
                </c:pt>
                <c:pt idx="98">
                  <c:v>8</c:v>
                </c:pt>
                <c:pt idx="99">
                  <c:v>6</c:v>
                </c:pt>
                <c:pt idx="100">
                  <c:v>8</c:v>
                </c:pt>
                <c:pt idx="101">
                  <c:v>9</c:v>
                </c:pt>
                <c:pt idx="102">
                  <c:v>11</c:v>
                </c:pt>
                <c:pt idx="103">
                  <c:v>10</c:v>
                </c:pt>
                <c:pt idx="104">
                  <c:v>0</c:v>
                </c:pt>
                <c:pt idx="106">
                  <c:v>6</c:v>
                </c:pt>
                <c:pt idx="107">
                  <c:v>5</c:v>
                </c:pt>
                <c:pt idx="108">
                  <c:v>7</c:v>
                </c:pt>
                <c:pt idx="109">
                  <c:v>9</c:v>
                </c:pt>
                <c:pt idx="110">
                  <c:v>2</c:v>
                </c:pt>
                <c:pt idx="111">
                  <c:v>5</c:v>
                </c:pt>
                <c:pt idx="113">
                  <c:v>8</c:v>
                </c:pt>
                <c:pt idx="114">
                  <c:v>7</c:v>
                </c:pt>
                <c:pt idx="115">
                  <c:v>6</c:v>
                </c:pt>
                <c:pt idx="116">
                  <c:v>6</c:v>
                </c:pt>
                <c:pt idx="117">
                  <c:v>7</c:v>
                </c:pt>
                <c:pt idx="118">
                  <c:v>7</c:v>
                </c:pt>
                <c:pt idx="121">
                  <c:v>6</c:v>
                </c:pt>
                <c:pt idx="122">
                  <c:v>3</c:v>
                </c:pt>
                <c:pt idx="123">
                  <c:v>8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8">
                  <c:v>6</c:v>
                </c:pt>
                <c:pt idx="129">
                  <c:v>5</c:v>
                </c:pt>
                <c:pt idx="130">
                  <c:v>1</c:v>
                </c:pt>
                <c:pt idx="131">
                  <c:v>6</c:v>
                </c:pt>
                <c:pt idx="132">
                  <c:v>1</c:v>
                </c:pt>
                <c:pt idx="133">
                  <c:v>2</c:v>
                </c:pt>
                <c:pt idx="136">
                  <c:v>6</c:v>
                </c:pt>
                <c:pt idx="137">
                  <c:v>6</c:v>
                </c:pt>
                <c:pt idx="138">
                  <c:v>8</c:v>
                </c:pt>
                <c:pt idx="139">
                  <c:v>7</c:v>
                </c:pt>
                <c:pt idx="140">
                  <c:v>6</c:v>
                </c:pt>
                <c:pt idx="141">
                  <c:v>8</c:v>
                </c:pt>
                <c:pt idx="143">
                  <c:v>6</c:v>
                </c:pt>
                <c:pt idx="144">
                  <c:v>8</c:v>
                </c:pt>
                <c:pt idx="145">
                  <c:v>5</c:v>
                </c:pt>
                <c:pt idx="146">
                  <c:v>9</c:v>
                </c:pt>
                <c:pt idx="147">
                  <c:v>6</c:v>
                </c:pt>
                <c:pt idx="148">
                  <c:v>9</c:v>
                </c:pt>
                <c:pt idx="151">
                  <c:v>48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4</c:v>
                </c:pt>
                <c:pt idx="156">
                  <c:v>3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10</c:v>
                </c:pt>
                <c:pt idx="163">
                  <c:v>1</c:v>
                </c:pt>
                <c:pt idx="166">
                  <c:v>3</c:v>
                </c:pt>
                <c:pt idx="168">
                  <c:v>7</c:v>
                </c:pt>
                <c:pt idx="169">
                  <c:v>2</c:v>
                </c:pt>
                <c:pt idx="170">
                  <c:v>8</c:v>
                </c:pt>
                <c:pt idx="171">
                  <c:v>3</c:v>
                </c:pt>
                <c:pt idx="172">
                  <c:v>6</c:v>
                </c:pt>
                <c:pt idx="174">
                  <c:v>4</c:v>
                </c:pt>
                <c:pt idx="175">
                  <c:v>7</c:v>
                </c:pt>
                <c:pt idx="176">
                  <c:v>5</c:v>
                </c:pt>
                <c:pt idx="177">
                  <c:v>8</c:v>
                </c:pt>
                <c:pt idx="178">
                  <c:v>9</c:v>
                </c:pt>
                <c:pt idx="179">
                  <c:v>3</c:v>
                </c:pt>
                <c:pt idx="182">
                  <c:v>3</c:v>
                </c:pt>
                <c:pt idx="184">
                  <c:v>7</c:v>
                </c:pt>
                <c:pt idx="185">
                  <c:v>16</c:v>
                </c:pt>
                <c:pt idx="186">
                  <c:v>4</c:v>
                </c:pt>
                <c:pt idx="187">
                  <c:v>5</c:v>
                </c:pt>
                <c:pt idx="188">
                  <c:v>2</c:v>
                </c:pt>
                <c:pt idx="189">
                  <c:v>6</c:v>
                </c:pt>
                <c:pt idx="191">
                  <c:v>3</c:v>
                </c:pt>
                <c:pt idx="192">
                  <c:v>2</c:v>
                </c:pt>
                <c:pt idx="193">
                  <c:v>2</c:v>
                </c:pt>
                <c:pt idx="194">
                  <c:v>4</c:v>
                </c:pt>
                <c:pt idx="195">
                  <c:v>6</c:v>
                </c:pt>
                <c:pt idx="196">
                  <c:v>4</c:v>
                </c:pt>
                <c:pt idx="199">
                  <c:v>6</c:v>
                </c:pt>
                <c:pt idx="200">
                  <c:v>5</c:v>
                </c:pt>
                <c:pt idx="201">
                  <c:v>7</c:v>
                </c:pt>
                <c:pt idx="202">
                  <c:v>7</c:v>
                </c:pt>
                <c:pt idx="203">
                  <c:v>3</c:v>
                </c:pt>
                <c:pt idx="204">
                  <c:v>4</c:v>
                </c:pt>
                <c:pt idx="206">
                  <c:v>8</c:v>
                </c:pt>
                <c:pt idx="207">
                  <c:v>8</c:v>
                </c:pt>
                <c:pt idx="208">
                  <c:v>5</c:v>
                </c:pt>
                <c:pt idx="209">
                  <c:v>4</c:v>
                </c:pt>
                <c:pt idx="210">
                  <c:v>4</c:v>
                </c:pt>
                <c:pt idx="211">
                  <c:v>8</c:v>
                </c:pt>
                <c:pt idx="213">
                  <c:v>8</c:v>
                </c:pt>
                <c:pt idx="214">
                  <c:v>4</c:v>
                </c:pt>
                <c:pt idx="215">
                  <c:v>3</c:v>
                </c:pt>
                <c:pt idx="216">
                  <c:v>6</c:v>
                </c:pt>
                <c:pt idx="217">
                  <c:v>6</c:v>
                </c:pt>
                <c:pt idx="218">
                  <c:v>5</c:v>
                </c:pt>
                <c:pt idx="221">
                  <c:v>4</c:v>
                </c:pt>
                <c:pt idx="222">
                  <c:v>19</c:v>
                </c:pt>
                <c:pt idx="223">
                  <c:v>4</c:v>
                </c:pt>
                <c:pt idx="224">
                  <c:v>3</c:v>
                </c:pt>
                <c:pt idx="225">
                  <c:v>6</c:v>
                </c:pt>
                <c:pt idx="226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4</c:v>
                </c:pt>
                <c:pt idx="231">
                  <c:v>8</c:v>
                </c:pt>
                <c:pt idx="232">
                  <c:v>5</c:v>
                </c:pt>
                <c:pt idx="23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90-C14B-B75F-E3B5B1DD78B6}"/>
            </c:ext>
          </c:extLst>
        </c:ser>
        <c:ser>
          <c:idx val="2"/>
          <c:order val="2"/>
          <c:tx>
            <c:strRef>
              <c:f>'all data for charts'!$E$1</c:f>
              <c:strCache>
                <c:ptCount val="1"/>
                <c:pt idx="0">
                  <c:v>expression as expected, no change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data for charts'!$B$2:$B$235</c:f>
              <c:strCache>
                <c:ptCount val="234"/>
                <c:pt idx="0">
                  <c:v>E</c:v>
                </c:pt>
                <c:pt idx="1">
                  <c:v>E</c:v>
                </c:pt>
                <c:pt idx="2">
                  <c:v>E</c:v>
                </c:pt>
                <c:pt idx="3">
                  <c:v>E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F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F</c:v>
                </c:pt>
                <c:pt idx="24">
                  <c:v>F</c:v>
                </c:pt>
                <c:pt idx="25">
                  <c:v>F</c:v>
                </c:pt>
                <c:pt idx="28">
                  <c:v>G</c:v>
                </c:pt>
                <c:pt idx="29">
                  <c:v>G</c:v>
                </c:pt>
                <c:pt idx="30">
                  <c:v>G</c:v>
                </c:pt>
                <c:pt idx="31">
                  <c:v>G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38">
                  <c:v>G</c:v>
                </c:pt>
                <c:pt idx="39">
                  <c:v>G</c:v>
                </c:pt>
                <c:pt idx="42">
                  <c:v>J</c:v>
                </c:pt>
                <c:pt idx="43">
                  <c:v>J</c:v>
                </c:pt>
                <c:pt idx="44">
                  <c:v>J</c:v>
                </c:pt>
                <c:pt idx="45">
                  <c:v>J</c:v>
                </c:pt>
                <c:pt idx="46">
                  <c:v>J</c:v>
                </c:pt>
                <c:pt idx="47">
                  <c:v>J</c:v>
                </c:pt>
                <c:pt idx="48">
                  <c:v>J</c:v>
                </c:pt>
                <c:pt idx="49">
                  <c:v>J</c:v>
                </c:pt>
                <c:pt idx="50">
                  <c:v>J</c:v>
                </c:pt>
                <c:pt idx="51">
                  <c:v>J</c:v>
                </c:pt>
                <c:pt idx="54">
                  <c:v>K</c:v>
                </c:pt>
                <c:pt idx="55">
                  <c:v>K</c:v>
                </c:pt>
                <c:pt idx="56">
                  <c:v>K</c:v>
                </c:pt>
                <c:pt idx="57">
                  <c:v>K</c:v>
                </c:pt>
                <c:pt idx="58">
                  <c:v>K</c:v>
                </c:pt>
                <c:pt idx="59">
                  <c:v>K</c:v>
                </c:pt>
                <c:pt idx="60">
                  <c:v>K</c:v>
                </c:pt>
                <c:pt idx="61">
                  <c:v>K</c:v>
                </c:pt>
                <c:pt idx="62">
                  <c:v>K</c:v>
                </c:pt>
                <c:pt idx="63">
                  <c:v>K</c:v>
                </c:pt>
                <c:pt idx="64">
                  <c:v>K</c:v>
                </c:pt>
                <c:pt idx="65">
                  <c:v>K</c:v>
                </c:pt>
                <c:pt idx="68">
                  <c:v>L</c:v>
                </c:pt>
                <c:pt idx="69">
                  <c:v>L</c:v>
                </c:pt>
                <c:pt idx="70">
                  <c:v>L</c:v>
                </c:pt>
                <c:pt idx="71">
                  <c:v>L</c:v>
                </c:pt>
                <c:pt idx="72">
                  <c:v>L</c:v>
                </c:pt>
                <c:pt idx="73">
                  <c:v>L</c:v>
                </c:pt>
                <c:pt idx="74">
                  <c:v>L</c:v>
                </c:pt>
                <c:pt idx="75">
                  <c:v>L</c:v>
                </c:pt>
                <c:pt idx="76">
                  <c:v>L</c:v>
                </c:pt>
                <c:pt idx="77">
                  <c:v>L</c:v>
                </c:pt>
                <c:pt idx="78">
                  <c:v>L</c:v>
                </c:pt>
                <c:pt idx="81">
                  <c:v>M</c:v>
                </c:pt>
                <c:pt idx="82">
                  <c:v>M</c:v>
                </c:pt>
                <c:pt idx="83">
                  <c:v>M</c:v>
                </c:pt>
                <c:pt idx="84">
                  <c:v>M</c:v>
                </c:pt>
                <c:pt idx="85">
                  <c:v>M</c:v>
                </c:pt>
                <c:pt idx="86">
                  <c:v>M</c:v>
                </c:pt>
                <c:pt idx="87">
                  <c:v>M</c:v>
                </c:pt>
                <c:pt idx="97">
                  <c:v>Population or Line</c:v>
                </c:pt>
                <c:pt idx="98">
                  <c:v>i</c:v>
                </c:pt>
                <c:pt idx="99">
                  <c:v>i</c:v>
                </c:pt>
                <c:pt idx="100">
                  <c:v>i</c:v>
                </c:pt>
                <c:pt idx="101">
                  <c:v>i</c:v>
                </c:pt>
                <c:pt idx="102">
                  <c:v>i</c:v>
                </c:pt>
                <c:pt idx="103">
                  <c:v>i</c:v>
                </c:pt>
                <c:pt idx="104">
                  <c:v>i</c:v>
                </c:pt>
                <c:pt idx="106">
                  <c:v>i</c:v>
                </c:pt>
                <c:pt idx="107">
                  <c:v>i</c:v>
                </c:pt>
                <c:pt idx="108">
                  <c:v>i</c:v>
                </c:pt>
                <c:pt idx="109">
                  <c:v>i</c:v>
                </c:pt>
                <c:pt idx="110">
                  <c:v>i</c:v>
                </c:pt>
                <c:pt idx="111">
                  <c:v>i</c:v>
                </c:pt>
                <c:pt idx="113">
                  <c:v>i</c:v>
                </c:pt>
                <c:pt idx="114">
                  <c:v>i</c:v>
                </c:pt>
                <c:pt idx="115">
                  <c:v>i</c:v>
                </c:pt>
                <c:pt idx="116">
                  <c:v>i</c:v>
                </c:pt>
                <c:pt idx="117">
                  <c:v>i</c:v>
                </c:pt>
                <c:pt idx="118">
                  <c:v>i</c:v>
                </c:pt>
                <c:pt idx="121">
                  <c:v>ii</c:v>
                </c:pt>
                <c:pt idx="122">
                  <c:v>ii</c:v>
                </c:pt>
                <c:pt idx="123">
                  <c:v>ii</c:v>
                </c:pt>
                <c:pt idx="124">
                  <c:v>ii</c:v>
                </c:pt>
                <c:pt idx="125">
                  <c:v>ii</c:v>
                </c:pt>
                <c:pt idx="126">
                  <c:v>ii</c:v>
                </c:pt>
                <c:pt idx="128">
                  <c:v>ii</c:v>
                </c:pt>
                <c:pt idx="129">
                  <c:v>ii</c:v>
                </c:pt>
                <c:pt idx="130">
                  <c:v>ii</c:v>
                </c:pt>
                <c:pt idx="131">
                  <c:v>ii</c:v>
                </c:pt>
                <c:pt idx="132">
                  <c:v>ii</c:v>
                </c:pt>
                <c:pt idx="133">
                  <c:v>ii</c:v>
                </c:pt>
                <c:pt idx="136">
                  <c:v>iii</c:v>
                </c:pt>
                <c:pt idx="137">
                  <c:v>iii</c:v>
                </c:pt>
                <c:pt idx="138">
                  <c:v>iii</c:v>
                </c:pt>
                <c:pt idx="139">
                  <c:v>iii</c:v>
                </c:pt>
                <c:pt idx="140">
                  <c:v>iii</c:v>
                </c:pt>
                <c:pt idx="141">
                  <c:v>iii</c:v>
                </c:pt>
                <c:pt idx="143">
                  <c:v>iii</c:v>
                </c:pt>
                <c:pt idx="144">
                  <c:v>iii</c:v>
                </c:pt>
                <c:pt idx="145">
                  <c:v>iii</c:v>
                </c:pt>
                <c:pt idx="146">
                  <c:v>iii</c:v>
                </c:pt>
                <c:pt idx="147">
                  <c:v>iii</c:v>
                </c:pt>
                <c:pt idx="148">
                  <c:v>iii</c:v>
                </c:pt>
                <c:pt idx="151">
                  <c:v>iv</c:v>
                </c:pt>
                <c:pt idx="152">
                  <c:v>iv</c:v>
                </c:pt>
                <c:pt idx="153">
                  <c:v>iv</c:v>
                </c:pt>
                <c:pt idx="154">
                  <c:v>iv</c:v>
                </c:pt>
                <c:pt idx="155">
                  <c:v>iv</c:v>
                </c:pt>
                <c:pt idx="156">
                  <c:v>iv</c:v>
                </c:pt>
                <c:pt idx="158">
                  <c:v>iv</c:v>
                </c:pt>
                <c:pt idx="159">
                  <c:v>iv</c:v>
                </c:pt>
                <c:pt idx="160">
                  <c:v>iv</c:v>
                </c:pt>
                <c:pt idx="161">
                  <c:v>iv</c:v>
                </c:pt>
                <c:pt idx="162">
                  <c:v>iv</c:v>
                </c:pt>
                <c:pt idx="163">
                  <c:v>iv</c:v>
                </c:pt>
                <c:pt idx="166">
                  <c:v>v</c:v>
                </c:pt>
                <c:pt idx="168">
                  <c:v>v</c:v>
                </c:pt>
                <c:pt idx="169">
                  <c:v>v</c:v>
                </c:pt>
                <c:pt idx="170">
                  <c:v>v</c:v>
                </c:pt>
                <c:pt idx="171">
                  <c:v>v</c:v>
                </c:pt>
                <c:pt idx="172">
                  <c:v>v</c:v>
                </c:pt>
                <c:pt idx="174">
                  <c:v>v </c:v>
                </c:pt>
                <c:pt idx="175">
                  <c:v>v </c:v>
                </c:pt>
                <c:pt idx="176">
                  <c:v>v </c:v>
                </c:pt>
                <c:pt idx="177">
                  <c:v>v </c:v>
                </c:pt>
                <c:pt idx="178">
                  <c:v>v </c:v>
                </c:pt>
                <c:pt idx="179">
                  <c:v>v </c:v>
                </c:pt>
                <c:pt idx="182">
                  <c:v>vi</c:v>
                </c:pt>
                <c:pt idx="184">
                  <c:v>vi</c:v>
                </c:pt>
                <c:pt idx="185">
                  <c:v>vi</c:v>
                </c:pt>
                <c:pt idx="186">
                  <c:v>vi</c:v>
                </c:pt>
                <c:pt idx="187">
                  <c:v>vi</c:v>
                </c:pt>
                <c:pt idx="188">
                  <c:v>vi</c:v>
                </c:pt>
                <c:pt idx="189">
                  <c:v>vi</c:v>
                </c:pt>
                <c:pt idx="191">
                  <c:v>vi</c:v>
                </c:pt>
                <c:pt idx="192">
                  <c:v>vi</c:v>
                </c:pt>
                <c:pt idx="193">
                  <c:v>vi</c:v>
                </c:pt>
                <c:pt idx="194">
                  <c:v>vi</c:v>
                </c:pt>
                <c:pt idx="195">
                  <c:v>vi</c:v>
                </c:pt>
                <c:pt idx="196">
                  <c:v>vi</c:v>
                </c:pt>
                <c:pt idx="199">
                  <c:v>vii</c:v>
                </c:pt>
                <c:pt idx="200">
                  <c:v>vii</c:v>
                </c:pt>
                <c:pt idx="201">
                  <c:v>vii</c:v>
                </c:pt>
                <c:pt idx="202">
                  <c:v>vii</c:v>
                </c:pt>
                <c:pt idx="203">
                  <c:v>vii</c:v>
                </c:pt>
                <c:pt idx="204">
                  <c:v>vii</c:v>
                </c:pt>
                <c:pt idx="206">
                  <c:v>vii</c:v>
                </c:pt>
                <c:pt idx="207">
                  <c:v>vii</c:v>
                </c:pt>
                <c:pt idx="208">
                  <c:v>vii</c:v>
                </c:pt>
                <c:pt idx="209">
                  <c:v>vii</c:v>
                </c:pt>
                <c:pt idx="210">
                  <c:v>vii</c:v>
                </c:pt>
                <c:pt idx="211">
                  <c:v>vii</c:v>
                </c:pt>
                <c:pt idx="213">
                  <c:v>vii</c:v>
                </c:pt>
                <c:pt idx="214">
                  <c:v>vii</c:v>
                </c:pt>
                <c:pt idx="215">
                  <c:v>vii</c:v>
                </c:pt>
                <c:pt idx="216">
                  <c:v>vii</c:v>
                </c:pt>
                <c:pt idx="217">
                  <c:v>vii</c:v>
                </c:pt>
                <c:pt idx="218">
                  <c:v>vii</c:v>
                </c:pt>
                <c:pt idx="221">
                  <c:v>viii</c:v>
                </c:pt>
                <c:pt idx="222">
                  <c:v>viii</c:v>
                </c:pt>
                <c:pt idx="223">
                  <c:v>viii</c:v>
                </c:pt>
                <c:pt idx="224">
                  <c:v>viii</c:v>
                </c:pt>
                <c:pt idx="225">
                  <c:v>viii</c:v>
                </c:pt>
                <c:pt idx="226">
                  <c:v>viii</c:v>
                </c:pt>
                <c:pt idx="228">
                  <c:v>viii</c:v>
                </c:pt>
                <c:pt idx="229">
                  <c:v>viii</c:v>
                </c:pt>
                <c:pt idx="230">
                  <c:v>viii</c:v>
                </c:pt>
                <c:pt idx="231">
                  <c:v>viii</c:v>
                </c:pt>
                <c:pt idx="232">
                  <c:v>viii</c:v>
                </c:pt>
                <c:pt idx="233">
                  <c:v>viii</c:v>
                </c:pt>
              </c:strCache>
            </c:strRef>
          </c:cat>
          <c:val>
            <c:numRef>
              <c:f>'all data for charts'!$E$2:$E$235</c:f>
              <c:numCache>
                <c:formatCode>General</c:formatCode>
                <c:ptCount val="234"/>
                <c:pt idx="0">
                  <c:v>158</c:v>
                </c:pt>
                <c:pt idx="1">
                  <c:v>189</c:v>
                </c:pt>
                <c:pt idx="2">
                  <c:v>176</c:v>
                </c:pt>
                <c:pt idx="3">
                  <c:v>170</c:v>
                </c:pt>
                <c:pt idx="4">
                  <c:v>169</c:v>
                </c:pt>
                <c:pt idx="5">
                  <c:v>167</c:v>
                </c:pt>
                <c:pt idx="6">
                  <c:v>161</c:v>
                </c:pt>
                <c:pt idx="7">
                  <c:v>91</c:v>
                </c:pt>
                <c:pt idx="8">
                  <c:v>184</c:v>
                </c:pt>
                <c:pt idx="9">
                  <c:v>171</c:v>
                </c:pt>
                <c:pt idx="10">
                  <c:v>159</c:v>
                </c:pt>
                <c:pt idx="11">
                  <c:v>196</c:v>
                </c:pt>
                <c:pt idx="12">
                  <c:v>196</c:v>
                </c:pt>
                <c:pt idx="15">
                  <c:v>159</c:v>
                </c:pt>
                <c:pt idx="16">
                  <c:v>182</c:v>
                </c:pt>
                <c:pt idx="17">
                  <c:v>156</c:v>
                </c:pt>
                <c:pt idx="18">
                  <c:v>156</c:v>
                </c:pt>
                <c:pt idx="19">
                  <c:v>180</c:v>
                </c:pt>
                <c:pt idx="20">
                  <c:v>188</c:v>
                </c:pt>
                <c:pt idx="21">
                  <c:v>189</c:v>
                </c:pt>
                <c:pt idx="22">
                  <c:v>196</c:v>
                </c:pt>
                <c:pt idx="23">
                  <c:v>188</c:v>
                </c:pt>
                <c:pt idx="24">
                  <c:v>194</c:v>
                </c:pt>
                <c:pt idx="25">
                  <c:v>176</c:v>
                </c:pt>
                <c:pt idx="28">
                  <c:v>194</c:v>
                </c:pt>
                <c:pt idx="29">
                  <c:v>166</c:v>
                </c:pt>
                <c:pt idx="30">
                  <c:v>196</c:v>
                </c:pt>
                <c:pt idx="31">
                  <c:v>126</c:v>
                </c:pt>
                <c:pt idx="32">
                  <c:v>178</c:v>
                </c:pt>
                <c:pt idx="33">
                  <c:v>141</c:v>
                </c:pt>
                <c:pt idx="34">
                  <c:v>161</c:v>
                </c:pt>
                <c:pt idx="35">
                  <c:v>156</c:v>
                </c:pt>
                <c:pt idx="36">
                  <c:v>186</c:v>
                </c:pt>
                <c:pt idx="37">
                  <c:v>177</c:v>
                </c:pt>
                <c:pt idx="38">
                  <c:v>187</c:v>
                </c:pt>
                <c:pt idx="39">
                  <c:v>139</c:v>
                </c:pt>
                <c:pt idx="42">
                  <c:v>167</c:v>
                </c:pt>
                <c:pt idx="43">
                  <c:v>183</c:v>
                </c:pt>
                <c:pt idx="44">
                  <c:v>188</c:v>
                </c:pt>
                <c:pt idx="45">
                  <c:v>171</c:v>
                </c:pt>
                <c:pt idx="46">
                  <c:v>167</c:v>
                </c:pt>
                <c:pt idx="47">
                  <c:v>148</c:v>
                </c:pt>
                <c:pt idx="48">
                  <c:v>171</c:v>
                </c:pt>
                <c:pt idx="49">
                  <c:v>161</c:v>
                </c:pt>
                <c:pt idx="50">
                  <c:v>189</c:v>
                </c:pt>
                <c:pt idx="51">
                  <c:v>169</c:v>
                </c:pt>
                <c:pt idx="54">
                  <c:v>198</c:v>
                </c:pt>
                <c:pt idx="55">
                  <c:v>172</c:v>
                </c:pt>
                <c:pt idx="56">
                  <c:v>175</c:v>
                </c:pt>
                <c:pt idx="57">
                  <c:v>156</c:v>
                </c:pt>
                <c:pt idx="58">
                  <c:v>180</c:v>
                </c:pt>
                <c:pt idx="59">
                  <c:v>193</c:v>
                </c:pt>
                <c:pt idx="60">
                  <c:v>201</c:v>
                </c:pt>
                <c:pt idx="61">
                  <c:v>190</c:v>
                </c:pt>
                <c:pt idx="62">
                  <c:v>175</c:v>
                </c:pt>
                <c:pt idx="63">
                  <c:v>173</c:v>
                </c:pt>
                <c:pt idx="64">
                  <c:v>199</c:v>
                </c:pt>
                <c:pt idx="65">
                  <c:v>195</c:v>
                </c:pt>
                <c:pt idx="68">
                  <c:v>203</c:v>
                </c:pt>
                <c:pt idx="69">
                  <c:v>182</c:v>
                </c:pt>
                <c:pt idx="70">
                  <c:v>186</c:v>
                </c:pt>
                <c:pt idx="71">
                  <c:v>189</c:v>
                </c:pt>
                <c:pt idx="72">
                  <c:v>181</c:v>
                </c:pt>
                <c:pt idx="73">
                  <c:v>191</c:v>
                </c:pt>
                <c:pt idx="74">
                  <c:v>193</c:v>
                </c:pt>
                <c:pt idx="75">
                  <c:v>196</c:v>
                </c:pt>
                <c:pt idx="76">
                  <c:v>201</c:v>
                </c:pt>
                <c:pt idx="77">
                  <c:v>180</c:v>
                </c:pt>
                <c:pt idx="78">
                  <c:v>183</c:v>
                </c:pt>
                <c:pt idx="81">
                  <c:v>195</c:v>
                </c:pt>
                <c:pt idx="82">
                  <c:v>153</c:v>
                </c:pt>
                <c:pt idx="83">
                  <c:v>184</c:v>
                </c:pt>
                <c:pt idx="84">
                  <c:v>190</c:v>
                </c:pt>
                <c:pt idx="85">
                  <c:v>169</c:v>
                </c:pt>
                <c:pt idx="86">
                  <c:v>172</c:v>
                </c:pt>
                <c:pt idx="87">
                  <c:v>136</c:v>
                </c:pt>
                <c:pt idx="97">
                  <c:v>0</c:v>
                </c:pt>
                <c:pt idx="98">
                  <c:v>190</c:v>
                </c:pt>
                <c:pt idx="99">
                  <c:v>219</c:v>
                </c:pt>
                <c:pt idx="100">
                  <c:v>198</c:v>
                </c:pt>
                <c:pt idx="101">
                  <c:v>202</c:v>
                </c:pt>
                <c:pt idx="102">
                  <c:v>205</c:v>
                </c:pt>
                <c:pt idx="103">
                  <c:v>189</c:v>
                </c:pt>
                <c:pt idx="104">
                  <c:v>7</c:v>
                </c:pt>
                <c:pt idx="106">
                  <c:v>202</c:v>
                </c:pt>
                <c:pt idx="107">
                  <c:v>180</c:v>
                </c:pt>
                <c:pt idx="108">
                  <c:v>192</c:v>
                </c:pt>
                <c:pt idx="109">
                  <c:v>215</c:v>
                </c:pt>
                <c:pt idx="110">
                  <c:v>115</c:v>
                </c:pt>
                <c:pt idx="111">
                  <c:v>198</c:v>
                </c:pt>
                <c:pt idx="113">
                  <c:v>195</c:v>
                </c:pt>
                <c:pt idx="114">
                  <c:v>212</c:v>
                </c:pt>
                <c:pt idx="115">
                  <c:v>206</c:v>
                </c:pt>
                <c:pt idx="116">
                  <c:v>215</c:v>
                </c:pt>
                <c:pt idx="117">
                  <c:v>201</c:v>
                </c:pt>
                <c:pt idx="118">
                  <c:v>205</c:v>
                </c:pt>
                <c:pt idx="121">
                  <c:v>192</c:v>
                </c:pt>
                <c:pt idx="122">
                  <c:v>215</c:v>
                </c:pt>
                <c:pt idx="123">
                  <c:v>198</c:v>
                </c:pt>
                <c:pt idx="124">
                  <c:v>213</c:v>
                </c:pt>
                <c:pt idx="125">
                  <c:v>200</c:v>
                </c:pt>
                <c:pt idx="126">
                  <c:v>201</c:v>
                </c:pt>
                <c:pt idx="128">
                  <c:v>199</c:v>
                </c:pt>
                <c:pt idx="129">
                  <c:v>186</c:v>
                </c:pt>
                <c:pt idx="130">
                  <c:v>202</c:v>
                </c:pt>
                <c:pt idx="131">
                  <c:v>163</c:v>
                </c:pt>
                <c:pt idx="132">
                  <c:v>170</c:v>
                </c:pt>
                <c:pt idx="133">
                  <c:v>207</c:v>
                </c:pt>
                <c:pt idx="136">
                  <c:v>214</c:v>
                </c:pt>
                <c:pt idx="137">
                  <c:v>200</c:v>
                </c:pt>
                <c:pt idx="138">
                  <c:v>170</c:v>
                </c:pt>
                <c:pt idx="139">
                  <c:v>206</c:v>
                </c:pt>
                <c:pt idx="140">
                  <c:v>190</c:v>
                </c:pt>
                <c:pt idx="141">
                  <c:v>162</c:v>
                </c:pt>
                <c:pt idx="143">
                  <c:v>170</c:v>
                </c:pt>
                <c:pt idx="144">
                  <c:v>180</c:v>
                </c:pt>
                <c:pt idx="145">
                  <c:v>193</c:v>
                </c:pt>
                <c:pt idx="146">
                  <c:v>185</c:v>
                </c:pt>
                <c:pt idx="147">
                  <c:v>187</c:v>
                </c:pt>
                <c:pt idx="148">
                  <c:v>171</c:v>
                </c:pt>
                <c:pt idx="151">
                  <c:v>73</c:v>
                </c:pt>
                <c:pt idx="152">
                  <c:v>195</c:v>
                </c:pt>
                <c:pt idx="153">
                  <c:v>194</c:v>
                </c:pt>
                <c:pt idx="154">
                  <c:v>178</c:v>
                </c:pt>
                <c:pt idx="155">
                  <c:v>197</c:v>
                </c:pt>
                <c:pt idx="156">
                  <c:v>170</c:v>
                </c:pt>
                <c:pt idx="158">
                  <c:v>153</c:v>
                </c:pt>
                <c:pt idx="159">
                  <c:v>191</c:v>
                </c:pt>
                <c:pt idx="160">
                  <c:v>193</c:v>
                </c:pt>
                <c:pt idx="161">
                  <c:v>194</c:v>
                </c:pt>
                <c:pt idx="162">
                  <c:v>154</c:v>
                </c:pt>
                <c:pt idx="163">
                  <c:v>199</c:v>
                </c:pt>
                <c:pt idx="166">
                  <c:v>198</c:v>
                </c:pt>
                <c:pt idx="168">
                  <c:v>185</c:v>
                </c:pt>
                <c:pt idx="169">
                  <c:v>205</c:v>
                </c:pt>
                <c:pt idx="170">
                  <c:v>194</c:v>
                </c:pt>
                <c:pt idx="171">
                  <c:v>197</c:v>
                </c:pt>
                <c:pt idx="172">
                  <c:v>203</c:v>
                </c:pt>
                <c:pt idx="174">
                  <c:v>187</c:v>
                </c:pt>
                <c:pt idx="175">
                  <c:v>185</c:v>
                </c:pt>
                <c:pt idx="176">
                  <c:v>182</c:v>
                </c:pt>
                <c:pt idx="177">
                  <c:v>188</c:v>
                </c:pt>
                <c:pt idx="178">
                  <c:v>180</c:v>
                </c:pt>
                <c:pt idx="179">
                  <c:v>203</c:v>
                </c:pt>
                <c:pt idx="182">
                  <c:v>200</c:v>
                </c:pt>
                <c:pt idx="184">
                  <c:v>193</c:v>
                </c:pt>
                <c:pt idx="185">
                  <c:v>173</c:v>
                </c:pt>
                <c:pt idx="186">
                  <c:v>202</c:v>
                </c:pt>
                <c:pt idx="187">
                  <c:v>181</c:v>
                </c:pt>
                <c:pt idx="188">
                  <c:v>205</c:v>
                </c:pt>
                <c:pt idx="189">
                  <c:v>191</c:v>
                </c:pt>
                <c:pt idx="191">
                  <c:v>207</c:v>
                </c:pt>
                <c:pt idx="192">
                  <c:v>204</c:v>
                </c:pt>
                <c:pt idx="193">
                  <c:v>206</c:v>
                </c:pt>
                <c:pt idx="194">
                  <c:v>207</c:v>
                </c:pt>
                <c:pt idx="195">
                  <c:v>178</c:v>
                </c:pt>
                <c:pt idx="196">
                  <c:v>195</c:v>
                </c:pt>
                <c:pt idx="199">
                  <c:v>187</c:v>
                </c:pt>
                <c:pt idx="200">
                  <c:v>175</c:v>
                </c:pt>
                <c:pt idx="201">
                  <c:v>178</c:v>
                </c:pt>
                <c:pt idx="202">
                  <c:v>188</c:v>
                </c:pt>
                <c:pt idx="203">
                  <c:v>199</c:v>
                </c:pt>
                <c:pt idx="204">
                  <c:v>205</c:v>
                </c:pt>
                <c:pt idx="206">
                  <c:v>165</c:v>
                </c:pt>
                <c:pt idx="207">
                  <c:v>179</c:v>
                </c:pt>
                <c:pt idx="208">
                  <c:v>184</c:v>
                </c:pt>
                <c:pt idx="209">
                  <c:v>199</c:v>
                </c:pt>
                <c:pt idx="210">
                  <c:v>194</c:v>
                </c:pt>
                <c:pt idx="211">
                  <c:v>199</c:v>
                </c:pt>
                <c:pt idx="213">
                  <c:v>171</c:v>
                </c:pt>
                <c:pt idx="214">
                  <c:v>194</c:v>
                </c:pt>
                <c:pt idx="215">
                  <c:v>207</c:v>
                </c:pt>
                <c:pt idx="216">
                  <c:v>208</c:v>
                </c:pt>
                <c:pt idx="217">
                  <c:v>186</c:v>
                </c:pt>
                <c:pt idx="218">
                  <c:v>164</c:v>
                </c:pt>
                <c:pt idx="221">
                  <c:v>202</c:v>
                </c:pt>
                <c:pt idx="222">
                  <c:v>109</c:v>
                </c:pt>
                <c:pt idx="223">
                  <c:v>177</c:v>
                </c:pt>
                <c:pt idx="224">
                  <c:v>202</c:v>
                </c:pt>
                <c:pt idx="225">
                  <c:v>194</c:v>
                </c:pt>
                <c:pt idx="226">
                  <c:v>191</c:v>
                </c:pt>
                <c:pt idx="228">
                  <c:v>179</c:v>
                </c:pt>
                <c:pt idx="229">
                  <c:v>174</c:v>
                </c:pt>
                <c:pt idx="230">
                  <c:v>193</c:v>
                </c:pt>
                <c:pt idx="231">
                  <c:v>169</c:v>
                </c:pt>
                <c:pt idx="232">
                  <c:v>188</c:v>
                </c:pt>
                <c:pt idx="233">
                  <c:v>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90-C14B-B75F-E3B5B1DD78B6}"/>
            </c:ext>
          </c:extLst>
        </c:ser>
        <c:ser>
          <c:idx val="3"/>
          <c:order val="3"/>
          <c:tx>
            <c:strRef>
              <c:f>'all data for charts'!$F$1</c:f>
              <c:strCache>
                <c:ptCount val="1"/>
                <c:pt idx="0">
                  <c:v>one porrifolius allele silenced</c:v>
                </c:pt>
              </c:strCache>
            </c:strRef>
          </c:tx>
          <c:spPr>
            <a:solidFill>
              <a:srgbClr val="FE29FE"/>
            </a:solidFill>
            <a:ln>
              <a:noFill/>
            </a:ln>
            <a:effectLst/>
          </c:spPr>
          <c:invertIfNegative val="0"/>
          <c:cat>
            <c:strRef>
              <c:f>'all data for charts'!$B$2:$B$235</c:f>
              <c:strCache>
                <c:ptCount val="234"/>
                <c:pt idx="0">
                  <c:v>E</c:v>
                </c:pt>
                <c:pt idx="1">
                  <c:v>E</c:v>
                </c:pt>
                <c:pt idx="2">
                  <c:v>E</c:v>
                </c:pt>
                <c:pt idx="3">
                  <c:v>E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F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F</c:v>
                </c:pt>
                <c:pt idx="24">
                  <c:v>F</c:v>
                </c:pt>
                <c:pt idx="25">
                  <c:v>F</c:v>
                </c:pt>
                <c:pt idx="28">
                  <c:v>G</c:v>
                </c:pt>
                <c:pt idx="29">
                  <c:v>G</c:v>
                </c:pt>
                <c:pt idx="30">
                  <c:v>G</c:v>
                </c:pt>
                <c:pt idx="31">
                  <c:v>G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38">
                  <c:v>G</c:v>
                </c:pt>
                <c:pt idx="39">
                  <c:v>G</c:v>
                </c:pt>
                <c:pt idx="42">
                  <c:v>J</c:v>
                </c:pt>
                <c:pt idx="43">
                  <c:v>J</c:v>
                </c:pt>
                <c:pt idx="44">
                  <c:v>J</c:v>
                </c:pt>
                <c:pt idx="45">
                  <c:v>J</c:v>
                </c:pt>
                <c:pt idx="46">
                  <c:v>J</c:v>
                </c:pt>
                <c:pt idx="47">
                  <c:v>J</c:v>
                </c:pt>
                <c:pt idx="48">
                  <c:v>J</c:v>
                </c:pt>
                <c:pt idx="49">
                  <c:v>J</c:v>
                </c:pt>
                <c:pt idx="50">
                  <c:v>J</c:v>
                </c:pt>
                <c:pt idx="51">
                  <c:v>J</c:v>
                </c:pt>
                <c:pt idx="54">
                  <c:v>K</c:v>
                </c:pt>
                <c:pt idx="55">
                  <c:v>K</c:v>
                </c:pt>
                <c:pt idx="56">
                  <c:v>K</c:v>
                </c:pt>
                <c:pt idx="57">
                  <c:v>K</c:v>
                </c:pt>
                <c:pt idx="58">
                  <c:v>K</c:v>
                </c:pt>
                <c:pt idx="59">
                  <c:v>K</c:v>
                </c:pt>
                <c:pt idx="60">
                  <c:v>K</c:v>
                </c:pt>
                <c:pt idx="61">
                  <c:v>K</c:v>
                </c:pt>
                <c:pt idx="62">
                  <c:v>K</c:v>
                </c:pt>
                <c:pt idx="63">
                  <c:v>K</c:v>
                </c:pt>
                <c:pt idx="64">
                  <c:v>K</c:v>
                </c:pt>
                <c:pt idx="65">
                  <c:v>K</c:v>
                </c:pt>
                <c:pt idx="68">
                  <c:v>L</c:v>
                </c:pt>
                <c:pt idx="69">
                  <c:v>L</c:v>
                </c:pt>
                <c:pt idx="70">
                  <c:v>L</c:v>
                </c:pt>
                <c:pt idx="71">
                  <c:v>L</c:v>
                </c:pt>
                <c:pt idx="72">
                  <c:v>L</c:v>
                </c:pt>
                <c:pt idx="73">
                  <c:v>L</c:v>
                </c:pt>
                <c:pt idx="74">
                  <c:v>L</c:v>
                </c:pt>
                <c:pt idx="75">
                  <c:v>L</c:v>
                </c:pt>
                <c:pt idx="76">
                  <c:v>L</c:v>
                </c:pt>
                <c:pt idx="77">
                  <c:v>L</c:v>
                </c:pt>
                <c:pt idx="78">
                  <c:v>L</c:v>
                </c:pt>
                <c:pt idx="81">
                  <c:v>M</c:v>
                </c:pt>
                <c:pt idx="82">
                  <c:v>M</c:v>
                </c:pt>
                <c:pt idx="83">
                  <c:v>M</c:v>
                </c:pt>
                <c:pt idx="84">
                  <c:v>M</c:v>
                </c:pt>
                <c:pt idx="85">
                  <c:v>M</c:v>
                </c:pt>
                <c:pt idx="86">
                  <c:v>M</c:v>
                </c:pt>
                <c:pt idx="87">
                  <c:v>M</c:v>
                </c:pt>
                <c:pt idx="97">
                  <c:v>Population or Line</c:v>
                </c:pt>
                <c:pt idx="98">
                  <c:v>i</c:v>
                </c:pt>
                <c:pt idx="99">
                  <c:v>i</c:v>
                </c:pt>
                <c:pt idx="100">
                  <c:v>i</c:v>
                </c:pt>
                <c:pt idx="101">
                  <c:v>i</c:v>
                </c:pt>
                <c:pt idx="102">
                  <c:v>i</c:v>
                </c:pt>
                <c:pt idx="103">
                  <c:v>i</c:v>
                </c:pt>
                <c:pt idx="104">
                  <c:v>i</c:v>
                </c:pt>
                <c:pt idx="106">
                  <c:v>i</c:v>
                </c:pt>
                <c:pt idx="107">
                  <c:v>i</c:v>
                </c:pt>
                <c:pt idx="108">
                  <c:v>i</c:v>
                </c:pt>
                <c:pt idx="109">
                  <c:v>i</c:v>
                </c:pt>
                <c:pt idx="110">
                  <c:v>i</c:v>
                </c:pt>
                <c:pt idx="111">
                  <c:v>i</c:v>
                </c:pt>
                <c:pt idx="113">
                  <c:v>i</c:v>
                </c:pt>
                <c:pt idx="114">
                  <c:v>i</c:v>
                </c:pt>
                <c:pt idx="115">
                  <c:v>i</c:v>
                </c:pt>
                <c:pt idx="116">
                  <c:v>i</c:v>
                </c:pt>
                <c:pt idx="117">
                  <c:v>i</c:v>
                </c:pt>
                <c:pt idx="118">
                  <c:v>i</c:v>
                </c:pt>
                <c:pt idx="121">
                  <c:v>ii</c:v>
                </c:pt>
                <c:pt idx="122">
                  <c:v>ii</c:v>
                </c:pt>
                <c:pt idx="123">
                  <c:v>ii</c:v>
                </c:pt>
                <c:pt idx="124">
                  <c:v>ii</c:v>
                </c:pt>
                <c:pt idx="125">
                  <c:v>ii</c:v>
                </c:pt>
                <c:pt idx="126">
                  <c:v>ii</c:v>
                </c:pt>
                <c:pt idx="128">
                  <c:v>ii</c:v>
                </c:pt>
                <c:pt idx="129">
                  <c:v>ii</c:v>
                </c:pt>
                <c:pt idx="130">
                  <c:v>ii</c:v>
                </c:pt>
                <c:pt idx="131">
                  <c:v>ii</c:v>
                </c:pt>
                <c:pt idx="132">
                  <c:v>ii</c:v>
                </c:pt>
                <c:pt idx="133">
                  <c:v>ii</c:v>
                </c:pt>
                <c:pt idx="136">
                  <c:v>iii</c:v>
                </c:pt>
                <c:pt idx="137">
                  <c:v>iii</c:v>
                </c:pt>
                <c:pt idx="138">
                  <c:v>iii</c:v>
                </c:pt>
                <c:pt idx="139">
                  <c:v>iii</c:v>
                </c:pt>
                <c:pt idx="140">
                  <c:v>iii</c:v>
                </c:pt>
                <c:pt idx="141">
                  <c:v>iii</c:v>
                </c:pt>
                <c:pt idx="143">
                  <c:v>iii</c:v>
                </c:pt>
                <c:pt idx="144">
                  <c:v>iii</c:v>
                </c:pt>
                <c:pt idx="145">
                  <c:v>iii</c:v>
                </c:pt>
                <c:pt idx="146">
                  <c:v>iii</c:v>
                </c:pt>
                <c:pt idx="147">
                  <c:v>iii</c:v>
                </c:pt>
                <c:pt idx="148">
                  <c:v>iii</c:v>
                </c:pt>
                <c:pt idx="151">
                  <c:v>iv</c:v>
                </c:pt>
                <c:pt idx="152">
                  <c:v>iv</c:v>
                </c:pt>
                <c:pt idx="153">
                  <c:v>iv</c:v>
                </c:pt>
                <c:pt idx="154">
                  <c:v>iv</c:v>
                </c:pt>
                <c:pt idx="155">
                  <c:v>iv</c:v>
                </c:pt>
                <c:pt idx="156">
                  <c:v>iv</c:v>
                </c:pt>
                <c:pt idx="158">
                  <c:v>iv</c:v>
                </c:pt>
                <c:pt idx="159">
                  <c:v>iv</c:v>
                </c:pt>
                <c:pt idx="160">
                  <c:v>iv</c:v>
                </c:pt>
                <c:pt idx="161">
                  <c:v>iv</c:v>
                </c:pt>
                <c:pt idx="162">
                  <c:v>iv</c:v>
                </c:pt>
                <c:pt idx="163">
                  <c:v>iv</c:v>
                </c:pt>
                <c:pt idx="166">
                  <c:v>v</c:v>
                </c:pt>
                <c:pt idx="168">
                  <c:v>v</c:v>
                </c:pt>
                <c:pt idx="169">
                  <c:v>v</c:v>
                </c:pt>
                <c:pt idx="170">
                  <c:v>v</c:v>
                </c:pt>
                <c:pt idx="171">
                  <c:v>v</c:v>
                </c:pt>
                <c:pt idx="172">
                  <c:v>v</c:v>
                </c:pt>
                <c:pt idx="174">
                  <c:v>v </c:v>
                </c:pt>
                <c:pt idx="175">
                  <c:v>v </c:v>
                </c:pt>
                <c:pt idx="176">
                  <c:v>v </c:v>
                </c:pt>
                <c:pt idx="177">
                  <c:v>v </c:v>
                </c:pt>
                <c:pt idx="178">
                  <c:v>v </c:v>
                </c:pt>
                <c:pt idx="179">
                  <c:v>v </c:v>
                </c:pt>
                <c:pt idx="182">
                  <c:v>vi</c:v>
                </c:pt>
                <c:pt idx="184">
                  <c:v>vi</c:v>
                </c:pt>
                <c:pt idx="185">
                  <c:v>vi</c:v>
                </c:pt>
                <c:pt idx="186">
                  <c:v>vi</c:v>
                </c:pt>
                <c:pt idx="187">
                  <c:v>vi</c:v>
                </c:pt>
                <c:pt idx="188">
                  <c:v>vi</c:v>
                </c:pt>
                <c:pt idx="189">
                  <c:v>vi</c:v>
                </c:pt>
                <c:pt idx="191">
                  <c:v>vi</c:v>
                </c:pt>
                <c:pt idx="192">
                  <c:v>vi</c:v>
                </c:pt>
                <c:pt idx="193">
                  <c:v>vi</c:v>
                </c:pt>
                <c:pt idx="194">
                  <c:v>vi</c:v>
                </c:pt>
                <c:pt idx="195">
                  <c:v>vi</c:v>
                </c:pt>
                <c:pt idx="196">
                  <c:v>vi</c:v>
                </c:pt>
                <c:pt idx="199">
                  <c:v>vii</c:v>
                </c:pt>
                <c:pt idx="200">
                  <c:v>vii</c:v>
                </c:pt>
                <c:pt idx="201">
                  <c:v>vii</c:v>
                </c:pt>
                <c:pt idx="202">
                  <c:v>vii</c:v>
                </c:pt>
                <c:pt idx="203">
                  <c:v>vii</c:v>
                </c:pt>
                <c:pt idx="204">
                  <c:v>vii</c:v>
                </c:pt>
                <c:pt idx="206">
                  <c:v>vii</c:v>
                </c:pt>
                <c:pt idx="207">
                  <c:v>vii</c:v>
                </c:pt>
                <c:pt idx="208">
                  <c:v>vii</c:v>
                </c:pt>
                <c:pt idx="209">
                  <c:v>vii</c:v>
                </c:pt>
                <c:pt idx="210">
                  <c:v>vii</c:v>
                </c:pt>
                <c:pt idx="211">
                  <c:v>vii</c:v>
                </c:pt>
                <c:pt idx="213">
                  <c:v>vii</c:v>
                </c:pt>
                <c:pt idx="214">
                  <c:v>vii</c:v>
                </c:pt>
                <c:pt idx="215">
                  <c:v>vii</c:v>
                </c:pt>
                <c:pt idx="216">
                  <c:v>vii</c:v>
                </c:pt>
                <c:pt idx="217">
                  <c:v>vii</c:v>
                </c:pt>
                <c:pt idx="218">
                  <c:v>vii</c:v>
                </c:pt>
                <c:pt idx="221">
                  <c:v>viii</c:v>
                </c:pt>
                <c:pt idx="222">
                  <c:v>viii</c:v>
                </c:pt>
                <c:pt idx="223">
                  <c:v>viii</c:v>
                </c:pt>
                <c:pt idx="224">
                  <c:v>viii</c:v>
                </c:pt>
                <c:pt idx="225">
                  <c:v>viii</c:v>
                </c:pt>
                <c:pt idx="226">
                  <c:v>viii</c:v>
                </c:pt>
                <c:pt idx="228">
                  <c:v>viii</c:v>
                </c:pt>
                <c:pt idx="229">
                  <c:v>viii</c:v>
                </c:pt>
                <c:pt idx="230">
                  <c:v>viii</c:v>
                </c:pt>
                <c:pt idx="231">
                  <c:v>viii</c:v>
                </c:pt>
                <c:pt idx="232">
                  <c:v>viii</c:v>
                </c:pt>
                <c:pt idx="233">
                  <c:v>viii</c:v>
                </c:pt>
              </c:strCache>
            </c:strRef>
          </c:cat>
          <c:val>
            <c:numRef>
              <c:f>'all data for charts'!$F$2:$F$235</c:f>
              <c:numCache>
                <c:formatCode>General</c:formatCode>
                <c:ptCount val="234"/>
                <c:pt idx="0">
                  <c:v>11</c:v>
                </c:pt>
                <c:pt idx="1">
                  <c:v>4</c:v>
                </c:pt>
                <c:pt idx="2">
                  <c:v>5</c:v>
                </c:pt>
                <c:pt idx="3">
                  <c:v>17</c:v>
                </c:pt>
                <c:pt idx="4">
                  <c:v>9</c:v>
                </c:pt>
                <c:pt idx="5">
                  <c:v>7</c:v>
                </c:pt>
                <c:pt idx="6">
                  <c:v>3</c:v>
                </c:pt>
                <c:pt idx="7">
                  <c:v>1</c:v>
                </c:pt>
                <c:pt idx="8">
                  <c:v>7</c:v>
                </c:pt>
                <c:pt idx="9">
                  <c:v>4</c:v>
                </c:pt>
                <c:pt idx="10">
                  <c:v>10</c:v>
                </c:pt>
                <c:pt idx="11">
                  <c:v>5</c:v>
                </c:pt>
                <c:pt idx="12">
                  <c:v>8</c:v>
                </c:pt>
                <c:pt idx="15">
                  <c:v>3</c:v>
                </c:pt>
                <c:pt idx="16">
                  <c:v>9</c:v>
                </c:pt>
                <c:pt idx="17">
                  <c:v>8</c:v>
                </c:pt>
                <c:pt idx="18">
                  <c:v>8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4</c:v>
                </c:pt>
                <c:pt idx="23">
                  <c:v>7</c:v>
                </c:pt>
                <c:pt idx="24">
                  <c:v>10</c:v>
                </c:pt>
                <c:pt idx="25">
                  <c:v>5</c:v>
                </c:pt>
                <c:pt idx="28">
                  <c:v>6</c:v>
                </c:pt>
                <c:pt idx="29">
                  <c:v>4</c:v>
                </c:pt>
                <c:pt idx="30">
                  <c:v>6</c:v>
                </c:pt>
                <c:pt idx="31">
                  <c:v>6</c:v>
                </c:pt>
                <c:pt idx="32">
                  <c:v>9</c:v>
                </c:pt>
                <c:pt idx="33">
                  <c:v>5</c:v>
                </c:pt>
                <c:pt idx="34">
                  <c:v>5</c:v>
                </c:pt>
                <c:pt idx="35">
                  <c:v>8</c:v>
                </c:pt>
                <c:pt idx="36">
                  <c:v>6</c:v>
                </c:pt>
                <c:pt idx="37">
                  <c:v>2</c:v>
                </c:pt>
                <c:pt idx="38">
                  <c:v>7</c:v>
                </c:pt>
                <c:pt idx="39">
                  <c:v>8</c:v>
                </c:pt>
                <c:pt idx="42">
                  <c:v>7</c:v>
                </c:pt>
                <c:pt idx="43">
                  <c:v>7</c:v>
                </c:pt>
                <c:pt idx="44">
                  <c:v>5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6</c:v>
                </c:pt>
                <c:pt idx="49">
                  <c:v>15</c:v>
                </c:pt>
                <c:pt idx="50">
                  <c:v>6</c:v>
                </c:pt>
                <c:pt idx="51">
                  <c:v>7</c:v>
                </c:pt>
                <c:pt idx="54">
                  <c:v>6</c:v>
                </c:pt>
                <c:pt idx="55">
                  <c:v>6</c:v>
                </c:pt>
                <c:pt idx="56">
                  <c:v>5</c:v>
                </c:pt>
                <c:pt idx="57">
                  <c:v>5</c:v>
                </c:pt>
                <c:pt idx="58">
                  <c:v>4</c:v>
                </c:pt>
                <c:pt idx="59">
                  <c:v>2</c:v>
                </c:pt>
                <c:pt idx="60">
                  <c:v>3</c:v>
                </c:pt>
                <c:pt idx="61">
                  <c:v>4</c:v>
                </c:pt>
                <c:pt idx="62">
                  <c:v>4</c:v>
                </c:pt>
                <c:pt idx="63">
                  <c:v>6</c:v>
                </c:pt>
                <c:pt idx="64">
                  <c:v>8</c:v>
                </c:pt>
                <c:pt idx="65">
                  <c:v>8</c:v>
                </c:pt>
                <c:pt idx="68">
                  <c:v>10</c:v>
                </c:pt>
                <c:pt idx="69">
                  <c:v>8</c:v>
                </c:pt>
                <c:pt idx="70">
                  <c:v>7</c:v>
                </c:pt>
                <c:pt idx="71">
                  <c:v>9</c:v>
                </c:pt>
                <c:pt idx="72">
                  <c:v>9</c:v>
                </c:pt>
                <c:pt idx="73">
                  <c:v>7</c:v>
                </c:pt>
                <c:pt idx="74">
                  <c:v>5</c:v>
                </c:pt>
                <c:pt idx="75">
                  <c:v>4</c:v>
                </c:pt>
                <c:pt idx="76">
                  <c:v>5</c:v>
                </c:pt>
                <c:pt idx="77">
                  <c:v>3</c:v>
                </c:pt>
                <c:pt idx="78">
                  <c:v>3</c:v>
                </c:pt>
                <c:pt idx="81">
                  <c:v>7</c:v>
                </c:pt>
                <c:pt idx="82">
                  <c:v>6</c:v>
                </c:pt>
                <c:pt idx="83">
                  <c:v>5</c:v>
                </c:pt>
                <c:pt idx="84">
                  <c:v>4</c:v>
                </c:pt>
                <c:pt idx="85">
                  <c:v>8</c:v>
                </c:pt>
                <c:pt idx="86">
                  <c:v>10</c:v>
                </c:pt>
                <c:pt idx="87">
                  <c:v>11</c:v>
                </c:pt>
                <c:pt idx="97">
                  <c:v>0</c:v>
                </c:pt>
                <c:pt idx="98">
                  <c:v>7</c:v>
                </c:pt>
                <c:pt idx="99">
                  <c:v>4</c:v>
                </c:pt>
                <c:pt idx="100">
                  <c:v>6</c:v>
                </c:pt>
                <c:pt idx="101">
                  <c:v>2</c:v>
                </c:pt>
                <c:pt idx="102">
                  <c:v>4</c:v>
                </c:pt>
                <c:pt idx="103">
                  <c:v>4</c:v>
                </c:pt>
                <c:pt idx="104">
                  <c:v>6</c:v>
                </c:pt>
                <c:pt idx="106">
                  <c:v>6</c:v>
                </c:pt>
                <c:pt idx="107">
                  <c:v>5</c:v>
                </c:pt>
                <c:pt idx="108">
                  <c:v>6</c:v>
                </c:pt>
                <c:pt idx="109">
                  <c:v>5</c:v>
                </c:pt>
                <c:pt idx="110">
                  <c:v>6</c:v>
                </c:pt>
                <c:pt idx="111">
                  <c:v>8</c:v>
                </c:pt>
                <c:pt idx="113">
                  <c:v>2</c:v>
                </c:pt>
                <c:pt idx="114">
                  <c:v>4</c:v>
                </c:pt>
                <c:pt idx="115">
                  <c:v>3</c:v>
                </c:pt>
                <c:pt idx="116">
                  <c:v>2</c:v>
                </c:pt>
                <c:pt idx="117">
                  <c:v>4</c:v>
                </c:pt>
                <c:pt idx="118">
                  <c:v>4</c:v>
                </c:pt>
                <c:pt idx="121">
                  <c:v>4</c:v>
                </c:pt>
                <c:pt idx="122">
                  <c:v>5</c:v>
                </c:pt>
                <c:pt idx="123">
                  <c:v>1</c:v>
                </c:pt>
                <c:pt idx="124">
                  <c:v>4</c:v>
                </c:pt>
                <c:pt idx="125">
                  <c:v>10</c:v>
                </c:pt>
                <c:pt idx="126">
                  <c:v>3</c:v>
                </c:pt>
                <c:pt idx="128">
                  <c:v>2</c:v>
                </c:pt>
                <c:pt idx="129">
                  <c:v>5</c:v>
                </c:pt>
                <c:pt idx="130">
                  <c:v>7</c:v>
                </c:pt>
                <c:pt idx="131">
                  <c:v>7</c:v>
                </c:pt>
                <c:pt idx="132">
                  <c:v>5</c:v>
                </c:pt>
                <c:pt idx="133">
                  <c:v>7</c:v>
                </c:pt>
                <c:pt idx="136">
                  <c:v>5</c:v>
                </c:pt>
                <c:pt idx="137">
                  <c:v>5</c:v>
                </c:pt>
                <c:pt idx="138">
                  <c:v>4</c:v>
                </c:pt>
                <c:pt idx="139">
                  <c:v>6</c:v>
                </c:pt>
                <c:pt idx="140">
                  <c:v>7</c:v>
                </c:pt>
                <c:pt idx="141">
                  <c:v>6</c:v>
                </c:pt>
                <c:pt idx="143">
                  <c:v>5</c:v>
                </c:pt>
                <c:pt idx="144">
                  <c:v>4</c:v>
                </c:pt>
                <c:pt idx="145">
                  <c:v>3</c:v>
                </c:pt>
                <c:pt idx="146">
                  <c:v>11</c:v>
                </c:pt>
                <c:pt idx="147">
                  <c:v>6</c:v>
                </c:pt>
                <c:pt idx="148">
                  <c:v>5</c:v>
                </c:pt>
                <c:pt idx="151">
                  <c:v>28</c:v>
                </c:pt>
                <c:pt idx="152">
                  <c:v>2</c:v>
                </c:pt>
                <c:pt idx="153">
                  <c:v>2</c:v>
                </c:pt>
                <c:pt idx="154">
                  <c:v>4</c:v>
                </c:pt>
                <c:pt idx="155">
                  <c:v>3</c:v>
                </c:pt>
                <c:pt idx="156">
                  <c:v>9</c:v>
                </c:pt>
                <c:pt idx="158">
                  <c:v>6</c:v>
                </c:pt>
                <c:pt idx="159">
                  <c:v>4</c:v>
                </c:pt>
                <c:pt idx="160">
                  <c:v>2</c:v>
                </c:pt>
                <c:pt idx="161">
                  <c:v>2</c:v>
                </c:pt>
                <c:pt idx="162">
                  <c:v>9</c:v>
                </c:pt>
                <c:pt idx="163">
                  <c:v>4</c:v>
                </c:pt>
                <c:pt idx="166">
                  <c:v>3</c:v>
                </c:pt>
                <c:pt idx="168">
                  <c:v>4</c:v>
                </c:pt>
                <c:pt idx="169">
                  <c:v>3</c:v>
                </c:pt>
                <c:pt idx="170">
                  <c:v>5</c:v>
                </c:pt>
                <c:pt idx="171">
                  <c:v>7</c:v>
                </c:pt>
                <c:pt idx="172">
                  <c:v>4</c:v>
                </c:pt>
                <c:pt idx="174">
                  <c:v>5</c:v>
                </c:pt>
                <c:pt idx="175">
                  <c:v>0</c:v>
                </c:pt>
                <c:pt idx="176">
                  <c:v>3</c:v>
                </c:pt>
                <c:pt idx="177">
                  <c:v>2</c:v>
                </c:pt>
                <c:pt idx="178">
                  <c:v>5</c:v>
                </c:pt>
                <c:pt idx="179">
                  <c:v>6</c:v>
                </c:pt>
                <c:pt idx="182">
                  <c:v>4</c:v>
                </c:pt>
                <c:pt idx="184">
                  <c:v>6</c:v>
                </c:pt>
                <c:pt idx="185">
                  <c:v>0</c:v>
                </c:pt>
                <c:pt idx="186">
                  <c:v>9</c:v>
                </c:pt>
                <c:pt idx="187">
                  <c:v>3</c:v>
                </c:pt>
                <c:pt idx="188">
                  <c:v>7</c:v>
                </c:pt>
                <c:pt idx="189">
                  <c:v>7</c:v>
                </c:pt>
                <c:pt idx="191">
                  <c:v>5</c:v>
                </c:pt>
                <c:pt idx="192">
                  <c:v>2</c:v>
                </c:pt>
                <c:pt idx="193">
                  <c:v>7</c:v>
                </c:pt>
                <c:pt idx="194">
                  <c:v>4</c:v>
                </c:pt>
                <c:pt idx="195">
                  <c:v>11</c:v>
                </c:pt>
                <c:pt idx="196">
                  <c:v>9</c:v>
                </c:pt>
                <c:pt idx="199">
                  <c:v>3</c:v>
                </c:pt>
                <c:pt idx="200">
                  <c:v>10</c:v>
                </c:pt>
                <c:pt idx="201">
                  <c:v>4</c:v>
                </c:pt>
                <c:pt idx="202">
                  <c:v>5</c:v>
                </c:pt>
                <c:pt idx="203">
                  <c:v>3</c:v>
                </c:pt>
                <c:pt idx="204">
                  <c:v>5</c:v>
                </c:pt>
                <c:pt idx="206">
                  <c:v>7</c:v>
                </c:pt>
                <c:pt idx="207">
                  <c:v>4</c:v>
                </c:pt>
                <c:pt idx="208">
                  <c:v>7</c:v>
                </c:pt>
                <c:pt idx="209">
                  <c:v>5</c:v>
                </c:pt>
                <c:pt idx="210">
                  <c:v>4</c:v>
                </c:pt>
                <c:pt idx="211">
                  <c:v>6</c:v>
                </c:pt>
                <c:pt idx="213">
                  <c:v>3</c:v>
                </c:pt>
                <c:pt idx="214">
                  <c:v>7</c:v>
                </c:pt>
                <c:pt idx="215">
                  <c:v>3</c:v>
                </c:pt>
                <c:pt idx="216">
                  <c:v>2</c:v>
                </c:pt>
                <c:pt idx="217">
                  <c:v>5</c:v>
                </c:pt>
                <c:pt idx="218">
                  <c:v>9</c:v>
                </c:pt>
                <c:pt idx="221">
                  <c:v>5</c:v>
                </c:pt>
                <c:pt idx="222">
                  <c:v>19</c:v>
                </c:pt>
                <c:pt idx="223">
                  <c:v>4</c:v>
                </c:pt>
                <c:pt idx="224">
                  <c:v>4</c:v>
                </c:pt>
                <c:pt idx="225">
                  <c:v>2</c:v>
                </c:pt>
                <c:pt idx="226">
                  <c:v>2</c:v>
                </c:pt>
                <c:pt idx="228">
                  <c:v>11</c:v>
                </c:pt>
                <c:pt idx="229">
                  <c:v>3</c:v>
                </c:pt>
                <c:pt idx="230">
                  <c:v>4</c:v>
                </c:pt>
                <c:pt idx="231">
                  <c:v>12</c:v>
                </c:pt>
                <c:pt idx="232">
                  <c:v>2</c:v>
                </c:pt>
                <c:pt idx="23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90-C14B-B75F-E3B5B1DD78B6}"/>
            </c:ext>
          </c:extLst>
        </c:ser>
        <c:ser>
          <c:idx val="4"/>
          <c:order val="4"/>
          <c:tx>
            <c:strRef>
              <c:f>'all data for charts'!$G$1</c:f>
              <c:strCache>
                <c:ptCount val="1"/>
                <c:pt idx="0">
                  <c:v>both porrifolius alleles silenced</c:v>
                </c:pt>
              </c:strCache>
            </c:strRef>
          </c:tx>
          <c:spPr>
            <a:solidFill>
              <a:srgbClr val="F3CAEC"/>
            </a:solidFill>
            <a:ln>
              <a:noFill/>
            </a:ln>
            <a:effectLst/>
          </c:spPr>
          <c:invertIfNegative val="0"/>
          <c:cat>
            <c:strRef>
              <c:f>'all data for charts'!$B$2:$B$235</c:f>
              <c:strCache>
                <c:ptCount val="234"/>
                <c:pt idx="0">
                  <c:v>E</c:v>
                </c:pt>
                <c:pt idx="1">
                  <c:v>E</c:v>
                </c:pt>
                <c:pt idx="2">
                  <c:v>E</c:v>
                </c:pt>
                <c:pt idx="3">
                  <c:v>E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F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F</c:v>
                </c:pt>
                <c:pt idx="24">
                  <c:v>F</c:v>
                </c:pt>
                <c:pt idx="25">
                  <c:v>F</c:v>
                </c:pt>
                <c:pt idx="28">
                  <c:v>G</c:v>
                </c:pt>
                <c:pt idx="29">
                  <c:v>G</c:v>
                </c:pt>
                <c:pt idx="30">
                  <c:v>G</c:v>
                </c:pt>
                <c:pt idx="31">
                  <c:v>G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38">
                  <c:v>G</c:v>
                </c:pt>
                <c:pt idx="39">
                  <c:v>G</c:v>
                </c:pt>
                <c:pt idx="42">
                  <c:v>J</c:v>
                </c:pt>
                <c:pt idx="43">
                  <c:v>J</c:v>
                </c:pt>
                <c:pt idx="44">
                  <c:v>J</c:v>
                </c:pt>
                <c:pt idx="45">
                  <c:v>J</c:v>
                </c:pt>
                <c:pt idx="46">
                  <c:v>J</c:v>
                </c:pt>
                <c:pt idx="47">
                  <c:v>J</c:v>
                </c:pt>
                <c:pt idx="48">
                  <c:v>J</c:v>
                </c:pt>
                <c:pt idx="49">
                  <c:v>J</c:v>
                </c:pt>
                <c:pt idx="50">
                  <c:v>J</c:v>
                </c:pt>
                <c:pt idx="51">
                  <c:v>J</c:v>
                </c:pt>
                <c:pt idx="54">
                  <c:v>K</c:v>
                </c:pt>
                <c:pt idx="55">
                  <c:v>K</c:v>
                </c:pt>
                <c:pt idx="56">
                  <c:v>K</c:v>
                </c:pt>
                <c:pt idx="57">
                  <c:v>K</c:v>
                </c:pt>
                <c:pt idx="58">
                  <c:v>K</c:v>
                </c:pt>
                <c:pt idx="59">
                  <c:v>K</c:v>
                </c:pt>
                <c:pt idx="60">
                  <c:v>K</c:v>
                </c:pt>
                <c:pt idx="61">
                  <c:v>K</c:v>
                </c:pt>
                <c:pt idx="62">
                  <c:v>K</c:v>
                </c:pt>
                <c:pt idx="63">
                  <c:v>K</c:v>
                </c:pt>
                <c:pt idx="64">
                  <c:v>K</c:v>
                </c:pt>
                <c:pt idx="65">
                  <c:v>K</c:v>
                </c:pt>
                <c:pt idx="68">
                  <c:v>L</c:v>
                </c:pt>
                <c:pt idx="69">
                  <c:v>L</c:v>
                </c:pt>
                <c:pt idx="70">
                  <c:v>L</c:v>
                </c:pt>
                <c:pt idx="71">
                  <c:v>L</c:v>
                </c:pt>
                <c:pt idx="72">
                  <c:v>L</c:v>
                </c:pt>
                <c:pt idx="73">
                  <c:v>L</c:v>
                </c:pt>
                <c:pt idx="74">
                  <c:v>L</c:v>
                </c:pt>
                <c:pt idx="75">
                  <c:v>L</c:v>
                </c:pt>
                <c:pt idx="76">
                  <c:v>L</c:v>
                </c:pt>
                <c:pt idx="77">
                  <c:v>L</c:v>
                </c:pt>
                <c:pt idx="78">
                  <c:v>L</c:v>
                </c:pt>
                <c:pt idx="81">
                  <c:v>M</c:v>
                </c:pt>
                <c:pt idx="82">
                  <c:v>M</c:v>
                </c:pt>
                <c:pt idx="83">
                  <c:v>M</c:v>
                </c:pt>
                <c:pt idx="84">
                  <c:v>M</c:v>
                </c:pt>
                <c:pt idx="85">
                  <c:v>M</c:v>
                </c:pt>
                <c:pt idx="86">
                  <c:v>M</c:v>
                </c:pt>
                <c:pt idx="87">
                  <c:v>M</c:v>
                </c:pt>
                <c:pt idx="97">
                  <c:v>Population or Line</c:v>
                </c:pt>
                <c:pt idx="98">
                  <c:v>i</c:v>
                </c:pt>
                <c:pt idx="99">
                  <c:v>i</c:v>
                </c:pt>
                <c:pt idx="100">
                  <c:v>i</c:v>
                </c:pt>
                <c:pt idx="101">
                  <c:v>i</c:v>
                </c:pt>
                <c:pt idx="102">
                  <c:v>i</c:v>
                </c:pt>
                <c:pt idx="103">
                  <c:v>i</c:v>
                </c:pt>
                <c:pt idx="104">
                  <c:v>i</c:v>
                </c:pt>
                <c:pt idx="106">
                  <c:v>i</c:v>
                </c:pt>
                <c:pt idx="107">
                  <c:v>i</c:v>
                </c:pt>
                <c:pt idx="108">
                  <c:v>i</c:v>
                </c:pt>
                <c:pt idx="109">
                  <c:v>i</c:v>
                </c:pt>
                <c:pt idx="110">
                  <c:v>i</c:v>
                </c:pt>
                <c:pt idx="111">
                  <c:v>i</c:v>
                </c:pt>
                <c:pt idx="113">
                  <c:v>i</c:v>
                </c:pt>
                <c:pt idx="114">
                  <c:v>i</c:v>
                </c:pt>
                <c:pt idx="115">
                  <c:v>i</c:v>
                </c:pt>
                <c:pt idx="116">
                  <c:v>i</c:v>
                </c:pt>
                <c:pt idx="117">
                  <c:v>i</c:v>
                </c:pt>
                <c:pt idx="118">
                  <c:v>i</c:v>
                </c:pt>
                <c:pt idx="121">
                  <c:v>ii</c:v>
                </c:pt>
                <c:pt idx="122">
                  <c:v>ii</c:v>
                </c:pt>
                <c:pt idx="123">
                  <c:v>ii</c:v>
                </c:pt>
                <c:pt idx="124">
                  <c:v>ii</c:v>
                </c:pt>
                <c:pt idx="125">
                  <c:v>ii</c:v>
                </c:pt>
                <c:pt idx="126">
                  <c:v>ii</c:v>
                </c:pt>
                <c:pt idx="128">
                  <c:v>ii</c:v>
                </c:pt>
                <c:pt idx="129">
                  <c:v>ii</c:v>
                </c:pt>
                <c:pt idx="130">
                  <c:v>ii</c:v>
                </c:pt>
                <c:pt idx="131">
                  <c:v>ii</c:v>
                </c:pt>
                <c:pt idx="132">
                  <c:v>ii</c:v>
                </c:pt>
                <c:pt idx="133">
                  <c:v>ii</c:v>
                </c:pt>
                <c:pt idx="136">
                  <c:v>iii</c:v>
                </c:pt>
                <c:pt idx="137">
                  <c:v>iii</c:v>
                </c:pt>
                <c:pt idx="138">
                  <c:v>iii</c:v>
                </c:pt>
                <c:pt idx="139">
                  <c:v>iii</c:v>
                </c:pt>
                <c:pt idx="140">
                  <c:v>iii</c:v>
                </c:pt>
                <c:pt idx="141">
                  <c:v>iii</c:v>
                </c:pt>
                <c:pt idx="143">
                  <c:v>iii</c:v>
                </c:pt>
                <c:pt idx="144">
                  <c:v>iii</c:v>
                </c:pt>
                <c:pt idx="145">
                  <c:v>iii</c:v>
                </c:pt>
                <c:pt idx="146">
                  <c:v>iii</c:v>
                </c:pt>
                <c:pt idx="147">
                  <c:v>iii</c:v>
                </c:pt>
                <c:pt idx="148">
                  <c:v>iii</c:v>
                </c:pt>
                <c:pt idx="151">
                  <c:v>iv</c:v>
                </c:pt>
                <c:pt idx="152">
                  <c:v>iv</c:v>
                </c:pt>
                <c:pt idx="153">
                  <c:v>iv</c:v>
                </c:pt>
                <c:pt idx="154">
                  <c:v>iv</c:v>
                </c:pt>
                <c:pt idx="155">
                  <c:v>iv</c:v>
                </c:pt>
                <c:pt idx="156">
                  <c:v>iv</c:v>
                </c:pt>
                <c:pt idx="158">
                  <c:v>iv</c:v>
                </c:pt>
                <c:pt idx="159">
                  <c:v>iv</c:v>
                </c:pt>
                <c:pt idx="160">
                  <c:v>iv</c:v>
                </c:pt>
                <c:pt idx="161">
                  <c:v>iv</c:v>
                </c:pt>
                <c:pt idx="162">
                  <c:v>iv</c:v>
                </c:pt>
                <c:pt idx="163">
                  <c:v>iv</c:v>
                </c:pt>
                <c:pt idx="166">
                  <c:v>v</c:v>
                </c:pt>
                <c:pt idx="168">
                  <c:v>v</c:v>
                </c:pt>
                <c:pt idx="169">
                  <c:v>v</c:v>
                </c:pt>
                <c:pt idx="170">
                  <c:v>v</c:v>
                </c:pt>
                <c:pt idx="171">
                  <c:v>v</c:v>
                </c:pt>
                <c:pt idx="172">
                  <c:v>v</c:v>
                </c:pt>
                <c:pt idx="174">
                  <c:v>v </c:v>
                </c:pt>
                <c:pt idx="175">
                  <c:v>v </c:v>
                </c:pt>
                <c:pt idx="176">
                  <c:v>v </c:v>
                </c:pt>
                <c:pt idx="177">
                  <c:v>v </c:v>
                </c:pt>
                <c:pt idx="178">
                  <c:v>v </c:v>
                </c:pt>
                <c:pt idx="179">
                  <c:v>v </c:v>
                </c:pt>
                <c:pt idx="182">
                  <c:v>vi</c:v>
                </c:pt>
                <c:pt idx="184">
                  <c:v>vi</c:v>
                </c:pt>
                <c:pt idx="185">
                  <c:v>vi</c:v>
                </c:pt>
                <c:pt idx="186">
                  <c:v>vi</c:v>
                </c:pt>
                <c:pt idx="187">
                  <c:v>vi</c:v>
                </c:pt>
                <c:pt idx="188">
                  <c:v>vi</c:v>
                </c:pt>
                <c:pt idx="189">
                  <c:v>vi</c:v>
                </c:pt>
                <c:pt idx="191">
                  <c:v>vi</c:v>
                </c:pt>
                <c:pt idx="192">
                  <c:v>vi</c:v>
                </c:pt>
                <c:pt idx="193">
                  <c:v>vi</c:v>
                </c:pt>
                <c:pt idx="194">
                  <c:v>vi</c:v>
                </c:pt>
                <c:pt idx="195">
                  <c:v>vi</c:v>
                </c:pt>
                <c:pt idx="196">
                  <c:v>vi</c:v>
                </c:pt>
                <c:pt idx="199">
                  <c:v>vii</c:v>
                </c:pt>
                <c:pt idx="200">
                  <c:v>vii</c:v>
                </c:pt>
                <c:pt idx="201">
                  <c:v>vii</c:v>
                </c:pt>
                <c:pt idx="202">
                  <c:v>vii</c:v>
                </c:pt>
                <c:pt idx="203">
                  <c:v>vii</c:v>
                </c:pt>
                <c:pt idx="204">
                  <c:v>vii</c:v>
                </c:pt>
                <c:pt idx="206">
                  <c:v>vii</c:v>
                </c:pt>
                <c:pt idx="207">
                  <c:v>vii</c:v>
                </c:pt>
                <c:pt idx="208">
                  <c:v>vii</c:v>
                </c:pt>
                <c:pt idx="209">
                  <c:v>vii</c:v>
                </c:pt>
                <c:pt idx="210">
                  <c:v>vii</c:v>
                </c:pt>
                <c:pt idx="211">
                  <c:v>vii</c:v>
                </c:pt>
                <c:pt idx="213">
                  <c:v>vii</c:v>
                </c:pt>
                <c:pt idx="214">
                  <c:v>vii</c:v>
                </c:pt>
                <c:pt idx="215">
                  <c:v>vii</c:v>
                </c:pt>
                <c:pt idx="216">
                  <c:v>vii</c:v>
                </c:pt>
                <c:pt idx="217">
                  <c:v>vii</c:v>
                </c:pt>
                <c:pt idx="218">
                  <c:v>vii</c:v>
                </c:pt>
                <c:pt idx="221">
                  <c:v>viii</c:v>
                </c:pt>
                <c:pt idx="222">
                  <c:v>viii</c:v>
                </c:pt>
                <c:pt idx="223">
                  <c:v>viii</c:v>
                </c:pt>
                <c:pt idx="224">
                  <c:v>viii</c:v>
                </c:pt>
                <c:pt idx="225">
                  <c:v>viii</c:v>
                </c:pt>
                <c:pt idx="226">
                  <c:v>viii</c:v>
                </c:pt>
                <c:pt idx="228">
                  <c:v>viii</c:v>
                </c:pt>
                <c:pt idx="229">
                  <c:v>viii</c:v>
                </c:pt>
                <c:pt idx="230">
                  <c:v>viii</c:v>
                </c:pt>
                <c:pt idx="231">
                  <c:v>viii</c:v>
                </c:pt>
                <c:pt idx="232">
                  <c:v>viii</c:v>
                </c:pt>
                <c:pt idx="233">
                  <c:v>viii</c:v>
                </c:pt>
              </c:strCache>
            </c:strRef>
          </c:cat>
          <c:val>
            <c:numRef>
              <c:f>'all data for charts'!$G$2:$G$235</c:f>
              <c:numCache>
                <c:formatCode>General</c:formatCode>
                <c:ptCount val="234"/>
                <c:pt idx="0">
                  <c:v>8</c:v>
                </c:pt>
                <c:pt idx="1">
                  <c:v>8</c:v>
                </c:pt>
                <c:pt idx="2">
                  <c:v>9</c:v>
                </c:pt>
                <c:pt idx="3">
                  <c:v>23</c:v>
                </c:pt>
                <c:pt idx="4">
                  <c:v>11</c:v>
                </c:pt>
                <c:pt idx="5">
                  <c:v>9</c:v>
                </c:pt>
                <c:pt idx="6">
                  <c:v>11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8</c:v>
                </c:pt>
                <c:pt idx="12">
                  <c:v>8</c:v>
                </c:pt>
                <c:pt idx="15">
                  <c:v>10</c:v>
                </c:pt>
                <c:pt idx="16">
                  <c:v>8</c:v>
                </c:pt>
                <c:pt idx="17">
                  <c:v>8</c:v>
                </c:pt>
                <c:pt idx="18">
                  <c:v>6</c:v>
                </c:pt>
                <c:pt idx="19">
                  <c:v>7</c:v>
                </c:pt>
                <c:pt idx="20">
                  <c:v>9</c:v>
                </c:pt>
                <c:pt idx="21">
                  <c:v>9</c:v>
                </c:pt>
                <c:pt idx="22">
                  <c:v>7</c:v>
                </c:pt>
                <c:pt idx="23">
                  <c:v>10</c:v>
                </c:pt>
                <c:pt idx="24">
                  <c:v>7</c:v>
                </c:pt>
                <c:pt idx="25">
                  <c:v>9</c:v>
                </c:pt>
                <c:pt idx="28">
                  <c:v>8</c:v>
                </c:pt>
                <c:pt idx="29">
                  <c:v>11</c:v>
                </c:pt>
                <c:pt idx="30">
                  <c:v>9</c:v>
                </c:pt>
                <c:pt idx="31">
                  <c:v>13</c:v>
                </c:pt>
                <c:pt idx="32">
                  <c:v>8</c:v>
                </c:pt>
                <c:pt idx="33">
                  <c:v>10</c:v>
                </c:pt>
                <c:pt idx="34">
                  <c:v>7</c:v>
                </c:pt>
                <c:pt idx="35">
                  <c:v>7</c:v>
                </c:pt>
                <c:pt idx="36">
                  <c:v>10</c:v>
                </c:pt>
                <c:pt idx="37">
                  <c:v>8</c:v>
                </c:pt>
                <c:pt idx="38">
                  <c:v>10</c:v>
                </c:pt>
                <c:pt idx="39">
                  <c:v>13</c:v>
                </c:pt>
                <c:pt idx="42">
                  <c:v>10</c:v>
                </c:pt>
                <c:pt idx="43">
                  <c:v>7</c:v>
                </c:pt>
                <c:pt idx="44">
                  <c:v>11</c:v>
                </c:pt>
                <c:pt idx="45">
                  <c:v>7</c:v>
                </c:pt>
                <c:pt idx="46">
                  <c:v>8</c:v>
                </c:pt>
                <c:pt idx="47">
                  <c:v>6</c:v>
                </c:pt>
                <c:pt idx="48">
                  <c:v>10</c:v>
                </c:pt>
                <c:pt idx="49">
                  <c:v>9</c:v>
                </c:pt>
                <c:pt idx="50">
                  <c:v>9</c:v>
                </c:pt>
                <c:pt idx="51">
                  <c:v>11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10</c:v>
                </c:pt>
                <c:pt idx="58">
                  <c:v>14</c:v>
                </c:pt>
                <c:pt idx="59">
                  <c:v>8</c:v>
                </c:pt>
                <c:pt idx="60">
                  <c:v>11</c:v>
                </c:pt>
                <c:pt idx="61">
                  <c:v>8</c:v>
                </c:pt>
                <c:pt idx="62">
                  <c:v>10</c:v>
                </c:pt>
                <c:pt idx="63">
                  <c:v>10</c:v>
                </c:pt>
                <c:pt idx="64">
                  <c:v>8</c:v>
                </c:pt>
                <c:pt idx="65">
                  <c:v>9</c:v>
                </c:pt>
                <c:pt idx="68">
                  <c:v>6</c:v>
                </c:pt>
                <c:pt idx="69">
                  <c:v>9</c:v>
                </c:pt>
                <c:pt idx="70">
                  <c:v>8</c:v>
                </c:pt>
                <c:pt idx="71">
                  <c:v>10</c:v>
                </c:pt>
                <c:pt idx="72">
                  <c:v>8</c:v>
                </c:pt>
                <c:pt idx="73">
                  <c:v>11</c:v>
                </c:pt>
                <c:pt idx="74">
                  <c:v>11</c:v>
                </c:pt>
                <c:pt idx="75">
                  <c:v>8</c:v>
                </c:pt>
                <c:pt idx="76">
                  <c:v>7</c:v>
                </c:pt>
                <c:pt idx="77">
                  <c:v>10</c:v>
                </c:pt>
                <c:pt idx="78">
                  <c:v>10</c:v>
                </c:pt>
                <c:pt idx="81">
                  <c:v>8</c:v>
                </c:pt>
                <c:pt idx="82">
                  <c:v>9</c:v>
                </c:pt>
                <c:pt idx="83">
                  <c:v>10</c:v>
                </c:pt>
                <c:pt idx="84">
                  <c:v>5</c:v>
                </c:pt>
                <c:pt idx="85">
                  <c:v>8</c:v>
                </c:pt>
                <c:pt idx="86">
                  <c:v>11</c:v>
                </c:pt>
                <c:pt idx="87">
                  <c:v>21</c:v>
                </c:pt>
                <c:pt idx="97">
                  <c:v>0</c:v>
                </c:pt>
                <c:pt idx="98">
                  <c:v>8</c:v>
                </c:pt>
                <c:pt idx="99">
                  <c:v>10</c:v>
                </c:pt>
                <c:pt idx="100">
                  <c:v>11</c:v>
                </c:pt>
                <c:pt idx="101">
                  <c:v>11</c:v>
                </c:pt>
                <c:pt idx="102">
                  <c:v>9</c:v>
                </c:pt>
                <c:pt idx="103">
                  <c:v>12</c:v>
                </c:pt>
                <c:pt idx="104">
                  <c:v>221</c:v>
                </c:pt>
                <c:pt idx="106">
                  <c:v>11</c:v>
                </c:pt>
                <c:pt idx="107">
                  <c:v>5</c:v>
                </c:pt>
                <c:pt idx="108">
                  <c:v>6</c:v>
                </c:pt>
                <c:pt idx="109">
                  <c:v>5</c:v>
                </c:pt>
                <c:pt idx="110">
                  <c:v>6</c:v>
                </c:pt>
                <c:pt idx="111">
                  <c:v>8</c:v>
                </c:pt>
                <c:pt idx="113">
                  <c:v>8</c:v>
                </c:pt>
                <c:pt idx="114">
                  <c:v>7</c:v>
                </c:pt>
                <c:pt idx="115">
                  <c:v>11</c:v>
                </c:pt>
                <c:pt idx="116">
                  <c:v>10</c:v>
                </c:pt>
                <c:pt idx="117">
                  <c:v>8</c:v>
                </c:pt>
                <c:pt idx="118">
                  <c:v>5</c:v>
                </c:pt>
                <c:pt idx="121">
                  <c:v>10</c:v>
                </c:pt>
                <c:pt idx="122">
                  <c:v>8</c:v>
                </c:pt>
                <c:pt idx="123">
                  <c:v>10</c:v>
                </c:pt>
                <c:pt idx="124">
                  <c:v>8</c:v>
                </c:pt>
                <c:pt idx="125">
                  <c:v>8</c:v>
                </c:pt>
                <c:pt idx="126">
                  <c:v>7</c:v>
                </c:pt>
                <c:pt idx="128">
                  <c:v>10</c:v>
                </c:pt>
                <c:pt idx="129">
                  <c:v>10</c:v>
                </c:pt>
                <c:pt idx="130">
                  <c:v>9</c:v>
                </c:pt>
                <c:pt idx="131">
                  <c:v>6</c:v>
                </c:pt>
                <c:pt idx="132">
                  <c:v>8</c:v>
                </c:pt>
                <c:pt idx="133">
                  <c:v>8</c:v>
                </c:pt>
                <c:pt idx="136">
                  <c:v>8</c:v>
                </c:pt>
                <c:pt idx="137">
                  <c:v>9</c:v>
                </c:pt>
                <c:pt idx="138">
                  <c:v>6</c:v>
                </c:pt>
                <c:pt idx="139">
                  <c:v>7</c:v>
                </c:pt>
                <c:pt idx="140">
                  <c:v>11</c:v>
                </c:pt>
                <c:pt idx="141">
                  <c:v>11</c:v>
                </c:pt>
                <c:pt idx="143">
                  <c:v>8</c:v>
                </c:pt>
                <c:pt idx="144">
                  <c:v>11</c:v>
                </c:pt>
                <c:pt idx="145">
                  <c:v>11</c:v>
                </c:pt>
                <c:pt idx="146">
                  <c:v>7</c:v>
                </c:pt>
                <c:pt idx="147">
                  <c:v>7</c:v>
                </c:pt>
                <c:pt idx="148">
                  <c:v>10</c:v>
                </c:pt>
                <c:pt idx="151">
                  <c:v>33</c:v>
                </c:pt>
                <c:pt idx="152">
                  <c:v>12</c:v>
                </c:pt>
                <c:pt idx="153">
                  <c:v>12</c:v>
                </c:pt>
                <c:pt idx="154">
                  <c:v>12</c:v>
                </c:pt>
                <c:pt idx="155">
                  <c:v>9</c:v>
                </c:pt>
                <c:pt idx="156">
                  <c:v>12</c:v>
                </c:pt>
                <c:pt idx="158">
                  <c:v>25</c:v>
                </c:pt>
                <c:pt idx="159">
                  <c:v>11</c:v>
                </c:pt>
                <c:pt idx="160">
                  <c:v>10</c:v>
                </c:pt>
                <c:pt idx="161">
                  <c:v>10</c:v>
                </c:pt>
                <c:pt idx="162">
                  <c:v>31</c:v>
                </c:pt>
                <c:pt idx="163">
                  <c:v>10</c:v>
                </c:pt>
                <c:pt idx="166">
                  <c:v>10</c:v>
                </c:pt>
                <c:pt idx="168">
                  <c:v>14</c:v>
                </c:pt>
                <c:pt idx="169">
                  <c:v>9</c:v>
                </c:pt>
                <c:pt idx="170">
                  <c:v>9</c:v>
                </c:pt>
                <c:pt idx="171">
                  <c:v>11</c:v>
                </c:pt>
                <c:pt idx="172">
                  <c:v>11</c:v>
                </c:pt>
                <c:pt idx="174">
                  <c:v>14</c:v>
                </c:pt>
                <c:pt idx="175">
                  <c:v>13</c:v>
                </c:pt>
                <c:pt idx="176">
                  <c:v>11</c:v>
                </c:pt>
                <c:pt idx="177">
                  <c:v>12</c:v>
                </c:pt>
                <c:pt idx="178">
                  <c:v>10</c:v>
                </c:pt>
                <c:pt idx="179">
                  <c:v>7</c:v>
                </c:pt>
                <c:pt idx="182">
                  <c:v>9</c:v>
                </c:pt>
                <c:pt idx="184">
                  <c:v>12</c:v>
                </c:pt>
                <c:pt idx="185">
                  <c:v>20</c:v>
                </c:pt>
                <c:pt idx="186">
                  <c:v>6</c:v>
                </c:pt>
                <c:pt idx="187">
                  <c:v>11</c:v>
                </c:pt>
                <c:pt idx="188">
                  <c:v>8</c:v>
                </c:pt>
                <c:pt idx="189">
                  <c:v>9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9</c:v>
                </c:pt>
                <c:pt idx="195">
                  <c:v>6</c:v>
                </c:pt>
                <c:pt idx="196">
                  <c:v>9</c:v>
                </c:pt>
                <c:pt idx="199">
                  <c:v>12</c:v>
                </c:pt>
                <c:pt idx="200">
                  <c:v>9</c:v>
                </c:pt>
                <c:pt idx="201">
                  <c:v>7</c:v>
                </c:pt>
                <c:pt idx="202">
                  <c:v>12</c:v>
                </c:pt>
                <c:pt idx="203">
                  <c:v>10</c:v>
                </c:pt>
                <c:pt idx="204">
                  <c:v>8</c:v>
                </c:pt>
                <c:pt idx="206">
                  <c:v>16</c:v>
                </c:pt>
                <c:pt idx="207">
                  <c:v>14</c:v>
                </c:pt>
                <c:pt idx="208">
                  <c:v>10</c:v>
                </c:pt>
                <c:pt idx="209">
                  <c:v>7</c:v>
                </c:pt>
                <c:pt idx="210">
                  <c:v>7</c:v>
                </c:pt>
                <c:pt idx="211">
                  <c:v>8</c:v>
                </c:pt>
                <c:pt idx="213">
                  <c:v>6</c:v>
                </c:pt>
                <c:pt idx="214">
                  <c:v>10</c:v>
                </c:pt>
                <c:pt idx="215">
                  <c:v>9</c:v>
                </c:pt>
                <c:pt idx="216">
                  <c:v>7</c:v>
                </c:pt>
                <c:pt idx="217">
                  <c:v>9</c:v>
                </c:pt>
                <c:pt idx="218">
                  <c:v>11</c:v>
                </c:pt>
                <c:pt idx="221">
                  <c:v>10</c:v>
                </c:pt>
                <c:pt idx="222">
                  <c:v>17</c:v>
                </c:pt>
                <c:pt idx="223">
                  <c:v>12</c:v>
                </c:pt>
                <c:pt idx="224">
                  <c:v>8</c:v>
                </c:pt>
                <c:pt idx="225">
                  <c:v>10</c:v>
                </c:pt>
                <c:pt idx="226">
                  <c:v>13</c:v>
                </c:pt>
                <c:pt idx="228">
                  <c:v>8</c:v>
                </c:pt>
                <c:pt idx="229">
                  <c:v>13</c:v>
                </c:pt>
                <c:pt idx="230">
                  <c:v>11</c:v>
                </c:pt>
                <c:pt idx="231">
                  <c:v>9</c:v>
                </c:pt>
                <c:pt idx="232">
                  <c:v>8</c:v>
                </c:pt>
                <c:pt idx="23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90-C14B-B75F-E3B5B1DD7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10913727"/>
        <c:axId val="714329263"/>
      </c:barChart>
      <c:catAx>
        <c:axId val="11109137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Natural</a:t>
                </a:r>
                <a:r>
                  <a:rPr lang="en-US" baseline="0"/>
                  <a:t> Population s		Synthetic Lines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329263"/>
        <c:crosses val="autoZero"/>
        <c:auto val="1"/>
        <c:lblAlgn val="ctr"/>
        <c:lblOffset val="100"/>
        <c:noMultiLvlLbl val="0"/>
      </c:catAx>
      <c:valAx>
        <c:axId val="714329263"/>
        <c:scaling>
          <c:orientation val="minMax"/>
          <c:max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91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T. mirus</a:t>
            </a:r>
            <a:r>
              <a:rPr lang="en-US" baseline="0"/>
              <a:t> expression data including total silencing bin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'all data for charts'!$C$1</c:f>
              <c:strCache>
                <c:ptCount val="1"/>
                <c:pt idx="0">
                  <c:v>both dubius alleles silenced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'all data for charts'!$B$2:$B$235</c:f>
              <c:strCache>
                <c:ptCount val="234"/>
                <c:pt idx="0">
                  <c:v>E</c:v>
                </c:pt>
                <c:pt idx="1">
                  <c:v>E</c:v>
                </c:pt>
                <c:pt idx="2">
                  <c:v>E</c:v>
                </c:pt>
                <c:pt idx="3">
                  <c:v>E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F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F</c:v>
                </c:pt>
                <c:pt idx="24">
                  <c:v>F</c:v>
                </c:pt>
                <c:pt idx="25">
                  <c:v>F</c:v>
                </c:pt>
                <c:pt idx="28">
                  <c:v>G</c:v>
                </c:pt>
                <c:pt idx="29">
                  <c:v>G</c:v>
                </c:pt>
                <c:pt idx="30">
                  <c:v>G</c:v>
                </c:pt>
                <c:pt idx="31">
                  <c:v>G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38">
                  <c:v>G</c:v>
                </c:pt>
                <c:pt idx="39">
                  <c:v>G</c:v>
                </c:pt>
                <c:pt idx="42">
                  <c:v>J</c:v>
                </c:pt>
                <c:pt idx="43">
                  <c:v>J</c:v>
                </c:pt>
                <c:pt idx="44">
                  <c:v>J</c:v>
                </c:pt>
                <c:pt idx="45">
                  <c:v>J</c:v>
                </c:pt>
                <c:pt idx="46">
                  <c:v>J</c:v>
                </c:pt>
                <c:pt idx="47">
                  <c:v>J</c:v>
                </c:pt>
                <c:pt idx="48">
                  <c:v>J</c:v>
                </c:pt>
                <c:pt idx="49">
                  <c:v>J</c:v>
                </c:pt>
                <c:pt idx="50">
                  <c:v>J</c:v>
                </c:pt>
                <c:pt idx="51">
                  <c:v>J</c:v>
                </c:pt>
                <c:pt idx="54">
                  <c:v>K</c:v>
                </c:pt>
                <c:pt idx="55">
                  <c:v>K</c:v>
                </c:pt>
                <c:pt idx="56">
                  <c:v>K</c:v>
                </c:pt>
                <c:pt idx="57">
                  <c:v>K</c:v>
                </c:pt>
                <c:pt idx="58">
                  <c:v>K</c:v>
                </c:pt>
                <c:pt idx="59">
                  <c:v>K</c:v>
                </c:pt>
                <c:pt idx="60">
                  <c:v>K</c:v>
                </c:pt>
                <c:pt idx="61">
                  <c:v>K</c:v>
                </c:pt>
                <c:pt idx="62">
                  <c:v>K</c:v>
                </c:pt>
                <c:pt idx="63">
                  <c:v>K</c:v>
                </c:pt>
                <c:pt idx="64">
                  <c:v>K</c:v>
                </c:pt>
                <c:pt idx="65">
                  <c:v>K</c:v>
                </c:pt>
                <c:pt idx="68">
                  <c:v>L</c:v>
                </c:pt>
                <c:pt idx="69">
                  <c:v>L</c:v>
                </c:pt>
                <c:pt idx="70">
                  <c:v>L</c:v>
                </c:pt>
                <c:pt idx="71">
                  <c:v>L</c:v>
                </c:pt>
                <c:pt idx="72">
                  <c:v>L</c:v>
                </c:pt>
                <c:pt idx="73">
                  <c:v>L</c:v>
                </c:pt>
                <c:pt idx="74">
                  <c:v>L</c:v>
                </c:pt>
                <c:pt idx="75">
                  <c:v>L</c:v>
                </c:pt>
                <c:pt idx="76">
                  <c:v>L</c:v>
                </c:pt>
                <c:pt idx="77">
                  <c:v>L</c:v>
                </c:pt>
                <c:pt idx="78">
                  <c:v>L</c:v>
                </c:pt>
                <c:pt idx="81">
                  <c:v>M</c:v>
                </c:pt>
                <c:pt idx="82">
                  <c:v>M</c:v>
                </c:pt>
                <c:pt idx="83">
                  <c:v>M</c:v>
                </c:pt>
                <c:pt idx="84">
                  <c:v>M</c:v>
                </c:pt>
                <c:pt idx="85">
                  <c:v>M</c:v>
                </c:pt>
                <c:pt idx="86">
                  <c:v>M</c:v>
                </c:pt>
                <c:pt idx="87">
                  <c:v>M</c:v>
                </c:pt>
                <c:pt idx="97">
                  <c:v>Population or Line</c:v>
                </c:pt>
                <c:pt idx="98">
                  <c:v>i</c:v>
                </c:pt>
                <c:pt idx="99">
                  <c:v>i</c:v>
                </c:pt>
                <c:pt idx="100">
                  <c:v>i</c:v>
                </c:pt>
                <c:pt idx="101">
                  <c:v>i</c:v>
                </c:pt>
                <c:pt idx="102">
                  <c:v>i</c:v>
                </c:pt>
                <c:pt idx="103">
                  <c:v>i</c:v>
                </c:pt>
                <c:pt idx="104">
                  <c:v>i</c:v>
                </c:pt>
                <c:pt idx="106">
                  <c:v>i</c:v>
                </c:pt>
                <c:pt idx="107">
                  <c:v>i</c:v>
                </c:pt>
                <c:pt idx="108">
                  <c:v>i</c:v>
                </c:pt>
                <c:pt idx="109">
                  <c:v>i</c:v>
                </c:pt>
                <c:pt idx="110">
                  <c:v>i</c:v>
                </c:pt>
                <c:pt idx="111">
                  <c:v>i</c:v>
                </c:pt>
                <c:pt idx="113">
                  <c:v>i</c:v>
                </c:pt>
                <c:pt idx="114">
                  <c:v>i</c:v>
                </c:pt>
                <c:pt idx="115">
                  <c:v>i</c:v>
                </c:pt>
                <c:pt idx="116">
                  <c:v>i</c:v>
                </c:pt>
                <c:pt idx="117">
                  <c:v>i</c:v>
                </c:pt>
                <c:pt idx="118">
                  <c:v>i</c:v>
                </c:pt>
                <c:pt idx="121">
                  <c:v>ii</c:v>
                </c:pt>
                <c:pt idx="122">
                  <c:v>ii</c:v>
                </c:pt>
                <c:pt idx="123">
                  <c:v>ii</c:v>
                </c:pt>
                <c:pt idx="124">
                  <c:v>ii</c:v>
                </c:pt>
                <c:pt idx="125">
                  <c:v>ii</c:v>
                </c:pt>
                <c:pt idx="126">
                  <c:v>ii</c:v>
                </c:pt>
                <c:pt idx="128">
                  <c:v>ii</c:v>
                </c:pt>
                <c:pt idx="129">
                  <c:v>ii</c:v>
                </c:pt>
                <c:pt idx="130">
                  <c:v>ii</c:v>
                </c:pt>
                <c:pt idx="131">
                  <c:v>ii</c:v>
                </c:pt>
                <c:pt idx="132">
                  <c:v>ii</c:v>
                </c:pt>
                <c:pt idx="133">
                  <c:v>ii</c:v>
                </c:pt>
                <c:pt idx="136">
                  <c:v>iii</c:v>
                </c:pt>
                <c:pt idx="137">
                  <c:v>iii</c:v>
                </c:pt>
                <c:pt idx="138">
                  <c:v>iii</c:v>
                </c:pt>
                <c:pt idx="139">
                  <c:v>iii</c:v>
                </c:pt>
                <c:pt idx="140">
                  <c:v>iii</c:v>
                </c:pt>
                <c:pt idx="141">
                  <c:v>iii</c:v>
                </c:pt>
                <c:pt idx="143">
                  <c:v>iii</c:v>
                </c:pt>
                <c:pt idx="144">
                  <c:v>iii</c:v>
                </c:pt>
                <c:pt idx="145">
                  <c:v>iii</c:v>
                </c:pt>
                <c:pt idx="146">
                  <c:v>iii</c:v>
                </c:pt>
                <c:pt idx="147">
                  <c:v>iii</c:v>
                </c:pt>
                <c:pt idx="148">
                  <c:v>iii</c:v>
                </c:pt>
                <c:pt idx="151">
                  <c:v>iv</c:v>
                </c:pt>
                <c:pt idx="152">
                  <c:v>iv</c:v>
                </c:pt>
                <c:pt idx="153">
                  <c:v>iv</c:v>
                </c:pt>
                <c:pt idx="154">
                  <c:v>iv</c:v>
                </c:pt>
                <c:pt idx="155">
                  <c:v>iv</c:v>
                </c:pt>
                <c:pt idx="156">
                  <c:v>iv</c:v>
                </c:pt>
                <c:pt idx="158">
                  <c:v>iv</c:v>
                </c:pt>
                <c:pt idx="159">
                  <c:v>iv</c:v>
                </c:pt>
                <c:pt idx="160">
                  <c:v>iv</c:v>
                </c:pt>
                <c:pt idx="161">
                  <c:v>iv</c:v>
                </c:pt>
                <c:pt idx="162">
                  <c:v>iv</c:v>
                </c:pt>
                <c:pt idx="163">
                  <c:v>iv</c:v>
                </c:pt>
                <c:pt idx="166">
                  <c:v>v</c:v>
                </c:pt>
                <c:pt idx="168">
                  <c:v>v</c:v>
                </c:pt>
                <c:pt idx="169">
                  <c:v>v</c:v>
                </c:pt>
                <c:pt idx="170">
                  <c:v>v</c:v>
                </c:pt>
                <c:pt idx="171">
                  <c:v>v</c:v>
                </c:pt>
                <c:pt idx="172">
                  <c:v>v</c:v>
                </c:pt>
                <c:pt idx="174">
                  <c:v>v </c:v>
                </c:pt>
                <c:pt idx="175">
                  <c:v>v </c:v>
                </c:pt>
                <c:pt idx="176">
                  <c:v>v </c:v>
                </c:pt>
                <c:pt idx="177">
                  <c:v>v </c:v>
                </c:pt>
                <c:pt idx="178">
                  <c:v>v </c:v>
                </c:pt>
                <c:pt idx="179">
                  <c:v>v </c:v>
                </c:pt>
                <c:pt idx="182">
                  <c:v>vi</c:v>
                </c:pt>
                <c:pt idx="184">
                  <c:v>vi</c:v>
                </c:pt>
                <c:pt idx="185">
                  <c:v>vi</c:v>
                </c:pt>
                <c:pt idx="186">
                  <c:v>vi</c:v>
                </c:pt>
                <c:pt idx="187">
                  <c:v>vi</c:v>
                </c:pt>
                <c:pt idx="188">
                  <c:v>vi</c:v>
                </c:pt>
                <c:pt idx="189">
                  <c:v>vi</c:v>
                </c:pt>
                <c:pt idx="191">
                  <c:v>vi</c:v>
                </c:pt>
                <c:pt idx="192">
                  <c:v>vi</c:v>
                </c:pt>
                <c:pt idx="193">
                  <c:v>vi</c:v>
                </c:pt>
                <c:pt idx="194">
                  <c:v>vi</c:v>
                </c:pt>
                <c:pt idx="195">
                  <c:v>vi</c:v>
                </c:pt>
                <c:pt idx="196">
                  <c:v>vi</c:v>
                </c:pt>
                <c:pt idx="199">
                  <c:v>vii</c:v>
                </c:pt>
                <c:pt idx="200">
                  <c:v>vii</c:v>
                </c:pt>
                <c:pt idx="201">
                  <c:v>vii</c:v>
                </c:pt>
                <c:pt idx="202">
                  <c:v>vii</c:v>
                </c:pt>
                <c:pt idx="203">
                  <c:v>vii</c:v>
                </c:pt>
                <c:pt idx="204">
                  <c:v>vii</c:v>
                </c:pt>
                <c:pt idx="206">
                  <c:v>vii</c:v>
                </c:pt>
                <c:pt idx="207">
                  <c:v>vii</c:v>
                </c:pt>
                <c:pt idx="208">
                  <c:v>vii</c:v>
                </c:pt>
                <c:pt idx="209">
                  <c:v>vii</c:v>
                </c:pt>
                <c:pt idx="210">
                  <c:v>vii</c:v>
                </c:pt>
                <c:pt idx="211">
                  <c:v>vii</c:v>
                </c:pt>
                <c:pt idx="213">
                  <c:v>vii</c:v>
                </c:pt>
                <c:pt idx="214">
                  <c:v>vii</c:v>
                </c:pt>
                <c:pt idx="215">
                  <c:v>vii</c:v>
                </c:pt>
                <c:pt idx="216">
                  <c:v>vii</c:v>
                </c:pt>
                <c:pt idx="217">
                  <c:v>vii</c:v>
                </c:pt>
                <c:pt idx="218">
                  <c:v>vii</c:v>
                </c:pt>
                <c:pt idx="221">
                  <c:v>viii</c:v>
                </c:pt>
                <c:pt idx="222">
                  <c:v>viii</c:v>
                </c:pt>
                <c:pt idx="223">
                  <c:v>viii</c:v>
                </c:pt>
                <c:pt idx="224">
                  <c:v>viii</c:v>
                </c:pt>
                <c:pt idx="225">
                  <c:v>viii</c:v>
                </c:pt>
                <c:pt idx="226">
                  <c:v>viii</c:v>
                </c:pt>
                <c:pt idx="228">
                  <c:v>viii</c:v>
                </c:pt>
                <c:pt idx="229">
                  <c:v>viii</c:v>
                </c:pt>
                <c:pt idx="230">
                  <c:v>viii</c:v>
                </c:pt>
                <c:pt idx="231">
                  <c:v>viii</c:v>
                </c:pt>
                <c:pt idx="232">
                  <c:v>viii</c:v>
                </c:pt>
                <c:pt idx="233">
                  <c:v>viii</c:v>
                </c:pt>
              </c:strCache>
            </c:strRef>
          </c:cat>
          <c:val>
            <c:numRef>
              <c:f>'all data for charts'!$C$2:$C$235</c:f>
              <c:numCache>
                <c:formatCode>General</c:formatCode>
                <c:ptCount val="234"/>
                <c:pt idx="0">
                  <c:v>9</c:v>
                </c:pt>
                <c:pt idx="1">
                  <c:v>4</c:v>
                </c:pt>
                <c:pt idx="2">
                  <c:v>3</c:v>
                </c:pt>
                <c:pt idx="3">
                  <c:v>8</c:v>
                </c:pt>
                <c:pt idx="4">
                  <c:v>3</c:v>
                </c:pt>
                <c:pt idx="5">
                  <c:v>4</c:v>
                </c:pt>
                <c:pt idx="6">
                  <c:v>7</c:v>
                </c:pt>
                <c:pt idx="7">
                  <c:v>5</c:v>
                </c:pt>
                <c:pt idx="8">
                  <c:v>3</c:v>
                </c:pt>
                <c:pt idx="9">
                  <c:v>5</c:v>
                </c:pt>
                <c:pt idx="10">
                  <c:v>6</c:v>
                </c:pt>
                <c:pt idx="11">
                  <c:v>5</c:v>
                </c:pt>
                <c:pt idx="12">
                  <c:v>3</c:v>
                </c:pt>
                <c:pt idx="15">
                  <c:v>5</c:v>
                </c:pt>
                <c:pt idx="16">
                  <c:v>5</c:v>
                </c:pt>
                <c:pt idx="17">
                  <c:v>2</c:v>
                </c:pt>
                <c:pt idx="18">
                  <c:v>3</c:v>
                </c:pt>
                <c:pt idx="19">
                  <c:v>7</c:v>
                </c:pt>
                <c:pt idx="20">
                  <c:v>2</c:v>
                </c:pt>
                <c:pt idx="21">
                  <c:v>4</c:v>
                </c:pt>
                <c:pt idx="22">
                  <c:v>7</c:v>
                </c:pt>
                <c:pt idx="23">
                  <c:v>4</c:v>
                </c:pt>
                <c:pt idx="24">
                  <c:v>6</c:v>
                </c:pt>
                <c:pt idx="25">
                  <c:v>5</c:v>
                </c:pt>
                <c:pt idx="28">
                  <c:v>6</c:v>
                </c:pt>
                <c:pt idx="29">
                  <c:v>8</c:v>
                </c:pt>
                <c:pt idx="30">
                  <c:v>3</c:v>
                </c:pt>
                <c:pt idx="31">
                  <c:v>6</c:v>
                </c:pt>
                <c:pt idx="32">
                  <c:v>5</c:v>
                </c:pt>
                <c:pt idx="33">
                  <c:v>6</c:v>
                </c:pt>
                <c:pt idx="34">
                  <c:v>3</c:v>
                </c:pt>
                <c:pt idx="35">
                  <c:v>7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4</c:v>
                </c:pt>
                <c:pt idx="42">
                  <c:v>10</c:v>
                </c:pt>
                <c:pt idx="43">
                  <c:v>3</c:v>
                </c:pt>
                <c:pt idx="44">
                  <c:v>6</c:v>
                </c:pt>
                <c:pt idx="45">
                  <c:v>3</c:v>
                </c:pt>
                <c:pt idx="46">
                  <c:v>5</c:v>
                </c:pt>
                <c:pt idx="47">
                  <c:v>1</c:v>
                </c:pt>
                <c:pt idx="48">
                  <c:v>4</c:v>
                </c:pt>
                <c:pt idx="49">
                  <c:v>2</c:v>
                </c:pt>
                <c:pt idx="50">
                  <c:v>5</c:v>
                </c:pt>
                <c:pt idx="51">
                  <c:v>12</c:v>
                </c:pt>
                <c:pt idx="54">
                  <c:v>6</c:v>
                </c:pt>
                <c:pt idx="55">
                  <c:v>10</c:v>
                </c:pt>
                <c:pt idx="56">
                  <c:v>6</c:v>
                </c:pt>
                <c:pt idx="57">
                  <c:v>4</c:v>
                </c:pt>
                <c:pt idx="58">
                  <c:v>8</c:v>
                </c:pt>
                <c:pt idx="59">
                  <c:v>7</c:v>
                </c:pt>
                <c:pt idx="60">
                  <c:v>5</c:v>
                </c:pt>
                <c:pt idx="61">
                  <c:v>6</c:v>
                </c:pt>
                <c:pt idx="62">
                  <c:v>4</c:v>
                </c:pt>
                <c:pt idx="63">
                  <c:v>5</c:v>
                </c:pt>
                <c:pt idx="64">
                  <c:v>2</c:v>
                </c:pt>
                <c:pt idx="65">
                  <c:v>3</c:v>
                </c:pt>
                <c:pt idx="68">
                  <c:v>3</c:v>
                </c:pt>
                <c:pt idx="69">
                  <c:v>7</c:v>
                </c:pt>
                <c:pt idx="70">
                  <c:v>6</c:v>
                </c:pt>
                <c:pt idx="71">
                  <c:v>4</c:v>
                </c:pt>
                <c:pt idx="72">
                  <c:v>7</c:v>
                </c:pt>
                <c:pt idx="73">
                  <c:v>3</c:v>
                </c:pt>
                <c:pt idx="74">
                  <c:v>5</c:v>
                </c:pt>
                <c:pt idx="75">
                  <c:v>6</c:v>
                </c:pt>
                <c:pt idx="76">
                  <c:v>7</c:v>
                </c:pt>
                <c:pt idx="77">
                  <c:v>10</c:v>
                </c:pt>
                <c:pt idx="78">
                  <c:v>10</c:v>
                </c:pt>
                <c:pt idx="81">
                  <c:v>6</c:v>
                </c:pt>
                <c:pt idx="82">
                  <c:v>4</c:v>
                </c:pt>
                <c:pt idx="83">
                  <c:v>7</c:v>
                </c:pt>
                <c:pt idx="84">
                  <c:v>6</c:v>
                </c:pt>
                <c:pt idx="85">
                  <c:v>4</c:v>
                </c:pt>
                <c:pt idx="86">
                  <c:v>6</c:v>
                </c:pt>
                <c:pt idx="87">
                  <c:v>16</c:v>
                </c:pt>
                <c:pt idx="97">
                  <c:v>0</c:v>
                </c:pt>
                <c:pt idx="98">
                  <c:v>5</c:v>
                </c:pt>
                <c:pt idx="99">
                  <c:v>4</c:v>
                </c:pt>
                <c:pt idx="100">
                  <c:v>5</c:v>
                </c:pt>
                <c:pt idx="101">
                  <c:v>5</c:v>
                </c:pt>
                <c:pt idx="102">
                  <c:v>6</c:v>
                </c:pt>
                <c:pt idx="103">
                  <c:v>10</c:v>
                </c:pt>
                <c:pt idx="104">
                  <c:v>1</c:v>
                </c:pt>
                <c:pt idx="106">
                  <c:v>5</c:v>
                </c:pt>
                <c:pt idx="107">
                  <c:v>7</c:v>
                </c:pt>
                <c:pt idx="108">
                  <c:v>9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3">
                  <c:v>7</c:v>
                </c:pt>
                <c:pt idx="114">
                  <c:v>5</c:v>
                </c:pt>
                <c:pt idx="115">
                  <c:v>10</c:v>
                </c:pt>
                <c:pt idx="116">
                  <c:v>8</c:v>
                </c:pt>
                <c:pt idx="117">
                  <c:v>7</c:v>
                </c:pt>
                <c:pt idx="118">
                  <c:v>5</c:v>
                </c:pt>
                <c:pt idx="121">
                  <c:v>6</c:v>
                </c:pt>
                <c:pt idx="122">
                  <c:v>4</c:v>
                </c:pt>
                <c:pt idx="123">
                  <c:v>7</c:v>
                </c:pt>
                <c:pt idx="124">
                  <c:v>6</c:v>
                </c:pt>
                <c:pt idx="125">
                  <c:v>6</c:v>
                </c:pt>
                <c:pt idx="126">
                  <c:v>4</c:v>
                </c:pt>
                <c:pt idx="128">
                  <c:v>6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2</c:v>
                </c:pt>
                <c:pt idx="133">
                  <c:v>5</c:v>
                </c:pt>
                <c:pt idx="136">
                  <c:v>6</c:v>
                </c:pt>
                <c:pt idx="137">
                  <c:v>4</c:v>
                </c:pt>
                <c:pt idx="138">
                  <c:v>6</c:v>
                </c:pt>
                <c:pt idx="139">
                  <c:v>4</c:v>
                </c:pt>
                <c:pt idx="140">
                  <c:v>5</c:v>
                </c:pt>
                <c:pt idx="141">
                  <c:v>5</c:v>
                </c:pt>
                <c:pt idx="143">
                  <c:v>4</c:v>
                </c:pt>
                <c:pt idx="144">
                  <c:v>7</c:v>
                </c:pt>
                <c:pt idx="145">
                  <c:v>8</c:v>
                </c:pt>
                <c:pt idx="146">
                  <c:v>5</c:v>
                </c:pt>
                <c:pt idx="147">
                  <c:v>3</c:v>
                </c:pt>
                <c:pt idx="148">
                  <c:v>7</c:v>
                </c:pt>
                <c:pt idx="151">
                  <c:v>47</c:v>
                </c:pt>
                <c:pt idx="152">
                  <c:v>5</c:v>
                </c:pt>
                <c:pt idx="153">
                  <c:v>8</c:v>
                </c:pt>
                <c:pt idx="154">
                  <c:v>6</c:v>
                </c:pt>
                <c:pt idx="155">
                  <c:v>7</c:v>
                </c:pt>
                <c:pt idx="156">
                  <c:v>6</c:v>
                </c:pt>
                <c:pt idx="158">
                  <c:v>12</c:v>
                </c:pt>
                <c:pt idx="159">
                  <c:v>6</c:v>
                </c:pt>
                <c:pt idx="160">
                  <c:v>6</c:v>
                </c:pt>
                <c:pt idx="161">
                  <c:v>5</c:v>
                </c:pt>
                <c:pt idx="162">
                  <c:v>12</c:v>
                </c:pt>
                <c:pt idx="163">
                  <c:v>6</c:v>
                </c:pt>
                <c:pt idx="166">
                  <c:v>5</c:v>
                </c:pt>
                <c:pt idx="168">
                  <c:v>8</c:v>
                </c:pt>
                <c:pt idx="169">
                  <c:v>5</c:v>
                </c:pt>
                <c:pt idx="170">
                  <c:v>6</c:v>
                </c:pt>
                <c:pt idx="171">
                  <c:v>4</c:v>
                </c:pt>
                <c:pt idx="172">
                  <c:v>4</c:v>
                </c:pt>
                <c:pt idx="174">
                  <c:v>4</c:v>
                </c:pt>
                <c:pt idx="175">
                  <c:v>7</c:v>
                </c:pt>
                <c:pt idx="176">
                  <c:v>9</c:v>
                </c:pt>
                <c:pt idx="177">
                  <c:v>7</c:v>
                </c:pt>
                <c:pt idx="178">
                  <c:v>8</c:v>
                </c:pt>
                <c:pt idx="179">
                  <c:v>7</c:v>
                </c:pt>
                <c:pt idx="182">
                  <c:v>8</c:v>
                </c:pt>
                <c:pt idx="184">
                  <c:v>7</c:v>
                </c:pt>
                <c:pt idx="185">
                  <c:v>18</c:v>
                </c:pt>
                <c:pt idx="186">
                  <c:v>5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1">
                  <c:v>4</c:v>
                </c:pt>
                <c:pt idx="192">
                  <c:v>7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9">
                  <c:v>9</c:v>
                </c:pt>
                <c:pt idx="200">
                  <c:v>4</c:v>
                </c:pt>
                <c:pt idx="201">
                  <c:v>3</c:v>
                </c:pt>
                <c:pt idx="202">
                  <c:v>6</c:v>
                </c:pt>
                <c:pt idx="203">
                  <c:v>7</c:v>
                </c:pt>
                <c:pt idx="204">
                  <c:v>5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8</c:v>
                </c:pt>
                <c:pt idx="210">
                  <c:v>6</c:v>
                </c:pt>
                <c:pt idx="211">
                  <c:v>4</c:v>
                </c:pt>
                <c:pt idx="213">
                  <c:v>6</c:v>
                </c:pt>
                <c:pt idx="214">
                  <c:v>7</c:v>
                </c:pt>
                <c:pt idx="215">
                  <c:v>6</c:v>
                </c:pt>
                <c:pt idx="216">
                  <c:v>6</c:v>
                </c:pt>
                <c:pt idx="217">
                  <c:v>8</c:v>
                </c:pt>
                <c:pt idx="218">
                  <c:v>7</c:v>
                </c:pt>
                <c:pt idx="221">
                  <c:v>7</c:v>
                </c:pt>
                <c:pt idx="222">
                  <c:v>7</c:v>
                </c:pt>
                <c:pt idx="223">
                  <c:v>6</c:v>
                </c:pt>
                <c:pt idx="224">
                  <c:v>7</c:v>
                </c:pt>
                <c:pt idx="225">
                  <c:v>6</c:v>
                </c:pt>
                <c:pt idx="226">
                  <c:v>5</c:v>
                </c:pt>
                <c:pt idx="228">
                  <c:v>4</c:v>
                </c:pt>
                <c:pt idx="229">
                  <c:v>7</c:v>
                </c:pt>
                <c:pt idx="230">
                  <c:v>5</c:v>
                </c:pt>
                <c:pt idx="231">
                  <c:v>5</c:v>
                </c:pt>
                <c:pt idx="232">
                  <c:v>3</c:v>
                </c:pt>
                <c:pt idx="23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54-7645-BD75-A03A9AD774C2}"/>
            </c:ext>
          </c:extLst>
        </c:ser>
        <c:ser>
          <c:idx val="1"/>
          <c:order val="1"/>
          <c:tx>
            <c:strRef>
              <c:f>'all data for charts'!$D$1</c:f>
              <c:strCache>
                <c:ptCount val="1"/>
                <c:pt idx="0">
                  <c:v>one dubius allele silenced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'all data for charts'!$B$2:$B$235</c:f>
              <c:strCache>
                <c:ptCount val="234"/>
                <c:pt idx="0">
                  <c:v>E</c:v>
                </c:pt>
                <c:pt idx="1">
                  <c:v>E</c:v>
                </c:pt>
                <c:pt idx="2">
                  <c:v>E</c:v>
                </c:pt>
                <c:pt idx="3">
                  <c:v>E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F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F</c:v>
                </c:pt>
                <c:pt idx="24">
                  <c:v>F</c:v>
                </c:pt>
                <c:pt idx="25">
                  <c:v>F</c:v>
                </c:pt>
                <c:pt idx="28">
                  <c:v>G</c:v>
                </c:pt>
                <c:pt idx="29">
                  <c:v>G</c:v>
                </c:pt>
                <c:pt idx="30">
                  <c:v>G</c:v>
                </c:pt>
                <c:pt idx="31">
                  <c:v>G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38">
                  <c:v>G</c:v>
                </c:pt>
                <c:pt idx="39">
                  <c:v>G</c:v>
                </c:pt>
                <c:pt idx="42">
                  <c:v>J</c:v>
                </c:pt>
                <c:pt idx="43">
                  <c:v>J</c:v>
                </c:pt>
                <c:pt idx="44">
                  <c:v>J</c:v>
                </c:pt>
                <c:pt idx="45">
                  <c:v>J</c:v>
                </c:pt>
                <c:pt idx="46">
                  <c:v>J</c:v>
                </c:pt>
                <c:pt idx="47">
                  <c:v>J</c:v>
                </c:pt>
                <c:pt idx="48">
                  <c:v>J</c:v>
                </c:pt>
                <c:pt idx="49">
                  <c:v>J</c:v>
                </c:pt>
                <c:pt idx="50">
                  <c:v>J</c:v>
                </c:pt>
                <c:pt idx="51">
                  <c:v>J</c:v>
                </c:pt>
                <c:pt idx="54">
                  <c:v>K</c:v>
                </c:pt>
                <c:pt idx="55">
                  <c:v>K</c:v>
                </c:pt>
                <c:pt idx="56">
                  <c:v>K</c:v>
                </c:pt>
                <c:pt idx="57">
                  <c:v>K</c:v>
                </c:pt>
                <c:pt idx="58">
                  <c:v>K</c:v>
                </c:pt>
                <c:pt idx="59">
                  <c:v>K</c:v>
                </c:pt>
                <c:pt idx="60">
                  <c:v>K</c:v>
                </c:pt>
                <c:pt idx="61">
                  <c:v>K</c:v>
                </c:pt>
                <c:pt idx="62">
                  <c:v>K</c:v>
                </c:pt>
                <c:pt idx="63">
                  <c:v>K</c:v>
                </c:pt>
                <c:pt idx="64">
                  <c:v>K</c:v>
                </c:pt>
                <c:pt idx="65">
                  <c:v>K</c:v>
                </c:pt>
                <c:pt idx="68">
                  <c:v>L</c:v>
                </c:pt>
                <c:pt idx="69">
                  <c:v>L</c:v>
                </c:pt>
                <c:pt idx="70">
                  <c:v>L</c:v>
                </c:pt>
                <c:pt idx="71">
                  <c:v>L</c:v>
                </c:pt>
                <c:pt idx="72">
                  <c:v>L</c:v>
                </c:pt>
                <c:pt idx="73">
                  <c:v>L</c:v>
                </c:pt>
                <c:pt idx="74">
                  <c:v>L</c:v>
                </c:pt>
                <c:pt idx="75">
                  <c:v>L</c:v>
                </c:pt>
                <c:pt idx="76">
                  <c:v>L</c:v>
                </c:pt>
                <c:pt idx="77">
                  <c:v>L</c:v>
                </c:pt>
                <c:pt idx="78">
                  <c:v>L</c:v>
                </c:pt>
                <c:pt idx="81">
                  <c:v>M</c:v>
                </c:pt>
                <c:pt idx="82">
                  <c:v>M</c:v>
                </c:pt>
                <c:pt idx="83">
                  <c:v>M</c:v>
                </c:pt>
                <c:pt idx="84">
                  <c:v>M</c:v>
                </c:pt>
                <c:pt idx="85">
                  <c:v>M</c:v>
                </c:pt>
                <c:pt idx="86">
                  <c:v>M</c:v>
                </c:pt>
                <c:pt idx="87">
                  <c:v>M</c:v>
                </c:pt>
                <c:pt idx="97">
                  <c:v>Population or Line</c:v>
                </c:pt>
                <c:pt idx="98">
                  <c:v>i</c:v>
                </c:pt>
                <c:pt idx="99">
                  <c:v>i</c:v>
                </c:pt>
                <c:pt idx="100">
                  <c:v>i</c:v>
                </c:pt>
                <c:pt idx="101">
                  <c:v>i</c:v>
                </c:pt>
                <c:pt idx="102">
                  <c:v>i</c:v>
                </c:pt>
                <c:pt idx="103">
                  <c:v>i</c:v>
                </c:pt>
                <c:pt idx="104">
                  <c:v>i</c:v>
                </c:pt>
                <c:pt idx="106">
                  <c:v>i</c:v>
                </c:pt>
                <c:pt idx="107">
                  <c:v>i</c:v>
                </c:pt>
                <c:pt idx="108">
                  <c:v>i</c:v>
                </c:pt>
                <c:pt idx="109">
                  <c:v>i</c:v>
                </c:pt>
                <c:pt idx="110">
                  <c:v>i</c:v>
                </c:pt>
                <c:pt idx="111">
                  <c:v>i</c:v>
                </c:pt>
                <c:pt idx="113">
                  <c:v>i</c:v>
                </c:pt>
                <c:pt idx="114">
                  <c:v>i</c:v>
                </c:pt>
                <c:pt idx="115">
                  <c:v>i</c:v>
                </c:pt>
                <c:pt idx="116">
                  <c:v>i</c:v>
                </c:pt>
                <c:pt idx="117">
                  <c:v>i</c:v>
                </c:pt>
                <c:pt idx="118">
                  <c:v>i</c:v>
                </c:pt>
                <c:pt idx="121">
                  <c:v>ii</c:v>
                </c:pt>
                <c:pt idx="122">
                  <c:v>ii</c:v>
                </c:pt>
                <c:pt idx="123">
                  <c:v>ii</c:v>
                </c:pt>
                <c:pt idx="124">
                  <c:v>ii</c:v>
                </c:pt>
                <c:pt idx="125">
                  <c:v>ii</c:v>
                </c:pt>
                <c:pt idx="126">
                  <c:v>ii</c:v>
                </c:pt>
                <c:pt idx="128">
                  <c:v>ii</c:v>
                </c:pt>
                <c:pt idx="129">
                  <c:v>ii</c:v>
                </c:pt>
                <c:pt idx="130">
                  <c:v>ii</c:v>
                </c:pt>
                <c:pt idx="131">
                  <c:v>ii</c:v>
                </c:pt>
                <c:pt idx="132">
                  <c:v>ii</c:v>
                </c:pt>
                <c:pt idx="133">
                  <c:v>ii</c:v>
                </c:pt>
                <c:pt idx="136">
                  <c:v>iii</c:v>
                </c:pt>
                <c:pt idx="137">
                  <c:v>iii</c:v>
                </c:pt>
                <c:pt idx="138">
                  <c:v>iii</c:v>
                </c:pt>
                <c:pt idx="139">
                  <c:v>iii</c:v>
                </c:pt>
                <c:pt idx="140">
                  <c:v>iii</c:v>
                </c:pt>
                <c:pt idx="141">
                  <c:v>iii</c:v>
                </c:pt>
                <c:pt idx="143">
                  <c:v>iii</c:v>
                </c:pt>
                <c:pt idx="144">
                  <c:v>iii</c:v>
                </c:pt>
                <c:pt idx="145">
                  <c:v>iii</c:v>
                </c:pt>
                <c:pt idx="146">
                  <c:v>iii</c:v>
                </c:pt>
                <c:pt idx="147">
                  <c:v>iii</c:v>
                </c:pt>
                <c:pt idx="148">
                  <c:v>iii</c:v>
                </c:pt>
                <c:pt idx="151">
                  <c:v>iv</c:v>
                </c:pt>
                <c:pt idx="152">
                  <c:v>iv</c:v>
                </c:pt>
                <c:pt idx="153">
                  <c:v>iv</c:v>
                </c:pt>
                <c:pt idx="154">
                  <c:v>iv</c:v>
                </c:pt>
                <c:pt idx="155">
                  <c:v>iv</c:v>
                </c:pt>
                <c:pt idx="156">
                  <c:v>iv</c:v>
                </c:pt>
                <c:pt idx="158">
                  <c:v>iv</c:v>
                </c:pt>
                <c:pt idx="159">
                  <c:v>iv</c:v>
                </c:pt>
                <c:pt idx="160">
                  <c:v>iv</c:v>
                </c:pt>
                <c:pt idx="161">
                  <c:v>iv</c:v>
                </c:pt>
                <c:pt idx="162">
                  <c:v>iv</c:v>
                </c:pt>
                <c:pt idx="163">
                  <c:v>iv</c:v>
                </c:pt>
                <c:pt idx="166">
                  <c:v>v</c:v>
                </c:pt>
                <c:pt idx="168">
                  <c:v>v</c:v>
                </c:pt>
                <c:pt idx="169">
                  <c:v>v</c:v>
                </c:pt>
                <c:pt idx="170">
                  <c:v>v</c:v>
                </c:pt>
                <c:pt idx="171">
                  <c:v>v</c:v>
                </c:pt>
                <c:pt idx="172">
                  <c:v>v</c:v>
                </c:pt>
                <c:pt idx="174">
                  <c:v>v </c:v>
                </c:pt>
                <c:pt idx="175">
                  <c:v>v </c:v>
                </c:pt>
                <c:pt idx="176">
                  <c:v>v </c:v>
                </c:pt>
                <c:pt idx="177">
                  <c:v>v </c:v>
                </c:pt>
                <c:pt idx="178">
                  <c:v>v </c:v>
                </c:pt>
                <c:pt idx="179">
                  <c:v>v </c:v>
                </c:pt>
                <c:pt idx="182">
                  <c:v>vi</c:v>
                </c:pt>
                <c:pt idx="184">
                  <c:v>vi</c:v>
                </c:pt>
                <c:pt idx="185">
                  <c:v>vi</c:v>
                </c:pt>
                <c:pt idx="186">
                  <c:v>vi</c:v>
                </c:pt>
                <c:pt idx="187">
                  <c:v>vi</c:v>
                </c:pt>
                <c:pt idx="188">
                  <c:v>vi</c:v>
                </c:pt>
                <c:pt idx="189">
                  <c:v>vi</c:v>
                </c:pt>
                <c:pt idx="191">
                  <c:v>vi</c:v>
                </c:pt>
                <c:pt idx="192">
                  <c:v>vi</c:v>
                </c:pt>
                <c:pt idx="193">
                  <c:v>vi</c:v>
                </c:pt>
                <c:pt idx="194">
                  <c:v>vi</c:v>
                </c:pt>
                <c:pt idx="195">
                  <c:v>vi</c:v>
                </c:pt>
                <c:pt idx="196">
                  <c:v>vi</c:v>
                </c:pt>
                <c:pt idx="199">
                  <c:v>vii</c:v>
                </c:pt>
                <c:pt idx="200">
                  <c:v>vii</c:v>
                </c:pt>
                <c:pt idx="201">
                  <c:v>vii</c:v>
                </c:pt>
                <c:pt idx="202">
                  <c:v>vii</c:v>
                </c:pt>
                <c:pt idx="203">
                  <c:v>vii</c:v>
                </c:pt>
                <c:pt idx="204">
                  <c:v>vii</c:v>
                </c:pt>
                <c:pt idx="206">
                  <c:v>vii</c:v>
                </c:pt>
                <c:pt idx="207">
                  <c:v>vii</c:v>
                </c:pt>
                <c:pt idx="208">
                  <c:v>vii</c:v>
                </c:pt>
                <c:pt idx="209">
                  <c:v>vii</c:v>
                </c:pt>
                <c:pt idx="210">
                  <c:v>vii</c:v>
                </c:pt>
                <c:pt idx="211">
                  <c:v>vii</c:v>
                </c:pt>
                <c:pt idx="213">
                  <c:v>vii</c:v>
                </c:pt>
                <c:pt idx="214">
                  <c:v>vii</c:v>
                </c:pt>
                <c:pt idx="215">
                  <c:v>vii</c:v>
                </c:pt>
                <c:pt idx="216">
                  <c:v>vii</c:v>
                </c:pt>
                <c:pt idx="217">
                  <c:v>vii</c:v>
                </c:pt>
                <c:pt idx="218">
                  <c:v>vii</c:v>
                </c:pt>
                <c:pt idx="221">
                  <c:v>viii</c:v>
                </c:pt>
                <c:pt idx="222">
                  <c:v>viii</c:v>
                </c:pt>
                <c:pt idx="223">
                  <c:v>viii</c:v>
                </c:pt>
                <c:pt idx="224">
                  <c:v>viii</c:v>
                </c:pt>
                <c:pt idx="225">
                  <c:v>viii</c:v>
                </c:pt>
                <c:pt idx="226">
                  <c:v>viii</c:v>
                </c:pt>
                <c:pt idx="228">
                  <c:v>viii</c:v>
                </c:pt>
                <c:pt idx="229">
                  <c:v>viii</c:v>
                </c:pt>
                <c:pt idx="230">
                  <c:v>viii</c:v>
                </c:pt>
                <c:pt idx="231">
                  <c:v>viii</c:v>
                </c:pt>
                <c:pt idx="232">
                  <c:v>viii</c:v>
                </c:pt>
                <c:pt idx="233">
                  <c:v>viii</c:v>
                </c:pt>
              </c:strCache>
            </c:strRef>
          </c:cat>
          <c:val>
            <c:numRef>
              <c:f>'all data for charts'!$D$2:$D$235</c:f>
              <c:numCache>
                <c:formatCode>General</c:formatCode>
                <c:ptCount val="234"/>
                <c:pt idx="0">
                  <c:v>20</c:v>
                </c:pt>
                <c:pt idx="1">
                  <c:v>2</c:v>
                </c:pt>
                <c:pt idx="2">
                  <c:v>2</c:v>
                </c:pt>
                <c:pt idx="3">
                  <c:v>5</c:v>
                </c:pt>
                <c:pt idx="4">
                  <c:v>3</c:v>
                </c:pt>
                <c:pt idx="5">
                  <c:v>3</c:v>
                </c:pt>
                <c:pt idx="6">
                  <c:v>11</c:v>
                </c:pt>
                <c:pt idx="7">
                  <c:v>1</c:v>
                </c:pt>
                <c:pt idx="8">
                  <c:v>7</c:v>
                </c:pt>
                <c:pt idx="9">
                  <c:v>4</c:v>
                </c:pt>
                <c:pt idx="10">
                  <c:v>6</c:v>
                </c:pt>
                <c:pt idx="11">
                  <c:v>3</c:v>
                </c:pt>
                <c:pt idx="12">
                  <c:v>1</c:v>
                </c:pt>
                <c:pt idx="15">
                  <c:v>2</c:v>
                </c:pt>
                <c:pt idx="16">
                  <c:v>9</c:v>
                </c:pt>
                <c:pt idx="17">
                  <c:v>4</c:v>
                </c:pt>
                <c:pt idx="18">
                  <c:v>4</c:v>
                </c:pt>
                <c:pt idx="19">
                  <c:v>3</c:v>
                </c:pt>
                <c:pt idx="20">
                  <c:v>6</c:v>
                </c:pt>
                <c:pt idx="21">
                  <c:v>2</c:v>
                </c:pt>
                <c:pt idx="22">
                  <c:v>4</c:v>
                </c:pt>
                <c:pt idx="23">
                  <c:v>3</c:v>
                </c:pt>
                <c:pt idx="24">
                  <c:v>2</c:v>
                </c:pt>
                <c:pt idx="25">
                  <c:v>5</c:v>
                </c:pt>
                <c:pt idx="28">
                  <c:v>1</c:v>
                </c:pt>
                <c:pt idx="29">
                  <c:v>9</c:v>
                </c:pt>
                <c:pt idx="30">
                  <c:v>3</c:v>
                </c:pt>
                <c:pt idx="31">
                  <c:v>3</c:v>
                </c:pt>
                <c:pt idx="32">
                  <c:v>6</c:v>
                </c:pt>
                <c:pt idx="33">
                  <c:v>4</c:v>
                </c:pt>
                <c:pt idx="34">
                  <c:v>7</c:v>
                </c:pt>
                <c:pt idx="35">
                  <c:v>4</c:v>
                </c:pt>
                <c:pt idx="36">
                  <c:v>4</c:v>
                </c:pt>
                <c:pt idx="37">
                  <c:v>2</c:v>
                </c:pt>
                <c:pt idx="38">
                  <c:v>2</c:v>
                </c:pt>
                <c:pt idx="39">
                  <c:v>5</c:v>
                </c:pt>
                <c:pt idx="42">
                  <c:v>6</c:v>
                </c:pt>
                <c:pt idx="43">
                  <c:v>6</c:v>
                </c:pt>
                <c:pt idx="44">
                  <c:v>4</c:v>
                </c:pt>
                <c:pt idx="45">
                  <c:v>6</c:v>
                </c:pt>
                <c:pt idx="46">
                  <c:v>5</c:v>
                </c:pt>
                <c:pt idx="47">
                  <c:v>6</c:v>
                </c:pt>
                <c:pt idx="48">
                  <c:v>4</c:v>
                </c:pt>
                <c:pt idx="49">
                  <c:v>2</c:v>
                </c:pt>
                <c:pt idx="50">
                  <c:v>3</c:v>
                </c:pt>
                <c:pt idx="51">
                  <c:v>7</c:v>
                </c:pt>
                <c:pt idx="54">
                  <c:v>3</c:v>
                </c:pt>
                <c:pt idx="55">
                  <c:v>12</c:v>
                </c:pt>
                <c:pt idx="56">
                  <c:v>3</c:v>
                </c:pt>
                <c:pt idx="57">
                  <c:v>7</c:v>
                </c:pt>
                <c:pt idx="58">
                  <c:v>5</c:v>
                </c:pt>
                <c:pt idx="59">
                  <c:v>3</c:v>
                </c:pt>
                <c:pt idx="60">
                  <c:v>4</c:v>
                </c:pt>
                <c:pt idx="61">
                  <c:v>7</c:v>
                </c:pt>
                <c:pt idx="62">
                  <c:v>7</c:v>
                </c:pt>
                <c:pt idx="63">
                  <c:v>5</c:v>
                </c:pt>
                <c:pt idx="64">
                  <c:v>7</c:v>
                </c:pt>
                <c:pt idx="65">
                  <c:v>4</c:v>
                </c:pt>
                <c:pt idx="68">
                  <c:v>4</c:v>
                </c:pt>
                <c:pt idx="69">
                  <c:v>11</c:v>
                </c:pt>
                <c:pt idx="70">
                  <c:v>7</c:v>
                </c:pt>
                <c:pt idx="71">
                  <c:v>8</c:v>
                </c:pt>
                <c:pt idx="72">
                  <c:v>2</c:v>
                </c:pt>
                <c:pt idx="73">
                  <c:v>7</c:v>
                </c:pt>
                <c:pt idx="74">
                  <c:v>4</c:v>
                </c:pt>
                <c:pt idx="75">
                  <c:v>7</c:v>
                </c:pt>
                <c:pt idx="76">
                  <c:v>2</c:v>
                </c:pt>
                <c:pt idx="77">
                  <c:v>8</c:v>
                </c:pt>
                <c:pt idx="78">
                  <c:v>9</c:v>
                </c:pt>
                <c:pt idx="81">
                  <c:v>4</c:v>
                </c:pt>
                <c:pt idx="82">
                  <c:v>4</c:v>
                </c:pt>
                <c:pt idx="83">
                  <c:v>7</c:v>
                </c:pt>
                <c:pt idx="84">
                  <c:v>3</c:v>
                </c:pt>
                <c:pt idx="85">
                  <c:v>6</c:v>
                </c:pt>
                <c:pt idx="86">
                  <c:v>4</c:v>
                </c:pt>
                <c:pt idx="87">
                  <c:v>12</c:v>
                </c:pt>
                <c:pt idx="97">
                  <c:v>0</c:v>
                </c:pt>
                <c:pt idx="98">
                  <c:v>8</c:v>
                </c:pt>
                <c:pt idx="99">
                  <c:v>6</c:v>
                </c:pt>
                <c:pt idx="100">
                  <c:v>8</c:v>
                </c:pt>
                <c:pt idx="101">
                  <c:v>9</c:v>
                </c:pt>
                <c:pt idx="102">
                  <c:v>11</c:v>
                </c:pt>
                <c:pt idx="103">
                  <c:v>10</c:v>
                </c:pt>
                <c:pt idx="104">
                  <c:v>0</c:v>
                </c:pt>
                <c:pt idx="106">
                  <c:v>6</c:v>
                </c:pt>
                <c:pt idx="107">
                  <c:v>5</c:v>
                </c:pt>
                <c:pt idx="108">
                  <c:v>7</c:v>
                </c:pt>
                <c:pt idx="109">
                  <c:v>9</c:v>
                </c:pt>
                <c:pt idx="110">
                  <c:v>2</c:v>
                </c:pt>
                <c:pt idx="111">
                  <c:v>5</c:v>
                </c:pt>
                <c:pt idx="113">
                  <c:v>8</c:v>
                </c:pt>
                <c:pt idx="114">
                  <c:v>7</c:v>
                </c:pt>
                <c:pt idx="115">
                  <c:v>6</c:v>
                </c:pt>
                <c:pt idx="116">
                  <c:v>6</c:v>
                </c:pt>
                <c:pt idx="117">
                  <c:v>7</c:v>
                </c:pt>
                <c:pt idx="118">
                  <c:v>7</c:v>
                </c:pt>
                <c:pt idx="121">
                  <c:v>6</c:v>
                </c:pt>
                <c:pt idx="122">
                  <c:v>3</c:v>
                </c:pt>
                <c:pt idx="123">
                  <c:v>8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8">
                  <c:v>6</c:v>
                </c:pt>
                <c:pt idx="129">
                  <c:v>5</c:v>
                </c:pt>
                <c:pt idx="130">
                  <c:v>1</c:v>
                </c:pt>
                <c:pt idx="131">
                  <c:v>6</c:v>
                </c:pt>
                <c:pt idx="132">
                  <c:v>1</c:v>
                </c:pt>
                <c:pt idx="133">
                  <c:v>2</c:v>
                </c:pt>
                <c:pt idx="136">
                  <c:v>6</c:v>
                </c:pt>
                <c:pt idx="137">
                  <c:v>6</c:v>
                </c:pt>
                <c:pt idx="138">
                  <c:v>8</c:v>
                </c:pt>
                <c:pt idx="139">
                  <c:v>7</c:v>
                </c:pt>
                <c:pt idx="140">
                  <c:v>6</c:v>
                </c:pt>
                <c:pt idx="141">
                  <c:v>8</c:v>
                </c:pt>
                <c:pt idx="143">
                  <c:v>6</c:v>
                </c:pt>
                <c:pt idx="144">
                  <c:v>8</c:v>
                </c:pt>
                <c:pt idx="145">
                  <c:v>5</c:v>
                </c:pt>
                <c:pt idx="146">
                  <c:v>9</c:v>
                </c:pt>
                <c:pt idx="147">
                  <c:v>6</c:v>
                </c:pt>
                <c:pt idx="148">
                  <c:v>9</c:v>
                </c:pt>
                <c:pt idx="151">
                  <c:v>48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4</c:v>
                </c:pt>
                <c:pt idx="156">
                  <c:v>3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10</c:v>
                </c:pt>
                <c:pt idx="163">
                  <c:v>1</c:v>
                </c:pt>
                <c:pt idx="166">
                  <c:v>3</c:v>
                </c:pt>
                <c:pt idx="168">
                  <c:v>7</c:v>
                </c:pt>
                <c:pt idx="169">
                  <c:v>2</c:v>
                </c:pt>
                <c:pt idx="170">
                  <c:v>8</c:v>
                </c:pt>
                <c:pt idx="171">
                  <c:v>3</c:v>
                </c:pt>
                <c:pt idx="172">
                  <c:v>6</c:v>
                </c:pt>
                <c:pt idx="174">
                  <c:v>4</c:v>
                </c:pt>
                <c:pt idx="175">
                  <c:v>7</c:v>
                </c:pt>
                <c:pt idx="176">
                  <c:v>5</c:v>
                </c:pt>
                <c:pt idx="177">
                  <c:v>8</c:v>
                </c:pt>
                <c:pt idx="178">
                  <c:v>9</c:v>
                </c:pt>
                <c:pt idx="179">
                  <c:v>3</c:v>
                </c:pt>
                <c:pt idx="182">
                  <c:v>3</c:v>
                </c:pt>
                <c:pt idx="184">
                  <c:v>7</c:v>
                </c:pt>
                <c:pt idx="185">
                  <c:v>16</c:v>
                </c:pt>
                <c:pt idx="186">
                  <c:v>4</c:v>
                </c:pt>
                <c:pt idx="187">
                  <c:v>5</c:v>
                </c:pt>
                <c:pt idx="188">
                  <c:v>2</c:v>
                </c:pt>
                <c:pt idx="189">
                  <c:v>6</c:v>
                </c:pt>
                <c:pt idx="191">
                  <c:v>3</c:v>
                </c:pt>
                <c:pt idx="192">
                  <c:v>2</c:v>
                </c:pt>
                <c:pt idx="193">
                  <c:v>2</c:v>
                </c:pt>
                <c:pt idx="194">
                  <c:v>4</c:v>
                </c:pt>
                <c:pt idx="195">
                  <c:v>6</c:v>
                </c:pt>
                <c:pt idx="196">
                  <c:v>4</c:v>
                </c:pt>
                <c:pt idx="199">
                  <c:v>6</c:v>
                </c:pt>
                <c:pt idx="200">
                  <c:v>5</c:v>
                </c:pt>
                <c:pt idx="201">
                  <c:v>7</c:v>
                </c:pt>
                <c:pt idx="202">
                  <c:v>7</c:v>
                </c:pt>
                <c:pt idx="203">
                  <c:v>3</c:v>
                </c:pt>
                <c:pt idx="204">
                  <c:v>4</c:v>
                </c:pt>
                <c:pt idx="206">
                  <c:v>8</c:v>
                </c:pt>
                <c:pt idx="207">
                  <c:v>8</c:v>
                </c:pt>
                <c:pt idx="208">
                  <c:v>5</c:v>
                </c:pt>
                <c:pt idx="209">
                  <c:v>4</c:v>
                </c:pt>
                <c:pt idx="210">
                  <c:v>4</c:v>
                </c:pt>
                <c:pt idx="211">
                  <c:v>8</c:v>
                </c:pt>
                <c:pt idx="213">
                  <c:v>8</c:v>
                </c:pt>
                <c:pt idx="214">
                  <c:v>4</c:v>
                </c:pt>
                <c:pt idx="215">
                  <c:v>3</c:v>
                </c:pt>
                <c:pt idx="216">
                  <c:v>6</c:v>
                </c:pt>
                <c:pt idx="217">
                  <c:v>6</c:v>
                </c:pt>
                <c:pt idx="218">
                  <c:v>5</c:v>
                </c:pt>
                <c:pt idx="221">
                  <c:v>4</c:v>
                </c:pt>
                <c:pt idx="222">
                  <c:v>19</c:v>
                </c:pt>
                <c:pt idx="223">
                  <c:v>4</c:v>
                </c:pt>
                <c:pt idx="224">
                  <c:v>3</c:v>
                </c:pt>
                <c:pt idx="225">
                  <c:v>6</c:v>
                </c:pt>
                <c:pt idx="226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4</c:v>
                </c:pt>
                <c:pt idx="231">
                  <c:v>8</c:v>
                </c:pt>
                <c:pt idx="232">
                  <c:v>5</c:v>
                </c:pt>
                <c:pt idx="23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54-7645-BD75-A03A9AD774C2}"/>
            </c:ext>
          </c:extLst>
        </c:ser>
        <c:ser>
          <c:idx val="2"/>
          <c:order val="2"/>
          <c:tx>
            <c:strRef>
              <c:f>'all data for charts'!$E$1</c:f>
              <c:strCache>
                <c:ptCount val="1"/>
                <c:pt idx="0">
                  <c:v>expression as expected, no change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data for charts'!$B$2:$B$235</c:f>
              <c:strCache>
                <c:ptCount val="234"/>
                <c:pt idx="0">
                  <c:v>E</c:v>
                </c:pt>
                <c:pt idx="1">
                  <c:v>E</c:v>
                </c:pt>
                <c:pt idx="2">
                  <c:v>E</c:v>
                </c:pt>
                <c:pt idx="3">
                  <c:v>E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F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F</c:v>
                </c:pt>
                <c:pt idx="24">
                  <c:v>F</c:v>
                </c:pt>
                <c:pt idx="25">
                  <c:v>F</c:v>
                </c:pt>
                <c:pt idx="28">
                  <c:v>G</c:v>
                </c:pt>
                <c:pt idx="29">
                  <c:v>G</c:v>
                </c:pt>
                <c:pt idx="30">
                  <c:v>G</c:v>
                </c:pt>
                <c:pt idx="31">
                  <c:v>G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38">
                  <c:v>G</c:v>
                </c:pt>
                <c:pt idx="39">
                  <c:v>G</c:v>
                </c:pt>
                <c:pt idx="42">
                  <c:v>J</c:v>
                </c:pt>
                <c:pt idx="43">
                  <c:v>J</c:v>
                </c:pt>
                <c:pt idx="44">
                  <c:v>J</c:v>
                </c:pt>
                <c:pt idx="45">
                  <c:v>J</c:v>
                </c:pt>
                <c:pt idx="46">
                  <c:v>J</c:v>
                </c:pt>
                <c:pt idx="47">
                  <c:v>J</c:v>
                </c:pt>
                <c:pt idx="48">
                  <c:v>J</c:v>
                </c:pt>
                <c:pt idx="49">
                  <c:v>J</c:v>
                </c:pt>
                <c:pt idx="50">
                  <c:v>J</c:v>
                </c:pt>
                <c:pt idx="51">
                  <c:v>J</c:v>
                </c:pt>
                <c:pt idx="54">
                  <c:v>K</c:v>
                </c:pt>
                <c:pt idx="55">
                  <c:v>K</c:v>
                </c:pt>
                <c:pt idx="56">
                  <c:v>K</c:v>
                </c:pt>
                <c:pt idx="57">
                  <c:v>K</c:v>
                </c:pt>
                <c:pt idx="58">
                  <c:v>K</c:v>
                </c:pt>
                <c:pt idx="59">
                  <c:v>K</c:v>
                </c:pt>
                <c:pt idx="60">
                  <c:v>K</c:v>
                </c:pt>
                <c:pt idx="61">
                  <c:v>K</c:v>
                </c:pt>
                <c:pt idx="62">
                  <c:v>K</c:v>
                </c:pt>
                <c:pt idx="63">
                  <c:v>K</c:v>
                </c:pt>
                <c:pt idx="64">
                  <c:v>K</c:v>
                </c:pt>
                <c:pt idx="65">
                  <c:v>K</c:v>
                </c:pt>
                <c:pt idx="68">
                  <c:v>L</c:v>
                </c:pt>
                <c:pt idx="69">
                  <c:v>L</c:v>
                </c:pt>
                <c:pt idx="70">
                  <c:v>L</c:v>
                </c:pt>
                <c:pt idx="71">
                  <c:v>L</c:v>
                </c:pt>
                <c:pt idx="72">
                  <c:v>L</c:v>
                </c:pt>
                <c:pt idx="73">
                  <c:v>L</c:v>
                </c:pt>
                <c:pt idx="74">
                  <c:v>L</c:v>
                </c:pt>
                <c:pt idx="75">
                  <c:v>L</c:v>
                </c:pt>
                <c:pt idx="76">
                  <c:v>L</c:v>
                </c:pt>
                <c:pt idx="77">
                  <c:v>L</c:v>
                </c:pt>
                <c:pt idx="78">
                  <c:v>L</c:v>
                </c:pt>
                <c:pt idx="81">
                  <c:v>M</c:v>
                </c:pt>
                <c:pt idx="82">
                  <c:v>M</c:v>
                </c:pt>
                <c:pt idx="83">
                  <c:v>M</c:v>
                </c:pt>
                <c:pt idx="84">
                  <c:v>M</c:v>
                </c:pt>
                <c:pt idx="85">
                  <c:v>M</c:v>
                </c:pt>
                <c:pt idx="86">
                  <c:v>M</c:v>
                </c:pt>
                <c:pt idx="87">
                  <c:v>M</c:v>
                </c:pt>
                <c:pt idx="97">
                  <c:v>Population or Line</c:v>
                </c:pt>
                <c:pt idx="98">
                  <c:v>i</c:v>
                </c:pt>
                <c:pt idx="99">
                  <c:v>i</c:v>
                </c:pt>
                <c:pt idx="100">
                  <c:v>i</c:v>
                </c:pt>
                <c:pt idx="101">
                  <c:v>i</c:v>
                </c:pt>
                <c:pt idx="102">
                  <c:v>i</c:v>
                </c:pt>
                <c:pt idx="103">
                  <c:v>i</c:v>
                </c:pt>
                <c:pt idx="104">
                  <c:v>i</c:v>
                </c:pt>
                <c:pt idx="106">
                  <c:v>i</c:v>
                </c:pt>
                <c:pt idx="107">
                  <c:v>i</c:v>
                </c:pt>
                <c:pt idx="108">
                  <c:v>i</c:v>
                </c:pt>
                <c:pt idx="109">
                  <c:v>i</c:v>
                </c:pt>
                <c:pt idx="110">
                  <c:v>i</c:v>
                </c:pt>
                <c:pt idx="111">
                  <c:v>i</c:v>
                </c:pt>
                <c:pt idx="113">
                  <c:v>i</c:v>
                </c:pt>
                <c:pt idx="114">
                  <c:v>i</c:v>
                </c:pt>
                <c:pt idx="115">
                  <c:v>i</c:v>
                </c:pt>
                <c:pt idx="116">
                  <c:v>i</c:v>
                </c:pt>
                <c:pt idx="117">
                  <c:v>i</c:v>
                </c:pt>
                <c:pt idx="118">
                  <c:v>i</c:v>
                </c:pt>
                <c:pt idx="121">
                  <c:v>ii</c:v>
                </c:pt>
                <c:pt idx="122">
                  <c:v>ii</c:v>
                </c:pt>
                <c:pt idx="123">
                  <c:v>ii</c:v>
                </c:pt>
                <c:pt idx="124">
                  <c:v>ii</c:v>
                </c:pt>
                <c:pt idx="125">
                  <c:v>ii</c:v>
                </c:pt>
                <c:pt idx="126">
                  <c:v>ii</c:v>
                </c:pt>
                <c:pt idx="128">
                  <c:v>ii</c:v>
                </c:pt>
                <c:pt idx="129">
                  <c:v>ii</c:v>
                </c:pt>
                <c:pt idx="130">
                  <c:v>ii</c:v>
                </c:pt>
                <c:pt idx="131">
                  <c:v>ii</c:v>
                </c:pt>
                <c:pt idx="132">
                  <c:v>ii</c:v>
                </c:pt>
                <c:pt idx="133">
                  <c:v>ii</c:v>
                </c:pt>
                <c:pt idx="136">
                  <c:v>iii</c:v>
                </c:pt>
                <c:pt idx="137">
                  <c:v>iii</c:v>
                </c:pt>
                <c:pt idx="138">
                  <c:v>iii</c:v>
                </c:pt>
                <c:pt idx="139">
                  <c:v>iii</c:v>
                </c:pt>
                <c:pt idx="140">
                  <c:v>iii</c:v>
                </c:pt>
                <c:pt idx="141">
                  <c:v>iii</c:v>
                </c:pt>
                <c:pt idx="143">
                  <c:v>iii</c:v>
                </c:pt>
                <c:pt idx="144">
                  <c:v>iii</c:v>
                </c:pt>
                <c:pt idx="145">
                  <c:v>iii</c:v>
                </c:pt>
                <c:pt idx="146">
                  <c:v>iii</c:v>
                </c:pt>
                <c:pt idx="147">
                  <c:v>iii</c:v>
                </c:pt>
                <c:pt idx="148">
                  <c:v>iii</c:v>
                </c:pt>
                <c:pt idx="151">
                  <c:v>iv</c:v>
                </c:pt>
                <c:pt idx="152">
                  <c:v>iv</c:v>
                </c:pt>
                <c:pt idx="153">
                  <c:v>iv</c:v>
                </c:pt>
                <c:pt idx="154">
                  <c:v>iv</c:v>
                </c:pt>
                <c:pt idx="155">
                  <c:v>iv</c:v>
                </c:pt>
                <c:pt idx="156">
                  <c:v>iv</c:v>
                </c:pt>
                <c:pt idx="158">
                  <c:v>iv</c:v>
                </c:pt>
                <c:pt idx="159">
                  <c:v>iv</c:v>
                </c:pt>
                <c:pt idx="160">
                  <c:v>iv</c:v>
                </c:pt>
                <c:pt idx="161">
                  <c:v>iv</c:v>
                </c:pt>
                <c:pt idx="162">
                  <c:v>iv</c:v>
                </c:pt>
                <c:pt idx="163">
                  <c:v>iv</c:v>
                </c:pt>
                <c:pt idx="166">
                  <c:v>v</c:v>
                </c:pt>
                <c:pt idx="168">
                  <c:v>v</c:v>
                </c:pt>
                <c:pt idx="169">
                  <c:v>v</c:v>
                </c:pt>
                <c:pt idx="170">
                  <c:v>v</c:v>
                </c:pt>
                <c:pt idx="171">
                  <c:v>v</c:v>
                </c:pt>
                <c:pt idx="172">
                  <c:v>v</c:v>
                </c:pt>
                <c:pt idx="174">
                  <c:v>v </c:v>
                </c:pt>
                <c:pt idx="175">
                  <c:v>v </c:v>
                </c:pt>
                <c:pt idx="176">
                  <c:v>v </c:v>
                </c:pt>
                <c:pt idx="177">
                  <c:v>v </c:v>
                </c:pt>
                <c:pt idx="178">
                  <c:v>v </c:v>
                </c:pt>
                <c:pt idx="179">
                  <c:v>v </c:v>
                </c:pt>
                <c:pt idx="182">
                  <c:v>vi</c:v>
                </c:pt>
                <c:pt idx="184">
                  <c:v>vi</c:v>
                </c:pt>
                <c:pt idx="185">
                  <c:v>vi</c:v>
                </c:pt>
                <c:pt idx="186">
                  <c:v>vi</c:v>
                </c:pt>
                <c:pt idx="187">
                  <c:v>vi</c:v>
                </c:pt>
                <c:pt idx="188">
                  <c:v>vi</c:v>
                </c:pt>
                <c:pt idx="189">
                  <c:v>vi</c:v>
                </c:pt>
                <c:pt idx="191">
                  <c:v>vi</c:v>
                </c:pt>
                <c:pt idx="192">
                  <c:v>vi</c:v>
                </c:pt>
                <c:pt idx="193">
                  <c:v>vi</c:v>
                </c:pt>
                <c:pt idx="194">
                  <c:v>vi</c:v>
                </c:pt>
                <c:pt idx="195">
                  <c:v>vi</c:v>
                </c:pt>
                <c:pt idx="196">
                  <c:v>vi</c:v>
                </c:pt>
                <c:pt idx="199">
                  <c:v>vii</c:v>
                </c:pt>
                <c:pt idx="200">
                  <c:v>vii</c:v>
                </c:pt>
                <c:pt idx="201">
                  <c:v>vii</c:v>
                </c:pt>
                <c:pt idx="202">
                  <c:v>vii</c:v>
                </c:pt>
                <c:pt idx="203">
                  <c:v>vii</c:v>
                </c:pt>
                <c:pt idx="204">
                  <c:v>vii</c:v>
                </c:pt>
                <c:pt idx="206">
                  <c:v>vii</c:v>
                </c:pt>
                <c:pt idx="207">
                  <c:v>vii</c:v>
                </c:pt>
                <c:pt idx="208">
                  <c:v>vii</c:v>
                </c:pt>
                <c:pt idx="209">
                  <c:v>vii</c:v>
                </c:pt>
                <c:pt idx="210">
                  <c:v>vii</c:v>
                </c:pt>
                <c:pt idx="211">
                  <c:v>vii</c:v>
                </c:pt>
                <c:pt idx="213">
                  <c:v>vii</c:v>
                </c:pt>
                <c:pt idx="214">
                  <c:v>vii</c:v>
                </c:pt>
                <c:pt idx="215">
                  <c:v>vii</c:v>
                </c:pt>
                <c:pt idx="216">
                  <c:v>vii</c:v>
                </c:pt>
                <c:pt idx="217">
                  <c:v>vii</c:v>
                </c:pt>
                <c:pt idx="218">
                  <c:v>vii</c:v>
                </c:pt>
                <c:pt idx="221">
                  <c:v>viii</c:v>
                </c:pt>
                <c:pt idx="222">
                  <c:v>viii</c:v>
                </c:pt>
                <c:pt idx="223">
                  <c:v>viii</c:v>
                </c:pt>
                <c:pt idx="224">
                  <c:v>viii</c:v>
                </c:pt>
                <c:pt idx="225">
                  <c:v>viii</c:v>
                </c:pt>
                <c:pt idx="226">
                  <c:v>viii</c:v>
                </c:pt>
                <c:pt idx="228">
                  <c:v>viii</c:v>
                </c:pt>
                <c:pt idx="229">
                  <c:v>viii</c:v>
                </c:pt>
                <c:pt idx="230">
                  <c:v>viii</c:v>
                </c:pt>
                <c:pt idx="231">
                  <c:v>viii</c:v>
                </c:pt>
                <c:pt idx="232">
                  <c:v>viii</c:v>
                </c:pt>
                <c:pt idx="233">
                  <c:v>viii</c:v>
                </c:pt>
              </c:strCache>
            </c:strRef>
          </c:cat>
          <c:val>
            <c:numRef>
              <c:f>'all data for charts'!$E$2:$E$235</c:f>
              <c:numCache>
                <c:formatCode>General</c:formatCode>
                <c:ptCount val="234"/>
                <c:pt idx="0">
                  <c:v>158</c:v>
                </c:pt>
                <c:pt idx="1">
                  <c:v>189</c:v>
                </c:pt>
                <c:pt idx="2">
                  <c:v>176</c:v>
                </c:pt>
                <c:pt idx="3">
                  <c:v>170</c:v>
                </c:pt>
                <c:pt idx="4">
                  <c:v>169</c:v>
                </c:pt>
                <c:pt idx="5">
                  <c:v>167</c:v>
                </c:pt>
                <c:pt idx="6">
                  <c:v>161</c:v>
                </c:pt>
                <c:pt idx="7">
                  <c:v>91</c:v>
                </c:pt>
                <c:pt idx="8">
                  <c:v>184</c:v>
                </c:pt>
                <c:pt idx="9">
                  <c:v>171</c:v>
                </c:pt>
                <c:pt idx="10">
                  <c:v>159</c:v>
                </c:pt>
                <c:pt idx="11">
                  <c:v>196</c:v>
                </c:pt>
                <c:pt idx="12">
                  <c:v>196</c:v>
                </c:pt>
                <c:pt idx="15">
                  <c:v>159</c:v>
                </c:pt>
                <c:pt idx="16">
                  <c:v>182</c:v>
                </c:pt>
                <c:pt idx="17">
                  <c:v>156</c:v>
                </c:pt>
                <c:pt idx="18">
                  <c:v>156</c:v>
                </c:pt>
                <c:pt idx="19">
                  <c:v>180</c:v>
                </c:pt>
                <c:pt idx="20">
                  <c:v>188</c:v>
                </c:pt>
                <c:pt idx="21">
                  <c:v>189</c:v>
                </c:pt>
                <c:pt idx="22">
                  <c:v>196</c:v>
                </c:pt>
                <c:pt idx="23">
                  <c:v>188</c:v>
                </c:pt>
                <c:pt idx="24">
                  <c:v>194</c:v>
                </c:pt>
                <c:pt idx="25">
                  <c:v>176</c:v>
                </c:pt>
                <c:pt idx="28">
                  <c:v>194</c:v>
                </c:pt>
                <c:pt idx="29">
                  <c:v>166</c:v>
                </c:pt>
                <c:pt idx="30">
                  <c:v>196</c:v>
                </c:pt>
                <c:pt idx="31">
                  <c:v>126</c:v>
                </c:pt>
                <c:pt idx="32">
                  <c:v>178</c:v>
                </c:pt>
                <c:pt idx="33">
                  <c:v>141</c:v>
                </c:pt>
                <c:pt idx="34">
                  <c:v>161</c:v>
                </c:pt>
                <c:pt idx="35">
                  <c:v>156</c:v>
                </c:pt>
                <c:pt idx="36">
                  <c:v>186</c:v>
                </c:pt>
                <c:pt idx="37">
                  <c:v>177</c:v>
                </c:pt>
                <c:pt idx="38">
                  <c:v>187</c:v>
                </c:pt>
                <c:pt idx="39">
                  <c:v>139</c:v>
                </c:pt>
                <c:pt idx="42">
                  <c:v>167</c:v>
                </c:pt>
                <c:pt idx="43">
                  <c:v>183</c:v>
                </c:pt>
                <c:pt idx="44">
                  <c:v>188</c:v>
                </c:pt>
                <c:pt idx="45">
                  <c:v>171</c:v>
                </c:pt>
                <c:pt idx="46">
                  <c:v>167</c:v>
                </c:pt>
                <c:pt idx="47">
                  <c:v>148</c:v>
                </c:pt>
                <c:pt idx="48">
                  <c:v>171</c:v>
                </c:pt>
                <c:pt idx="49">
                  <c:v>161</c:v>
                </c:pt>
                <c:pt idx="50">
                  <c:v>189</c:v>
                </c:pt>
                <c:pt idx="51">
                  <c:v>169</c:v>
                </c:pt>
                <c:pt idx="54">
                  <c:v>198</c:v>
                </c:pt>
                <c:pt idx="55">
                  <c:v>172</c:v>
                </c:pt>
                <c:pt idx="56">
                  <c:v>175</c:v>
                </c:pt>
                <c:pt idx="57">
                  <c:v>156</c:v>
                </c:pt>
                <c:pt idx="58">
                  <c:v>180</c:v>
                </c:pt>
                <c:pt idx="59">
                  <c:v>193</c:v>
                </c:pt>
                <c:pt idx="60">
                  <c:v>201</c:v>
                </c:pt>
                <c:pt idx="61">
                  <c:v>190</c:v>
                </c:pt>
                <c:pt idx="62">
                  <c:v>175</c:v>
                </c:pt>
                <c:pt idx="63">
                  <c:v>173</c:v>
                </c:pt>
                <c:pt idx="64">
                  <c:v>199</c:v>
                </c:pt>
                <c:pt idx="65">
                  <c:v>195</c:v>
                </c:pt>
                <c:pt idx="68">
                  <c:v>203</c:v>
                </c:pt>
                <c:pt idx="69">
                  <c:v>182</c:v>
                </c:pt>
                <c:pt idx="70">
                  <c:v>186</c:v>
                </c:pt>
                <c:pt idx="71">
                  <c:v>189</c:v>
                </c:pt>
                <c:pt idx="72">
                  <c:v>181</c:v>
                </c:pt>
                <c:pt idx="73">
                  <c:v>191</c:v>
                </c:pt>
                <c:pt idx="74">
                  <c:v>193</c:v>
                </c:pt>
                <c:pt idx="75">
                  <c:v>196</c:v>
                </c:pt>
                <c:pt idx="76">
                  <c:v>201</c:v>
                </c:pt>
                <c:pt idx="77">
                  <c:v>180</c:v>
                </c:pt>
                <c:pt idx="78">
                  <c:v>183</c:v>
                </c:pt>
                <c:pt idx="81">
                  <c:v>195</c:v>
                </c:pt>
                <c:pt idx="82">
                  <c:v>153</c:v>
                </c:pt>
                <c:pt idx="83">
                  <c:v>184</c:v>
                </c:pt>
                <c:pt idx="84">
                  <c:v>190</c:v>
                </c:pt>
                <c:pt idx="85">
                  <c:v>169</c:v>
                </c:pt>
                <c:pt idx="86">
                  <c:v>172</c:v>
                </c:pt>
                <c:pt idx="87">
                  <c:v>136</c:v>
                </c:pt>
                <c:pt idx="97">
                  <c:v>0</c:v>
                </c:pt>
                <c:pt idx="98">
                  <c:v>190</c:v>
                </c:pt>
                <c:pt idx="99">
                  <c:v>219</c:v>
                </c:pt>
                <c:pt idx="100">
                  <c:v>198</c:v>
                </c:pt>
                <c:pt idx="101">
                  <c:v>202</c:v>
                </c:pt>
                <c:pt idx="102">
                  <c:v>205</c:v>
                </c:pt>
                <c:pt idx="103">
                  <c:v>189</c:v>
                </c:pt>
                <c:pt idx="104">
                  <c:v>7</c:v>
                </c:pt>
                <c:pt idx="106">
                  <c:v>202</c:v>
                </c:pt>
                <c:pt idx="107">
                  <c:v>180</c:v>
                </c:pt>
                <c:pt idx="108">
                  <c:v>192</c:v>
                </c:pt>
                <c:pt idx="109">
                  <c:v>215</c:v>
                </c:pt>
                <c:pt idx="110">
                  <c:v>115</c:v>
                </c:pt>
                <c:pt idx="111">
                  <c:v>198</c:v>
                </c:pt>
                <c:pt idx="113">
                  <c:v>195</c:v>
                </c:pt>
                <c:pt idx="114">
                  <c:v>212</c:v>
                </c:pt>
                <c:pt idx="115">
                  <c:v>206</c:v>
                </c:pt>
                <c:pt idx="116">
                  <c:v>215</c:v>
                </c:pt>
                <c:pt idx="117">
                  <c:v>201</c:v>
                </c:pt>
                <c:pt idx="118">
                  <c:v>205</c:v>
                </c:pt>
                <c:pt idx="121">
                  <c:v>192</c:v>
                </c:pt>
                <c:pt idx="122">
                  <c:v>215</c:v>
                </c:pt>
                <c:pt idx="123">
                  <c:v>198</c:v>
                </c:pt>
                <c:pt idx="124">
                  <c:v>213</c:v>
                </c:pt>
                <c:pt idx="125">
                  <c:v>200</c:v>
                </c:pt>
                <c:pt idx="126">
                  <c:v>201</c:v>
                </c:pt>
                <c:pt idx="128">
                  <c:v>199</c:v>
                </c:pt>
                <c:pt idx="129">
                  <c:v>186</c:v>
                </c:pt>
                <c:pt idx="130">
                  <c:v>202</c:v>
                </c:pt>
                <c:pt idx="131">
                  <c:v>163</c:v>
                </c:pt>
                <c:pt idx="132">
                  <c:v>170</c:v>
                </c:pt>
                <c:pt idx="133">
                  <c:v>207</c:v>
                </c:pt>
                <c:pt idx="136">
                  <c:v>214</c:v>
                </c:pt>
                <c:pt idx="137">
                  <c:v>200</c:v>
                </c:pt>
                <c:pt idx="138">
                  <c:v>170</c:v>
                </c:pt>
                <c:pt idx="139">
                  <c:v>206</c:v>
                </c:pt>
                <c:pt idx="140">
                  <c:v>190</c:v>
                </c:pt>
                <c:pt idx="141">
                  <c:v>162</c:v>
                </c:pt>
                <c:pt idx="143">
                  <c:v>170</c:v>
                </c:pt>
                <c:pt idx="144">
                  <c:v>180</c:v>
                </c:pt>
                <c:pt idx="145">
                  <c:v>193</c:v>
                </c:pt>
                <c:pt idx="146">
                  <c:v>185</c:v>
                </c:pt>
                <c:pt idx="147">
                  <c:v>187</c:v>
                </c:pt>
                <c:pt idx="148">
                  <c:v>171</c:v>
                </c:pt>
                <c:pt idx="151">
                  <c:v>73</c:v>
                </c:pt>
                <c:pt idx="152">
                  <c:v>195</c:v>
                </c:pt>
                <c:pt idx="153">
                  <c:v>194</c:v>
                </c:pt>
                <c:pt idx="154">
                  <c:v>178</c:v>
                </c:pt>
                <c:pt idx="155">
                  <c:v>197</c:v>
                </c:pt>
                <c:pt idx="156">
                  <c:v>170</c:v>
                </c:pt>
                <c:pt idx="158">
                  <c:v>153</c:v>
                </c:pt>
                <c:pt idx="159">
                  <c:v>191</c:v>
                </c:pt>
                <c:pt idx="160">
                  <c:v>193</c:v>
                </c:pt>
                <c:pt idx="161">
                  <c:v>194</c:v>
                </c:pt>
                <c:pt idx="162">
                  <c:v>154</c:v>
                </c:pt>
                <c:pt idx="163">
                  <c:v>199</c:v>
                </c:pt>
                <c:pt idx="166">
                  <c:v>198</c:v>
                </c:pt>
                <c:pt idx="168">
                  <c:v>185</c:v>
                </c:pt>
                <c:pt idx="169">
                  <c:v>205</c:v>
                </c:pt>
                <c:pt idx="170">
                  <c:v>194</c:v>
                </c:pt>
                <c:pt idx="171">
                  <c:v>197</c:v>
                </c:pt>
                <c:pt idx="172">
                  <c:v>203</c:v>
                </c:pt>
                <c:pt idx="174">
                  <c:v>187</c:v>
                </c:pt>
                <c:pt idx="175">
                  <c:v>185</c:v>
                </c:pt>
                <c:pt idx="176">
                  <c:v>182</c:v>
                </c:pt>
                <c:pt idx="177">
                  <c:v>188</c:v>
                </c:pt>
                <c:pt idx="178">
                  <c:v>180</c:v>
                </c:pt>
                <c:pt idx="179">
                  <c:v>203</c:v>
                </c:pt>
                <c:pt idx="182">
                  <c:v>200</c:v>
                </c:pt>
                <c:pt idx="184">
                  <c:v>193</c:v>
                </c:pt>
                <c:pt idx="185">
                  <c:v>173</c:v>
                </c:pt>
                <c:pt idx="186">
                  <c:v>202</c:v>
                </c:pt>
                <c:pt idx="187">
                  <c:v>181</c:v>
                </c:pt>
                <c:pt idx="188">
                  <c:v>205</c:v>
                </c:pt>
                <c:pt idx="189">
                  <c:v>191</c:v>
                </c:pt>
                <c:pt idx="191">
                  <c:v>207</c:v>
                </c:pt>
                <c:pt idx="192">
                  <c:v>204</c:v>
                </c:pt>
                <c:pt idx="193">
                  <c:v>206</c:v>
                </c:pt>
                <c:pt idx="194">
                  <c:v>207</c:v>
                </c:pt>
                <c:pt idx="195">
                  <c:v>178</c:v>
                </c:pt>
                <c:pt idx="196">
                  <c:v>195</c:v>
                </c:pt>
                <c:pt idx="199">
                  <c:v>187</c:v>
                </c:pt>
                <c:pt idx="200">
                  <c:v>175</c:v>
                </c:pt>
                <c:pt idx="201">
                  <c:v>178</c:v>
                </c:pt>
                <c:pt idx="202">
                  <c:v>188</c:v>
                </c:pt>
                <c:pt idx="203">
                  <c:v>199</c:v>
                </c:pt>
                <c:pt idx="204">
                  <c:v>205</c:v>
                </c:pt>
                <c:pt idx="206">
                  <c:v>165</c:v>
                </c:pt>
                <c:pt idx="207">
                  <c:v>179</c:v>
                </c:pt>
                <c:pt idx="208">
                  <c:v>184</c:v>
                </c:pt>
                <c:pt idx="209">
                  <c:v>199</c:v>
                </c:pt>
                <c:pt idx="210">
                  <c:v>194</c:v>
                </c:pt>
                <c:pt idx="211">
                  <c:v>199</c:v>
                </c:pt>
                <c:pt idx="213">
                  <c:v>171</c:v>
                </c:pt>
                <c:pt idx="214">
                  <c:v>194</c:v>
                </c:pt>
                <c:pt idx="215">
                  <c:v>207</c:v>
                </c:pt>
                <c:pt idx="216">
                  <c:v>208</c:v>
                </c:pt>
                <c:pt idx="217">
                  <c:v>186</c:v>
                </c:pt>
                <c:pt idx="218">
                  <c:v>164</c:v>
                </c:pt>
                <c:pt idx="221">
                  <c:v>202</c:v>
                </c:pt>
                <c:pt idx="222">
                  <c:v>109</c:v>
                </c:pt>
                <c:pt idx="223">
                  <c:v>177</c:v>
                </c:pt>
                <c:pt idx="224">
                  <c:v>202</c:v>
                </c:pt>
                <c:pt idx="225">
                  <c:v>194</c:v>
                </c:pt>
                <c:pt idx="226">
                  <c:v>191</c:v>
                </c:pt>
                <c:pt idx="228">
                  <c:v>179</c:v>
                </c:pt>
                <c:pt idx="229">
                  <c:v>174</c:v>
                </c:pt>
                <c:pt idx="230">
                  <c:v>193</c:v>
                </c:pt>
                <c:pt idx="231">
                  <c:v>169</c:v>
                </c:pt>
                <c:pt idx="232">
                  <c:v>188</c:v>
                </c:pt>
                <c:pt idx="233">
                  <c:v>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54-7645-BD75-A03A9AD774C2}"/>
            </c:ext>
          </c:extLst>
        </c:ser>
        <c:ser>
          <c:idx val="3"/>
          <c:order val="3"/>
          <c:tx>
            <c:strRef>
              <c:f>'all data for charts'!$F$1</c:f>
              <c:strCache>
                <c:ptCount val="1"/>
                <c:pt idx="0">
                  <c:v>one porrifolius allele silenced</c:v>
                </c:pt>
              </c:strCache>
            </c:strRef>
          </c:tx>
          <c:spPr>
            <a:solidFill>
              <a:srgbClr val="FE29FE"/>
            </a:solidFill>
            <a:ln>
              <a:noFill/>
            </a:ln>
            <a:effectLst/>
          </c:spPr>
          <c:invertIfNegative val="0"/>
          <c:cat>
            <c:strRef>
              <c:f>'all data for charts'!$B$2:$B$235</c:f>
              <c:strCache>
                <c:ptCount val="234"/>
                <c:pt idx="0">
                  <c:v>E</c:v>
                </c:pt>
                <c:pt idx="1">
                  <c:v>E</c:v>
                </c:pt>
                <c:pt idx="2">
                  <c:v>E</c:v>
                </c:pt>
                <c:pt idx="3">
                  <c:v>E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F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F</c:v>
                </c:pt>
                <c:pt idx="24">
                  <c:v>F</c:v>
                </c:pt>
                <c:pt idx="25">
                  <c:v>F</c:v>
                </c:pt>
                <c:pt idx="28">
                  <c:v>G</c:v>
                </c:pt>
                <c:pt idx="29">
                  <c:v>G</c:v>
                </c:pt>
                <c:pt idx="30">
                  <c:v>G</c:v>
                </c:pt>
                <c:pt idx="31">
                  <c:v>G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38">
                  <c:v>G</c:v>
                </c:pt>
                <c:pt idx="39">
                  <c:v>G</c:v>
                </c:pt>
                <c:pt idx="42">
                  <c:v>J</c:v>
                </c:pt>
                <c:pt idx="43">
                  <c:v>J</c:v>
                </c:pt>
                <c:pt idx="44">
                  <c:v>J</c:v>
                </c:pt>
                <c:pt idx="45">
                  <c:v>J</c:v>
                </c:pt>
                <c:pt idx="46">
                  <c:v>J</c:v>
                </c:pt>
                <c:pt idx="47">
                  <c:v>J</c:v>
                </c:pt>
                <c:pt idx="48">
                  <c:v>J</c:v>
                </c:pt>
                <c:pt idx="49">
                  <c:v>J</c:v>
                </c:pt>
                <c:pt idx="50">
                  <c:v>J</c:v>
                </c:pt>
                <c:pt idx="51">
                  <c:v>J</c:v>
                </c:pt>
                <c:pt idx="54">
                  <c:v>K</c:v>
                </c:pt>
                <c:pt idx="55">
                  <c:v>K</c:v>
                </c:pt>
                <c:pt idx="56">
                  <c:v>K</c:v>
                </c:pt>
                <c:pt idx="57">
                  <c:v>K</c:v>
                </c:pt>
                <c:pt idx="58">
                  <c:v>K</c:v>
                </c:pt>
                <c:pt idx="59">
                  <c:v>K</c:v>
                </c:pt>
                <c:pt idx="60">
                  <c:v>K</c:v>
                </c:pt>
                <c:pt idx="61">
                  <c:v>K</c:v>
                </c:pt>
                <c:pt idx="62">
                  <c:v>K</c:v>
                </c:pt>
                <c:pt idx="63">
                  <c:v>K</c:v>
                </c:pt>
                <c:pt idx="64">
                  <c:v>K</c:v>
                </c:pt>
                <c:pt idx="65">
                  <c:v>K</c:v>
                </c:pt>
                <c:pt idx="68">
                  <c:v>L</c:v>
                </c:pt>
                <c:pt idx="69">
                  <c:v>L</c:v>
                </c:pt>
                <c:pt idx="70">
                  <c:v>L</c:v>
                </c:pt>
                <c:pt idx="71">
                  <c:v>L</c:v>
                </c:pt>
                <c:pt idx="72">
                  <c:v>L</c:v>
                </c:pt>
                <c:pt idx="73">
                  <c:v>L</c:v>
                </c:pt>
                <c:pt idx="74">
                  <c:v>L</c:v>
                </c:pt>
                <c:pt idx="75">
                  <c:v>L</c:v>
                </c:pt>
                <c:pt idx="76">
                  <c:v>L</c:v>
                </c:pt>
                <c:pt idx="77">
                  <c:v>L</c:v>
                </c:pt>
                <c:pt idx="78">
                  <c:v>L</c:v>
                </c:pt>
                <c:pt idx="81">
                  <c:v>M</c:v>
                </c:pt>
                <c:pt idx="82">
                  <c:v>M</c:v>
                </c:pt>
                <c:pt idx="83">
                  <c:v>M</c:v>
                </c:pt>
                <c:pt idx="84">
                  <c:v>M</c:v>
                </c:pt>
                <c:pt idx="85">
                  <c:v>M</c:v>
                </c:pt>
                <c:pt idx="86">
                  <c:v>M</c:v>
                </c:pt>
                <c:pt idx="87">
                  <c:v>M</c:v>
                </c:pt>
                <c:pt idx="97">
                  <c:v>Population or Line</c:v>
                </c:pt>
                <c:pt idx="98">
                  <c:v>i</c:v>
                </c:pt>
                <c:pt idx="99">
                  <c:v>i</c:v>
                </c:pt>
                <c:pt idx="100">
                  <c:v>i</c:v>
                </c:pt>
                <c:pt idx="101">
                  <c:v>i</c:v>
                </c:pt>
                <c:pt idx="102">
                  <c:v>i</c:v>
                </c:pt>
                <c:pt idx="103">
                  <c:v>i</c:v>
                </c:pt>
                <c:pt idx="104">
                  <c:v>i</c:v>
                </c:pt>
                <c:pt idx="106">
                  <c:v>i</c:v>
                </c:pt>
                <c:pt idx="107">
                  <c:v>i</c:v>
                </c:pt>
                <c:pt idx="108">
                  <c:v>i</c:v>
                </c:pt>
                <c:pt idx="109">
                  <c:v>i</c:v>
                </c:pt>
                <c:pt idx="110">
                  <c:v>i</c:v>
                </c:pt>
                <c:pt idx="111">
                  <c:v>i</c:v>
                </c:pt>
                <c:pt idx="113">
                  <c:v>i</c:v>
                </c:pt>
                <c:pt idx="114">
                  <c:v>i</c:v>
                </c:pt>
                <c:pt idx="115">
                  <c:v>i</c:v>
                </c:pt>
                <c:pt idx="116">
                  <c:v>i</c:v>
                </c:pt>
                <c:pt idx="117">
                  <c:v>i</c:v>
                </c:pt>
                <c:pt idx="118">
                  <c:v>i</c:v>
                </c:pt>
                <c:pt idx="121">
                  <c:v>ii</c:v>
                </c:pt>
                <c:pt idx="122">
                  <c:v>ii</c:v>
                </c:pt>
                <c:pt idx="123">
                  <c:v>ii</c:v>
                </c:pt>
                <c:pt idx="124">
                  <c:v>ii</c:v>
                </c:pt>
                <c:pt idx="125">
                  <c:v>ii</c:v>
                </c:pt>
                <c:pt idx="126">
                  <c:v>ii</c:v>
                </c:pt>
                <c:pt idx="128">
                  <c:v>ii</c:v>
                </c:pt>
                <c:pt idx="129">
                  <c:v>ii</c:v>
                </c:pt>
                <c:pt idx="130">
                  <c:v>ii</c:v>
                </c:pt>
                <c:pt idx="131">
                  <c:v>ii</c:v>
                </c:pt>
                <c:pt idx="132">
                  <c:v>ii</c:v>
                </c:pt>
                <c:pt idx="133">
                  <c:v>ii</c:v>
                </c:pt>
                <c:pt idx="136">
                  <c:v>iii</c:v>
                </c:pt>
                <c:pt idx="137">
                  <c:v>iii</c:v>
                </c:pt>
                <c:pt idx="138">
                  <c:v>iii</c:v>
                </c:pt>
                <c:pt idx="139">
                  <c:v>iii</c:v>
                </c:pt>
                <c:pt idx="140">
                  <c:v>iii</c:v>
                </c:pt>
                <c:pt idx="141">
                  <c:v>iii</c:v>
                </c:pt>
                <c:pt idx="143">
                  <c:v>iii</c:v>
                </c:pt>
                <c:pt idx="144">
                  <c:v>iii</c:v>
                </c:pt>
                <c:pt idx="145">
                  <c:v>iii</c:v>
                </c:pt>
                <c:pt idx="146">
                  <c:v>iii</c:v>
                </c:pt>
                <c:pt idx="147">
                  <c:v>iii</c:v>
                </c:pt>
                <c:pt idx="148">
                  <c:v>iii</c:v>
                </c:pt>
                <c:pt idx="151">
                  <c:v>iv</c:v>
                </c:pt>
                <c:pt idx="152">
                  <c:v>iv</c:v>
                </c:pt>
                <c:pt idx="153">
                  <c:v>iv</c:v>
                </c:pt>
                <c:pt idx="154">
                  <c:v>iv</c:v>
                </c:pt>
                <c:pt idx="155">
                  <c:v>iv</c:v>
                </c:pt>
                <c:pt idx="156">
                  <c:v>iv</c:v>
                </c:pt>
                <c:pt idx="158">
                  <c:v>iv</c:v>
                </c:pt>
                <c:pt idx="159">
                  <c:v>iv</c:v>
                </c:pt>
                <c:pt idx="160">
                  <c:v>iv</c:v>
                </c:pt>
                <c:pt idx="161">
                  <c:v>iv</c:v>
                </c:pt>
                <c:pt idx="162">
                  <c:v>iv</c:v>
                </c:pt>
                <c:pt idx="163">
                  <c:v>iv</c:v>
                </c:pt>
                <c:pt idx="166">
                  <c:v>v</c:v>
                </c:pt>
                <c:pt idx="168">
                  <c:v>v</c:v>
                </c:pt>
                <c:pt idx="169">
                  <c:v>v</c:v>
                </c:pt>
                <c:pt idx="170">
                  <c:v>v</c:v>
                </c:pt>
                <c:pt idx="171">
                  <c:v>v</c:v>
                </c:pt>
                <c:pt idx="172">
                  <c:v>v</c:v>
                </c:pt>
                <c:pt idx="174">
                  <c:v>v </c:v>
                </c:pt>
                <c:pt idx="175">
                  <c:v>v </c:v>
                </c:pt>
                <c:pt idx="176">
                  <c:v>v </c:v>
                </c:pt>
                <c:pt idx="177">
                  <c:v>v </c:v>
                </c:pt>
                <c:pt idx="178">
                  <c:v>v </c:v>
                </c:pt>
                <c:pt idx="179">
                  <c:v>v </c:v>
                </c:pt>
                <c:pt idx="182">
                  <c:v>vi</c:v>
                </c:pt>
                <c:pt idx="184">
                  <c:v>vi</c:v>
                </c:pt>
                <c:pt idx="185">
                  <c:v>vi</c:v>
                </c:pt>
                <c:pt idx="186">
                  <c:v>vi</c:v>
                </c:pt>
                <c:pt idx="187">
                  <c:v>vi</c:v>
                </c:pt>
                <c:pt idx="188">
                  <c:v>vi</c:v>
                </c:pt>
                <c:pt idx="189">
                  <c:v>vi</c:v>
                </c:pt>
                <c:pt idx="191">
                  <c:v>vi</c:v>
                </c:pt>
                <c:pt idx="192">
                  <c:v>vi</c:v>
                </c:pt>
                <c:pt idx="193">
                  <c:v>vi</c:v>
                </c:pt>
                <c:pt idx="194">
                  <c:v>vi</c:v>
                </c:pt>
                <c:pt idx="195">
                  <c:v>vi</c:v>
                </c:pt>
                <c:pt idx="196">
                  <c:v>vi</c:v>
                </c:pt>
                <c:pt idx="199">
                  <c:v>vii</c:v>
                </c:pt>
                <c:pt idx="200">
                  <c:v>vii</c:v>
                </c:pt>
                <c:pt idx="201">
                  <c:v>vii</c:v>
                </c:pt>
                <c:pt idx="202">
                  <c:v>vii</c:v>
                </c:pt>
                <c:pt idx="203">
                  <c:v>vii</c:v>
                </c:pt>
                <c:pt idx="204">
                  <c:v>vii</c:v>
                </c:pt>
                <c:pt idx="206">
                  <c:v>vii</c:v>
                </c:pt>
                <c:pt idx="207">
                  <c:v>vii</c:v>
                </c:pt>
                <c:pt idx="208">
                  <c:v>vii</c:v>
                </c:pt>
                <c:pt idx="209">
                  <c:v>vii</c:v>
                </c:pt>
                <c:pt idx="210">
                  <c:v>vii</c:v>
                </c:pt>
                <c:pt idx="211">
                  <c:v>vii</c:v>
                </c:pt>
                <c:pt idx="213">
                  <c:v>vii</c:v>
                </c:pt>
                <c:pt idx="214">
                  <c:v>vii</c:v>
                </c:pt>
                <c:pt idx="215">
                  <c:v>vii</c:v>
                </c:pt>
                <c:pt idx="216">
                  <c:v>vii</c:v>
                </c:pt>
                <c:pt idx="217">
                  <c:v>vii</c:v>
                </c:pt>
                <c:pt idx="218">
                  <c:v>vii</c:v>
                </c:pt>
                <c:pt idx="221">
                  <c:v>viii</c:v>
                </c:pt>
                <c:pt idx="222">
                  <c:v>viii</c:v>
                </c:pt>
                <c:pt idx="223">
                  <c:v>viii</c:v>
                </c:pt>
                <c:pt idx="224">
                  <c:v>viii</c:v>
                </c:pt>
                <c:pt idx="225">
                  <c:v>viii</c:v>
                </c:pt>
                <c:pt idx="226">
                  <c:v>viii</c:v>
                </c:pt>
                <c:pt idx="228">
                  <c:v>viii</c:v>
                </c:pt>
                <c:pt idx="229">
                  <c:v>viii</c:v>
                </c:pt>
                <c:pt idx="230">
                  <c:v>viii</c:v>
                </c:pt>
                <c:pt idx="231">
                  <c:v>viii</c:v>
                </c:pt>
                <c:pt idx="232">
                  <c:v>viii</c:v>
                </c:pt>
                <c:pt idx="233">
                  <c:v>viii</c:v>
                </c:pt>
              </c:strCache>
            </c:strRef>
          </c:cat>
          <c:val>
            <c:numRef>
              <c:f>'all data for charts'!$F$2:$F$235</c:f>
              <c:numCache>
                <c:formatCode>General</c:formatCode>
                <c:ptCount val="234"/>
                <c:pt idx="0">
                  <c:v>11</c:v>
                </c:pt>
                <c:pt idx="1">
                  <c:v>4</c:v>
                </c:pt>
                <c:pt idx="2">
                  <c:v>5</c:v>
                </c:pt>
                <c:pt idx="3">
                  <c:v>17</c:v>
                </c:pt>
                <c:pt idx="4">
                  <c:v>9</c:v>
                </c:pt>
                <c:pt idx="5">
                  <c:v>7</c:v>
                </c:pt>
                <c:pt idx="6">
                  <c:v>3</c:v>
                </c:pt>
                <c:pt idx="7">
                  <c:v>1</c:v>
                </c:pt>
                <c:pt idx="8">
                  <c:v>7</c:v>
                </c:pt>
                <c:pt idx="9">
                  <c:v>4</c:v>
                </c:pt>
                <c:pt idx="10">
                  <c:v>10</c:v>
                </c:pt>
                <c:pt idx="11">
                  <c:v>5</c:v>
                </c:pt>
                <c:pt idx="12">
                  <c:v>8</c:v>
                </c:pt>
                <c:pt idx="15">
                  <c:v>3</c:v>
                </c:pt>
                <c:pt idx="16">
                  <c:v>9</c:v>
                </c:pt>
                <c:pt idx="17">
                  <c:v>8</c:v>
                </c:pt>
                <c:pt idx="18">
                  <c:v>8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4</c:v>
                </c:pt>
                <c:pt idx="23">
                  <c:v>7</c:v>
                </c:pt>
                <c:pt idx="24">
                  <c:v>10</c:v>
                </c:pt>
                <c:pt idx="25">
                  <c:v>5</c:v>
                </c:pt>
                <c:pt idx="28">
                  <c:v>6</c:v>
                </c:pt>
                <c:pt idx="29">
                  <c:v>4</c:v>
                </c:pt>
                <c:pt idx="30">
                  <c:v>6</c:v>
                </c:pt>
                <c:pt idx="31">
                  <c:v>6</c:v>
                </c:pt>
                <c:pt idx="32">
                  <c:v>9</c:v>
                </c:pt>
                <c:pt idx="33">
                  <c:v>5</c:v>
                </c:pt>
                <c:pt idx="34">
                  <c:v>5</c:v>
                </c:pt>
                <c:pt idx="35">
                  <c:v>8</c:v>
                </c:pt>
                <c:pt idx="36">
                  <c:v>6</c:v>
                </c:pt>
                <c:pt idx="37">
                  <c:v>2</c:v>
                </c:pt>
                <c:pt idx="38">
                  <c:v>7</c:v>
                </c:pt>
                <c:pt idx="39">
                  <c:v>8</c:v>
                </c:pt>
                <c:pt idx="42">
                  <c:v>7</c:v>
                </c:pt>
                <c:pt idx="43">
                  <c:v>7</c:v>
                </c:pt>
                <c:pt idx="44">
                  <c:v>5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6</c:v>
                </c:pt>
                <c:pt idx="49">
                  <c:v>15</c:v>
                </c:pt>
                <c:pt idx="50">
                  <c:v>6</c:v>
                </c:pt>
                <c:pt idx="51">
                  <c:v>7</c:v>
                </c:pt>
                <c:pt idx="54">
                  <c:v>6</c:v>
                </c:pt>
                <c:pt idx="55">
                  <c:v>6</c:v>
                </c:pt>
                <c:pt idx="56">
                  <c:v>5</c:v>
                </c:pt>
                <c:pt idx="57">
                  <c:v>5</c:v>
                </c:pt>
                <c:pt idx="58">
                  <c:v>4</c:v>
                </c:pt>
                <c:pt idx="59">
                  <c:v>2</c:v>
                </c:pt>
                <c:pt idx="60">
                  <c:v>3</c:v>
                </c:pt>
                <c:pt idx="61">
                  <c:v>4</c:v>
                </c:pt>
                <c:pt idx="62">
                  <c:v>4</c:v>
                </c:pt>
                <c:pt idx="63">
                  <c:v>6</c:v>
                </c:pt>
                <c:pt idx="64">
                  <c:v>8</c:v>
                </c:pt>
                <c:pt idx="65">
                  <c:v>8</c:v>
                </c:pt>
                <c:pt idx="68">
                  <c:v>10</c:v>
                </c:pt>
                <c:pt idx="69">
                  <c:v>8</c:v>
                </c:pt>
                <c:pt idx="70">
                  <c:v>7</c:v>
                </c:pt>
                <c:pt idx="71">
                  <c:v>9</c:v>
                </c:pt>
                <c:pt idx="72">
                  <c:v>9</c:v>
                </c:pt>
                <c:pt idx="73">
                  <c:v>7</c:v>
                </c:pt>
                <c:pt idx="74">
                  <c:v>5</c:v>
                </c:pt>
                <c:pt idx="75">
                  <c:v>4</c:v>
                </c:pt>
                <c:pt idx="76">
                  <c:v>5</c:v>
                </c:pt>
                <c:pt idx="77">
                  <c:v>3</c:v>
                </c:pt>
                <c:pt idx="78">
                  <c:v>3</c:v>
                </c:pt>
                <c:pt idx="81">
                  <c:v>7</c:v>
                </c:pt>
                <c:pt idx="82">
                  <c:v>6</c:v>
                </c:pt>
                <c:pt idx="83">
                  <c:v>5</c:v>
                </c:pt>
                <c:pt idx="84">
                  <c:v>4</c:v>
                </c:pt>
                <c:pt idx="85">
                  <c:v>8</c:v>
                </c:pt>
                <c:pt idx="86">
                  <c:v>10</c:v>
                </c:pt>
                <c:pt idx="87">
                  <c:v>11</c:v>
                </c:pt>
                <c:pt idx="97">
                  <c:v>0</c:v>
                </c:pt>
                <c:pt idx="98">
                  <c:v>7</c:v>
                </c:pt>
                <c:pt idx="99">
                  <c:v>4</c:v>
                </c:pt>
                <c:pt idx="100">
                  <c:v>6</c:v>
                </c:pt>
                <c:pt idx="101">
                  <c:v>2</c:v>
                </c:pt>
                <c:pt idx="102">
                  <c:v>4</c:v>
                </c:pt>
                <c:pt idx="103">
                  <c:v>4</c:v>
                </c:pt>
                <c:pt idx="104">
                  <c:v>6</c:v>
                </c:pt>
                <c:pt idx="106">
                  <c:v>6</c:v>
                </c:pt>
                <c:pt idx="107">
                  <c:v>5</c:v>
                </c:pt>
                <c:pt idx="108">
                  <c:v>6</c:v>
                </c:pt>
                <c:pt idx="109">
                  <c:v>5</c:v>
                </c:pt>
                <c:pt idx="110">
                  <c:v>6</c:v>
                </c:pt>
                <c:pt idx="111">
                  <c:v>8</c:v>
                </c:pt>
                <c:pt idx="113">
                  <c:v>2</c:v>
                </c:pt>
                <c:pt idx="114">
                  <c:v>4</c:v>
                </c:pt>
                <c:pt idx="115">
                  <c:v>3</c:v>
                </c:pt>
                <c:pt idx="116">
                  <c:v>2</c:v>
                </c:pt>
                <c:pt idx="117">
                  <c:v>4</c:v>
                </c:pt>
                <c:pt idx="118">
                  <c:v>4</c:v>
                </c:pt>
                <c:pt idx="121">
                  <c:v>4</c:v>
                </c:pt>
                <c:pt idx="122">
                  <c:v>5</c:v>
                </c:pt>
                <c:pt idx="123">
                  <c:v>1</c:v>
                </c:pt>
                <c:pt idx="124">
                  <c:v>4</c:v>
                </c:pt>
                <c:pt idx="125">
                  <c:v>10</c:v>
                </c:pt>
                <c:pt idx="126">
                  <c:v>3</c:v>
                </c:pt>
                <c:pt idx="128">
                  <c:v>2</c:v>
                </c:pt>
                <c:pt idx="129">
                  <c:v>5</c:v>
                </c:pt>
                <c:pt idx="130">
                  <c:v>7</c:v>
                </c:pt>
                <c:pt idx="131">
                  <c:v>7</c:v>
                </c:pt>
                <c:pt idx="132">
                  <c:v>5</c:v>
                </c:pt>
                <c:pt idx="133">
                  <c:v>7</c:v>
                </c:pt>
                <c:pt idx="136">
                  <c:v>5</c:v>
                </c:pt>
                <c:pt idx="137">
                  <c:v>5</c:v>
                </c:pt>
                <c:pt idx="138">
                  <c:v>4</c:v>
                </c:pt>
                <c:pt idx="139">
                  <c:v>6</c:v>
                </c:pt>
                <c:pt idx="140">
                  <c:v>7</c:v>
                </c:pt>
                <c:pt idx="141">
                  <c:v>6</c:v>
                </c:pt>
                <c:pt idx="143">
                  <c:v>5</c:v>
                </c:pt>
                <c:pt idx="144">
                  <c:v>4</c:v>
                </c:pt>
                <c:pt idx="145">
                  <c:v>3</c:v>
                </c:pt>
                <c:pt idx="146">
                  <c:v>11</c:v>
                </c:pt>
                <c:pt idx="147">
                  <c:v>6</c:v>
                </c:pt>
                <c:pt idx="148">
                  <c:v>5</c:v>
                </c:pt>
                <c:pt idx="151">
                  <c:v>28</c:v>
                </c:pt>
                <c:pt idx="152">
                  <c:v>2</c:v>
                </c:pt>
                <c:pt idx="153">
                  <c:v>2</c:v>
                </c:pt>
                <c:pt idx="154">
                  <c:v>4</c:v>
                </c:pt>
                <c:pt idx="155">
                  <c:v>3</c:v>
                </c:pt>
                <c:pt idx="156">
                  <c:v>9</c:v>
                </c:pt>
                <c:pt idx="158">
                  <c:v>6</c:v>
                </c:pt>
                <c:pt idx="159">
                  <c:v>4</c:v>
                </c:pt>
                <c:pt idx="160">
                  <c:v>2</c:v>
                </c:pt>
                <c:pt idx="161">
                  <c:v>2</c:v>
                </c:pt>
                <c:pt idx="162">
                  <c:v>9</c:v>
                </c:pt>
                <c:pt idx="163">
                  <c:v>4</c:v>
                </c:pt>
                <c:pt idx="166">
                  <c:v>3</c:v>
                </c:pt>
                <c:pt idx="168">
                  <c:v>4</c:v>
                </c:pt>
                <c:pt idx="169">
                  <c:v>3</c:v>
                </c:pt>
                <c:pt idx="170">
                  <c:v>5</c:v>
                </c:pt>
                <c:pt idx="171">
                  <c:v>7</c:v>
                </c:pt>
                <c:pt idx="172">
                  <c:v>4</c:v>
                </c:pt>
                <c:pt idx="174">
                  <c:v>5</c:v>
                </c:pt>
                <c:pt idx="175">
                  <c:v>0</c:v>
                </c:pt>
                <c:pt idx="176">
                  <c:v>3</c:v>
                </c:pt>
                <c:pt idx="177">
                  <c:v>2</c:v>
                </c:pt>
                <c:pt idx="178">
                  <c:v>5</c:v>
                </c:pt>
                <c:pt idx="179">
                  <c:v>6</c:v>
                </c:pt>
                <c:pt idx="182">
                  <c:v>4</c:v>
                </c:pt>
                <c:pt idx="184">
                  <c:v>6</c:v>
                </c:pt>
                <c:pt idx="185">
                  <c:v>0</c:v>
                </c:pt>
                <c:pt idx="186">
                  <c:v>9</c:v>
                </c:pt>
                <c:pt idx="187">
                  <c:v>3</c:v>
                </c:pt>
                <c:pt idx="188">
                  <c:v>7</c:v>
                </c:pt>
                <c:pt idx="189">
                  <c:v>7</c:v>
                </c:pt>
                <c:pt idx="191">
                  <c:v>5</c:v>
                </c:pt>
                <c:pt idx="192">
                  <c:v>2</c:v>
                </c:pt>
                <c:pt idx="193">
                  <c:v>7</c:v>
                </c:pt>
                <c:pt idx="194">
                  <c:v>4</c:v>
                </c:pt>
                <c:pt idx="195">
                  <c:v>11</c:v>
                </c:pt>
                <c:pt idx="196">
                  <c:v>9</c:v>
                </c:pt>
                <c:pt idx="199">
                  <c:v>3</c:v>
                </c:pt>
                <c:pt idx="200">
                  <c:v>10</c:v>
                </c:pt>
                <c:pt idx="201">
                  <c:v>4</c:v>
                </c:pt>
                <c:pt idx="202">
                  <c:v>5</c:v>
                </c:pt>
                <c:pt idx="203">
                  <c:v>3</c:v>
                </c:pt>
                <c:pt idx="204">
                  <c:v>5</c:v>
                </c:pt>
                <c:pt idx="206">
                  <c:v>7</c:v>
                </c:pt>
                <c:pt idx="207">
                  <c:v>4</c:v>
                </c:pt>
                <c:pt idx="208">
                  <c:v>7</c:v>
                </c:pt>
                <c:pt idx="209">
                  <c:v>5</c:v>
                </c:pt>
                <c:pt idx="210">
                  <c:v>4</c:v>
                </c:pt>
                <c:pt idx="211">
                  <c:v>6</c:v>
                </c:pt>
                <c:pt idx="213">
                  <c:v>3</c:v>
                </c:pt>
                <c:pt idx="214">
                  <c:v>7</c:v>
                </c:pt>
                <c:pt idx="215">
                  <c:v>3</c:v>
                </c:pt>
                <c:pt idx="216">
                  <c:v>2</c:v>
                </c:pt>
                <c:pt idx="217">
                  <c:v>5</c:v>
                </c:pt>
                <c:pt idx="218">
                  <c:v>9</c:v>
                </c:pt>
                <c:pt idx="221">
                  <c:v>5</c:v>
                </c:pt>
                <c:pt idx="222">
                  <c:v>19</c:v>
                </c:pt>
                <c:pt idx="223">
                  <c:v>4</c:v>
                </c:pt>
                <c:pt idx="224">
                  <c:v>4</c:v>
                </c:pt>
                <c:pt idx="225">
                  <c:v>2</c:v>
                </c:pt>
                <c:pt idx="226">
                  <c:v>2</c:v>
                </c:pt>
                <c:pt idx="228">
                  <c:v>11</c:v>
                </c:pt>
                <c:pt idx="229">
                  <c:v>3</c:v>
                </c:pt>
                <c:pt idx="230">
                  <c:v>4</c:v>
                </c:pt>
                <c:pt idx="231">
                  <c:v>12</c:v>
                </c:pt>
                <c:pt idx="232">
                  <c:v>2</c:v>
                </c:pt>
                <c:pt idx="23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54-7645-BD75-A03A9AD774C2}"/>
            </c:ext>
          </c:extLst>
        </c:ser>
        <c:ser>
          <c:idx val="4"/>
          <c:order val="4"/>
          <c:tx>
            <c:strRef>
              <c:f>'all data for charts'!$G$1</c:f>
              <c:strCache>
                <c:ptCount val="1"/>
                <c:pt idx="0">
                  <c:v>both porrifolius alleles silenced</c:v>
                </c:pt>
              </c:strCache>
            </c:strRef>
          </c:tx>
          <c:spPr>
            <a:solidFill>
              <a:srgbClr val="F3CAEC"/>
            </a:solidFill>
            <a:ln>
              <a:noFill/>
            </a:ln>
            <a:effectLst/>
          </c:spPr>
          <c:invertIfNegative val="0"/>
          <c:cat>
            <c:strRef>
              <c:f>'all data for charts'!$B$2:$B$235</c:f>
              <c:strCache>
                <c:ptCount val="234"/>
                <c:pt idx="0">
                  <c:v>E</c:v>
                </c:pt>
                <c:pt idx="1">
                  <c:v>E</c:v>
                </c:pt>
                <c:pt idx="2">
                  <c:v>E</c:v>
                </c:pt>
                <c:pt idx="3">
                  <c:v>E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F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F</c:v>
                </c:pt>
                <c:pt idx="24">
                  <c:v>F</c:v>
                </c:pt>
                <c:pt idx="25">
                  <c:v>F</c:v>
                </c:pt>
                <c:pt idx="28">
                  <c:v>G</c:v>
                </c:pt>
                <c:pt idx="29">
                  <c:v>G</c:v>
                </c:pt>
                <c:pt idx="30">
                  <c:v>G</c:v>
                </c:pt>
                <c:pt idx="31">
                  <c:v>G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38">
                  <c:v>G</c:v>
                </c:pt>
                <c:pt idx="39">
                  <c:v>G</c:v>
                </c:pt>
                <c:pt idx="42">
                  <c:v>J</c:v>
                </c:pt>
                <c:pt idx="43">
                  <c:v>J</c:v>
                </c:pt>
                <c:pt idx="44">
                  <c:v>J</c:v>
                </c:pt>
                <c:pt idx="45">
                  <c:v>J</c:v>
                </c:pt>
                <c:pt idx="46">
                  <c:v>J</c:v>
                </c:pt>
                <c:pt idx="47">
                  <c:v>J</c:v>
                </c:pt>
                <c:pt idx="48">
                  <c:v>J</c:v>
                </c:pt>
                <c:pt idx="49">
                  <c:v>J</c:v>
                </c:pt>
                <c:pt idx="50">
                  <c:v>J</c:v>
                </c:pt>
                <c:pt idx="51">
                  <c:v>J</c:v>
                </c:pt>
                <c:pt idx="54">
                  <c:v>K</c:v>
                </c:pt>
                <c:pt idx="55">
                  <c:v>K</c:v>
                </c:pt>
                <c:pt idx="56">
                  <c:v>K</c:v>
                </c:pt>
                <c:pt idx="57">
                  <c:v>K</c:v>
                </c:pt>
                <c:pt idx="58">
                  <c:v>K</c:v>
                </c:pt>
                <c:pt idx="59">
                  <c:v>K</c:v>
                </c:pt>
                <c:pt idx="60">
                  <c:v>K</c:v>
                </c:pt>
                <c:pt idx="61">
                  <c:v>K</c:v>
                </c:pt>
                <c:pt idx="62">
                  <c:v>K</c:v>
                </c:pt>
                <c:pt idx="63">
                  <c:v>K</c:v>
                </c:pt>
                <c:pt idx="64">
                  <c:v>K</c:v>
                </c:pt>
                <c:pt idx="65">
                  <c:v>K</c:v>
                </c:pt>
                <c:pt idx="68">
                  <c:v>L</c:v>
                </c:pt>
                <c:pt idx="69">
                  <c:v>L</c:v>
                </c:pt>
                <c:pt idx="70">
                  <c:v>L</c:v>
                </c:pt>
                <c:pt idx="71">
                  <c:v>L</c:v>
                </c:pt>
                <c:pt idx="72">
                  <c:v>L</c:v>
                </c:pt>
                <c:pt idx="73">
                  <c:v>L</c:v>
                </c:pt>
                <c:pt idx="74">
                  <c:v>L</c:v>
                </c:pt>
                <c:pt idx="75">
                  <c:v>L</c:v>
                </c:pt>
                <c:pt idx="76">
                  <c:v>L</c:v>
                </c:pt>
                <c:pt idx="77">
                  <c:v>L</c:v>
                </c:pt>
                <c:pt idx="78">
                  <c:v>L</c:v>
                </c:pt>
                <c:pt idx="81">
                  <c:v>M</c:v>
                </c:pt>
                <c:pt idx="82">
                  <c:v>M</c:v>
                </c:pt>
                <c:pt idx="83">
                  <c:v>M</c:v>
                </c:pt>
                <c:pt idx="84">
                  <c:v>M</c:v>
                </c:pt>
                <c:pt idx="85">
                  <c:v>M</c:v>
                </c:pt>
                <c:pt idx="86">
                  <c:v>M</c:v>
                </c:pt>
                <c:pt idx="87">
                  <c:v>M</c:v>
                </c:pt>
                <c:pt idx="97">
                  <c:v>Population or Line</c:v>
                </c:pt>
                <c:pt idx="98">
                  <c:v>i</c:v>
                </c:pt>
                <c:pt idx="99">
                  <c:v>i</c:v>
                </c:pt>
                <c:pt idx="100">
                  <c:v>i</c:v>
                </c:pt>
                <c:pt idx="101">
                  <c:v>i</c:v>
                </c:pt>
                <c:pt idx="102">
                  <c:v>i</c:v>
                </c:pt>
                <c:pt idx="103">
                  <c:v>i</c:v>
                </c:pt>
                <c:pt idx="104">
                  <c:v>i</c:v>
                </c:pt>
                <c:pt idx="106">
                  <c:v>i</c:v>
                </c:pt>
                <c:pt idx="107">
                  <c:v>i</c:v>
                </c:pt>
                <c:pt idx="108">
                  <c:v>i</c:v>
                </c:pt>
                <c:pt idx="109">
                  <c:v>i</c:v>
                </c:pt>
                <c:pt idx="110">
                  <c:v>i</c:v>
                </c:pt>
                <c:pt idx="111">
                  <c:v>i</c:v>
                </c:pt>
                <c:pt idx="113">
                  <c:v>i</c:v>
                </c:pt>
                <c:pt idx="114">
                  <c:v>i</c:v>
                </c:pt>
                <c:pt idx="115">
                  <c:v>i</c:v>
                </c:pt>
                <c:pt idx="116">
                  <c:v>i</c:v>
                </c:pt>
                <c:pt idx="117">
                  <c:v>i</c:v>
                </c:pt>
                <c:pt idx="118">
                  <c:v>i</c:v>
                </c:pt>
                <c:pt idx="121">
                  <c:v>ii</c:v>
                </c:pt>
                <c:pt idx="122">
                  <c:v>ii</c:v>
                </c:pt>
                <c:pt idx="123">
                  <c:v>ii</c:v>
                </c:pt>
                <c:pt idx="124">
                  <c:v>ii</c:v>
                </c:pt>
                <c:pt idx="125">
                  <c:v>ii</c:v>
                </c:pt>
                <c:pt idx="126">
                  <c:v>ii</c:v>
                </c:pt>
                <c:pt idx="128">
                  <c:v>ii</c:v>
                </c:pt>
                <c:pt idx="129">
                  <c:v>ii</c:v>
                </c:pt>
                <c:pt idx="130">
                  <c:v>ii</c:v>
                </c:pt>
                <c:pt idx="131">
                  <c:v>ii</c:v>
                </c:pt>
                <c:pt idx="132">
                  <c:v>ii</c:v>
                </c:pt>
                <c:pt idx="133">
                  <c:v>ii</c:v>
                </c:pt>
                <c:pt idx="136">
                  <c:v>iii</c:v>
                </c:pt>
                <c:pt idx="137">
                  <c:v>iii</c:v>
                </c:pt>
                <c:pt idx="138">
                  <c:v>iii</c:v>
                </c:pt>
                <c:pt idx="139">
                  <c:v>iii</c:v>
                </c:pt>
                <c:pt idx="140">
                  <c:v>iii</c:v>
                </c:pt>
                <c:pt idx="141">
                  <c:v>iii</c:v>
                </c:pt>
                <c:pt idx="143">
                  <c:v>iii</c:v>
                </c:pt>
                <c:pt idx="144">
                  <c:v>iii</c:v>
                </c:pt>
                <c:pt idx="145">
                  <c:v>iii</c:v>
                </c:pt>
                <c:pt idx="146">
                  <c:v>iii</c:v>
                </c:pt>
                <c:pt idx="147">
                  <c:v>iii</c:v>
                </c:pt>
                <c:pt idx="148">
                  <c:v>iii</c:v>
                </c:pt>
                <c:pt idx="151">
                  <c:v>iv</c:v>
                </c:pt>
                <c:pt idx="152">
                  <c:v>iv</c:v>
                </c:pt>
                <c:pt idx="153">
                  <c:v>iv</c:v>
                </c:pt>
                <c:pt idx="154">
                  <c:v>iv</c:v>
                </c:pt>
                <c:pt idx="155">
                  <c:v>iv</c:v>
                </c:pt>
                <c:pt idx="156">
                  <c:v>iv</c:v>
                </c:pt>
                <c:pt idx="158">
                  <c:v>iv</c:v>
                </c:pt>
                <c:pt idx="159">
                  <c:v>iv</c:v>
                </c:pt>
                <c:pt idx="160">
                  <c:v>iv</c:v>
                </c:pt>
                <c:pt idx="161">
                  <c:v>iv</c:v>
                </c:pt>
                <c:pt idx="162">
                  <c:v>iv</c:v>
                </c:pt>
                <c:pt idx="163">
                  <c:v>iv</c:v>
                </c:pt>
                <c:pt idx="166">
                  <c:v>v</c:v>
                </c:pt>
                <c:pt idx="168">
                  <c:v>v</c:v>
                </c:pt>
                <c:pt idx="169">
                  <c:v>v</c:v>
                </c:pt>
                <c:pt idx="170">
                  <c:v>v</c:v>
                </c:pt>
                <c:pt idx="171">
                  <c:v>v</c:v>
                </c:pt>
                <c:pt idx="172">
                  <c:v>v</c:v>
                </c:pt>
                <c:pt idx="174">
                  <c:v>v </c:v>
                </c:pt>
                <c:pt idx="175">
                  <c:v>v </c:v>
                </c:pt>
                <c:pt idx="176">
                  <c:v>v </c:v>
                </c:pt>
                <c:pt idx="177">
                  <c:v>v </c:v>
                </c:pt>
                <c:pt idx="178">
                  <c:v>v </c:v>
                </c:pt>
                <c:pt idx="179">
                  <c:v>v </c:v>
                </c:pt>
                <c:pt idx="182">
                  <c:v>vi</c:v>
                </c:pt>
                <c:pt idx="184">
                  <c:v>vi</c:v>
                </c:pt>
                <c:pt idx="185">
                  <c:v>vi</c:v>
                </c:pt>
                <c:pt idx="186">
                  <c:v>vi</c:v>
                </c:pt>
                <c:pt idx="187">
                  <c:v>vi</c:v>
                </c:pt>
                <c:pt idx="188">
                  <c:v>vi</c:v>
                </c:pt>
                <c:pt idx="189">
                  <c:v>vi</c:v>
                </c:pt>
                <c:pt idx="191">
                  <c:v>vi</c:v>
                </c:pt>
                <c:pt idx="192">
                  <c:v>vi</c:v>
                </c:pt>
                <c:pt idx="193">
                  <c:v>vi</c:v>
                </c:pt>
                <c:pt idx="194">
                  <c:v>vi</c:v>
                </c:pt>
                <c:pt idx="195">
                  <c:v>vi</c:v>
                </c:pt>
                <c:pt idx="196">
                  <c:v>vi</c:v>
                </c:pt>
                <c:pt idx="199">
                  <c:v>vii</c:v>
                </c:pt>
                <c:pt idx="200">
                  <c:v>vii</c:v>
                </c:pt>
                <c:pt idx="201">
                  <c:v>vii</c:v>
                </c:pt>
                <c:pt idx="202">
                  <c:v>vii</c:v>
                </c:pt>
                <c:pt idx="203">
                  <c:v>vii</c:v>
                </c:pt>
                <c:pt idx="204">
                  <c:v>vii</c:v>
                </c:pt>
                <c:pt idx="206">
                  <c:v>vii</c:v>
                </c:pt>
                <c:pt idx="207">
                  <c:v>vii</c:v>
                </c:pt>
                <c:pt idx="208">
                  <c:v>vii</c:v>
                </c:pt>
                <c:pt idx="209">
                  <c:v>vii</c:v>
                </c:pt>
                <c:pt idx="210">
                  <c:v>vii</c:v>
                </c:pt>
                <c:pt idx="211">
                  <c:v>vii</c:v>
                </c:pt>
                <c:pt idx="213">
                  <c:v>vii</c:v>
                </c:pt>
                <c:pt idx="214">
                  <c:v>vii</c:v>
                </c:pt>
                <c:pt idx="215">
                  <c:v>vii</c:v>
                </c:pt>
                <c:pt idx="216">
                  <c:v>vii</c:v>
                </c:pt>
                <c:pt idx="217">
                  <c:v>vii</c:v>
                </c:pt>
                <c:pt idx="218">
                  <c:v>vii</c:v>
                </c:pt>
                <c:pt idx="221">
                  <c:v>viii</c:v>
                </c:pt>
                <c:pt idx="222">
                  <c:v>viii</c:v>
                </c:pt>
                <c:pt idx="223">
                  <c:v>viii</c:v>
                </c:pt>
                <c:pt idx="224">
                  <c:v>viii</c:v>
                </c:pt>
                <c:pt idx="225">
                  <c:v>viii</c:v>
                </c:pt>
                <c:pt idx="226">
                  <c:v>viii</c:v>
                </c:pt>
                <c:pt idx="228">
                  <c:v>viii</c:v>
                </c:pt>
                <c:pt idx="229">
                  <c:v>viii</c:v>
                </c:pt>
                <c:pt idx="230">
                  <c:v>viii</c:v>
                </c:pt>
                <c:pt idx="231">
                  <c:v>viii</c:v>
                </c:pt>
                <c:pt idx="232">
                  <c:v>viii</c:v>
                </c:pt>
                <c:pt idx="233">
                  <c:v>viii</c:v>
                </c:pt>
              </c:strCache>
            </c:strRef>
          </c:cat>
          <c:val>
            <c:numRef>
              <c:f>'all data for charts'!$G$2:$G$235</c:f>
              <c:numCache>
                <c:formatCode>General</c:formatCode>
                <c:ptCount val="234"/>
                <c:pt idx="0">
                  <c:v>8</c:v>
                </c:pt>
                <c:pt idx="1">
                  <c:v>8</c:v>
                </c:pt>
                <c:pt idx="2">
                  <c:v>9</c:v>
                </c:pt>
                <c:pt idx="3">
                  <c:v>23</c:v>
                </c:pt>
                <c:pt idx="4">
                  <c:v>11</c:v>
                </c:pt>
                <c:pt idx="5">
                  <c:v>9</c:v>
                </c:pt>
                <c:pt idx="6">
                  <c:v>11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8</c:v>
                </c:pt>
                <c:pt idx="12">
                  <c:v>8</c:v>
                </c:pt>
                <c:pt idx="15">
                  <c:v>10</c:v>
                </c:pt>
                <c:pt idx="16">
                  <c:v>8</c:v>
                </c:pt>
                <c:pt idx="17">
                  <c:v>8</c:v>
                </c:pt>
                <c:pt idx="18">
                  <c:v>6</c:v>
                </c:pt>
                <c:pt idx="19">
                  <c:v>7</c:v>
                </c:pt>
                <c:pt idx="20">
                  <c:v>9</c:v>
                </c:pt>
                <c:pt idx="21">
                  <c:v>9</c:v>
                </c:pt>
                <c:pt idx="22">
                  <c:v>7</c:v>
                </c:pt>
                <c:pt idx="23">
                  <c:v>10</c:v>
                </c:pt>
                <c:pt idx="24">
                  <c:v>7</c:v>
                </c:pt>
                <c:pt idx="25">
                  <c:v>9</c:v>
                </c:pt>
                <c:pt idx="28">
                  <c:v>8</c:v>
                </c:pt>
                <c:pt idx="29">
                  <c:v>11</c:v>
                </c:pt>
                <c:pt idx="30">
                  <c:v>9</c:v>
                </c:pt>
                <c:pt idx="31">
                  <c:v>13</c:v>
                </c:pt>
                <c:pt idx="32">
                  <c:v>8</c:v>
                </c:pt>
                <c:pt idx="33">
                  <c:v>10</c:v>
                </c:pt>
                <c:pt idx="34">
                  <c:v>7</c:v>
                </c:pt>
                <c:pt idx="35">
                  <c:v>7</c:v>
                </c:pt>
                <c:pt idx="36">
                  <c:v>10</c:v>
                </c:pt>
                <c:pt idx="37">
                  <c:v>8</c:v>
                </c:pt>
                <c:pt idx="38">
                  <c:v>10</c:v>
                </c:pt>
                <c:pt idx="39">
                  <c:v>13</c:v>
                </c:pt>
                <c:pt idx="42">
                  <c:v>10</c:v>
                </c:pt>
                <c:pt idx="43">
                  <c:v>7</c:v>
                </c:pt>
                <c:pt idx="44">
                  <c:v>11</c:v>
                </c:pt>
                <c:pt idx="45">
                  <c:v>7</c:v>
                </c:pt>
                <c:pt idx="46">
                  <c:v>8</c:v>
                </c:pt>
                <c:pt idx="47">
                  <c:v>6</c:v>
                </c:pt>
                <c:pt idx="48">
                  <c:v>10</c:v>
                </c:pt>
                <c:pt idx="49">
                  <c:v>9</c:v>
                </c:pt>
                <c:pt idx="50">
                  <c:v>9</c:v>
                </c:pt>
                <c:pt idx="51">
                  <c:v>11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10</c:v>
                </c:pt>
                <c:pt idx="58">
                  <c:v>14</c:v>
                </c:pt>
                <c:pt idx="59">
                  <c:v>8</c:v>
                </c:pt>
                <c:pt idx="60">
                  <c:v>11</c:v>
                </c:pt>
                <c:pt idx="61">
                  <c:v>8</c:v>
                </c:pt>
                <c:pt idx="62">
                  <c:v>10</c:v>
                </c:pt>
                <c:pt idx="63">
                  <c:v>10</c:v>
                </c:pt>
                <c:pt idx="64">
                  <c:v>8</c:v>
                </c:pt>
                <c:pt idx="65">
                  <c:v>9</c:v>
                </c:pt>
                <c:pt idx="68">
                  <c:v>6</c:v>
                </c:pt>
                <c:pt idx="69">
                  <c:v>9</c:v>
                </c:pt>
                <c:pt idx="70">
                  <c:v>8</c:v>
                </c:pt>
                <c:pt idx="71">
                  <c:v>10</c:v>
                </c:pt>
                <c:pt idx="72">
                  <c:v>8</c:v>
                </c:pt>
                <c:pt idx="73">
                  <c:v>11</c:v>
                </c:pt>
                <c:pt idx="74">
                  <c:v>11</c:v>
                </c:pt>
                <c:pt idx="75">
                  <c:v>8</c:v>
                </c:pt>
                <c:pt idx="76">
                  <c:v>7</c:v>
                </c:pt>
                <c:pt idx="77">
                  <c:v>10</c:v>
                </c:pt>
                <c:pt idx="78">
                  <c:v>10</c:v>
                </c:pt>
                <c:pt idx="81">
                  <c:v>8</c:v>
                </c:pt>
                <c:pt idx="82">
                  <c:v>9</c:v>
                </c:pt>
                <c:pt idx="83">
                  <c:v>10</c:v>
                </c:pt>
                <c:pt idx="84">
                  <c:v>5</c:v>
                </c:pt>
                <c:pt idx="85">
                  <c:v>8</c:v>
                </c:pt>
                <c:pt idx="86">
                  <c:v>11</c:v>
                </c:pt>
                <c:pt idx="87">
                  <c:v>21</c:v>
                </c:pt>
                <c:pt idx="97">
                  <c:v>0</c:v>
                </c:pt>
                <c:pt idx="98">
                  <c:v>8</c:v>
                </c:pt>
                <c:pt idx="99">
                  <c:v>10</c:v>
                </c:pt>
                <c:pt idx="100">
                  <c:v>11</c:v>
                </c:pt>
                <c:pt idx="101">
                  <c:v>11</c:v>
                </c:pt>
                <c:pt idx="102">
                  <c:v>9</c:v>
                </c:pt>
                <c:pt idx="103">
                  <c:v>12</c:v>
                </c:pt>
                <c:pt idx="104">
                  <c:v>221</c:v>
                </c:pt>
                <c:pt idx="106">
                  <c:v>11</c:v>
                </c:pt>
                <c:pt idx="107">
                  <c:v>5</c:v>
                </c:pt>
                <c:pt idx="108">
                  <c:v>6</c:v>
                </c:pt>
                <c:pt idx="109">
                  <c:v>5</c:v>
                </c:pt>
                <c:pt idx="110">
                  <c:v>6</c:v>
                </c:pt>
                <c:pt idx="111">
                  <c:v>8</c:v>
                </c:pt>
                <c:pt idx="113">
                  <c:v>8</c:v>
                </c:pt>
                <c:pt idx="114">
                  <c:v>7</c:v>
                </c:pt>
                <c:pt idx="115">
                  <c:v>11</c:v>
                </c:pt>
                <c:pt idx="116">
                  <c:v>10</c:v>
                </c:pt>
                <c:pt idx="117">
                  <c:v>8</c:v>
                </c:pt>
                <c:pt idx="118">
                  <c:v>5</c:v>
                </c:pt>
                <c:pt idx="121">
                  <c:v>10</c:v>
                </c:pt>
                <c:pt idx="122">
                  <c:v>8</c:v>
                </c:pt>
                <c:pt idx="123">
                  <c:v>10</c:v>
                </c:pt>
                <c:pt idx="124">
                  <c:v>8</c:v>
                </c:pt>
                <c:pt idx="125">
                  <c:v>8</c:v>
                </c:pt>
                <c:pt idx="126">
                  <c:v>7</c:v>
                </c:pt>
                <c:pt idx="128">
                  <c:v>10</c:v>
                </c:pt>
                <c:pt idx="129">
                  <c:v>10</c:v>
                </c:pt>
                <c:pt idx="130">
                  <c:v>9</c:v>
                </c:pt>
                <c:pt idx="131">
                  <c:v>6</c:v>
                </c:pt>
                <c:pt idx="132">
                  <c:v>8</c:v>
                </c:pt>
                <c:pt idx="133">
                  <c:v>8</c:v>
                </c:pt>
                <c:pt idx="136">
                  <c:v>8</c:v>
                </c:pt>
                <c:pt idx="137">
                  <c:v>9</c:v>
                </c:pt>
                <c:pt idx="138">
                  <c:v>6</c:v>
                </c:pt>
                <c:pt idx="139">
                  <c:v>7</c:v>
                </c:pt>
                <c:pt idx="140">
                  <c:v>11</c:v>
                </c:pt>
                <c:pt idx="141">
                  <c:v>11</c:v>
                </c:pt>
                <c:pt idx="143">
                  <c:v>8</c:v>
                </c:pt>
                <c:pt idx="144">
                  <c:v>11</c:v>
                </c:pt>
                <c:pt idx="145">
                  <c:v>11</c:v>
                </c:pt>
                <c:pt idx="146">
                  <c:v>7</c:v>
                </c:pt>
                <c:pt idx="147">
                  <c:v>7</c:v>
                </c:pt>
                <c:pt idx="148">
                  <c:v>10</c:v>
                </c:pt>
                <c:pt idx="151">
                  <c:v>33</c:v>
                </c:pt>
                <c:pt idx="152">
                  <c:v>12</c:v>
                </c:pt>
                <c:pt idx="153">
                  <c:v>12</c:v>
                </c:pt>
                <c:pt idx="154">
                  <c:v>12</c:v>
                </c:pt>
                <c:pt idx="155">
                  <c:v>9</c:v>
                </c:pt>
                <c:pt idx="156">
                  <c:v>12</c:v>
                </c:pt>
                <c:pt idx="158">
                  <c:v>25</c:v>
                </c:pt>
                <c:pt idx="159">
                  <c:v>11</c:v>
                </c:pt>
                <c:pt idx="160">
                  <c:v>10</c:v>
                </c:pt>
                <c:pt idx="161">
                  <c:v>10</c:v>
                </c:pt>
                <c:pt idx="162">
                  <c:v>31</c:v>
                </c:pt>
                <c:pt idx="163">
                  <c:v>10</c:v>
                </c:pt>
                <c:pt idx="166">
                  <c:v>10</c:v>
                </c:pt>
                <c:pt idx="168">
                  <c:v>14</c:v>
                </c:pt>
                <c:pt idx="169">
                  <c:v>9</c:v>
                </c:pt>
                <c:pt idx="170">
                  <c:v>9</c:v>
                </c:pt>
                <c:pt idx="171">
                  <c:v>11</c:v>
                </c:pt>
                <c:pt idx="172">
                  <c:v>11</c:v>
                </c:pt>
                <c:pt idx="174">
                  <c:v>14</c:v>
                </c:pt>
                <c:pt idx="175">
                  <c:v>13</c:v>
                </c:pt>
                <c:pt idx="176">
                  <c:v>11</c:v>
                </c:pt>
                <c:pt idx="177">
                  <c:v>12</c:v>
                </c:pt>
                <c:pt idx="178">
                  <c:v>10</c:v>
                </c:pt>
                <c:pt idx="179">
                  <c:v>7</c:v>
                </c:pt>
                <c:pt idx="182">
                  <c:v>9</c:v>
                </c:pt>
                <c:pt idx="184">
                  <c:v>12</c:v>
                </c:pt>
                <c:pt idx="185">
                  <c:v>20</c:v>
                </c:pt>
                <c:pt idx="186">
                  <c:v>6</c:v>
                </c:pt>
                <c:pt idx="187">
                  <c:v>11</c:v>
                </c:pt>
                <c:pt idx="188">
                  <c:v>8</c:v>
                </c:pt>
                <c:pt idx="189">
                  <c:v>9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9</c:v>
                </c:pt>
                <c:pt idx="195">
                  <c:v>6</c:v>
                </c:pt>
                <c:pt idx="196">
                  <c:v>9</c:v>
                </c:pt>
                <c:pt idx="199">
                  <c:v>12</c:v>
                </c:pt>
                <c:pt idx="200">
                  <c:v>9</c:v>
                </c:pt>
                <c:pt idx="201">
                  <c:v>7</c:v>
                </c:pt>
                <c:pt idx="202">
                  <c:v>12</c:v>
                </c:pt>
                <c:pt idx="203">
                  <c:v>10</c:v>
                </c:pt>
                <c:pt idx="204">
                  <c:v>8</c:v>
                </c:pt>
                <c:pt idx="206">
                  <c:v>16</c:v>
                </c:pt>
                <c:pt idx="207">
                  <c:v>14</c:v>
                </c:pt>
                <c:pt idx="208">
                  <c:v>10</c:v>
                </c:pt>
                <c:pt idx="209">
                  <c:v>7</c:v>
                </c:pt>
                <c:pt idx="210">
                  <c:v>7</c:v>
                </c:pt>
                <c:pt idx="211">
                  <c:v>8</c:v>
                </c:pt>
                <c:pt idx="213">
                  <c:v>6</c:v>
                </c:pt>
                <c:pt idx="214">
                  <c:v>10</c:v>
                </c:pt>
                <c:pt idx="215">
                  <c:v>9</c:v>
                </c:pt>
                <c:pt idx="216">
                  <c:v>7</c:v>
                </c:pt>
                <c:pt idx="217">
                  <c:v>9</c:v>
                </c:pt>
                <c:pt idx="218">
                  <c:v>11</c:v>
                </c:pt>
                <c:pt idx="221">
                  <c:v>10</c:v>
                </c:pt>
                <c:pt idx="222">
                  <c:v>17</c:v>
                </c:pt>
                <c:pt idx="223">
                  <c:v>12</c:v>
                </c:pt>
                <c:pt idx="224">
                  <c:v>8</c:v>
                </c:pt>
                <c:pt idx="225">
                  <c:v>10</c:v>
                </c:pt>
                <c:pt idx="226">
                  <c:v>13</c:v>
                </c:pt>
                <c:pt idx="228">
                  <c:v>8</c:v>
                </c:pt>
                <c:pt idx="229">
                  <c:v>13</c:v>
                </c:pt>
                <c:pt idx="230">
                  <c:v>11</c:v>
                </c:pt>
                <c:pt idx="231">
                  <c:v>9</c:v>
                </c:pt>
                <c:pt idx="232">
                  <c:v>8</c:v>
                </c:pt>
                <c:pt idx="23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54-7645-BD75-A03A9AD774C2}"/>
            </c:ext>
          </c:extLst>
        </c:ser>
        <c:ser>
          <c:idx val="5"/>
          <c:order val="5"/>
          <c:tx>
            <c:strRef>
              <c:f>'all data for charts'!$H$1</c:f>
              <c:strCache>
                <c:ptCount val="1"/>
                <c:pt idx="0">
                  <c:v>total silencing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'all data for charts'!$B$2:$B$235</c:f>
              <c:strCache>
                <c:ptCount val="234"/>
                <c:pt idx="0">
                  <c:v>E</c:v>
                </c:pt>
                <c:pt idx="1">
                  <c:v>E</c:v>
                </c:pt>
                <c:pt idx="2">
                  <c:v>E</c:v>
                </c:pt>
                <c:pt idx="3">
                  <c:v>E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F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F</c:v>
                </c:pt>
                <c:pt idx="24">
                  <c:v>F</c:v>
                </c:pt>
                <c:pt idx="25">
                  <c:v>F</c:v>
                </c:pt>
                <c:pt idx="28">
                  <c:v>G</c:v>
                </c:pt>
                <c:pt idx="29">
                  <c:v>G</c:v>
                </c:pt>
                <c:pt idx="30">
                  <c:v>G</c:v>
                </c:pt>
                <c:pt idx="31">
                  <c:v>G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38">
                  <c:v>G</c:v>
                </c:pt>
                <c:pt idx="39">
                  <c:v>G</c:v>
                </c:pt>
                <c:pt idx="42">
                  <c:v>J</c:v>
                </c:pt>
                <c:pt idx="43">
                  <c:v>J</c:v>
                </c:pt>
                <c:pt idx="44">
                  <c:v>J</c:v>
                </c:pt>
                <c:pt idx="45">
                  <c:v>J</c:v>
                </c:pt>
                <c:pt idx="46">
                  <c:v>J</c:v>
                </c:pt>
                <c:pt idx="47">
                  <c:v>J</c:v>
                </c:pt>
                <c:pt idx="48">
                  <c:v>J</c:v>
                </c:pt>
                <c:pt idx="49">
                  <c:v>J</c:v>
                </c:pt>
                <c:pt idx="50">
                  <c:v>J</c:v>
                </c:pt>
                <c:pt idx="51">
                  <c:v>J</c:v>
                </c:pt>
                <c:pt idx="54">
                  <c:v>K</c:v>
                </c:pt>
                <c:pt idx="55">
                  <c:v>K</c:v>
                </c:pt>
                <c:pt idx="56">
                  <c:v>K</c:v>
                </c:pt>
                <c:pt idx="57">
                  <c:v>K</c:v>
                </c:pt>
                <c:pt idx="58">
                  <c:v>K</c:v>
                </c:pt>
                <c:pt idx="59">
                  <c:v>K</c:v>
                </c:pt>
                <c:pt idx="60">
                  <c:v>K</c:v>
                </c:pt>
                <c:pt idx="61">
                  <c:v>K</c:v>
                </c:pt>
                <c:pt idx="62">
                  <c:v>K</c:v>
                </c:pt>
                <c:pt idx="63">
                  <c:v>K</c:v>
                </c:pt>
                <c:pt idx="64">
                  <c:v>K</c:v>
                </c:pt>
                <c:pt idx="65">
                  <c:v>K</c:v>
                </c:pt>
                <c:pt idx="68">
                  <c:v>L</c:v>
                </c:pt>
                <c:pt idx="69">
                  <c:v>L</c:v>
                </c:pt>
                <c:pt idx="70">
                  <c:v>L</c:v>
                </c:pt>
                <c:pt idx="71">
                  <c:v>L</c:v>
                </c:pt>
                <c:pt idx="72">
                  <c:v>L</c:v>
                </c:pt>
                <c:pt idx="73">
                  <c:v>L</c:v>
                </c:pt>
                <c:pt idx="74">
                  <c:v>L</c:v>
                </c:pt>
                <c:pt idx="75">
                  <c:v>L</c:v>
                </c:pt>
                <c:pt idx="76">
                  <c:v>L</c:v>
                </c:pt>
                <c:pt idx="77">
                  <c:v>L</c:v>
                </c:pt>
                <c:pt idx="78">
                  <c:v>L</c:v>
                </c:pt>
                <c:pt idx="81">
                  <c:v>M</c:v>
                </c:pt>
                <c:pt idx="82">
                  <c:v>M</c:v>
                </c:pt>
                <c:pt idx="83">
                  <c:v>M</c:v>
                </c:pt>
                <c:pt idx="84">
                  <c:v>M</c:v>
                </c:pt>
                <c:pt idx="85">
                  <c:v>M</c:v>
                </c:pt>
                <c:pt idx="86">
                  <c:v>M</c:v>
                </c:pt>
                <c:pt idx="87">
                  <c:v>M</c:v>
                </c:pt>
                <c:pt idx="97">
                  <c:v>Population or Line</c:v>
                </c:pt>
                <c:pt idx="98">
                  <c:v>i</c:v>
                </c:pt>
                <c:pt idx="99">
                  <c:v>i</c:v>
                </c:pt>
                <c:pt idx="100">
                  <c:v>i</c:v>
                </c:pt>
                <c:pt idx="101">
                  <c:v>i</c:v>
                </c:pt>
                <c:pt idx="102">
                  <c:v>i</c:v>
                </c:pt>
                <c:pt idx="103">
                  <c:v>i</c:v>
                </c:pt>
                <c:pt idx="104">
                  <c:v>i</c:v>
                </c:pt>
                <c:pt idx="106">
                  <c:v>i</c:v>
                </c:pt>
                <c:pt idx="107">
                  <c:v>i</c:v>
                </c:pt>
                <c:pt idx="108">
                  <c:v>i</c:v>
                </c:pt>
                <c:pt idx="109">
                  <c:v>i</c:v>
                </c:pt>
                <c:pt idx="110">
                  <c:v>i</c:v>
                </c:pt>
                <c:pt idx="111">
                  <c:v>i</c:v>
                </c:pt>
                <c:pt idx="113">
                  <c:v>i</c:v>
                </c:pt>
                <c:pt idx="114">
                  <c:v>i</c:v>
                </c:pt>
                <c:pt idx="115">
                  <c:v>i</c:v>
                </c:pt>
                <c:pt idx="116">
                  <c:v>i</c:v>
                </c:pt>
                <c:pt idx="117">
                  <c:v>i</c:v>
                </c:pt>
                <c:pt idx="118">
                  <c:v>i</c:v>
                </c:pt>
                <c:pt idx="121">
                  <c:v>ii</c:v>
                </c:pt>
                <c:pt idx="122">
                  <c:v>ii</c:v>
                </c:pt>
                <c:pt idx="123">
                  <c:v>ii</c:v>
                </c:pt>
                <c:pt idx="124">
                  <c:v>ii</c:v>
                </c:pt>
                <c:pt idx="125">
                  <c:v>ii</c:v>
                </c:pt>
                <c:pt idx="126">
                  <c:v>ii</c:v>
                </c:pt>
                <c:pt idx="128">
                  <c:v>ii</c:v>
                </c:pt>
                <c:pt idx="129">
                  <c:v>ii</c:v>
                </c:pt>
                <c:pt idx="130">
                  <c:v>ii</c:v>
                </c:pt>
                <c:pt idx="131">
                  <c:v>ii</c:v>
                </c:pt>
                <c:pt idx="132">
                  <c:v>ii</c:v>
                </c:pt>
                <c:pt idx="133">
                  <c:v>ii</c:v>
                </c:pt>
                <c:pt idx="136">
                  <c:v>iii</c:v>
                </c:pt>
                <c:pt idx="137">
                  <c:v>iii</c:v>
                </c:pt>
                <c:pt idx="138">
                  <c:v>iii</c:v>
                </c:pt>
                <c:pt idx="139">
                  <c:v>iii</c:v>
                </c:pt>
                <c:pt idx="140">
                  <c:v>iii</c:v>
                </c:pt>
                <c:pt idx="141">
                  <c:v>iii</c:v>
                </c:pt>
                <c:pt idx="143">
                  <c:v>iii</c:v>
                </c:pt>
                <c:pt idx="144">
                  <c:v>iii</c:v>
                </c:pt>
                <c:pt idx="145">
                  <c:v>iii</c:v>
                </c:pt>
                <c:pt idx="146">
                  <c:v>iii</c:v>
                </c:pt>
                <c:pt idx="147">
                  <c:v>iii</c:v>
                </c:pt>
                <c:pt idx="148">
                  <c:v>iii</c:v>
                </c:pt>
                <c:pt idx="151">
                  <c:v>iv</c:v>
                </c:pt>
                <c:pt idx="152">
                  <c:v>iv</c:v>
                </c:pt>
                <c:pt idx="153">
                  <c:v>iv</c:v>
                </c:pt>
                <c:pt idx="154">
                  <c:v>iv</c:v>
                </c:pt>
                <c:pt idx="155">
                  <c:v>iv</c:v>
                </c:pt>
                <c:pt idx="156">
                  <c:v>iv</c:v>
                </c:pt>
                <c:pt idx="158">
                  <c:v>iv</c:v>
                </c:pt>
                <c:pt idx="159">
                  <c:v>iv</c:v>
                </c:pt>
                <c:pt idx="160">
                  <c:v>iv</c:v>
                </c:pt>
                <c:pt idx="161">
                  <c:v>iv</c:v>
                </c:pt>
                <c:pt idx="162">
                  <c:v>iv</c:v>
                </c:pt>
                <c:pt idx="163">
                  <c:v>iv</c:v>
                </c:pt>
                <c:pt idx="166">
                  <c:v>v</c:v>
                </c:pt>
                <c:pt idx="168">
                  <c:v>v</c:v>
                </c:pt>
                <c:pt idx="169">
                  <c:v>v</c:v>
                </c:pt>
                <c:pt idx="170">
                  <c:v>v</c:v>
                </c:pt>
                <c:pt idx="171">
                  <c:v>v</c:v>
                </c:pt>
                <c:pt idx="172">
                  <c:v>v</c:v>
                </c:pt>
                <c:pt idx="174">
                  <c:v>v </c:v>
                </c:pt>
                <c:pt idx="175">
                  <c:v>v </c:v>
                </c:pt>
                <c:pt idx="176">
                  <c:v>v </c:v>
                </c:pt>
                <c:pt idx="177">
                  <c:v>v </c:v>
                </c:pt>
                <c:pt idx="178">
                  <c:v>v </c:v>
                </c:pt>
                <c:pt idx="179">
                  <c:v>v </c:v>
                </c:pt>
                <c:pt idx="182">
                  <c:v>vi</c:v>
                </c:pt>
                <c:pt idx="184">
                  <c:v>vi</c:v>
                </c:pt>
                <c:pt idx="185">
                  <c:v>vi</c:v>
                </c:pt>
                <c:pt idx="186">
                  <c:v>vi</c:v>
                </c:pt>
                <c:pt idx="187">
                  <c:v>vi</c:v>
                </c:pt>
                <c:pt idx="188">
                  <c:v>vi</c:v>
                </c:pt>
                <c:pt idx="189">
                  <c:v>vi</c:v>
                </c:pt>
                <c:pt idx="191">
                  <c:v>vi</c:v>
                </c:pt>
                <c:pt idx="192">
                  <c:v>vi</c:v>
                </c:pt>
                <c:pt idx="193">
                  <c:v>vi</c:v>
                </c:pt>
                <c:pt idx="194">
                  <c:v>vi</c:v>
                </c:pt>
                <c:pt idx="195">
                  <c:v>vi</c:v>
                </c:pt>
                <c:pt idx="196">
                  <c:v>vi</c:v>
                </c:pt>
                <c:pt idx="199">
                  <c:v>vii</c:v>
                </c:pt>
                <c:pt idx="200">
                  <c:v>vii</c:v>
                </c:pt>
                <c:pt idx="201">
                  <c:v>vii</c:v>
                </c:pt>
                <c:pt idx="202">
                  <c:v>vii</c:v>
                </c:pt>
                <c:pt idx="203">
                  <c:v>vii</c:v>
                </c:pt>
                <c:pt idx="204">
                  <c:v>vii</c:v>
                </c:pt>
                <c:pt idx="206">
                  <c:v>vii</c:v>
                </c:pt>
                <c:pt idx="207">
                  <c:v>vii</c:v>
                </c:pt>
                <c:pt idx="208">
                  <c:v>vii</c:v>
                </c:pt>
                <c:pt idx="209">
                  <c:v>vii</c:v>
                </c:pt>
                <c:pt idx="210">
                  <c:v>vii</c:v>
                </c:pt>
                <c:pt idx="211">
                  <c:v>vii</c:v>
                </c:pt>
                <c:pt idx="213">
                  <c:v>vii</c:v>
                </c:pt>
                <c:pt idx="214">
                  <c:v>vii</c:v>
                </c:pt>
                <c:pt idx="215">
                  <c:v>vii</c:v>
                </c:pt>
                <c:pt idx="216">
                  <c:v>vii</c:v>
                </c:pt>
                <c:pt idx="217">
                  <c:v>vii</c:v>
                </c:pt>
                <c:pt idx="218">
                  <c:v>vii</c:v>
                </c:pt>
                <c:pt idx="221">
                  <c:v>viii</c:v>
                </c:pt>
                <c:pt idx="222">
                  <c:v>viii</c:v>
                </c:pt>
                <c:pt idx="223">
                  <c:v>viii</c:v>
                </c:pt>
                <c:pt idx="224">
                  <c:v>viii</c:v>
                </c:pt>
                <c:pt idx="225">
                  <c:v>viii</c:v>
                </c:pt>
                <c:pt idx="226">
                  <c:v>viii</c:v>
                </c:pt>
                <c:pt idx="228">
                  <c:v>viii</c:v>
                </c:pt>
                <c:pt idx="229">
                  <c:v>viii</c:v>
                </c:pt>
                <c:pt idx="230">
                  <c:v>viii</c:v>
                </c:pt>
                <c:pt idx="231">
                  <c:v>viii</c:v>
                </c:pt>
                <c:pt idx="232">
                  <c:v>viii</c:v>
                </c:pt>
                <c:pt idx="233">
                  <c:v>viii</c:v>
                </c:pt>
              </c:strCache>
            </c:strRef>
          </c:cat>
          <c:val>
            <c:numRef>
              <c:f>'all data for charts'!$H$2:$H$235</c:f>
              <c:numCache>
                <c:formatCode>General</c:formatCode>
                <c:ptCount val="234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6</c:v>
                </c:pt>
                <c:pt idx="4">
                  <c:v>3</c:v>
                </c:pt>
                <c:pt idx="5">
                  <c:v>3</c:v>
                </c:pt>
                <c:pt idx="6">
                  <c:v>22</c:v>
                </c:pt>
                <c:pt idx="7">
                  <c:v>1</c:v>
                </c:pt>
                <c:pt idx="8">
                  <c:v>6</c:v>
                </c:pt>
                <c:pt idx="9">
                  <c:v>9</c:v>
                </c:pt>
                <c:pt idx="10">
                  <c:v>12</c:v>
                </c:pt>
                <c:pt idx="11">
                  <c:v>4</c:v>
                </c:pt>
                <c:pt idx="12">
                  <c:v>3</c:v>
                </c:pt>
                <c:pt idx="15">
                  <c:v>1</c:v>
                </c:pt>
                <c:pt idx="16">
                  <c:v>3</c:v>
                </c:pt>
                <c:pt idx="17">
                  <c:v>4</c:v>
                </c:pt>
                <c:pt idx="18">
                  <c:v>2</c:v>
                </c:pt>
                <c:pt idx="19">
                  <c:v>1</c:v>
                </c:pt>
                <c:pt idx="20">
                  <c:v>5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2</c:v>
                </c:pt>
                <c:pt idx="25">
                  <c:v>2</c:v>
                </c:pt>
                <c:pt idx="28">
                  <c:v>4</c:v>
                </c:pt>
                <c:pt idx="29">
                  <c:v>10</c:v>
                </c:pt>
                <c:pt idx="30">
                  <c:v>2</c:v>
                </c:pt>
                <c:pt idx="31">
                  <c:v>12</c:v>
                </c:pt>
                <c:pt idx="32">
                  <c:v>4</c:v>
                </c:pt>
                <c:pt idx="33">
                  <c:v>10</c:v>
                </c:pt>
                <c:pt idx="34">
                  <c:v>6</c:v>
                </c:pt>
                <c:pt idx="35">
                  <c:v>8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2">
                  <c:v>10</c:v>
                </c:pt>
                <c:pt idx="43">
                  <c:v>15</c:v>
                </c:pt>
                <c:pt idx="44">
                  <c:v>8</c:v>
                </c:pt>
                <c:pt idx="45">
                  <c:v>4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0</c:v>
                </c:pt>
                <c:pt idx="50">
                  <c:v>6</c:v>
                </c:pt>
                <c:pt idx="51">
                  <c:v>12</c:v>
                </c:pt>
                <c:pt idx="54">
                  <c:v>2</c:v>
                </c:pt>
                <c:pt idx="55">
                  <c:v>16</c:v>
                </c:pt>
                <c:pt idx="56">
                  <c:v>1</c:v>
                </c:pt>
                <c:pt idx="57">
                  <c:v>3</c:v>
                </c:pt>
                <c:pt idx="58">
                  <c:v>13</c:v>
                </c:pt>
                <c:pt idx="59">
                  <c:v>4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8">
                  <c:v>4</c:v>
                </c:pt>
                <c:pt idx="69">
                  <c:v>12</c:v>
                </c:pt>
                <c:pt idx="70">
                  <c:v>8</c:v>
                </c:pt>
                <c:pt idx="71">
                  <c:v>1</c:v>
                </c:pt>
                <c:pt idx="72">
                  <c:v>1</c:v>
                </c:pt>
                <c:pt idx="73">
                  <c:v>2</c:v>
                </c:pt>
                <c:pt idx="74">
                  <c:v>4</c:v>
                </c:pt>
                <c:pt idx="75">
                  <c:v>5</c:v>
                </c:pt>
                <c:pt idx="76">
                  <c:v>1</c:v>
                </c:pt>
                <c:pt idx="77">
                  <c:v>17</c:v>
                </c:pt>
                <c:pt idx="78">
                  <c:v>9</c:v>
                </c:pt>
                <c:pt idx="81">
                  <c:v>5</c:v>
                </c:pt>
                <c:pt idx="82">
                  <c:v>0</c:v>
                </c:pt>
                <c:pt idx="83">
                  <c:v>10</c:v>
                </c:pt>
                <c:pt idx="84">
                  <c:v>6</c:v>
                </c:pt>
                <c:pt idx="85">
                  <c:v>10</c:v>
                </c:pt>
                <c:pt idx="86">
                  <c:v>12</c:v>
                </c:pt>
                <c:pt idx="87">
                  <c:v>17</c:v>
                </c:pt>
                <c:pt idx="97">
                  <c:v>0</c:v>
                </c:pt>
                <c:pt idx="98">
                  <c:v>8</c:v>
                </c:pt>
                <c:pt idx="99">
                  <c:v>2</c:v>
                </c:pt>
                <c:pt idx="100">
                  <c:v>15</c:v>
                </c:pt>
                <c:pt idx="101">
                  <c:v>11</c:v>
                </c:pt>
                <c:pt idx="102">
                  <c:v>8</c:v>
                </c:pt>
                <c:pt idx="103">
                  <c:v>9</c:v>
                </c:pt>
                <c:pt idx="104">
                  <c:v>9</c:v>
                </c:pt>
                <c:pt idx="106">
                  <c:v>5</c:v>
                </c:pt>
                <c:pt idx="107">
                  <c:v>8</c:v>
                </c:pt>
                <c:pt idx="108">
                  <c:v>9</c:v>
                </c:pt>
                <c:pt idx="109">
                  <c:v>2</c:v>
                </c:pt>
                <c:pt idx="110">
                  <c:v>2</c:v>
                </c:pt>
                <c:pt idx="111">
                  <c:v>6</c:v>
                </c:pt>
                <c:pt idx="113">
                  <c:v>5</c:v>
                </c:pt>
                <c:pt idx="114">
                  <c:v>4</c:v>
                </c:pt>
                <c:pt idx="115">
                  <c:v>6</c:v>
                </c:pt>
                <c:pt idx="116">
                  <c:v>2</c:v>
                </c:pt>
                <c:pt idx="117">
                  <c:v>12</c:v>
                </c:pt>
                <c:pt idx="118">
                  <c:v>3</c:v>
                </c:pt>
                <c:pt idx="121">
                  <c:v>17</c:v>
                </c:pt>
                <c:pt idx="122">
                  <c:v>3</c:v>
                </c:pt>
                <c:pt idx="123">
                  <c:v>10</c:v>
                </c:pt>
                <c:pt idx="124">
                  <c:v>1</c:v>
                </c:pt>
                <c:pt idx="125">
                  <c:v>5</c:v>
                </c:pt>
                <c:pt idx="126">
                  <c:v>2</c:v>
                </c:pt>
                <c:pt idx="128">
                  <c:v>6</c:v>
                </c:pt>
                <c:pt idx="129">
                  <c:v>14</c:v>
                </c:pt>
                <c:pt idx="130">
                  <c:v>4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6">
                  <c:v>2</c:v>
                </c:pt>
                <c:pt idx="137">
                  <c:v>0</c:v>
                </c:pt>
                <c:pt idx="138">
                  <c:v>11</c:v>
                </c:pt>
                <c:pt idx="139">
                  <c:v>0</c:v>
                </c:pt>
                <c:pt idx="140">
                  <c:v>4</c:v>
                </c:pt>
                <c:pt idx="141">
                  <c:v>15</c:v>
                </c:pt>
                <c:pt idx="143">
                  <c:v>11</c:v>
                </c:pt>
                <c:pt idx="144">
                  <c:v>10</c:v>
                </c:pt>
                <c:pt idx="145">
                  <c:v>10</c:v>
                </c:pt>
                <c:pt idx="146">
                  <c:v>11</c:v>
                </c:pt>
                <c:pt idx="147">
                  <c:v>1</c:v>
                </c:pt>
                <c:pt idx="148">
                  <c:v>9</c:v>
                </c:pt>
                <c:pt idx="151">
                  <c:v>5</c:v>
                </c:pt>
                <c:pt idx="152">
                  <c:v>6</c:v>
                </c:pt>
                <c:pt idx="153">
                  <c:v>13</c:v>
                </c:pt>
                <c:pt idx="154">
                  <c:v>12</c:v>
                </c:pt>
                <c:pt idx="155">
                  <c:v>5</c:v>
                </c:pt>
                <c:pt idx="156">
                  <c:v>13</c:v>
                </c:pt>
                <c:pt idx="158">
                  <c:v>13</c:v>
                </c:pt>
                <c:pt idx="159">
                  <c:v>13</c:v>
                </c:pt>
                <c:pt idx="160">
                  <c:v>11</c:v>
                </c:pt>
                <c:pt idx="161">
                  <c:v>14</c:v>
                </c:pt>
                <c:pt idx="162">
                  <c:v>18</c:v>
                </c:pt>
                <c:pt idx="163">
                  <c:v>6</c:v>
                </c:pt>
                <c:pt idx="166">
                  <c:v>11</c:v>
                </c:pt>
                <c:pt idx="168">
                  <c:v>10</c:v>
                </c:pt>
                <c:pt idx="169">
                  <c:v>2</c:v>
                </c:pt>
                <c:pt idx="170">
                  <c:v>8</c:v>
                </c:pt>
                <c:pt idx="171">
                  <c:v>8</c:v>
                </c:pt>
                <c:pt idx="172">
                  <c:v>3</c:v>
                </c:pt>
                <c:pt idx="174">
                  <c:v>17</c:v>
                </c:pt>
                <c:pt idx="175">
                  <c:v>10</c:v>
                </c:pt>
                <c:pt idx="176">
                  <c:v>22</c:v>
                </c:pt>
                <c:pt idx="177">
                  <c:v>10</c:v>
                </c:pt>
                <c:pt idx="178">
                  <c:v>10</c:v>
                </c:pt>
                <c:pt idx="179">
                  <c:v>1</c:v>
                </c:pt>
                <c:pt idx="182">
                  <c:v>5</c:v>
                </c:pt>
                <c:pt idx="184">
                  <c:v>5</c:v>
                </c:pt>
                <c:pt idx="185">
                  <c:v>10</c:v>
                </c:pt>
                <c:pt idx="186">
                  <c:v>4</c:v>
                </c:pt>
                <c:pt idx="187">
                  <c:v>5</c:v>
                </c:pt>
                <c:pt idx="188">
                  <c:v>2</c:v>
                </c:pt>
                <c:pt idx="189">
                  <c:v>9</c:v>
                </c:pt>
                <c:pt idx="191">
                  <c:v>4</c:v>
                </c:pt>
                <c:pt idx="192">
                  <c:v>5</c:v>
                </c:pt>
                <c:pt idx="193">
                  <c:v>2</c:v>
                </c:pt>
                <c:pt idx="194">
                  <c:v>1</c:v>
                </c:pt>
                <c:pt idx="195">
                  <c:v>9</c:v>
                </c:pt>
                <c:pt idx="196">
                  <c:v>5</c:v>
                </c:pt>
                <c:pt idx="199">
                  <c:v>11</c:v>
                </c:pt>
                <c:pt idx="200">
                  <c:v>3</c:v>
                </c:pt>
                <c:pt idx="201">
                  <c:v>5</c:v>
                </c:pt>
                <c:pt idx="202">
                  <c:v>13</c:v>
                </c:pt>
                <c:pt idx="203">
                  <c:v>8</c:v>
                </c:pt>
                <c:pt idx="204">
                  <c:v>2</c:v>
                </c:pt>
                <c:pt idx="206">
                  <c:v>11</c:v>
                </c:pt>
                <c:pt idx="207">
                  <c:v>8</c:v>
                </c:pt>
                <c:pt idx="208">
                  <c:v>10</c:v>
                </c:pt>
                <c:pt idx="209">
                  <c:v>0</c:v>
                </c:pt>
                <c:pt idx="210">
                  <c:v>1</c:v>
                </c:pt>
                <c:pt idx="211">
                  <c:v>5</c:v>
                </c:pt>
                <c:pt idx="213">
                  <c:v>4</c:v>
                </c:pt>
                <c:pt idx="214">
                  <c:v>7</c:v>
                </c:pt>
                <c:pt idx="215">
                  <c:v>4</c:v>
                </c:pt>
                <c:pt idx="216">
                  <c:v>1</c:v>
                </c:pt>
                <c:pt idx="217">
                  <c:v>8</c:v>
                </c:pt>
                <c:pt idx="218">
                  <c:v>13</c:v>
                </c:pt>
                <c:pt idx="221">
                  <c:v>3</c:v>
                </c:pt>
                <c:pt idx="222">
                  <c:v>14</c:v>
                </c:pt>
                <c:pt idx="223">
                  <c:v>9</c:v>
                </c:pt>
                <c:pt idx="224">
                  <c:v>5</c:v>
                </c:pt>
                <c:pt idx="225">
                  <c:v>10</c:v>
                </c:pt>
                <c:pt idx="226">
                  <c:v>8</c:v>
                </c:pt>
                <c:pt idx="228">
                  <c:v>8</c:v>
                </c:pt>
                <c:pt idx="229">
                  <c:v>5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54-7645-BD75-A03A9AD77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3509871"/>
        <c:axId val="1114952655"/>
      </c:barChart>
      <c:catAx>
        <c:axId val="9435098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952655"/>
        <c:crosses val="autoZero"/>
        <c:auto val="1"/>
        <c:lblAlgn val="ctr"/>
        <c:lblOffset val="100"/>
        <c:noMultiLvlLbl val="0"/>
      </c:catAx>
      <c:valAx>
        <c:axId val="1114952655"/>
        <c:scaling>
          <c:orientation val="minMax"/>
          <c:max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509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Mirus expression data for naturals only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'all data for charts'!$C$1</c:f>
              <c:strCache>
                <c:ptCount val="1"/>
                <c:pt idx="0">
                  <c:v>both dubius alleles silenced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'all data for charts'!$B$2:$B$89</c:f>
              <c:strCache>
                <c:ptCount val="88"/>
                <c:pt idx="0">
                  <c:v>E</c:v>
                </c:pt>
                <c:pt idx="1">
                  <c:v>E</c:v>
                </c:pt>
                <c:pt idx="2">
                  <c:v>E</c:v>
                </c:pt>
                <c:pt idx="3">
                  <c:v>E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F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F</c:v>
                </c:pt>
                <c:pt idx="24">
                  <c:v>F</c:v>
                </c:pt>
                <c:pt idx="25">
                  <c:v>F</c:v>
                </c:pt>
                <c:pt idx="28">
                  <c:v>G</c:v>
                </c:pt>
                <c:pt idx="29">
                  <c:v>G</c:v>
                </c:pt>
                <c:pt idx="30">
                  <c:v>G</c:v>
                </c:pt>
                <c:pt idx="31">
                  <c:v>G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38">
                  <c:v>G</c:v>
                </c:pt>
                <c:pt idx="39">
                  <c:v>G</c:v>
                </c:pt>
                <c:pt idx="42">
                  <c:v>J</c:v>
                </c:pt>
                <c:pt idx="43">
                  <c:v>J</c:v>
                </c:pt>
                <c:pt idx="44">
                  <c:v>J</c:v>
                </c:pt>
                <c:pt idx="45">
                  <c:v>J</c:v>
                </c:pt>
                <c:pt idx="46">
                  <c:v>J</c:v>
                </c:pt>
                <c:pt idx="47">
                  <c:v>J</c:v>
                </c:pt>
                <c:pt idx="48">
                  <c:v>J</c:v>
                </c:pt>
                <c:pt idx="49">
                  <c:v>J</c:v>
                </c:pt>
                <c:pt idx="50">
                  <c:v>J</c:v>
                </c:pt>
                <c:pt idx="51">
                  <c:v>J</c:v>
                </c:pt>
                <c:pt idx="54">
                  <c:v>K</c:v>
                </c:pt>
                <c:pt idx="55">
                  <c:v>K</c:v>
                </c:pt>
                <c:pt idx="56">
                  <c:v>K</c:v>
                </c:pt>
                <c:pt idx="57">
                  <c:v>K</c:v>
                </c:pt>
                <c:pt idx="58">
                  <c:v>K</c:v>
                </c:pt>
                <c:pt idx="59">
                  <c:v>K</c:v>
                </c:pt>
                <c:pt idx="60">
                  <c:v>K</c:v>
                </c:pt>
                <c:pt idx="61">
                  <c:v>K</c:v>
                </c:pt>
                <c:pt idx="62">
                  <c:v>K</c:v>
                </c:pt>
                <c:pt idx="63">
                  <c:v>K</c:v>
                </c:pt>
                <c:pt idx="64">
                  <c:v>K</c:v>
                </c:pt>
                <c:pt idx="65">
                  <c:v>K</c:v>
                </c:pt>
                <c:pt idx="68">
                  <c:v>L</c:v>
                </c:pt>
                <c:pt idx="69">
                  <c:v>L</c:v>
                </c:pt>
                <c:pt idx="70">
                  <c:v>L</c:v>
                </c:pt>
                <c:pt idx="71">
                  <c:v>L</c:v>
                </c:pt>
                <c:pt idx="72">
                  <c:v>L</c:v>
                </c:pt>
                <c:pt idx="73">
                  <c:v>L</c:v>
                </c:pt>
                <c:pt idx="74">
                  <c:v>L</c:v>
                </c:pt>
                <c:pt idx="75">
                  <c:v>L</c:v>
                </c:pt>
                <c:pt idx="76">
                  <c:v>L</c:v>
                </c:pt>
                <c:pt idx="77">
                  <c:v>L</c:v>
                </c:pt>
                <c:pt idx="78">
                  <c:v>L</c:v>
                </c:pt>
                <c:pt idx="81">
                  <c:v>M</c:v>
                </c:pt>
                <c:pt idx="82">
                  <c:v>M</c:v>
                </c:pt>
                <c:pt idx="83">
                  <c:v>M</c:v>
                </c:pt>
                <c:pt idx="84">
                  <c:v>M</c:v>
                </c:pt>
                <c:pt idx="85">
                  <c:v>M</c:v>
                </c:pt>
                <c:pt idx="86">
                  <c:v>M</c:v>
                </c:pt>
                <c:pt idx="87">
                  <c:v>M</c:v>
                </c:pt>
              </c:strCache>
            </c:strRef>
          </c:cat>
          <c:val>
            <c:numRef>
              <c:f>'all data for charts'!$C$2:$C$89</c:f>
              <c:numCache>
                <c:formatCode>General</c:formatCode>
                <c:ptCount val="88"/>
                <c:pt idx="0">
                  <c:v>9</c:v>
                </c:pt>
                <c:pt idx="1">
                  <c:v>4</c:v>
                </c:pt>
                <c:pt idx="2">
                  <c:v>3</c:v>
                </c:pt>
                <c:pt idx="3">
                  <c:v>8</c:v>
                </c:pt>
                <c:pt idx="4">
                  <c:v>3</c:v>
                </c:pt>
                <c:pt idx="5">
                  <c:v>4</c:v>
                </c:pt>
                <c:pt idx="6">
                  <c:v>7</c:v>
                </c:pt>
                <c:pt idx="7">
                  <c:v>5</c:v>
                </c:pt>
                <c:pt idx="8">
                  <c:v>3</c:v>
                </c:pt>
                <c:pt idx="9">
                  <c:v>5</c:v>
                </c:pt>
                <c:pt idx="10">
                  <c:v>6</c:v>
                </c:pt>
                <c:pt idx="11">
                  <c:v>5</c:v>
                </c:pt>
                <c:pt idx="12">
                  <c:v>3</c:v>
                </c:pt>
                <c:pt idx="15">
                  <c:v>5</c:v>
                </c:pt>
                <c:pt idx="16">
                  <c:v>5</c:v>
                </c:pt>
                <c:pt idx="17">
                  <c:v>2</c:v>
                </c:pt>
                <c:pt idx="18">
                  <c:v>3</c:v>
                </c:pt>
                <c:pt idx="19">
                  <c:v>7</c:v>
                </c:pt>
                <c:pt idx="20">
                  <c:v>2</c:v>
                </c:pt>
                <c:pt idx="21">
                  <c:v>4</c:v>
                </c:pt>
                <c:pt idx="22">
                  <c:v>7</c:v>
                </c:pt>
                <c:pt idx="23">
                  <c:v>4</c:v>
                </c:pt>
                <c:pt idx="24">
                  <c:v>6</c:v>
                </c:pt>
                <c:pt idx="25">
                  <c:v>5</c:v>
                </c:pt>
                <c:pt idx="28">
                  <c:v>6</c:v>
                </c:pt>
                <c:pt idx="29">
                  <c:v>8</c:v>
                </c:pt>
                <c:pt idx="30">
                  <c:v>3</c:v>
                </c:pt>
                <c:pt idx="31">
                  <c:v>6</c:v>
                </c:pt>
                <c:pt idx="32">
                  <c:v>5</c:v>
                </c:pt>
                <c:pt idx="33">
                  <c:v>6</c:v>
                </c:pt>
                <c:pt idx="34">
                  <c:v>3</c:v>
                </c:pt>
                <c:pt idx="35">
                  <c:v>7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4</c:v>
                </c:pt>
                <c:pt idx="42">
                  <c:v>10</c:v>
                </c:pt>
                <c:pt idx="43">
                  <c:v>3</c:v>
                </c:pt>
                <c:pt idx="44">
                  <c:v>6</c:v>
                </c:pt>
                <c:pt idx="45">
                  <c:v>3</c:v>
                </c:pt>
                <c:pt idx="46">
                  <c:v>5</c:v>
                </c:pt>
                <c:pt idx="47">
                  <c:v>1</c:v>
                </c:pt>
                <c:pt idx="48">
                  <c:v>4</c:v>
                </c:pt>
                <c:pt idx="49">
                  <c:v>2</c:v>
                </c:pt>
                <c:pt idx="50">
                  <c:v>5</c:v>
                </c:pt>
                <c:pt idx="51">
                  <c:v>12</c:v>
                </c:pt>
                <c:pt idx="54">
                  <c:v>6</c:v>
                </c:pt>
                <c:pt idx="55">
                  <c:v>10</c:v>
                </c:pt>
                <c:pt idx="56">
                  <c:v>6</c:v>
                </c:pt>
                <c:pt idx="57">
                  <c:v>4</c:v>
                </c:pt>
                <c:pt idx="58">
                  <c:v>8</c:v>
                </c:pt>
                <c:pt idx="59">
                  <c:v>7</c:v>
                </c:pt>
                <c:pt idx="60">
                  <c:v>5</c:v>
                </c:pt>
                <c:pt idx="61">
                  <c:v>6</c:v>
                </c:pt>
                <c:pt idx="62">
                  <c:v>4</c:v>
                </c:pt>
                <c:pt idx="63">
                  <c:v>5</c:v>
                </c:pt>
                <c:pt idx="64">
                  <c:v>2</c:v>
                </c:pt>
                <c:pt idx="65">
                  <c:v>3</c:v>
                </c:pt>
                <c:pt idx="68">
                  <c:v>3</c:v>
                </c:pt>
                <c:pt idx="69">
                  <c:v>7</c:v>
                </c:pt>
                <c:pt idx="70">
                  <c:v>6</c:v>
                </c:pt>
                <c:pt idx="71">
                  <c:v>4</c:v>
                </c:pt>
                <c:pt idx="72">
                  <c:v>7</c:v>
                </c:pt>
                <c:pt idx="73">
                  <c:v>3</c:v>
                </c:pt>
                <c:pt idx="74">
                  <c:v>5</c:v>
                </c:pt>
                <c:pt idx="75">
                  <c:v>6</c:v>
                </c:pt>
                <c:pt idx="76">
                  <c:v>7</c:v>
                </c:pt>
                <c:pt idx="77">
                  <c:v>10</c:v>
                </c:pt>
                <c:pt idx="78">
                  <c:v>10</c:v>
                </c:pt>
                <c:pt idx="81">
                  <c:v>6</c:v>
                </c:pt>
                <c:pt idx="82">
                  <c:v>4</c:v>
                </c:pt>
                <c:pt idx="83">
                  <c:v>7</c:v>
                </c:pt>
                <c:pt idx="84">
                  <c:v>6</c:v>
                </c:pt>
                <c:pt idx="85">
                  <c:v>4</c:v>
                </c:pt>
                <c:pt idx="86">
                  <c:v>6</c:v>
                </c:pt>
                <c:pt idx="87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6B-D044-870B-862D39D134A4}"/>
            </c:ext>
          </c:extLst>
        </c:ser>
        <c:ser>
          <c:idx val="1"/>
          <c:order val="1"/>
          <c:tx>
            <c:strRef>
              <c:f>'all data for charts'!$D$1</c:f>
              <c:strCache>
                <c:ptCount val="1"/>
                <c:pt idx="0">
                  <c:v>one dubius allele silenced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'all data for charts'!$B$2:$B$89</c:f>
              <c:strCache>
                <c:ptCount val="88"/>
                <c:pt idx="0">
                  <c:v>E</c:v>
                </c:pt>
                <c:pt idx="1">
                  <c:v>E</c:v>
                </c:pt>
                <c:pt idx="2">
                  <c:v>E</c:v>
                </c:pt>
                <c:pt idx="3">
                  <c:v>E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F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F</c:v>
                </c:pt>
                <c:pt idx="24">
                  <c:v>F</c:v>
                </c:pt>
                <c:pt idx="25">
                  <c:v>F</c:v>
                </c:pt>
                <c:pt idx="28">
                  <c:v>G</c:v>
                </c:pt>
                <c:pt idx="29">
                  <c:v>G</c:v>
                </c:pt>
                <c:pt idx="30">
                  <c:v>G</c:v>
                </c:pt>
                <c:pt idx="31">
                  <c:v>G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38">
                  <c:v>G</c:v>
                </c:pt>
                <c:pt idx="39">
                  <c:v>G</c:v>
                </c:pt>
                <c:pt idx="42">
                  <c:v>J</c:v>
                </c:pt>
                <c:pt idx="43">
                  <c:v>J</c:v>
                </c:pt>
                <c:pt idx="44">
                  <c:v>J</c:v>
                </c:pt>
                <c:pt idx="45">
                  <c:v>J</c:v>
                </c:pt>
                <c:pt idx="46">
                  <c:v>J</c:v>
                </c:pt>
                <c:pt idx="47">
                  <c:v>J</c:v>
                </c:pt>
                <c:pt idx="48">
                  <c:v>J</c:v>
                </c:pt>
                <c:pt idx="49">
                  <c:v>J</c:v>
                </c:pt>
                <c:pt idx="50">
                  <c:v>J</c:v>
                </c:pt>
                <c:pt idx="51">
                  <c:v>J</c:v>
                </c:pt>
                <c:pt idx="54">
                  <c:v>K</c:v>
                </c:pt>
                <c:pt idx="55">
                  <c:v>K</c:v>
                </c:pt>
                <c:pt idx="56">
                  <c:v>K</c:v>
                </c:pt>
                <c:pt idx="57">
                  <c:v>K</c:v>
                </c:pt>
                <c:pt idx="58">
                  <c:v>K</c:v>
                </c:pt>
                <c:pt idx="59">
                  <c:v>K</c:v>
                </c:pt>
                <c:pt idx="60">
                  <c:v>K</c:v>
                </c:pt>
                <c:pt idx="61">
                  <c:v>K</c:v>
                </c:pt>
                <c:pt idx="62">
                  <c:v>K</c:v>
                </c:pt>
                <c:pt idx="63">
                  <c:v>K</c:v>
                </c:pt>
                <c:pt idx="64">
                  <c:v>K</c:v>
                </c:pt>
                <c:pt idx="65">
                  <c:v>K</c:v>
                </c:pt>
                <c:pt idx="68">
                  <c:v>L</c:v>
                </c:pt>
                <c:pt idx="69">
                  <c:v>L</c:v>
                </c:pt>
                <c:pt idx="70">
                  <c:v>L</c:v>
                </c:pt>
                <c:pt idx="71">
                  <c:v>L</c:v>
                </c:pt>
                <c:pt idx="72">
                  <c:v>L</c:v>
                </c:pt>
                <c:pt idx="73">
                  <c:v>L</c:v>
                </c:pt>
                <c:pt idx="74">
                  <c:v>L</c:v>
                </c:pt>
                <c:pt idx="75">
                  <c:v>L</c:v>
                </c:pt>
                <c:pt idx="76">
                  <c:v>L</c:v>
                </c:pt>
                <c:pt idx="77">
                  <c:v>L</c:v>
                </c:pt>
                <c:pt idx="78">
                  <c:v>L</c:v>
                </c:pt>
                <c:pt idx="81">
                  <c:v>M</c:v>
                </c:pt>
                <c:pt idx="82">
                  <c:v>M</c:v>
                </c:pt>
                <c:pt idx="83">
                  <c:v>M</c:v>
                </c:pt>
                <c:pt idx="84">
                  <c:v>M</c:v>
                </c:pt>
                <c:pt idx="85">
                  <c:v>M</c:v>
                </c:pt>
                <c:pt idx="86">
                  <c:v>M</c:v>
                </c:pt>
                <c:pt idx="87">
                  <c:v>M</c:v>
                </c:pt>
              </c:strCache>
            </c:strRef>
          </c:cat>
          <c:val>
            <c:numRef>
              <c:f>'all data for charts'!$D$2:$D$89</c:f>
              <c:numCache>
                <c:formatCode>General</c:formatCode>
                <c:ptCount val="88"/>
                <c:pt idx="0">
                  <c:v>20</c:v>
                </c:pt>
                <c:pt idx="1">
                  <c:v>2</c:v>
                </c:pt>
                <c:pt idx="2">
                  <c:v>2</c:v>
                </c:pt>
                <c:pt idx="3">
                  <c:v>5</c:v>
                </c:pt>
                <c:pt idx="4">
                  <c:v>3</c:v>
                </c:pt>
                <c:pt idx="5">
                  <c:v>3</c:v>
                </c:pt>
                <c:pt idx="6">
                  <c:v>11</c:v>
                </c:pt>
                <c:pt idx="7">
                  <c:v>1</c:v>
                </c:pt>
                <c:pt idx="8">
                  <c:v>7</c:v>
                </c:pt>
                <c:pt idx="9">
                  <c:v>4</c:v>
                </c:pt>
                <c:pt idx="10">
                  <c:v>6</c:v>
                </c:pt>
                <c:pt idx="11">
                  <c:v>3</c:v>
                </c:pt>
                <c:pt idx="12">
                  <c:v>1</c:v>
                </c:pt>
                <c:pt idx="15">
                  <c:v>2</c:v>
                </c:pt>
                <c:pt idx="16">
                  <c:v>9</c:v>
                </c:pt>
                <c:pt idx="17">
                  <c:v>4</c:v>
                </c:pt>
                <c:pt idx="18">
                  <c:v>4</c:v>
                </c:pt>
                <c:pt idx="19">
                  <c:v>3</c:v>
                </c:pt>
                <c:pt idx="20">
                  <c:v>6</c:v>
                </c:pt>
                <c:pt idx="21">
                  <c:v>2</c:v>
                </c:pt>
                <c:pt idx="22">
                  <c:v>4</c:v>
                </c:pt>
                <c:pt idx="23">
                  <c:v>3</c:v>
                </c:pt>
                <c:pt idx="24">
                  <c:v>2</c:v>
                </c:pt>
                <c:pt idx="25">
                  <c:v>5</c:v>
                </c:pt>
                <c:pt idx="28">
                  <c:v>1</c:v>
                </c:pt>
                <c:pt idx="29">
                  <c:v>9</c:v>
                </c:pt>
                <c:pt idx="30">
                  <c:v>3</c:v>
                </c:pt>
                <c:pt idx="31">
                  <c:v>3</c:v>
                </c:pt>
                <c:pt idx="32">
                  <c:v>6</c:v>
                </c:pt>
                <c:pt idx="33">
                  <c:v>4</c:v>
                </c:pt>
                <c:pt idx="34">
                  <c:v>7</c:v>
                </c:pt>
                <c:pt idx="35">
                  <c:v>4</c:v>
                </c:pt>
                <c:pt idx="36">
                  <c:v>4</c:v>
                </c:pt>
                <c:pt idx="37">
                  <c:v>2</c:v>
                </c:pt>
                <c:pt idx="38">
                  <c:v>2</c:v>
                </c:pt>
                <c:pt idx="39">
                  <c:v>5</c:v>
                </c:pt>
                <c:pt idx="42">
                  <c:v>6</c:v>
                </c:pt>
                <c:pt idx="43">
                  <c:v>6</c:v>
                </c:pt>
                <c:pt idx="44">
                  <c:v>4</c:v>
                </c:pt>
                <c:pt idx="45">
                  <c:v>6</c:v>
                </c:pt>
                <c:pt idx="46">
                  <c:v>5</c:v>
                </c:pt>
                <c:pt idx="47">
                  <c:v>6</c:v>
                </c:pt>
                <c:pt idx="48">
                  <c:v>4</c:v>
                </c:pt>
                <c:pt idx="49">
                  <c:v>2</c:v>
                </c:pt>
                <c:pt idx="50">
                  <c:v>3</c:v>
                </c:pt>
                <c:pt idx="51">
                  <c:v>7</c:v>
                </c:pt>
                <c:pt idx="54">
                  <c:v>3</c:v>
                </c:pt>
                <c:pt idx="55">
                  <c:v>12</c:v>
                </c:pt>
                <c:pt idx="56">
                  <c:v>3</c:v>
                </c:pt>
                <c:pt idx="57">
                  <c:v>7</c:v>
                </c:pt>
                <c:pt idx="58">
                  <c:v>5</c:v>
                </c:pt>
                <c:pt idx="59">
                  <c:v>3</c:v>
                </c:pt>
                <c:pt idx="60">
                  <c:v>4</c:v>
                </c:pt>
                <c:pt idx="61">
                  <c:v>7</c:v>
                </c:pt>
                <c:pt idx="62">
                  <c:v>7</c:v>
                </c:pt>
                <c:pt idx="63">
                  <c:v>5</c:v>
                </c:pt>
                <c:pt idx="64">
                  <c:v>7</c:v>
                </c:pt>
                <c:pt idx="65">
                  <c:v>4</c:v>
                </c:pt>
                <c:pt idx="68">
                  <c:v>4</c:v>
                </c:pt>
                <c:pt idx="69">
                  <c:v>11</c:v>
                </c:pt>
                <c:pt idx="70">
                  <c:v>7</c:v>
                </c:pt>
                <c:pt idx="71">
                  <c:v>8</c:v>
                </c:pt>
                <c:pt idx="72">
                  <c:v>2</c:v>
                </c:pt>
                <c:pt idx="73">
                  <c:v>7</c:v>
                </c:pt>
                <c:pt idx="74">
                  <c:v>4</c:v>
                </c:pt>
                <c:pt idx="75">
                  <c:v>7</c:v>
                </c:pt>
                <c:pt idx="76">
                  <c:v>2</c:v>
                </c:pt>
                <c:pt idx="77">
                  <c:v>8</c:v>
                </c:pt>
                <c:pt idx="78">
                  <c:v>9</c:v>
                </c:pt>
                <c:pt idx="81">
                  <c:v>4</c:v>
                </c:pt>
                <c:pt idx="82">
                  <c:v>4</c:v>
                </c:pt>
                <c:pt idx="83">
                  <c:v>7</c:v>
                </c:pt>
                <c:pt idx="84">
                  <c:v>3</c:v>
                </c:pt>
                <c:pt idx="85">
                  <c:v>6</c:v>
                </c:pt>
                <c:pt idx="86">
                  <c:v>4</c:v>
                </c:pt>
                <c:pt idx="8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6B-D044-870B-862D39D134A4}"/>
            </c:ext>
          </c:extLst>
        </c:ser>
        <c:ser>
          <c:idx val="2"/>
          <c:order val="2"/>
          <c:tx>
            <c:strRef>
              <c:f>'all data for charts'!$E$1</c:f>
              <c:strCache>
                <c:ptCount val="1"/>
                <c:pt idx="0">
                  <c:v>expression as expected, no change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data for charts'!$B$2:$B$89</c:f>
              <c:strCache>
                <c:ptCount val="88"/>
                <c:pt idx="0">
                  <c:v>E</c:v>
                </c:pt>
                <c:pt idx="1">
                  <c:v>E</c:v>
                </c:pt>
                <c:pt idx="2">
                  <c:v>E</c:v>
                </c:pt>
                <c:pt idx="3">
                  <c:v>E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F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F</c:v>
                </c:pt>
                <c:pt idx="24">
                  <c:v>F</c:v>
                </c:pt>
                <c:pt idx="25">
                  <c:v>F</c:v>
                </c:pt>
                <c:pt idx="28">
                  <c:v>G</c:v>
                </c:pt>
                <c:pt idx="29">
                  <c:v>G</c:v>
                </c:pt>
                <c:pt idx="30">
                  <c:v>G</c:v>
                </c:pt>
                <c:pt idx="31">
                  <c:v>G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38">
                  <c:v>G</c:v>
                </c:pt>
                <c:pt idx="39">
                  <c:v>G</c:v>
                </c:pt>
                <c:pt idx="42">
                  <c:v>J</c:v>
                </c:pt>
                <c:pt idx="43">
                  <c:v>J</c:v>
                </c:pt>
                <c:pt idx="44">
                  <c:v>J</c:v>
                </c:pt>
                <c:pt idx="45">
                  <c:v>J</c:v>
                </c:pt>
                <c:pt idx="46">
                  <c:v>J</c:v>
                </c:pt>
                <c:pt idx="47">
                  <c:v>J</c:v>
                </c:pt>
                <c:pt idx="48">
                  <c:v>J</c:v>
                </c:pt>
                <c:pt idx="49">
                  <c:v>J</c:v>
                </c:pt>
                <c:pt idx="50">
                  <c:v>J</c:v>
                </c:pt>
                <c:pt idx="51">
                  <c:v>J</c:v>
                </c:pt>
                <c:pt idx="54">
                  <c:v>K</c:v>
                </c:pt>
                <c:pt idx="55">
                  <c:v>K</c:v>
                </c:pt>
                <c:pt idx="56">
                  <c:v>K</c:v>
                </c:pt>
                <c:pt idx="57">
                  <c:v>K</c:v>
                </c:pt>
                <c:pt idx="58">
                  <c:v>K</c:v>
                </c:pt>
                <c:pt idx="59">
                  <c:v>K</c:v>
                </c:pt>
                <c:pt idx="60">
                  <c:v>K</c:v>
                </c:pt>
                <c:pt idx="61">
                  <c:v>K</c:v>
                </c:pt>
                <c:pt idx="62">
                  <c:v>K</c:v>
                </c:pt>
                <c:pt idx="63">
                  <c:v>K</c:v>
                </c:pt>
                <c:pt idx="64">
                  <c:v>K</c:v>
                </c:pt>
                <c:pt idx="65">
                  <c:v>K</c:v>
                </c:pt>
                <c:pt idx="68">
                  <c:v>L</c:v>
                </c:pt>
                <c:pt idx="69">
                  <c:v>L</c:v>
                </c:pt>
                <c:pt idx="70">
                  <c:v>L</c:v>
                </c:pt>
                <c:pt idx="71">
                  <c:v>L</c:v>
                </c:pt>
                <c:pt idx="72">
                  <c:v>L</c:v>
                </c:pt>
                <c:pt idx="73">
                  <c:v>L</c:v>
                </c:pt>
                <c:pt idx="74">
                  <c:v>L</c:v>
                </c:pt>
                <c:pt idx="75">
                  <c:v>L</c:v>
                </c:pt>
                <c:pt idx="76">
                  <c:v>L</c:v>
                </c:pt>
                <c:pt idx="77">
                  <c:v>L</c:v>
                </c:pt>
                <c:pt idx="78">
                  <c:v>L</c:v>
                </c:pt>
                <c:pt idx="81">
                  <c:v>M</c:v>
                </c:pt>
                <c:pt idx="82">
                  <c:v>M</c:v>
                </c:pt>
                <c:pt idx="83">
                  <c:v>M</c:v>
                </c:pt>
                <c:pt idx="84">
                  <c:v>M</c:v>
                </c:pt>
                <c:pt idx="85">
                  <c:v>M</c:v>
                </c:pt>
                <c:pt idx="86">
                  <c:v>M</c:v>
                </c:pt>
                <c:pt idx="87">
                  <c:v>M</c:v>
                </c:pt>
              </c:strCache>
            </c:strRef>
          </c:cat>
          <c:val>
            <c:numRef>
              <c:f>'all data for charts'!$E$2:$E$89</c:f>
              <c:numCache>
                <c:formatCode>General</c:formatCode>
                <c:ptCount val="88"/>
                <c:pt idx="0">
                  <c:v>158</c:v>
                </c:pt>
                <c:pt idx="1">
                  <c:v>189</c:v>
                </c:pt>
                <c:pt idx="2">
                  <c:v>176</c:v>
                </c:pt>
                <c:pt idx="3">
                  <c:v>170</c:v>
                </c:pt>
                <c:pt idx="4">
                  <c:v>169</c:v>
                </c:pt>
                <c:pt idx="5">
                  <c:v>167</c:v>
                </c:pt>
                <c:pt idx="6">
                  <c:v>161</c:v>
                </c:pt>
                <c:pt idx="7">
                  <c:v>91</c:v>
                </c:pt>
                <c:pt idx="8">
                  <c:v>184</c:v>
                </c:pt>
                <c:pt idx="9">
                  <c:v>171</c:v>
                </c:pt>
                <c:pt idx="10">
                  <c:v>159</c:v>
                </c:pt>
                <c:pt idx="11">
                  <c:v>196</c:v>
                </c:pt>
                <c:pt idx="12">
                  <c:v>196</c:v>
                </c:pt>
                <c:pt idx="15">
                  <c:v>159</c:v>
                </c:pt>
                <c:pt idx="16">
                  <c:v>182</c:v>
                </c:pt>
                <c:pt idx="17">
                  <c:v>156</c:v>
                </c:pt>
                <c:pt idx="18">
                  <c:v>156</c:v>
                </c:pt>
                <c:pt idx="19">
                  <c:v>180</c:v>
                </c:pt>
                <c:pt idx="20">
                  <c:v>188</c:v>
                </c:pt>
                <c:pt idx="21">
                  <c:v>189</c:v>
                </c:pt>
                <c:pt idx="22">
                  <c:v>196</c:v>
                </c:pt>
                <c:pt idx="23">
                  <c:v>188</c:v>
                </c:pt>
                <c:pt idx="24">
                  <c:v>194</c:v>
                </c:pt>
                <c:pt idx="25">
                  <c:v>176</c:v>
                </c:pt>
                <c:pt idx="28">
                  <c:v>194</c:v>
                </c:pt>
                <c:pt idx="29">
                  <c:v>166</c:v>
                </c:pt>
                <c:pt idx="30">
                  <c:v>196</c:v>
                </c:pt>
                <c:pt idx="31">
                  <c:v>126</c:v>
                </c:pt>
                <c:pt idx="32">
                  <c:v>178</c:v>
                </c:pt>
                <c:pt idx="33">
                  <c:v>141</c:v>
                </c:pt>
                <c:pt idx="34">
                  <c:v>161</c:v>
                </c:pt>
                <c:pt idx="35">
                  <c:v>156</c:v>
                </c:pt>
                <c:pt idx="36">
                  <c:v>186</c:v>
                </c:pt>
                <c:pt idx="37">
                  <c:v>177</c:v>
                </c:pt>
                <c:pt idx="38">
                  <c:v>187</c:v>
                </c:pt>
                <c:pt idx="39">
                  <c:v>139</c:v>
                </c:pt>
                <c:pt idx="42">
                  <c:v>167</c:v>
                </c:pt>
                <c:pt idx="43">
                  <c:v>183</c:v>
                </c:pt>
                <c:pt idx="44">
                  <c:v>188</c:v>
                </c:pt>
                <c:pt idx="45">
                  <c:v>171</c:v>
                </c:pt>
                <c:pt idx="46">
                  <c:v>167</c:v>
                </c:pt>
                <c:pt idx="47">
                  <c:v>148</c:v>
                </c:pt>
                <c:pt idx="48">
                  <c:v>171</c:v>
                </c:pt>
                <c:pt idx="49">
                  <c:v>161</c:v>
                </c:pt>
                <c:pt idx="50">
                  <c:v>189</c:v>
                </c:pt>
                <c:pt idx="51">
                  <c:v>169</c:v>
                </c:pt>
                <c:pt idx="54">
                  <c:v>198</c:v>
                </c:pt>
                <c:pt idx="55">
                  <c:v>172</c:v>
                </c:pt>
                <c:pt idx="56">
                  <c:v>175</c:v>
                </c:pt>
                <c:pt idx="57">
                  <c:v>156</c:v>
                </c:pt>
                <c:pt idx="58">
                  <c:v>180</c:v>
                </c:pt>
                <c:pt idx="59">
                  <c:v>193</c:v>
                </c:pt>
                <c:pt idx="60">
                  <c:v>201</c:v>
                </c:pt>
                <c:pt idx="61">
                  <c:v>190</c:v>
                </c:pt>
                <c:pt idx="62">
                  <c:v>175</c:v>
                </c:pt>
                <c:pt idx="63">
                  <c:v>173</c:v>
                </c:pt>
                <c:pt idx="64">
                  <c:v>199</c:v>
                </c:pt>
                <c:pt idx="65">
                  <c:v>195</c:v>
                </c:pt>
                <c:pt idx="68">
                  <c:v>203</c:v>
                </c:pt>
                <c:pt idx="69">
                  <c:v>182</c:v>
                </c:pt>
                <c:pt idx="70">
                  <c:v>186</c:v>
                </c:pt>
                <c:pt idx="71">
                  <c:v>189</c:v>
                </c:pt>
                <c:pt idx="72">
                  <c:v>181</c:v>
                </c:pt>
                <c:pt idx="73">
                  <c:v>191</c:v>
                </c:pt>
                <c:pt idx="74">
                  <c:v>193</c:v>
                </c:pt>
                <c:pt idx="75">
                  <c:v>196</c:v>
                </c:pt>
                <c:pt idx="76">
                  <c:v>201</c:v>
                </c:pt>
                <c:pt idx="77">
                  <c:v>180</c:v>
                </c:pt>
                <c:pt idx="78">
                  <c:v>183</c:v>
                </c:pt>
                <c:pt idx="81">
                  <c:v>195</c:v>
                </c:pt>
                <c:pt idx="82">
                  <c:v>153</c:v>
                </c:pt>
                <c:pt idx="83">
                  <c:v>184</c:v>
                </c:pt>
                <c:pt idx="84">
                  <c:v>190</c:v>
                </c:pt>
                <c:pt idx="85">
                  <c:v>169</c:v>
                </c:pt>
                <c:pt idx="86">
                  <c:v>172</c:v>
                </c:pt>
                <c:pt idx="87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6B-D044-870B-862D39D134A4}"/>
            </c:ext>
          </c:extLst>
        </c:ser>
        <c:ser>
          <c:idx val="3"/>
          <c:order val="3"/>
          <c:tx>
            <c:strRef>
              <c:f>'all data for charts'!$F$1</c:f>
              <c:strCache>
                <c:ptCount val="1"/>
                <c:pt idx="0">
                  <c:v>one porrifolius allele silenced</c:v>
                </c:pt>
              </c:strCache>
            </c:strRef>
          </c:tx>
          <c:spPr>
            <a:solidFill>
              <a:srgbClr val="FE29FE"/>
            </a:solidFill>
            <a:ln>
              <a:noFill/>
            </a:ln>
            <a:effectLst/>
          </c:spPr>
          <c:invertIfNegative val="0"/>
          <c:cat>
            <c:strRef>
              <c:f>'all data for charts'!$B$2:$B$89</c:f>
              <c:strCache>
                <c:ptCount val="88"/>
                <c:pt idx="0">
                  <c:v>E</c:v>
                </c:pt>
                <c:pt idx="1">
                  <c:v>E</c:v>
                </c:pt>
                <c:pt idx="2">
                  <c:v>E</c:v>
                </c:pt>
                <c:pt idx="3">
                  <c:v>E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F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F</c:v>
                </c:pt>
                <c:pt idx="24">
                  <c:v>F</c:v>
                </c:pt>
                <c:pt idx="25">
                  <c:v>F</c:v>
                </c:pt>
                <c:pt idx="28">
                  <c:v>G</c:v>
                </c:pt>
                <c:pt idx="29">
                  <c:v>G</c:v>
                </c:pt>
                <c:pt idx="30">
                  <c:v>G</c:v>
                </c:pt>
                <c:pt idx="31">
                  <c:v>G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38">
                  <c:v>G</c:v>
                </c:pt>
                <c:pt idx="39">
                  <c:v>G</c:v>
                </c:pt>
                <c:pt idx="42">
                  <c:v>J</c:v>
                </c:pt>
                <c:pt idx="43">
                  <c:v>J</c:v>
                </c:pt>
                <c:pt idx="44">
                  <c:v>J</c:v>
                </c:pt>
                <c:pt idx="45">
                  <c:v>J</c:v>
                </c:pt>
                <c:pt idx="46">
                  <c:v>J</c:v>
                </c:pt>
                <c:pt idx="47">
                  <c:v>J</c:v>
                </c:pt>
                <c:pt idx="48">
                  <c:v>J</c:v>
                </c:pt>
                <c:pt idx="49">
                  <c:v>J</c:v>
                </c:pt>
                <c:pt idx="50">
                  <c:v>J</c:v>
                </c:pt>
                <c:pt idx="51">
                  <c:v>J</c:v>
                </c:pt>
                <c:pt idx="54">
                  <c:v>K</c:v>
                </c:pt>
                <c:pt idx="55">
                  <c:v>K</c:v>
                </c:pt>
                <c:pt idx="56">
                  <c:v>K</c:v>
                </c:pt>
                <c:pt idx="57">
                  <c:v>K</c:v>
                </c:pt>
                <c:pt idx="58">
                  <c:v>K</c:v>
                </c:pt>
                <c:pt idx="59">
                  <c:v>K</c:v>
                </c:pt>
                <c:pt idx="60">
                  <c:v>K</c:v>
                </c:pt>
                <c:pt idx="61">
                  <c:v>K</c:v>
                </c:pt>
                <c:pt idx="62">
                  <c:v>K</c:v>
                </c:pt>
                <c:pt idx="63">
                  <c:v>K</c:v>
                </c:pt>
                <c:pt idx="64">
                  <c:v>K</c:v>
                </c:pt>
                <c:pt idx="65">
                  <c:v>K</c:v>
                </c:pt>
                <c:pt idx="68">
                  <c:v>L</c:v>
                </c:pt>
                <c:pt idx="69">
                  <c:v>L</c:v>
                </c:pt>
                <c:pt idx="70">
                  <c:v>L</c:v>
                </c:pt>
                <c:pt idx="71">
                  <c:v>L</c:v>
                </c:pt>
                <c:pt idx="72">
                  <c:v>L</c:v>
                </c:pt>
                <c:pt idx="73">
                  <c:v>L</c:v>
                </c:pt>
                <c:pt idx="74">
                  <c:v>L</c:v>
                </c:pt>
                <c:pt idx="75">
                  <c:v>L</c:v>
                </c:pt>
                <c:pt idx="76">
                  <c:v>L</c:v>
                </c:pt>
                <c:pt idx="77">
                  <c:v>L</c:v>
                </c:pt>
                <c:pt idx="78">
                  <c:v>L</c:v>
                </c:pt>
                <c:pt idx="81">
                  <c:v>M</c:v>
                </c:pt>
                <c:pt idx="82">
                  <c:v>M</c:v>
                </c:pt>
                <c:pt idx="83">
                  <c:v>M</c:v>
                </c:pt>
                <c:pt idx="84">
                  <c:v>M</c:v>
                </c:pt>
                <c:pt idx="85">
                  <c:v>M</c:v>
                </c:pt>
                <c:pt idx="86">
                  <c:v>M</c:v>
                </c:pt>
                <c:pt idx="87">
                  <c:v>M</c:v>
                </c:pt>
              </c:strCache>
            </c:strRef>
          </c:cat>
          <c:val>
            <c:numRef>
              <c:f>'all data for charts'!$F$2:$F$89</c:f>
              <c:numCache>
                <c:formatCode>General</c:formatCode>
                <c:ptCount val="88"/>
                <c:pt idx="0">
                  <c:v>11</c:v>
                </c:pt>
                <c:pt idx="1">
                  <c:v>4</c:v>
                </c:pt>
                <c:pt idx="2">
                  <c:v>5</c:v>
                </c:pt>
                <c:pt idx="3">
                  <c:v>17</c:v>
                </c:pt>
                <c:pt idx="4">
                  <c:v>9</c:v>
                </c:pt>
                <c:pt idx="5">
                  <c:v>7</c:v>
                </c:pt>
                <c:pt idx="6">
                  <c:v>3</c:v>
                </c:pt>
                <c:pt idx="7">
                  <c:v>1</c:v>
                </c:pt>
                <c:pt idx="8">
                  <c:v>7</c:v>
                </c:pt>
                <c:pt idx="9">
                  <c:v>4</c:v>
                </c:pt>
                <c:pt idx="10">
                  <c:v>10</c:v>
                </c:pt>
                <c:pt idx="11">
                  <c:v>5</c:v>
                </c:pt>
                <c:pt idx="12">
                  <c:v>8</c:v>
                </c:pt>
                <c:pt idx="15">
                  <c:v>3</c:v>
                </c:pt>
                <c:pt idx="16">
                  <c:v>9</c:v>
                </c:pt>
                <c:pt idx="17">
                  <c:v>8</c:v>
                </c:pt>
                <c:pt idx="18">
                  <c:v>8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4</c:v>
                </c:pt>
                <c:pt idx="23">
                  <c:v>7</c:v>
                </c:pt>
                <c:pt idx="24">
                  <c:v>10</c:v>
                </c:pt>
                <c:pt idx="25">
                  <c:v>5</c:v>
                </c:pt>
                <c:pt idx="28">
                  <c:v>6</c:v>
                </c:pt>
                <c:pt idx="29">
                  <c:v>4</c:v>
                </c:pt>
                <c:pt idx="30">
                  <c:v>6</c:v>
                </c:pt>
                <c:pt idx="31">
                  <c:v>6</c:v>
                </c:pt>
                <c:pt idx="32">
                  <c:v>9</c:v>
                </c:pt>
                <c:pt idx="33">
                  <c:v>5</c:v>
                </c:pt>
                <c:pt idx="34">
                  <c:v>5</c:v>
                </c:pt>
                <c:pt idx="35">
                  <c:v>8</c:v>
                </c:pt>
                <c:pt idx="36">
                  <c:v>6</c:v>
                </c:pt>
                <c:pt idx="37">
                  <c:v>2</c:v>
                </c:pt>
                <c:pt idx="38">
                  <c:v>7</c:v>
                </c:pt>
                <c:pt idx="39">
                  <c:v>8</c:v>
                </c:pt>
                <c:pt idx="42">
                  <c:v>7</c:v>
                </c:pt>
                <c:pt idx="43">
                  <c:v>7</c:v>
                </c:pt>
                <c:pt idx="44">
                  <c:v>5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6</c:v>
                </c:pt>
                <c:pt idx="49">
                  <c:v>15</c:v>
                </c:pt>
                <c:pt idx="50">
                  <c:v>6</c:v>
                </c:pt>
                <c:pt idx="51">
                  <c:v>7</c:v>
                </c:pt>
                <c:pt idx="54">
                  <c:v>6</c:v>
                </c:pt>
                <c:pt idx="55">
                  <c:v>6</c:v>
                </c:pt>
                <c:pt idx="56">
                  <c:v>5</c:v>
                </c:pt>
                <c:pt idx="57">
                  <c:v>5</c:v>
                </c:pt>
                <c:pt idx="58">
                  <c:v>4</c:v>
                </c:pt>
                <c:pt idx="59">
                  <c:v>2</c:v>
                </c:pt>
                <c:pt idx="60">
                  <c:v>3</c:v>
                </c:pt>
                <c:pt idx="61">
                  <c:v>4</c:v>
                </c:pt>
                <c:pt idx="62">
                  <c:v>4</c:v>
                </c:pt>
                <c:pt idx="63">
                  <c:v>6</c:v>
                </c:pt>
                <c:pt idx="64">
                  <c:v>8</c:v>
                </c:pt>
                <c:pt idx="65">
                  <c:v>8</c:v>
                </c:pt>
                <c:pt idx="68">
                  <c:v>10</c:v>
                </c:pt>
                <c:pt idx="69">
                  <c:v>8</c:v>
                </c:pt>
                <c:pt idx="70">
                  <c:v>7</c:v>
                </c:pt>
                <c:pt idx="71">
                  <c:v>9</c:v>
                </c:pt>
                <c:pt idx="72">
                  <c:v>9</c:v>
                </c:pt>
                <c:pt idx="73">
                  <c:v>7</c:v>
                </c:pt>
                <c:pt idx="74">
                  <c:v>5</c:v>
                </c:pt>
                <c:pt idx="75">
                  <c:v>4</c:v>
                </c:pt>
                <c:pt idx="76">
                  <c:v>5</c:v>
                </c:pt>
                <c:pt idx="77">
                  <c:v>3</c:v>
                </c:pt>
                <c:pt idx="78">
                  <c:v>3</c:v>
                </c:pt>
                <c:pt idx="81">
                  <c:v>7</c:v>
                </c:pt>
                <c:pt idx="82">
                  <c:v>6</c:v>
                </c:pt>
                <c:pt idx="83">
                  <c:v>5</c:v>
                </c:pt>
                <c:pt idx="84">
                  <c:v>4</c:v>
                </c:pt>
                <c:pt idx="85">
                  <c:v>8</c:v>
                </c:pt>
                <c:pt idx="86">
                  <c:v>10</c:v>
                </c:pt>
                <c:pt idx="8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6B-D044-870B-862D39D134A4}"/>
            </c:ext>
          </c:extLst>
        </c:ser>
        <c:ser>
          <c:idx val="4"/>
          <c:order val="4"/>
          <c:tx>
            <c:strRef>
              <c:f>'all data for charts'!$G$1</c:f>
              <c:strCache>
                <c:ptCount val="1"/>
                <c:pt idx="0">
                  <c:v>both porrifolius alleles silenced</c:v>
                </c:pt>
              </c:strCache>
            </c:strRef>
          </c:tx>
          <c:spPr>
            <a:solidFill>
              <a:srgbClr val="F3CAEC"/>
            </a:solidFill>
            <a:ln>
              <a:noFill/>
            </a:ln>
            <a:effectLst/>
          </c:spPr>
          <c:invertIfNegative val="0"/>
          <c:cat>
            <c:strRef>
              <c:f>'all data for charts'!$B$2:$B$89</c:f>
              <c:strCache>
                <c:ptCount val="88"/>
                <c:pt idx="0">
                  <c:v>E</c:v>
                </c:pt>
                <c:pt idx="1">
                  <c:v>E</c:v>
                </c:pt>
                <c:pt idx="2">
                  <c:v>E</c:v>
                </c:pt>
                <c:pt idx="3">
                  <c:v>E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F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F</c:v>
                </c:pt>
                <c:pt idx="24">
                  <c:v>F</c:v>
                </c:pt>
                <c:pt idx="25">
                  <c:v>F</c:v>
                </c:pt>
                <c:pt idx="28">
                  <c:v>G</c:v>
                </c:pt>
                <c:pt idx="29">
                  <c:v>G</c:v>
                </c:pt>
                <c:pt idx="30">
                  <c:v>G</c:v>
                </c:pt>
                <c:pt idx="31">
                  <c:v>G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38">
                  <c:v>G</c:v>
                </c:pt>
                <c:pt idx="39">
                  <c:v>G</c:v>
                </c:pt>
                <c:pt idx="42">
                  <c:v>J</c:v>
                </c:pt>
                <c:pt idx="43">
                  <c:v>J</c:v>
                </c:pt>
                <c:pt idx="44">
                  <c:v>J</c:v>
                </c:pt>
                <c:pt idx="45">
                  <c:v>J</c:v>
                </c:pt>
                <c:pt idx="46">
                  <c:v>J</c:v>
                </c:pt>
                <c:pt idx="47">
                  <c:v>J</c:v>
                </c:pt>
                <c:pt idx="48">
                  <c:v>J</c:v>
                </c:pt>
                <c:pt idx="49">
                  <c:v>J</c:v>
                </c:pt>
                <c:pt idx="50">
                  <c:v>J</c:v>
                </c:pt>
                <c:pt idx="51">
                  <c:v>J</c:v>
                </c:pt>
                <c:pt idx="54">
                  <c:v>K</c:v>
                </c:pt>
                <c:pt idx="55">
                  <c:v>K</c:v>
                </c:pt>
                <c:pt idx="56">
                  <c:v>K</c:v>
                </c:pt>
                <c:pt idx="57">
                  <c:v>K</c:v>
                </c:pt>
                <c:pt idx="58">
                  <c:v>K</c:v>
                </c:pt>
                <c:pt idx="59">
                  <c:v>K</c:v>
                </c:pt>
                <c:pt idx="60">
                  <c:v>K</c:v>
                </c:pt>
                <c:pt idx="61">
                  <c:v>K</c:v>
                </c:pt>
                <c:pt idx="62">
                  <c:v>K</c:v>
                </c:pt>
                <c:pt idx="63">
                  <c:v>K</c:v>
                </c:pt>
                <c:pt idx="64">
                  <c:v>K</c:v>
                </c:pt>
                <c:pt idx="65">
                  <c:v>K</c:v>
                </c:pt>
                <c:pt idx="68">
                  <c:v>L</c:v>
                </c:pt>
                <c:pt idx="69">
                  <c:v>L</c:v>
                </c:pt>
                <c:pt idx="70">
                  <c:v>L</c:v>
                </c:pt>
                <c:pt idx="71">
                  <c:v>L</c:v>
                </c:pt>
                <c:pt idx="72">
                  <c:v>L</c:v>
                </c:pt>
                <c:pt idx="73">
                  <c:v>L</c:v>
                </c:pt>
                <c:pt idx="74">
                  <c:v>L</c:v>
                </c:pt>
                <c:pt idx="75">
                  <c:v>L</c:v>
                </c:pt>
                <c:pt idx="76">
                  <c:v>L</c:v>
                </c:pt>
                <c:pt idx="77">
                  <c:v>L</c:v>
                </c:pt>
                <c:pt idx="78">
                  <c:v>L</c:v>
                </c:pt>
                <c:pt idx="81">
                  <c:v>M</c:v>
                </c:pt>
                <c:pt idx="82">
                  <c:v>M</c:v>
                </c:pt>
                <c:pt idx="83">
                  <c:v>M</c:v>
                </c:pt>
                <c:pt idx="84">
                  <c:v>M</c:v>
                </c:pt>
                <c:pt idx="85">
                  <c:v>M</c:v>
                </c:pt>
                <c:pt idx="86">
                  <c:v>M</c:v>
                </c:pt>
                <c:pt idx="87">
                  <c:v>M</c:v>
                </c:pt>
              </c:strCache>
            </c:strRef>
          </c:cat>
          <c:val>
            <c:numRef>
              <c:f>'all data for charts'!$G$2:$G$89</c:f>
              <c:numCache>
                <c:formatCode>General</c:formatCode>
                <c:ptCount val="88"/>
                <c:pt idx="0">
                  <c:v>8</c:v>
                </c:pt>
                <c:pt idx="1">
                  <c:v>8</c:v>
                </c:pt>
                <c:pt idx="2">
                  <c:v>9</c:v>
                </c:pt>
                <c:pt idx="3">
                  <c:v>23</c:v>
                </c:pt>
                <c:pt idx="4">
                  <c:v>11</c:v>
                </c:pt>
                <c:pt idx="5">
                  <c:v>9</c:v>
                </c:pt>
                <c:pt idx="6">
                  <c:v>11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8</c:v>
                </c:pt>
                <c:pt idx="12">
                  <c:v>8</c:v>
                </c:pt>
                <c:pt idx="15">
                  <c:v>10</c:v>
                </c:pt>
                <c:pt idx="16">
                  <c:v>8</c:v>
                </c:pt>
                <c:pt idx="17">
                  <c:v>8</c:v>
                </c:pt>
                <c:pt idx="18">
                  <c:v>6</c:v>
                </c:pt>
                <c:pt idx="19">
                  <c:v>7</c:v>
                </c:pt>
                <c:pt idx="20">
                  <c:v>9</c:v>
                </c:pt>
                <c:pt idx="21">
                  <c:v>9</c:v>
                </c:pt>
                <c:pt idx="22">
                  <c:v>7</c:v>
                </c:pt>
                <c:pt idx="23">
                  <c:v>10</c:v>
                </c:pt>
                <c:pt idx="24">
                  <c:v>7</c:v>
                </c:pt>
                <c:pt idx="25">
                  <c:v>9</c:v>
                </c:pt>
                <c:pt idx="28">
                  <c:v>8</c:v>
                </c:pt>
                <c:pt idx="29">
                  <c:v>11</c:v>
                </c:pt>
                <c:pt idx="30">
                  <c:v>9</c:v>
                </c:pt>
                <c:pt idx="31">
                  <c:v>13</c:v>
                </c:pt>
                <c:pt idx="32">
                  <c:v>8</c:v>
                </c:pt>
                <c:pt idx="33">
                  <c:v>10</c:v>
                </c:pt>
                <c:pt idx="34">
                  <c:v>7</c:v>
                </c:pt>
                <c:pt idx="35">
                  <c:v>7</c:v>
                </c:pt>
                <c:pt idx="36">
                  <c:v>10</c:v>
                </c:pt>
                <c:pt idx="37">
                  <c:v>8</c:v>
                </c:pt>
                <c:pt idx="38">
                  <c:v>10</c:v>
                </c:pt>
                <c:pt idx="39">
                  <c:v>13</c:v>
                </c:pt>
                <c:pt idx="42">
                  <c:v>10</c:v>
                </c:pt>
                <c:pt idx="43">
                  <c:v>7</c:v>
                </c:pt>
                <c:pt idx="44">
                  <c:v>11</c:v>
                </c:pt>
                <c:pt idx="45">
                  <c:v>7</c:v>
                </c:pt>
                <c:pt idx="46">
                  <c:v>8</c:v>
                </c:pt>
                <c:pt idx="47">
                  <c:v>6</c:v>
                </c:pt>
                <c:pt idx="48">
                  <c:v>10</c:v>
                </c:pt>
                <c:pt idx="49">
                  <c:v>9</c:v>
                </c:pt>
                <c:pt idx="50">
                  <c:v>9</c:v>
                </c:pt>
                <c:pt idx="51">
                  <c:v>11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10</c:v>
                </c:pt>
                <c:pt idx="58">
                  <c:v>14</c:v>
                </c:pt>
                <c:pt idx="59">
                  <c:v>8</c:v>
                </c:pt>
                <c:pt idx="60">
                  <c:v>11</c:v>
                </c:pt>
                <c:pt idx="61">
                  <c:v>8</c:v>
                </c:pt>
                <c:pt idx="62">
                  <c:v>10</c:v>
                </c:pt>
                <c:pt idx="63">
                  <c:v>10</c:v>
                </c:pt>
                <c:pt idx="64">
                  <c:v>8</c:v>
                </c:pt>
                <c:pt idx="65">
                  <c:v>9</c:v>
                </c:pt>
                <c:pt idx="68">
                  <c:v>6</c:v>
                </c:pt>
                <c:pt idx="69">
                  <c:v>9</c:v>
                </c:pt>
                <c:pt idx="70">
                  <c:v>8</c:v>
                </c:pt>
                <c:pt idx="71">
                  <c:v>10</c:v>
                </c:pt>
                <c:pt idx="72">
                  <c:v>8</c:v>
                </c:pt>
                <c:pt idx="73">
                  <c:v>11</c:v>
                </c:pt>
                <c:pt idx="74">
                  <c:v>11</c:v>
                </c:pt>
                <c:pt idx="75">
                  <c:v>8</c:v>
                </c:pt>
                <c:pt idx="76">
                  <c:v>7</c:v>
                </c:pt>
                <c:pt idx="77">
                  <c:v>10</c:v>
                </c:pt>
                <c:pt idx="78">
                  <c:v>10</c:v>
                </c:pt>
                <c:pt idx="81">
                  <c:v>8</c:v>
                </c:pt>
                <c:pt idx="82">
                  <c:v>9</c:v>
                </c:pt>
                <c:pt idx="83">
                  <c:v>10</c:v>
                </c:pt>
                <c:pt idx="84">
                  <c:v>5</c:v>
                </c:pt>
                <c:pt idx="85">
                  <c:v>8</c:v>
                </c:pt>
                <c:pt idx="86">
                  <c:v>11</c:v>
                </c:pt>
                <c:pt idx="87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6B-D044-870B-862D39D134A4}"/>
            </c:ext>
          </c:extLst>
        </c:ser>
        <c:ser>
          <c:idx val="5"/>
          <c:order val="5"/>
          <c:tx>
            <c:strRef>
              <c:f>'all data for charts'!$H$1</c:f>
              <c:strCache>
                <c:ptCount val="1"/>
                <c:pt idx="0">
                  <c:v>total silencing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'all data for charts'!$B$2:$B$89</c:f>
              <c:strCache>
                <c:ptCount val="88"/>
                <c:pt idx="0">
                  <c:v>E</c:v>
                </c:pt>
                <c:pt idx="1">
                  <c:v>E</c:v>
                </c:pt>
                <c:pt idx="2">
                  <c:v>E</c:v>
                </c:pt>
                <c:pt idx="3">
                  <c:v>E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F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F</c:v>
                </c:pt>
                <c:pt idx="24">
                  <c:v>F</c:v>
                </c:pt>
                <c:pt idx="25">
                  <c:v>F</c:v>
                </c:pt>
                <c:pt idx="28">
                  <c:v>G</c:v>
                </c:pt>
                <c:pt idx="29">
                  <c:v>G</c:v>
                </c:pt>
                <c:pt idx="30">
                  <c:v>G</c:v>
                </c:pt>
                <c:pt idx="31">
                  <c:v>G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38">
                  <c:v>G</c:v>
                </c:pt>
                <c:pt idx="39">
                  <c:v>G</c:v>
                </c:pt>
                <c:pt idx="42">
                  <c:v>J</c:v>
                </c:pt>
                <c:pt idx="43">
                  <c:v>J</c:v>
                </c:pt>
                <c:pt idx="44">
                  <c:v>J</c:v>
                </c:pt>
                <c:pt idx="45">
                  <c:v>J</c:v>
                </c:pt>
                <c:pt idx="46">
                  <c:v>J</c:v>
                </c:pt>
                <c:pt idx="47">
                  <c:v>J</c:v>
                </c:pt>
                <c:pt idx="48">
                  <c:v>J</c:v>
                </c:pt>
                <c:pt idx="49">
                  <c:v>J</c:v>
                </c:pt>
                <c:pt idx="50">
                  <c:v>J</c:v>
                </c:pt>
                <c:pt idx="51">
                  <c:v>J</c:v>
                </c:pt>
                <c:pt idx="54">
                  <c:v>K</c:v>
                </c:pt>
                <c:pt idx="55">
                  <c:v>K</c:v>
                </c:pt>
                <c:pt idx="56">
                  <c:v>K</c:v>
                </c:pt>
                <c:pt idx="57">
                  <c:v>K</c:v>
                </c:pt>
                <c:pt idx="58">
                  <c:v>K</c:v>
                </c:pt>
                <c:pt idx="59">
                  <c:v>K</c:v>
                </c:pt>
                <c:pt idx="60">
                  <c:v>K</c:v>
                </c:pt>
                <c:pt idx="61">
                  <c:v>K</c:v>
                </c:pt>
                <c:pt idx="62">
                  <c:v>K</c:v>
                </c:pt>
                <c:pt idx="63">
                  <c:v>K</c:v>
                </c:pt>
                <c:pt idx="64">
                  <c:v>K</c:v>
                </c:pt>
                <c:pt idx="65">
                  <c:v>K</c:v>
                </c:pt>
                <c:pt idx="68">
                  <c:v>L</c:v>
                </c:pt>
                <c:pt idx="69">
                  <c:v>L</c:v>
                </c:pt>
                <c:pt idx="70">
                  <c:v>L</c:v>
                </c:pt>
                <c:pt idx="71">
                  <c:v>L</c:v>
                </c:pt>
                <c:pt idx="72">
                  <c:v>L</c:v>
                </c:pt>
                <c:pt idx="73">
                  <c:v>L</c:v>
                </c:pt>
                <c:pt idx="74">
                  <c:v>L</c:v>
                </c:pt>
                <c:pt idx="75">
                  <c:v>L</c:v>
                </c:pt>
                <c:pt idx="76">
                  <c:v>L</c:v>
                </c:pt>
                <c:pt idx="77">
                  <c:v>L</c:v>
                </c:pt>
                <c:pt idx="78">
                  <c:v>L</c:v>
                </c:pt>
                <c:pt idx="81">
                  <c:v>M</c:v>
                </c:pt>
                <c:pt idx="82">
                  <c:v>M</c:v>
                </c:pt>
                <c:pt idx="83">
                  <c:v>M</c:v>
                </c:pt>
                <c:pt idx="84">
                  <c:v>M</c:v>
                </c:pt>
                <c:pt idx="85">
                  <c:v>M</c:v>
                </c:pt>
                <c:pt idx="86">
                  <c:v>M</c:v>
                </c:pt>
                <c:pt idx="87">
                  <c:v>M</c:v>
                </c:pt>
              </c:strCache>
            </c:strRef>
          </c:cat>
          <c:val>
            <c:numRef>
              <c:f>'all data for charts'!$H$2:$H$89</c:f>
              <c:numCache>
                <c:formatCode>General</c:formatCode>
                <c:ptCount val="88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6</c:v>
                </c:pt>
                <c:pt idx="4">
                  <c:v>3</c:v>
                </c:pt>
                <c:pt idx="5">
                  <c:v>3</c:v>
                </c:pt>
                <c:pt idx="6">
                  <c:v>22</c:v>
                </c:pt>
                <c:pt idx="7">
                  <c:v>1</c:v>
                </c:pt>
                <c:pt idx="8">
                  <c:v>6</c:v>
                </c:pt>
                <c:pt idx="9">
                  <c:v>9</c:v>
                </c:pt>
                <c:pt idx="10">
                  <c:v>12</c:v>
                </c:pt>
                <c:pt idx="11">
                  <c:v>4</c:v>
                </c:pt>
                <c:pt idx="12">
                  <c:v>3</c:v>
                </c:pt>
                <c:pt idx="15">
                  <c:v>1</c:v>
                </c:pt>
                <c:pt idx="16">
                  <c:v>3</c:v>
                </c:pt>
                <c:pt idx="17">
                  <c:v>4</c:v>
                </c:pt>
                <c:pt idx="18">
                  <c:v>2</c:v>
                </c:pt>
                <c:pt idx="19">
                  <c:v>1</c:v>
                </c:pt>
                <c:pt idx="20">
                  <c:v>5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2</c:v>
                </c:pt>
                <c:pt idx="25">
                  <c:v>2</c:v>
                </c:pt>
                <c:pt idx="28">
                  <c:v>4</c:v>
                </c:pt>
                <c:pt idx="29">
                  <c:v>10</c:v>
                </c:pt>
                <c:pt idx="30">
                  <c:v>2</c:v>
                </c:pt>
                <c:pt idx="31">
                  <c:v>12</c:v>
                </c:pt>
                <c:pt idx="32">
                  <c:v>4</c:v>
                </c:pt>
                <c:pt idx="33">
                  <c:v>10</c:v>
                </c:pt>
                <c:pt idx="34">
                  <c:v>6</c:v>
                </c:pt>
                <c:pt idx="35">
                  <c:v>8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2">
                  <c:v>10</c:v>
                </c:pt>
                <c:pt idx="43">
                  <c:v>15</c:v>
                </c:pt>
                <c:pt idx="44">
                  <c:v>8</c:v>
                </c:pt>
                <c:pt idx="45">
                  <c:v>4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0</c:v>
                </c:pt>
                <c:pt idx="50">
                  <c:v>6</c:v>
                </c:pt>
                <c:pt idx="51">
                  <c:v>12</c:v>
                </c:pt>
                <c:pt idx="54">
                  <c:v>2</c:v>
                </c:pt>
                <c:pt idx="55">
                  <c:v>16</c:v>
                </c:pt>
                <c:pt idx="56">
                  <c:v>1</c:v>
                </c:pt>
                <c:pt idx="57">
                  <c:v>3</c:v>
                </c:pt>
                <c:pt idx="58">
                  <c:v>13</c:v>
                </c:pt>
                <c:pt idx="59">
                  <c:v>4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8">
                  <c:v>4</c:v>
                </c:pt>
                <c:pt idx="69">
                  <c:v>12</c:v>
                </c:pt>
                <c:pt idx="70">
                  <c:v>8</c:v>
                </c:pt>
                <c:pt idx="71">
                  <c:v>1</c:v>
                </c:pt>
                <c:pt idx="72">
                  <c:v>1</c:v>
                </c:pt>
                <c:pt idx="73">
                  <c:v>2</c:v>
                </c:pt>
                <c:pt idx="74">
                  <c:v>4</c:v>
                </c:pt>
                <c:pt idx="75">
                  <c:v>5</c:v>
                </c:pt>
                <c:pt idx="76">
                  <c:v>1</c:v>
                </c:pt>
                <c:pt idx="77">
                  <c:v>17</c:v>
                </c:pt>
                <c:pt idx="78">
                  <c:v>9</c:v>
                </c:pt>
                <c:pt idx="81">
                  <c:v>5</c:v>
                </c:pt>
                <c:pt idx="82">
                  <c:v>0</c:v>
                </c:pt>
                <c:pt idx="83">
                  <c:v>10</c:v>
                </c:pt>
                <c:pt idx="84">
                  <c:v>6</c:v>
                </c:pt>
                <c:pt idx="85">
                  <c:v>10</c:v>
                </c:pt>
                <c:pt idx="86">
                  <c:v>12</c:v>
                </c:pt>
                <c:pt idx="87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6B-D044-870B-862D39D13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6183647"/>
        <c:axId val="1267354639"/>
      </c:barChart>
      <c:catAx>
        <c:axId val="7561836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354639"/>
        <c:crosses val="autoZero"/>
        <c:auto val="1"/>
        <c:lblAlgn val="ctr"/>
        <c:lblOffset val="100"/>
        <c:noMultiLvlLbl val="0"/>
      </c:catAx>
      <c:valAx>
        <c:axId val="1267354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183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Mirus expression data for synthetics only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'all data for charts'!$B$100:$B$235</c:f>
              <c:strCache>
                <c:ptCount val="136"/>
                <c:pt idx="0">
                  <c:v>i</c:v>
                </c:pt>
                <c:pt idx="1">
                  <c:v>i</c:v>
                </c:pt>
                <c:pt idx="2">
                  <c:v>i</c:v>
                </c:pt>
                <c:pt idx="3">
                  <c:v>i</c:v>
                </c:pt>
                <c:pt idx="4">
                  <c:v>i</c:v>
                </c:pt>
                <c:pt idx="5">
                  <c:v>i</c:v>
                </c:pt>
                <c:pt idx="6">
                  <c:v>i</c:v>
                </c:pt>
                <c:pt idx="8">
                  <c:v>i</c:v>
                </c:pt>
                <c:pt idx="9">
                  <c:v>i</c:v>
                </c:pt>
                <c:pt idx="10">
                  <c:v>i</c:v>
                </c:pt>
                <c:pt idx="11">
                  <c:v>i</c:v>
                </c:pt>
                <c:pt idx="12">
                  <c:v>i</c:v>
                </c:pt>
                <c:pt idx="13">
                  <c:v>i</c:v>
                </c:pt>
                <c:pt idx="15">
                  <c:v>i</c:v>
                </c:pt>
                <c:pt idx="16">
                  <c:v>i</c:v>
                </c:pt>
                <c:pt idx="17">
                  <c:v>i</c:v>
                </c:pt>
                <c:pt idx="18">
                  <c:v>i</c:v>
                </c:pt>
                <c:pt idx="19">
                  <c:v>i</c:v>
                </c:pt>
                <c:pt idx="20">
                  <c:v>i</c:v>
                </c:pt>
                <c:pt idx="23">
                  <c:v>ii</c:v>
                </c:pt>
                <c:pt idx="24">
                  <c:v>ii</c:v>
                </c:pt>
                <c:pt idx="25">
                  <c:v>ii</c:v>
                </c:pt>
                <c:pt idx="26">
                  <c:v>ii</c:v>
                </c:pt>
                <c:pt idx="27">
                  <c:v>ii</c:v>
                </c:pt>
                <c:pt idx="28">
                  <c:v>ii</c:v>
                </c:pt>
                <c:pt idx="30">
                  <c:v>ii</c:v>
                </c:pt>
                <c:pt idx="31">
                  <c:v>ii</c:v>
                </c:pt>
                <c:pt idx="32">
                  <c:v>ii</c:v>
                </c:pt>
                <c:pt idx="33">
                  <c:v>ii</c:v>
                </c:pt>
                <c:pt idx="34">
                  <c:v>ii</c:v>
                </c:pt>
                <c:pt idx="35">
                  <c:v>ii</c:v>
                </c:pt>
                <c:pt idx="38">
                  <c:v>iii</c:v>
                </c:pt>
                <c:pt idx="39">
                  <c:v>iii</c:v>
                </c:pt>
                <c:pt idx="40">
                  <c:v>iii</c:v>
                </c:pt>
                <c:pt idx="41">
                  <c:v>iii</c:v>
                </c:pt>
                <c:pt idx="42">
                  <c:v>iii</c:v>
                </c:pt>
                <c:pt idx="43">
                  <c:v>iii</c:v>
                </c:pt>
                <c:pt idx="45">
                  <c:v>iii</c:v>
                </c:pt>
                <c:pt idx="46">
                  <c:v>iii</c:v>
                </c:pt>
                <c:pt idx="47">
                  <c:v>iii</c:v>
                </c:pt>
                <c:pt idx="48">
                  <c:v>iii</c:v>
                </c:pt>
                <c:pt idx="49">
                  <c:v>iii</c:v>
                </c:pt>
                <c:pt idx="50">
                  <c:v>iii</c:v>
                </c:pt>
                <c:pt idx="53">
                  <c:v>iv</c:v>
                </c:pt>
                <c:pt idx="54">
                  <c:v>iv</c:v>
                </c:pt>
                <c:pt idx="55">
                  <c:v>iv</c:v>
                </c:pt>
                <c:pt idx="56">
                  <c:v>iv</c:v>
                </c:pt>
                <c:pt idx="57">
                  <c:v>iv</c:v>
                </c:pt>
                <c:pt idx="58">
                  <c:v>iv</c:v>
                </c:pt>
                <c:pt idx="60">
                  <c:v>iv</c:v>
                </c:pt>
                <c:pt idx="61">
                  <c:v>iv</c:v>
                </c:pt>
                <c:pt idx="62">
                  <c:v>iv</c:v>
                </c:pt>
                <c:pt idx="63">
                  <c:v>iv</c:v>
                </c:pt>
                <c:pt idx="64">
                  <c:v>iv</c:v>
                </c:pt>
                <c:pt idx="65">
                  <c:v>iv</c:v>
                </c:pt>
                <c:pt idx="68">
                  <c:v>v</c:v>
                </c:pt>
                <c:pt idx="70">
                  <c:v>v</c:v>
                </c:pt>
                <c:pt idx="71">
                  <c:v>v</c:v>
                </c:pt>
                <c:pt idx="72">
                  <c:v>v</c:v>
                </c:pt>
                <c:pt idx="73">
                  <c:v>v</c:v>
                </c:pt>
                <c:pt idx="74">
                  <c:v>v</c:v>
                </c:pt>
                <c:pt idx="76">
                  <c:v>v </c:v>
                </c:pt>
                <c:pt idx="77">
                  <c:v>v </c:v>
                </c:pt>
                <c:pt idx="78">
                  <c:v>v </c:v>
                </c:pt>
                <c:pt idx="79">
                  <c:v>v </c:v>
                </c:pt>
                <c:pt idx="80">
                  <c:v>v </c:v>
                </c:pt>
                <c:pt idx="81">
                  <c:v>v </c:v>
                </c:pt>
                <c:pt idx="84">
                  <c:v>vi</c:v>
                </c:pt>
                <c:pt idx="86">
                  <c:v>vi</c:v>
                </c:pt>
                <c:pt idx="87">
                  <c:v>vi</c:v>
                </c:pt>
                <c:pt idx="88">
                  <c:v>vi</c:v>
                </c:pt>
                <c:pt idx="89">
                  <c:v>vi</c:v>
                </c:pt>
                <c:pt idx="90">
                  <c:v>vi</c:v>
                </c:pt>
                <c:pt idx="91">
                  <c:v>vi</c:v>
                </c:pt>
                <c:pt idx="93">
                  <c:v>vi</c:v>
                </c:pt>
                <c:pt idx="94">
                  <c:v>vi</c:v>
                </c:pt>
                <c:pt idx="95">
                  <c:v>vi</c:v>
                </c:pt>
                <c:pt idx="96">
                  <c:v>vi</c:v>
                </c:pt>
                <c:pt idx="97">
                  <c:v>vi</c:v>
                </c:pt>
                <c:pt idx="98">
                  <c:v>vi</c:v>
                </c:pt>
                <c:pt idx="101">
                  <c:v>vii</c:v>
                </c:pt>
                <c:pt idx="102">
                  <c:v>vii</c:v>
                </c:pt>
                <c:pt idx="103">
                  <c:v>vii</c:v>
                </c:pt>
                <c:pt idx="104">
                  <c:v>vii</c:v>
                </c:pt>
                <c:pt idx="105">
                  <c:v>vii</c:v>
                </c:pt>
                <c:pt idx="106">
                  <c:v>vii</c:v>
                </c:pt>
                <c:pt idx="108">
                  <c:v>vii</c:v>
                </c:pt>
                <c:pt idx="109">
                  <c:v>vii</c:v>
                </c:pt>
                <c:pt idx="110">
                  <c:v>vii</c:v>
                </c:pt>
                <c:pt idx="111">
                  <c:v>vii</c:v>
                </c:pt>
                <c:pt idx="112">
                  <c:v>vii</c:v>
                </c:pt>
                <c:pt idx="113">
                  <c:v>vii</c:v>
                </c:pt>
                <c:pt idx="115">
                  <c:v>vii</c:v>
                </c:pt>
                <c:pt idx="116">
                  <c:v>vii</c:v>
                </c:pt>
                <c:pt idx="117">
                  <c:v>vii</c:v>
                </c:pt>
                <c:pt idx="118">
                  <c:v>vii</c:v>
                </c:pt>
                <c:pt idx="119">
                  <c:v>vii</c:v>
                </c:pt>
                <c:pt idx="120">
                  <c:v>vii</c:v>
                </c:pt>
                <c:pt idx="123">
                  <c:v>viii</c:v>
                </c:pt>
                <c:pt idx="124">
                  <c:v>viii</c:v>
                </c:pt>
                <c:pt idx="125">
                  <c:v>viii</c:v>
                </c:pt>
                <c:pt idx="126">
                  <c:v>viii</c:v>
                </c:pt>
                <c:pt idx="127">
                  <c:v>viii</c:v>
                </c:pt>
                <c:pt idx="128">
                  <c:v>viii</c:v>
                </c:pt>
                <c:pt idx="130">
                  <c:v>viii</c:v>
                </c:pt>
                <c:pt idx="131">
                  <c:v>viii</c:v>
                </c:pt>
                <c:pt idx="132">
                  <c:v>viii</c:v>
                </c:pt>
                <c:pt idx="133">
                  <c:v>viii</c:v>
                </c:pt>
                <c:pt idx="134">
                  <c:v>viii</c:v>
                </c:pt>
                <c:pt idx="135">
                  <c:v>viii</c:v>
                </c:pt>
              </c:strCache>
            </c:strRef>
          </c:cat>
          <c:val>
            <c:numRef>
              <c:f>'all data for charts'!$C$100:$C$235</c:f>
              <c:numCache>
                <c:formatCode>General</c:formatCode>
                <c:ptCount val="136"/>
                <c:pt idx="0">
                  <c:v>5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10</c:v>
                </c:pt>
                <c:pt idx="6">
                  <c:v>1</c:v>
                </c:pt>
                <c:pt idx="8">
                  <c:v>5</c:v>
                </c:pt>
                <c:pt idx="9">
                  <c:v>7</c:v>
                </c:pt>
                <c:pt idx="10">
                  <c:v>9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5">
                  <c:v>7</c:v>
                </c:pt>
                <c:pt idx="16">
                  <c:v>5</c:v>
                </c:pt>
                <c:pt idx="17">
                  <c:v>10</c:v>
                </c:pt>
                <c:pt idx="18">
                  <c:v>8</c:v>
                </c:pt>
                <c:pt idx="19">
                  <c:v>7</c:v>
                </c:pt>
                <c:pt idx="20">
                  <c:v>5</c:v>
                </c:pt>
                <c:pt idx="23">
                  <c:v>6</c:v>
                </c:pt>
                <c:pt idx="24">
                  <c:v>4</c:v>
                </c:pt>
                <c:pt idx="25">
                  <c:v>7</c:v>
                </c:pt>
                <c:pt idx="26">
                  <c:v>6</c:v>
                </c:pt>
                <c:pt idx="27">
                  <c:v>6</c:v>
                </c:pt>
                <c:pt idx="28">
                  <c:v>4</c:v>
                </c:pt>
                <c:pt idx="30">
                  <c:v>6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2</c:v>
                </c:pt>
                <c:pt idx="35">
                  <c:v>5</c:v>
                </c:pt>
                <c:pt idx="38">
                  <c:v>6</c:v>
                </c:pt>
                <c:pt idx="39">
                  <c:v>4</c:v>
                </c:pt>
                <c:pt idx="40">
                  <c:v>6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5">
                  <c:v>4</c:v>
                </c:pt>
                <c:pt idx="46">
                  <c:v>7</c:v>
                </c:pt>
                <c:pt idx="47">
                  <c:v>8</c:v>
                </c:pt>
                <c:pt idx="48">
                  <c:v>5</c:v>
                </c:pt>
                <c:pt idx="49">
                  <c:v>3</c:v>
                </c:pt>
                <c:pt idx="50">
                  <c:v>7</c:v>
                </c:pt>
                <c:pt idx="53">
                  <c:v>47</c:v>
                </c:pt>
                <c:pt idx="54">
                  <c:v>5</c:v>
                </c:pt>
                <c:pt idx="55">
                  <c:v>8</c:v>
                </c:pt>
                <c:pt idx="56">
                  <c:v>6</c:v>
                </c:pt>
                <c:pt idx="57">
                  <c:v>7</c:v>
                </c:pt>
                <c:pt idx="58">
                  <c:v>6</c:v>
                </c:pt>
                <c:pt idx="60">
                  <c:v>12</c:v>
                </c:pt>
                <c:pt idx="61">
                  <c:v>6</c:v>
                </c:pt>
                <c:pt idx="62">
                  <c:v>6</c:v>
                </c:pt>
                <c:pt idx="63">
                  <c:v>5</c:v>
                </c:pt>
                <c:pt idx="64">
                  <c:v>12</c:v>
                </c:pt>
                <c:pt idx="65">
                  <c:v>6</c:v>
                </c:pt>
                <c:pt idx="68">
                  <c:v>5</c:v>
                </c:pt>
                <c:pt idx="70">
                  <c:v>8</c:v>
                </c:pt>
                <c:pt idx="71">
                  <c:v>5</c:v>
                </c:pt>
                <c:pt idx="72">
                  <c:v>6</c:v>
                </c:pt>
                <c:pt idx="73">
                  <c:v>4</c:v>
                </c:pt>
                <c:pt idx="74">
                  <c:v>4</c:v>
                </c:pt>
                <c:pt idx="76">
                  <c:v>4</c:v>
                </c:pt>
                <c:pt idx="77">
                  <c:v>7</c:v>
                </c:pt>
                <c:pt idx="78">
                  <c:v>9</c:v>
                </c:pt>
                <c:pt idx="79">
                  <c:v>7</c:v>
                </c:pt>
                <c:pt idx="80">
                  <c:v>8</c:v>
                </c:pt>
                <c:pt idx="81">
                  <c:v>7</c:v>
                </c:pt>
                <c:pt idx="84">
                  <c:v>8</c:v>
                </c:pt>
                <c:pt idx="86">
                  <c:v>7</c:v>
                </c:pt>
                <c:pt idx="87">
                  <c:v>18</c:v>
                </c:pt>
                <c:pt idx="88">
                  <c:v>5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3">
                  <c:v>4</c:v>
                </c:pt>
                <c:pt idx="94">
                  <c:v>7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101">
                  <c:v>9</c:v>
                </c:pt>
                <c:pt idx="102">
                  <c:v>4</c:v>
                </c:pt>
                <c:pt idx="103">
                  <c:v>3</c:v>
                </c:pt>
                <c:pt idx="104">
                  <c:v>6</c:v>
                </c:pt>
                <c:pt idx="105">
                  <c:v>7</c:v>
                </c:pt>
                <c:pt idx="106">
                  <c:v>5</c:v>
                </c:pt>
                <c:pt idx="108">
                  <c:v>7</c:v>
                </c:pt>
                <c:pt idx="109">
                  <c:v>8</c:v>
                </c:pt>
                <c:pt idx="110">
                  <c:v>9</c:v>
                </c:pt>
                <c:pt idx="111">
                  <c:v>8</c:v>
                </c:pt>
                <c:pt idx="112">
                  <c:v>6</c:v>
                </c:pt>
                <c:pt idx="113">
                  <c:v>4</c:v>
                </c:pt>
                <c:pt idx="115">
                  <c:v>6</c:v>
                </c:pt>
                <c:pt idx="116">
                  <c:v>7</c:v>
                </c:pt>
                <c:pt idx="117">
                  <c:v>6</c:v>
                </c:pt>
                <c:pt idx="118">
                  <c:v>6</c:v>
                </c:pt>
                <c:pt idx="119">
                  <c:v>8</c:v>
                </c:pt>
                <c:pt idx="120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6</c:v>
                </c:pt>
                <c:pt idx="126">
                  <c:v>7</c:v>
                </c:pt>
                <c:pt idx="127">
                  <c:v>6</c:v>
                </c:pt>
                <c:pt idx="128">
                  <c:v>5</c:v>
                </c:pt>
                <c:pt idx="130">
                  <c:v>4</c:v>
                </c:pt>
                <c:pt idx="131">
                  <c:v>7</c:v>
                </c:pt>
                <c:pt idx="132">
                  <c:v>5</c:v>
                </c:pt>
                <c:pt idx="133">
                  <c:v>5</c:v>
                </c:pt>
                <c:pt idx="134">
                  <c:v>3</c:v>
                </c:pt>
                <c:pt idx="135">
                  <c:v>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'all data for charts'!#REF!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3FDF-9946-9412-4BB2FDB77490}"/>
            </c:ext>
          </c:extLst>
        </c:ser>
        <c:ser>
          <c:idx val="1"/>
          <c:order val="1"/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'all data for charts'!$B$100:$B$235</c:f>
              <c:strCache>
                <c:ptCount val="136"/>
                <c:pt idx="0">
                  <c:v>i</c:v>
                </c:pt>
                <c:pt idx="1">
                  <c:v>i</c:v>
                </c:pt>
                <c:pt idx="2">
                  <c:v>i</c:v>
                </c:pt>
                <c:pt idx="3">
                  <c:v>i</c:v>
                </c:pt>
                <c:pt idx="4">
                  <c:v>i</c:v>
                </c:pt>
                <c:pt idx="5">
                  <c:v>i</c:v>
                </c:pt>
                <c:pt idx="6">
                  <c:v>i</c:v>
                </c:pt>
                <c:pt idx="8">
                  <c:v>i</c:v>
                </c:pt>
                <c:pt idx="9">
                  <c:v>i</c:v>
                </c:pt>
                <c:pt idx="10">
                  <c:v>i</c:v>
                </c:pt>
                <c:pt idx="11">
                  <c:v>i</c:v>
                </c:pt>
                <c:pt idx="12">
                  <c:v>i</c:v>
                </c:pt>
                <c:pt idx="13">
                  <c:v>i</c:v>
                </c:pt>
                <c:pt idx="15">
                  <c:v>i</c:v>
                </c:pt>
                <c:pt idx="16">
                  <c:v>i</c:v>
                </c:pt>
                <c:pt idx="17">
                  <c:v>i</c:v>
                </c:pt>
                <c:pt idx="18">
                  <c:v>i</c:v>
                </c:pt>
                <c:pt idx="19">
                  <c:v>i</c:v>
                </c:pt>
                <c:pt idx="20">
                  <c:v>i</c:v>
                </c:pt>
                <c:pt idx="23">
                  <c:v>ii</c:v>
                </c:pt>
                <c:pt idx="24">
                  <c:v>ii</c:v>
                </c:pt>
                <c:pt idx="25">
                  <c:v>ii</c:v>
                </c:pt>
                <c:pt idx="26">
                  <c:v>ii</c:v>
                </c:pt>
                <c:pt idx="27">
                  <c:v>ii</c:v>
                </c:pt>
                <c:pt idx="28">
                  <c:v>ii</c:v>
                </c:pt>
                <c:pt idx="30">
                  <c:v>ii</c:v>
                </c:pt>
                <c:pt idx="31">
                  <c:v>ii</c:v>
                </c:pt>
                <c:pt idx="32">
                  <c:v>ii</c:v>
                </c:pt>
                <c:pt idx="33">
                  <c:v>ii</c:v>
                </c:pt>
                <c:pt idx="34">
                  <c:v>ii</c:v>
                </c:pt>
                <c:pt idx="35">
                  <c:v>ii</c:v>
                </c:pt>
                <c:pt idx="38">
                  <c:v>iii</c:v>
                </c:pt>
                <c:pt idx="39">
                  <c:v>iii</c:v>
                </c:pt>
                <c:pt idx="40">
                  <c:v>iii</c:v>
                </c:pt>
                <c:pt idx="41">
                  <c:v>iii</c:v>
                </c:pt>
                <c:pt idx="42">
                  <c:v>iii</c:v>
                </c:pt>
                <c:pt idx="43">
                  <c:v>iii</c:v>
                </c:pt>
                <c:pt idx="45">
                  <c:v>iii</c:v>
                </c:pt>
                <c:pt idx="46">
                  <c:v>iii</c:v>
                </c:pt>
                <c:pt idx="47">
                  <c:v>iii</c:v>
                </c:pt>
                <c:pt idx="48">
                  <c:v>iii</c:v>
                </c:pt>
                <c:pt idx="49">
                  <c:v>iii</c:v>
                </c:pt>
                <c:pt idx="50">
                  <c:v>iii</c:v>
                </c:pt>
                <c:pt idx="53">
                  <c:v>iv</c:v>
                </c:pt>
                <c:pt idx="54">
                  <c:v>iv</c:v>
                </c:pt>
                <c:pt idx="55">
                  <c:v>iv</c:v>
                </c:pt>
                <c:pt idx="56">
                  <c:v>iv</c:v>
                </c:pt>
                <c:pt idx="57">
                  <c:v>iv</c:v>
                </c:pt>
                <c:pt idx="58">
                  <c:v>iv</c:v>
                </c:pt>
                <c:pt idx="60">
                  <c:v>iv</c:v>
                </c:pt>
                <c:pt idx="61">
                  <c:v>iv</c:v>
                </c:pt>
                <c:pt idx="62">
                  <c:v>iv</c:v>
                </c:pt>
                <c:pt idx="63">
                  <c:v>iv</c:v>
                </c:pt>
                <c:pt idx="64">
                  <c:v>iv</c:v>
                </c:pt>
                <c:pt idx="65">
                  <c:v>iv</c:v>
                </c:pt>
                <c:pt idx="68">
                  <c:v>v</c:v>
                </c:pt>
                <c:pt idx="70">
                  <c:v>v</c:v>
                </c:pt>
                <c:pt idx="71">
                  <c:v>v</c:v>
                </c:pt>
                <c:pt idx="72">
                  <c:v>v</c:v>
                </c:pt>
                <c:pt idx="73">
                  <c:v>v</c:v>
                </c:pt>
                <c:pt idx="74">
                  <c:v>v</c:v>
                </c:pt>
                <c:pt idx="76">
                  <c:v>v </c:v>
                </c:pt>
                <c:pt idx="77">
                  <c:v>v </c:v>
                </c:pt>
                <c:pt idx="78">
                  <c:v>v </c:v>
                </c:pt>
                <c:pt idx="79">
                  <c:v>v </c:v>
                </c:pt>
                <c:pt idx="80">
                  <c:v>v </c:v>
                </c:pt>
                <c:pt idx="81">
                  <c:v>v </c:v>
                </c:pt>
                <c:pt idx="84">
                  <c:v>vi</c:v>
                </c:pt>
                <c:pt idx="86">
                  <c:v>vi</c:v>
                </c:pt>
                <c:pt idx="87">
                  <c:v>vi</c:v>
                </c:pt>
                <c:pt idx="88">
                  <c:v>vi</c:v>
                </c:pt>
                <c:pt idx="89">
                  <c:v>vi</c:v>
                </c:pt>
                <c:pt idx="90">
                  <c:v>vi</c:v>
                </c:pt>
                <c:pt idx="91">
                  <c:v>vi</c:v>
                </c:pt>
                <c:pt idx="93">
                  <c:v>vi</c:v>
                </c:pt>
                <c:pt idx="94">
                  <c:v>vi</c:v>
                </c:pt>
                <c:pt idx="95">
                  <c:v>vi</c:v>
                </c:pt>
                <c:pt idx="96">
                  <c:v>vi</c:v>
                </c:pt>
                <c:pt idx="97">
                  <c:v>vi</c:v>
                </c:pt>
                <c:pt idx="98">
                  <c:v>vi</c:v>
                </c:pt>
                <c:pt idx="101">
                  <c:v>vii</c:v>
                </c:pt>
                <c:pt idx="102">
                  <c:v>vii</c:v>
                </c:pt>
                <c:pt idx="103">
                  <c:v>vii</c:v>
                </c:pt>
                <c:pt idx="104">
                  <c:v>vii</c:v>
                </c:pt>
                <c:pt idx="105">
                  <c:v>vii</c:v>
                </c:pt>
                <c:pt idx="106">
                  <c:v>vii</c:v>
                </c:pt>
                <c:pt idx="108">
                  <c:v>vii</c:v>
                </c:pt>
                <c:pt idx="109">
                  <c:v>vii</c:v>
                </c:pt>
                <c:pt idx="110">
                  <c:v>vii</c:v>
                </c:pt>
                <c:pt idx="111">
                  <c:v>vii</c:v>
                </c:pt>
                <c:pt idx="112">
                  <c:v>vii</c:v>
                </c:pt>
                <c:pt idx="113">
                  <c:v>vii</c:v>
                </c:pt>
                <c:pt idx="115">
                  <c:v>vii</c:v>
                </c:pt>
                <c:pt idx="116">
                  <c:v>vii</c:v>
                </c:pt>
                <c:pt idx="117">
                  <c:v>vii</c:v>
                </c:pt>
                <c:pt idx="118">
                  <c:v>vii</c:v>
                </c:pt>
                <c:pt idx="119">
                  <c:v>vii</c:v>
                </c:pt>
                <c:pt idx="120">
                  <c:v>vii</c:v>
                </c:pt>
                <c:pt idx="123">
                  <c:v>viii</c:v>
                </c:pt>
                <c:pt idx="124">
                  <c:v>viii</c:v>
                </c:pt>
                <c:pt idx="125">
                  <c:v>viii</c:v>
                </c:pt>
                <c:pt idx="126">
                  <c:v>viii</c:v>
                </c:pt>
                <c:pt idx="127">
                  <c:v>viii</c:v>
                </c:pt>
                <c:pt idx="128">
                  <c:v>viii</c:v>
                </c:pt>
                <c:pt idx="130">
                  <c:v>viii</c:v>
                </c:pt>
                <c:pt idx="131">
                  <c:v>viii</c:v>
                </c:pt>
                <c:pt idx="132">
                  <c:v>viii</c:v>
                </c:pt>
                <c:pt idx="133">
                  <c:v>viii</c:v>
                </c:pt>
                <c:pt idx="134">
                  <c:v>viii</c:v>
                </c:pt>
                <c:pt idx="135">
                  <c:v>viii</c:v>
                </c:pt>
              </c:strCache>
            </c:strRef>
          </c:cat>
          <c:val>
            <c:numRef>
              <c:f>'all data for charts'!$D$100:$D$235</c:f>
              <c:numCache>
                <c:formatCode>General</c:formatCode>
                <c:ptCount val="136"/>
                <c:pt idx="0">
                  <c:v>8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11</c:v>
                </c:pt>
                <c:pt idx="5">
                  <c:v>10</c:v>
                </c:pt>
                <c:pt idx="6">
                  <c:v>0</c:v>
                </c:pt>
                <c:pt idx="8">
                  <c:v>6</c:v>
                </c:pt>
                <c:pt idx="9">
                  <c:v>5</c:v>
                </c:pt>
                <c:pt idx="10">
                  <c:v>7</c:v>
                </c:pt>
                <c:pt idx="11">
                  <c:v>9</c:v>
                </c:pt>
                <c:pt idx="12">
                  <c:v>2</c:v>
                </c:pt>
                <c:pt idx="13">
                  <c:v>5</c:v>
                </c:pt>
                <c:pt idx="15">
                  <c:v>8</c:v>
                </c:pt>
                <c:pt idx="16">
                  <c:v>7</c:v>
                </c:pt>
                <c:pt idx="17">
                  <c:v>6</c:v>
                </c:pt>
                <c:pt idx="18">
                  <c:v>6</c:v>
                </c:pt>
                <c:pt idx="19">
                  <c:v>7</c:v>
                </c:pt>
                <c:pt idx="20">
                  <c:v>7</c:v>
                </c:pt>
                <c:pt idx="23">
                  <c:v>6</c:v>
                </c:pt>
                <c:pt idx="24">
                  <c:v>3</c:v>
                </c:pt>
                <c:pt idx="25">
                  <c:v>8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30">
                  <c:v>6</c:v>
                </c:pt>
                <c:pt idx="31">
                  <c:v>5</c:v>
                </c:pt>
                <c:pt idx="32">
                  <c:v>1</c:v>
                </c:pt>
                <c:pt idx="33">
                  <c:v>6</c:v>
                </c:pt>
                <c:pt idx="34">
                  <c:v>1</c:v>
                </c:pt>
                <c:pt idx="35">
                  <c:v>2</c:v>
                </c:pt>
                <c:pt idx="38">
                  <c:v>6</c:v>
                </c:pt>
                <c:pt idx="39">
                  <c:v>6</c:v>
                </c:pt>
                <c:pt idx="40">
                  <c:v>8</c:v>
                </c:pt>
                <c:pt idx="41">
                  <c:v>7</c:v>
                </c:pt>
                <c:pt idx="42">
                  <c:v>6</c:v>
                </c:pt>
                <c:pt idx="43">
                  <c:v>8</c:v>
                </c:pt>
                <c:pt idx="45">
                  <c:v>6</c:v>
                </c:pt>
                <c:pt idx="46">
                  <c:v>8</c:v>
                </c:pt>
                <c:pt idx="47">
                  <c:v>5</c:v>
                </c:pt>
                <c:pt idx="48">
                  <c:v>9</c:v>
                </c:pt>
                <c:pt idx="49">
                  <c:v>6</c:v>
                </c:pt>
                <c:pt idx="50">
                  <c:v>9</c:v>
                </c:pt>
                <c:pt idx="53">
                  <c:v>48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4</c:v>
                </c:pt>
                <c:pt idx="58">
                  <c:v>3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10</c:v>
                </c:pt>
                <c:pt idx="65">
                  <c:v>1</c:v>
                </c:pt>
                <c:pt idx="68">
                  <c:v>3</c:v>
                </c:pt>
                <c:pt idx="70">
                  <c:v>7</c:v>
                </c:pt>
                <c:pt idx="71">
                  <c:v>2</c:v>
                </c:pt>
                <c:pt idx="72">
                  <c:v>8</c:v>
                </c:pt>
                <c:pt idx="73">
                  <c:v>3</c:v>
                </c:pt>
                <c:pt idx="74">
                  <c:v>6</c:v>
                </c:pt>
                <c:pt idx="76">
                  <c:v>4</c:v>
                </c:pt>
                <c:pt idx="77">
                  <c:v>7</c:v>
                </c:pt>
                <c:pt idx="78">
                  <c:v>5</c:v>
                </c:pt>
                <c:pt idx="79">
                  <c:v>8</c:v>
                </c:pt>
                <c:pt idx="80">
                  <c:v>9</c:v>
                </c:pt>
                <c:pt idx="81">
                  <c:v>3</c:v>
                </c:pt>
                <c:pt idx="84">
                  <c:v>3</c:v>
                </c:pt>
                <c:pt idx="86">
                  <c:v>7</c:v>
                </c:pt>
                <c:pt idx="87">
                  <c:v>16</c:v>
                </c:pt>
                <c:pt idx="88">
                  <c:v>4</c:v>
                </c:pt>
                <c:pt idx="89">
                  <c:v>5</c:v>
                </c:pt>
                <c:pt idx="90">
                  <c:v>2</c:v>
                </c:pt>
                <c:pt idx="91">
                  <c:v>6</c:v>
                </c:pt>
                <c:pt idx="93">
                  <c:v>3</c:v>
                </c:pt>
                <c:pt idx="94">
                  <c:v>2</c:v>
                </c:pt>
                <c:pt idx="95">
                  <c:v>2</c:v>
                </c:pt>
                <c:pt idx="96">
                  <c:v>4</c:v>
                </c:pt>
                <c:pt idx="97">
                  <c:v>6</c:v>
                </c:pt>
                <c:pt idx="98">
                  <c:v>4</c:v>
                </c:pt>
                <c:pt idx="101">
                  <c:v>6</c:v>
                </c:pt>
                <c:pt idx="102">
                  <c:v>5</c:v>
                </c:pt>
                <c:pt idx="103">
                  <c:v>7</c:v>
                </c:pt>
                <c:pt idx="104">
                  <c:v>7</c:v>
                </c:pt>
                <c:pt idx="105">
                  <c:v>3</c:v>
                </c:pt>
                <c:pt idx="106">
                  <c:v>4</c:v>
                </c:pt>
                <c:pt idx="108">
                  <c:v>8</c:v>
                </c:pt>
                <c:pt idx="109">
                  <c:v>8</c:v>
                </c:pt>
                <c:pt idx="110">
                  <c:v>5</c:v>
                </c:pt>
                <c:pt idx="111">
                  <c:v>4</c:v>
                </c:pt>
                <c:pt idx="112">
                  <c:v>4</c:v>
                </c:pt>
                <c:pt idx="113">
                  <c:v>8</c:v>
                </c:pt>
                <c:pt idx="115">
                  <c:v>8</c:v>
                </c:pt>
                <c:pt idx="116">
                  <c:v>4</c:v>
                </c:pt>
                <c:pt idx="117">
                  <c:v>3</c:v>
                </c:pt>
                <c:pt idx="118">
                  <c:v>6</c:v>
                </c:pt>
                <c:pt idx="119">
                  <c:v>6</c:v>
                </c:pt>
                <c:pt idx="120">
                  <c:v>5</c:v>
                </c:pt>
                <c:pt idx="123">
                  <c:v>4</c:v>
                </c:pt>
                <c:pt idx="124">
                  <c:v>19</c:v>
                </c:pt>
                <c:pt idx="125">
                  <c:v>4</c:v>
                </c:pt>
                <c:pt idx="126">
                  <c:v>3</c:v>
                </c:pt>
                <c:pt idx="127">
                  <c:v>6</c:v>
                </c:pt>
                <c:pt idx="128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4</c:v>
                </c:pt>
                <c:pt idx="133">
                  <c:v>8</c:v>
                </c:pt>
                <c:pt idx="134">
                  <c:v>5</c:v>
                </c:pt>
                <c:pt idx="135">
                  <c:v>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'all data for charts'!#REF!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3FDF-9946-9412-4BB2FDB77490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data for charts'!$B$100:$B$235</c:f>
              <c:strCache>
                <c:ptCount val="136"/>
                <c:pt idx="0">
                  <c:v>i</c:v>
                </c:pt>
                <c:pt idx="1">
                  <c:v>i</c:v>
                </c:pt>
                <c:pt idx="2">
                  <c:v>i</c:v>
                </c:pt>
                <c:pt idx="3">
                  <c:v>i</c:v>
                </c:pt>
                <c:pt idx="4">
                  <c:v>i</c:v>
                </c:pt>
                <c:pt idx="5">
                  <c:v>i</c:v>
                </c:pt>
                <c:pt idx="6">
                  <c:v>i</c:v>
                </c:pt>
                <c:pt idx="8">
                  <c:v>i</c:v>
                </c:pt>
                <c:pt idx="9">
                  <c:v>i</c:v>
                </c:pt>
                <c:pt idx="10">
                  <c:v>i</c:v>
                </c:pt>
                <c:pt idx="11">
                  <c:v>i</c:v>
                </c:pt>
                <c:pt idx="12">
                  <c:v>i</c:v>
                </c:pt>
                <c:pt idx="13">
                  <c:v>i</c:v>
                </c:pt>
                <c:pt idx="15">
                  <c:v>i</c:v>
                </c:pt>
                <c:pt idx="16">
                  <c:v>i</c:v>
                </c:pt>
                <c:pt idx="17">
                  <c:v>i</c:v>
                </c:pt>
                <c:pt idx="18">
                  <c:v>i</c:v>
                </c:pt>
                <c:pt idx="19">
                  <c:v>i</c:v>
                </c:pt>
                <c:pt idx="20">
                  <c:v>i</c:v>
                </c:pt>
                <c:pt idx="23">
                  <c:v>ii</c:v>
                </c:pt>
                <c:pt idx="24">
                  <c:v>ii</c:v>
                </c:pt>
                <c:pt idx="25">
                  <c:v>ii</c:v>
                </c:pt>
                <c:pt idx="26">
                  <c:v>ii</c:v>
                </c:pt>
                <c:pt idx="27">
                  <c:v>ii</c:v>
                </c:pt>
                <c:pt idx="28">
                  <c:v>ii</c:v>
                </c:pt>
                <c:pt idx="30">
                  <c:v>ii</c:v>
                </c:pt>
                <c:pt idx="31">
                  <c:v>ii</c:v>
                </c:pt>
                <c:pt idx="32">
                  <c:v>ii</c:v>
                </c:pt>
                <c:pt idx="33">
                  <c:v>ii</c:v>
                </c:pt>
                <c:pt idx="34">
                  <c:v>ii</c:v>
                </c:pt>
                <c:pt idx="35">
                  <c:v>ii</c:v>
                </c:pt>
                <c:pt idx="38">
                  <c:v>iii</c:v>
                </c:pt>
                <c:pt idx="39">
                  <c:v>iii</c:v>
                </c:pt>
                <c:pt idx="40">
                  <c:v>iii</c:v>
                </c:pt>
                <c:pt idx="41">
                  <c:v>iii</c:v>
                </c:pt>
                <c:pt idx="42">
                  <c:v>iii</c:v>
                </c:pt>
                <c:pt idx="43">
                  <c:v>iii</c:v>
                </c:pt>
                <c:pt idx="45">
                  <c:v>iii</c:v>
                </c:pt>
                <c:pt idx="46">
                  <c:v>iii</c:v>
                </c:pt>
                <c:pt idx="47">
                  <c:v>iii</c:v>
                </c:pt>
                <c:pt idx="48">
                  <c:v>iii</c:v>
                </c:pt>
                <c:pt idx="49">
                  <c:v>iii</c:v>
                </c:pt>
                <c:pt idx="50">
                  <c:v>iii</c:v>
                </c:pt>
                <c:pt idx="53">
                  <c:v>iv</c:v>
                </c:pt>
                <c:pt idx="54">
                  <c:v>iv</c:v>
                </c:pt>
                <c:pt idx="55">
                  <c:v>iv</c:v>
                </c:pt>
                <c:pt idx="56">
                  <c:v>iv</c:v>
                </c:pt>
                <c:pt idx="57">
                  <c:v>iv</c:v>
                </c:pt>
                <c:pt idx="58">
                  <c:v>iv</c:v>
                </c:pt>
                <c:pt idx="60">
                  <c:v>iv</c:v>
                </c:pt>
                <c:pt idx="61">
                  <c:v>iv</c:v>
                </c:pt>
                <c:pt idx="62">
                  <c:v>iv</c:v>
                </c:pt>
                <c:pt idx="63">
                  <c:v>iv</c:v>
                </c:pt>
                <c:pt idx="64">
                  <c:v>iv</c:v>
                </c:pt>
                <c:pt idx="65">
                  <c:v>iv</c:v>
                </c:pt>
                <c:pt idx="68">
                  <c:v>v</c:v>
                </c:pt>
                <c:pt idx="70">
                  <c:v>v</c:v>
                </c:pt>
                <c:pt idx="71">
                  <c:v>v</c:v>
                </c:pt>
                <c:pt idx="72">
                  <c:v>v</c:v>
                </c:pt>
                <c:pt idx="73">
                  <c:v>v</c:v>
                </c:pt>
                <c:pt idx="74">
                  <c:v>v</c:v>
                </c:pt>
                <c:pt idx="76">
                  <c:v>v </c:v>
                </c:pt>
                <c:pt idx="77">
                  <c:v>v </c:v>
                </c:pt>
                <c:pt idx="78">
                  <c:v>v </c:v>
                </c:pt>
                <c:pt idx="79">
                  <c:v>v </c:v>
                </c:pt>
                <c:pt idx="80">
                  <c:v>v </c:v>
                </c:pt>
                <c:pt idx="81">
                  <c:v>v </c:v>
                </c:pt>
                <c:pt idx="84">
                  <c:v>vi</c:v>
                </c:pt>
                <c:pt idx="86">
                  <c:v>vi</c:v>
                </c:pt>
                <c:pt idx="87">
                  <c:v>vi</c:v>
                </c:pt>
                <c:pt idx="88">
                  <c:v>vi</c:v>
                </c:pt>
                <c:pt idx="89">
                  <c:v>vi</c:v>
                </c:pt>
                <c:pt idx="90">
                  <c:v>vi</c:v>
                </c:pt>
                <c:pt idx="91">
                  <c:v>vi</c:v>
                </c:pt>
                <c:pt idx="93">
                  <c:v>vi</c:v>
                </c:pt>
                <c:pt idx="94">
                  <c:v>vi</c:v>
                </c:pt>
                <c:pt idx="95">
                  <c:v>vi</c:v>
                </c:pt>
                <c:pt idx="96">
                  <c:v>vi</c:v>
                </c:pt>
                <c:pt idx="97">
                  <c:v>vi</c:v>
                </c:pt>
                <c:pt idx="98">
                  <c:v>vi</c:v>
                </c:pt>
                <c:pt idx="101">
                  <c:v>vii</c:v>
                </c:pt>
                <c:pt idx="102">
                  <c:v>vii</c:v>
                </c:pt>
                <c:pt idx="103">
                  <c:v>vii</c:v>
                </c:pt>
                <c:pt idx="104">
                  <c:v>vii</c:v>
                </c:pt>
                <c:pt idx="105">
                  <c:v>vii</c:v>
                </c:pt>
                <c:pt idx="106">
                  <c:v>vii</c:v>
                </c:pt>
                <c:pt idx="108">
                  <c:v>vii</c:v>
                </c:pt>
                <c:pt idx="109">
                  <c:v>vii</c:v>
                </c:pt>
                <c:pt idx="110">
                  <c:v>vii</c:v>
                </c:pt>
                <c:pt idx="111">
                  <c:v>vii</c:v>
                </c:pt>
                <c:pt idx="112">
                  <c:v>vii</c:v>
                </c:pt>
                <c:pt idx="113">
                  <c:v>vii</c:v>
                </c:pt>
                <c:pt idx="115">
                  <c:v>vii</c:v>
                </c:pt>
                <c:pt idx="116">
                  <c:v>vii</c:v>
                </c:pt>
                <c:pt idx="117">
                  <c:v>vii</c:v>
                </c:pt>
                <c:pt idx="118">
                  <c:v>vii</c:v>
                </c:pt>
                <c:pt idx="119">
                  <c:v>vii</c:v>
                </c:pt>
                <c:pt idx="120">
                  <c:v>vii</c:v>
                </c:pt>
                <c:pt idx="123">
                  <c:v>viii</c:v>
                </c:pt>
                <c:pt idx="124">
                  <c:v>viii</c:v>
                </c:pt>
                <c:pt idx="125">
                  <c:v>viii</c:v>
                </c:pt>
                <c:pt idx="126">
                  <c:v>viii</c:v>
                </c:pt>
                <c:pt idx="127">
                  <c:v>viii</c:v>
                </c:pt>
                <c:pt idx="128">
                  <c:v>viii</c:v>
                </c:pt>
                <c:pt idx="130">
                  <c:v>viii</c:v>
                </c:pt>
                <c:pt idx="131">
                  <c:v>viii</c:v>
                </c:pt>
                <c:pt idx="132">
                  <c:v>viii</c:v>
                </c:pt>
                <c:pt idx="133">
                  <c:v>viii</c:v>
                </c:pt>
                <c:pt idx="134">
                  <c:v>viii</c:v>
                </c:pt>
                <c:pt idx="135">
                  <c:v>viii</c:v>
                </c:pt>
              </c:strCache>
            </c:strRef>
          </c:cat>
          <c:val>
            <c:numRef>
              <c:f>'all data for charts'!$E$100:$E$235</c:f>
              <c:numCache>
                <c:formatCode>General</c:formatCode>
                <c:ptCount val="136"/>
                <c:pt idx="0">
                  <c:v>190</c:v>
                </c:pt>
                <c:pt idx="1">
                  <c:v>219</c:v>
                </c:pt>
                <c:pt idx="2">
                  <c:v>198</c:v>
                </c:pt>
                <c:pt idx="3">
                  <c:v>202</c:v>
                </c:pt>
                <c:pt idx="4">
                  <c:v>205</c:v>
                </c:pt>
                <c:pt idx="5">
                  <c:v>189</c:v>
                </c:pt>
                <c:pt idx="6">
                  <c:v>7</c:v>
                </c:pt>
                <c:pt idx="8">
                  <c:v>202</c:v>
                </c:pt>
                <c:pt idx="9">
                  <c:v>180</c:v>
                </c:pt>
                <c:pt idx="10">
                  <c:v>192</c:v>
                </c:pt>
                <c:pt idx="11">
                  <c:v>215</c:v>
                </c:pt>
                <c:pt idx="12">
                  <c:v>115</c:v>
                </c:pt>
                <c:pt idx="13">
                  <c:v>198</c:v>
                </c:pt>
                <c:pt idx="15">
                  <c:v>195</c:v>
                </c:pt>
                <c:pt idx="16">
                  <c:v>212</c:v>
                </c:pt>
                <c:pt idx="17">
                  <c:v>206</c:v>
                </c:pt>
                <c:pt idx="18">
                  <c:v>215</c:v>
                </c:pt>
                <c:pt idx="19">
                  <c:v>201</c:v>
                </c:pt>
                <c:pt idx="20">
                  <c:v>205</c:v>
                </c:pt>
                <c:pt idx="23">
                  <c:v>192</c:v>
                </c:pt>
                <c:pt idx="24">
                  <c:v>215</c:v>
                </c:pt>
                <c:pt idx="25">
                  <c:v>198</c:v>
                </c:pt>
                <c:pt idx="26">
                  <c:v>213</c:v>
                </c:pt>
                <c:pt idx="27">
                  <c:v>200</c:v>
                </c:pt>
                <c:pt idx="28">
                  <c:v>201</c:v>
                </c:pt>
                <c:pt idx="30">
                  <c:v>199</c:v>
                </c:pt>
                <c:pt idx="31">
                  <c:v>186</c:v>
                </c:pt>
                <c:pt idx="32">
                  <c:v>202</c:v>
                </c:pt>
                <c:pt idx="33">
                  <c:v>163</c:v>
                </c:pt>
                <c:pt idx="34">
                  <c:v>170</c:v>
                </c:pt>
                <c:pt idx="35">
                  <c:v>207</c:v>
                </c:pt>
                <c:pt idx="38">
                  <c:v>214</c:v>
                </c:pt>
                <c:pt idx="39">
                  <c:v>200</c:v>
                </c:pt>
                <c:pt idx="40">
                  <c:v>170</c:v>
                </c:pt>
                <c:pt idx="41">
                  <c:v>206</c:v>
                </c:pt>
                <c:pt idx="42">
                  <c:v>190</c:v>
                </c:pt>
                <c:pt idx="43">
                  <c:v>162</c:v>
                </c:pt>
                <c:pt idx="45">
                  <c:v>170</c:v>
                </c:pt>
                <c:pt idx="46">
                  <c:v>180</c:v>
                </c:pt>
                <c:pt idx="47">
                  <c:v>193</c:v>
                </c:pt>
                <c:pt idx="48">
                  <c:v>185</c:v>
                </c:pt>
                <c:pt idx="49">
                  <c:v>187</c:v>
                </c:pt>
                <c:pt idx="50">
                  <c:v>171</c:v>
                </c:pt>
                <c:pt idx="53">
                  <c:v>73</c:v>
                </c:pt>
                <c:pt idx="54">
                  <c:v>195</c:v>
                </c:pt>
                <c:pt idx="55">
                  <c:v>194</c:v>
                </c:pt>
                <c:pt idx="56">
                  <c:v>178</c:v>
                </c:pt>
                <c:pt idx="57">
                  <c:v>197</c:v>
                </c:pt>
                <c:pt idx="58">
                  <c:v>170</c:v>
                </c:pt>
                <c:pt idx="60">
                  <c:v>153</c:v>
                </c:pt>
                <c:pt idx="61">
                  <c:v>191</c:v>
                </c:pt>
                <c:pt idx="62">
                  <c:v>193</c:v>
                </c:pt>
                <c:pt idx="63">
                  <c:v>194</c:v>
                </c:pt>
                <c:pt idx="64">
                  <c:v>154</c:v>
                </c:pt>
                <c:pt idx="65">
                  <c:v>199</c:v>
                </c:pt>
                <c:pt idx="68">
                  <c:v>198</c:v>
                </c:pt>
                <c:pt idx="70">
                  <c:v>185</c:v>
                </c:pt>
                <c:pt idx="71">
                  <c:v>205</c:v>
                </c:pt>
                <c:pt idx="72">
                  <c:v>194</c:v>
                </c:pt>
                <c:pt idx="73">
                  <c:v>197</c:v>
                </c:pt>
                <c:pt idx="74">
                  <c:v>203</c:v>
                </c:pt>
                <c:pt idx="76">
                  <c:v>187</c:v>
                </c:pt>
                <c:pt idx="77">
                  <c:v>185</c:v>
                </c:pt>
                <c:pt idx="78">
                  <c:v>182</c:v>
                </c:pt>
                <c:pt idx="79">
                  <c:v>188</c:v>
                </c:pt>
                <c:pt idx="80">
                  <c:v>180</c:v>
                </c:pt>
                <c:pt idx="81">
                  <c:v>203</c:v>
                </c:pt>
                <c:pt idx="84">
                  <c:v>200</c:v>
                </c:pt>
                <c:pt idx="86">
                  <c:v>193</c:v>
                </c:pt>
                <c:pt idx="87">
                  <c:v>173</c:v>
                </c:pt>
                <c:pt idx="88">
                  <c:v>202</c:v>
                </c:pt>
                <c:pt idx="89">
                  <c:v>181</c:v>
                </c:pt>
                <c:pt idx="90">
                  <c:v>205</c:v>
                </c:pt>
                <c:pt idx="91">
                  <c:v>191</c:v>
                </c:pt>
                <c:pt idx="93">
                  <c:v>207</c:v>
                </c:pt>
                <c:pt idx="94">
                  <c:v>204</c:v>
                </c:pt>
                <c:pt idx="95">
                  <c:v>206</c:v>
                </c:pt>
                <c:pt idx="96">
                  <c:v>207</c:v>
                </c:pt>
                <c:pt idx="97">
                  <c:v>178</c:v>
                </c:pt>
                <c:pt idx="98">
                  <c:v>195</c:v>
                </c:pt>
                <c:pt idx="101">
                  <c:v>187</c:v>
                </c:pt>
                <c:pt idx="102">
                  <c:v>175</c:v>
                </c:pt>
                <c:pt idx="103">
                  <c:v>178</c:v>
                </c:pt>
                <c:pt idx="104">
                  <c:v>188</c:v>
                </c:pt>
                <c:pt idx="105">
                  <c:v>199</c:v>
                </c:pt>
                <c:pt idx="106">
                  <c:v>205</c:v>
                </c:pt>
                <c:pt idx="108">
                  <c:v>165</c:v>
                </c:pt>
                <c:pt idx="109">
                  <c:v>179</c:v>
                </c:pt>
                <c:pt idx="110">
                  <c:v>184</c:v>
                </c:pt>
                <c:pt idx="111">
                  <c:v>199</c:v>
                </c:pt>
                <c:pt idx="112">
                  <c:v>194</c:v>
                </c:pt>
                <c:pt idx="113">
                  <c:v>199</c:v>
                </c:pt>
                <c:pt idx="115">
                  <c:v>171</c:v>
                </c:pt>
                <c:pt idx="116">
                  <c:v>194</c:v>
                </c:pt>
                <c:pt idx="117">
                  <c:v>207</c:v>
                </c:pt>
                <c:pt idx="118">
                  <c:v>208</c:v>
                </c:pt>
                <c:pt idx="119">
                  <c:v>186</c:v>
                </c:pt>
                <c:pt idx="120">
                  <c:v>164</c:v>
                </c:pt>
                <c:pt idx="123">
                  <c:v>202</c:v>
                </c:pt>
                <c:pt idx="124">
                  <c:v>109</c:v>
                </c:pt>
                <c:pt idx="125">
                  <c:v>177</c:v>
                </c:pt>
                <c:pt idx="126">
                  <c:v>202</c:v>
                </c:pt>
                <c:pt idx="127">
                  <c:v>194</c:v>
                </c:pt>
                <c:pt idx="128">
                  <c:v>191</c:v>
                </c:pt>
                <c:pt idx="130">
                  <c:v>179</c:v>
                </c:pt>
                <c:pt idx="131">
                  <c:v>174</c:v>
                </c:pt>
                <c:pt idx="132">
                  <c:v>193</c:v>
                </c:pt>
                <c:pt idx="133">
                  <c:v>169</c:v>
                </c:pt>
                <c:pt idx="134">
                  <c:v>188</c:v>
                </c:pt>
                <c:pt idx="135">
                  <c:v>191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'all data for charts'!#REF!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3FDF-9946-9412-4BB2FDB77490}"/>
            </c:ext>
          </c:extLst>
        </c:ser>
        <c:ser>
          <c:idx val="3"/>
          <c:order val="3"/>
          <c:spPr>
            <a:solidFill>
              <a:srgbClr val="FE29FE"/>
            </a:solidFill>
            <a:ln>
              <a:noFill/>
            </a:ln>
            <a:effectLst/>
          </c:spPr>
          <c:invertIfNegative val="0"/>
          <c:cat>
            <c:strRef>
              <c:f>'all data for charts'!$B$100:$B$235</c:f>
              <c:strCache>
                <c:ptCount val="136"/>
                <c:pt idx="0">
                  <c:v>i</c:v>
                </c:pt>
                <c:pt idx="1">
                  <c:v>i</c:v>
                </c:pt>
                <c:pt idx="2">
                  <c:v>i</c:v>
                </c:pt>
                <c:pt idx="3">
                  <c:v>i</c:v>
                </c:pt>
                <c:pt idx="4">
                  <c:v>i</c:v>
                </c:pt>
                <c:pt idx="5">
                  <c:v>i</c:v>
                </c:pt>
                <c:pt idx="6">
                  <c:v>i</c:v>
                </c:pt>
                <c:pt idx="8">
                  <c:v>i</c:v>
                </c:pt>
                <c:pt idx="9">
                  <c:v>i</c:v>
                </c:pt>
                <c:pt idx="10">
                  <c:v>i</c:v>
                </c:pt>
                <c:pt idx="11">
                  <c:v>i</c:v>
                </c:pt>
                <c:pt idx="12">
                  <c:v>i</c:v>
                </c:pt>
                <c:pt idx="13">
                  <c:v>i</c:v>
                </c:pt>
                <c:pt idx="15">
                  <c:v>i</c:v>
                </c:pt>
                <c:pt idx="16">
                  <c:v>i</c:v>
                </c:pt>
                <c:pt idx="17">
                  <c:v>i</c:v>
                </c:pt>
                <c:pt idx="18">
                  <c:v>i</c:v>
                </c:pt>
                <c:pt idx="19">
                  <c:v>i</c:v>
                </c:pt>
                <c:pt idx="20">
                  <c:v>i</c:v>
                </c:pt>
                <c:pt idx="23">
                  <c:v>ii</c:v>
                </c:pt>
                <c:pt idx="24">
                  <c:v>ii</c:v>
                </c:pt>
                <c:pt idx="25">
                  <c:v>ii</c:v>
                </c:pt>
                <c:pt idx="26">
                  <c:v>ii</c:v>
                </c:pt>
                <c:pt idx="27">
                  <c:v>ii</c:v>
                </c:pt>
                <c:pt idx="28">
                  <c:v>ii</c:v>
                </c:pt>
                <c:pt idx="30">
                  <c:v>ii</c:v>
                </c:pt>
                <c:pt idx="31">
                  <c:v>ii</c:v>
                </c:pt>
                <c:pt idx="32">
                  <c:v>ii</c:v>
                </c:pt>
                <c:pt idx="33">
                  <c:v>ii</c:v>
                </c:pt>
                <c:pt idx="34">
                  <c:v>ii</c:v>
                </c:pt>
                <c:pt idx="35">
                  <c:v>ii</c:v>
                </c:pt>
                <c:pt idx="38">
                  <c:v>iii</c:v>
                </c:pt>
                <c:pt idx="39">
                  <c:v>iii</c:v>
                </c:pt>
                <c:pt idx="40">
                  <c:v>iii</c:v>
                </c:pt>
                <c:pt idx="41">
                  <c:v>iii</c:v>
                </c:pt>
                <c:pt idx="42">
                  <c:v>iii</c:v>
                </c:pt>
                <c:pt idx="43">
                  <c:v>iii</c:v>
                </c:pt>
                <c:pt idx="45">
                  <c:v>iii</c:v>
                </c:pt>
                <c:pt idx="46">
                  <c:v>iii</c:v>
                </c:pt>
                <c:pt idx="47">
                  <c:v>iii</c:v>
                </c:pt>
                <c:pt idx="48">
                  <c:v>iii</c:v>
                </c:pt>
                <c:pt idx="49">
                  <c:v>iii</c:v>
                </c:pt>
                <c:pt idx="50">
                  <c:v>iii</c:v>
                </c:pt>
                <c:pt idx="53">
                  <c:v>iv</c:v>
                </c:pt>
                <c:pt idx="54">
                  <c:v>iv</c:v>
                </c:pt>
                <c:pt idx="55">
                  <c:v>iv</c:v>
                </c:pt>
                <c:pt idx="56">
                  <c:v>iv</c:v>
                </c:pt>
                <c:pt idx="57">
                  <c:v>iv</c:v>
                </c:pt>
                <c:pt idx="58">
                  <c:v>iv</c:v>
                </c:pt>
                <c:pt idx="60">
                  <c:v>iv</c:v>
                </c:pt>
                <c:pt idx="61">
                  <c:v>iv</c:v>
                </c:pt>
                <c:pt idx="62">
                  <c:v>iv</c:v>
                </c:pt>
                <c:pt idx="63">
                  <c:v>iv</c:v>
                </c:pt>
                <c:pt idx="64">
                  <c:v>iv</c:v>
                </c:pt>
                <c:pt idx="65">
                  <c:v>iv</c:v>
                </c:pt>
                <c:pt idx="68">
                  <c:v>v</c:v>
                </c:pt>
                <c:pt idx="70">
                  <c:v>v</c:v>
                </c:pt>
                <c:pt idx="71">
                  <c:v>v</c:v>
                </c:pt>
                <c:pt idx="72">
                  <c:v>v</c:v>
                </c:pt>
                <c:pt idx="73">
                  <c:v>v</c:v>
                </c:pt>
                <c:pt idx="74">
                  <c:v>v</c:v>
                </c:pt>
                <c:pt idx="76">
                  <c:v>v </c:v>
                </c:pt>
                <c:pt idx="77">
                  <c:v>v </c:v>
                </c:pt>
                <c:pt idx="78">
                  <c:v>v </c:v>
                </c:pt>
                <c:pt idx="79">
                  <c:v>v </c:v>
                </c:pt>
                <c:pt idx="80">
                  <c:v>v </c:v>
                </c:pt>
                <c:pt idx="81">
                  <c:v>v </c:v>
                </c:pt>
                <c:pt idx="84">
                  <c:v>vi</c:v>
                </c:pt>
                <c:pt idx="86">
                  <c:v>vi</c:v>
                </c:pt>
                <c:pt idx="87">
                  <c:v>vi</c:v>
                </c:pt>
                <c:pt idx="88">
                  <c:v>vi</c:v>
                </c:pt>
                <c:pt idx="89">
                  <c:v>vi</c:v>
                </c:pt>
                <c:pt idx="90">
                  <c:v>vi</c:v>
                </c:pt>
                <c:pt idx="91">
                  <c:v>vi</c:v>
                </c:pt>
                <c:pt idx="93">
                  <c:v>vi</c:v>
                </c:pt>
                <c:pt idx="94">
                  <c:v>vi</c:v>
                </c:pt>
                <c:pt idx="95">
                  <c:v>vi</c:v>
                </c:pt>
                <c:pt idx="96">
                  <c:v>vi</c:v>
                </c:pt>
                <c:pt idx="97">
                  <c:v>vi</c:v>
                </c:pt>
                <c:pt idx="98">
                  <c:v>vi</c:v>
                </c:pt>
                <c:pt idx="101">
                  <c:v>vii</c:v>
                </c:pt>
                <c:pt idx="102">
                  <c:v>vii</c:v>
                </c:pt>
                <c:pt idx="103">
                  <c:v>vii</c:v>
                </c:pt>
                <c:pt idx="104">
                  <c:v>vii</c:v>
                </c:pt>
                <c:pt idx="105">
                  <c:v>vii</c:v>
                </c:pt>
                <c:pt idx="106">
                  <c:v>vii</c:v>
                </c:pt>
                <c:pt idx="108">
                  <c:v>vii</c:v>
                </c:pt>
                <c:pt idx="109">
                  <c:v>vii</c:v>
                </c:pt>
                <c:pt idx="110">
                  <c:v>vii</c:v>
                </c:pt>
                <c:pt idx="111">
                  <c:v>vii</c:v>
                </c:pt>
                <c:pt idx="112">
                  <c:v>vii</c:v>
                </c:pt>
                <c:pt idx="113">
                  <c:v>vii</c:v>
                </c:pt>
                <c:pt idx="115">
                  <c:v>vii</c:v>
                </c:pt>
                <c:pt idx="116">
                  <c:v>vii</c:v>
                </c:pt>
                <c:pt idx="117">
                  <c:v>vii</c:v>
                </c:pt>
                <c:pt idx="118">
                  <c:v>vii</c:v>
                </c:pt>
                <c:pt idx="119">
                  <c:v>vii</c:v>
                </c:pt>
                <c:pt idx="120">
                  <c:v>vii</c:v>
                </c:pt>
                <c:pt idx="123">
                  <c:v>viii</c:v>
                </c:pt>
                <c:pt idx="124">
                  <c:v>viii</c:v>
                </c:pt>
                <c:pt idx="125">
                  <c:v>viii</c:v>
                </c:pt>
                <c:pt idx="126">
                  <c:v>viii</c:v>
                </c:pt>
                <c:pt idx="127">
                  <c:v>viii</c:v>
                </c:pt>
                <c:pt idx="128">
                  <c:v>viii</c:v>
                </c:pt>
                <c:pt idx="130">
                  <c:v>viii</c:v>
                </c:pt>
                <c:pt idx="131">
                  <c:v>viii</c:v>
                </c:pt>
                <c:pt idx="132">
                  <c:v>viii</c:v>
                </c:pt>
                <c:pt idx="133">
                  <c:v>viii</c:v>
                </c:pt>
                <c:pt idx="134">
                  <c:v>viii</c:v>
                </c:pt>
                <c:pt idx="135">
                  <c:v>viii</c:v>
                </c:pt>
              </c:strCache>
            </c:strRef>
          </c:cat>
          <c:val>
            <c:numRef>
              <c:f>'all data for charts'!$F$100:$F$235</c:f>
              <c:numCache>
                <c:formatCode>General</c:formatCode>
                <c:ptCount val="136"/>
                <c:pt idx="0">
                  <c:v>7</c:v>
                </c:pt>
                <c:pt idx="1">
                  <c:v>4</c:v>
                </c:pt>
                <c:pt idx="2">
                  <c:v>6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6</c:v>
                </c:pt>
                <c:pt idx="8">
                  <c:v>6</c:v>
                </c:pt>
                <c:pt idx="9">
                  <c:v>5</c:v>
                </c:pt>
                <c:pt idx="10">
                  <c:v>6</c:v>
                </c:pt>
                <c:pt idx="11">
                  <c:v>5</c:v>
                </c:pt>
                <c:pt idx="12">
                  <c:v>6</c:v>
                </c:pt>
                <c:pt idx="13">
                  <c:v>8</c:v>
                </c:pt>
                <c:pt idx="15">
                  <c:v>2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4</c:v>
                </c:pt>
                <c:pt idx="20">
                  <c:v>4</c:v>
                </c:pt>
                <c:pt idx="23">
                  <c:v>4</c:v>
                </c:pt>
                <c:pt idx="24">
                  <c:v>5</c:v>
                </c:pt>
                <c:pt idx="25">
                  <c:v>1</c:v>
                </c:pt>
                <c:pt idx="26">
                  <c:v>4</c:v>
                </c:pt>
                <c:pt idx="27">
                  <c:v>10</c:v>
                </c:pt>
                <c:pt idx="28">
                  <c:v>3</c:v>
                </c:pt>
                <c:pt idx="30">
                  <c:v>2</c:v>
                </c:pt>
                <c:pt idx="31">
                  <c:v>5</c:v>
                </c:pt>
                <c:pt idx="32">
                  <c:v>7</c:v>
                </c:pt>
                <c:pt idx="33">
                  <c:v>7</c:v>
                </c:pt>
                <c:pt idx="34">
                  <c:v>5</c:v>
                </c:pt>
                <c:pt idx="35">
                  <c:v>7</c:v>
                </c:pt>
                <c:pt idx="38">
                  <c:v>5</c:v>
                </c:pt>
                <c:pt idx="39">
                  <c:v>5</c:v>
                </c:pt>
                <c:pt idx="40">
                  <c:v>4</c:v>
                </c:pt>
                <c:pt idx="41">
                  <c:v>6</c:v>
                </c:pt>
                <c:pt idx="42">
                  <c:v>7</c:v>
                </c:pt>
                <c:pt idx="43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11</c:v>
                </c:pt>
                <c:pt idx="49">
                  <c:v>6</c:v>
                </c:pt>
                <c:pt idx="50">
                  <c:v>5</c:v>
                </c:pt>
                <c:pt idx="53">
                  <c:v>28</c:v>
                </c:pt>
                <c:pt idx="54">
                  <c:v>2</c:v>
                </c:pt>
                <c:pt idx="55">
                  <c:v>2</c:v>
                </c:pt>
                <c:pt idx="56">
                  <c:v>4</c:v>
                </c:pt>
                <c:pt idx="57">
                  <c:v>3</c:v>
                </c:pt>
                <c:pt idx="58">
                  <c:v>9</c:v>
                </c:pt>
                <c:pt idx="60">
                  <c:v>6</c:v>
                </c:pt>
                <c:pt idx="61">
                  <c:v>4</c:v>
                </c:pt>
                <c:pt idx="62">
                  <c:v>2</c:v>
                </c:pt>
                <c:pt idx="63">
                  <c:v>2</c:v>
                </c:pt>
                <c:pt idx="64">
                  <c:v>9</c:v>
                </c:pt>
                <c:pt idx="65">
                  <c:v>4</c:v>
                </c:pt>
                <c:pt idx="68">
                  <c:v>3</c:v>
                </c:pt>
                <c:pt idx="70">
                  <c:v>4</c:v>
                </c:pt>
                <c:pt idx="71">
                  <c:v>3</c:v>
                </c:pt>
                <c:pt idx="72">
                  <c:v>5</c:v>
                </c:pt>
                <c:pt idx="73">
                  <c:v>7</c:v>
                </c:pt>
                <c:pt idx="74">
                  <c:v>4</c:v>
                </c:pt>
                <c:pt idx="76">
                  <c:v>5</c:v>
                </c:pt>
                <c:pt idx="77">
                  <c:v>0</c:v>
                </c:pt>
                <c:pt idx="78">
                  <c:v>3</c:v>
                </c:pt>
                <c:pt idx="79">
                  <c:v>2</c:v>
                </c:pt>
                <c:pt idx="80">
                  <c:v>5</c:v>
                </c:pt>
                <c:pt idx="81">
                  <c:v>6</c:v>
                </c:pt>
                <c:pt idx="84">
                  <c:v>4</c:v>
                </c:pt>
                <c:pt idx="86">
                  <c:v>6</c:v>
                </c:pt>
                <c:pt idx="87">
                  <c:v>0</c:v>
                </c:pt>
                <c:pt idx="88">
                  <c:v>9</c:v>
                </c:pt>
                <c:pt idx="89">
                  <c:v>3</c:v>
                </c:pt>
                <c:pt idx="90">
                  <c:v>7</c:v>
                </c:pt>
                <c:pt idx="91">
                  <c:v>7</c:v>
                </c:pt>
                <c:pt idx="93">
                  <c:v>5</c:v>
                </c:pt>
                <c:pt idx="94">
                  <c:v>2</c:v>
                </c:pt>
                <c:pt idx="95">
                  <c:v>7</c:v>
                </c:pt>
                <c:pt idx="96">
                  <c:v>4</c:v>
                </c:pt>
                <c:pt idx="97">
                  <c:v>11</c:v>
                </c:pt>
                <c:pt idx="98">
                  <c:v>9</c:v>
                </c:pt>
                <c:pt idx="101">
                  <c:v>3</c:v>
                </c:pt>
                <c:pt idx="102">
                  <c:v>10</c:v>
                </c:pt>
                <c:pt idx="103">
                  <c:v>4</c:v>
                </c:pt>
                <c:pt idx="104">
                  <c:v>5</c:v>
                </c:pt>
                <c:pt idx="105">
                  <c:v>3</c:v>
                </c:pt>
                <c:pt idx="106">
                  <c:v>5</c:v>
                </c:pt>
                <c:pt idx="108">
                  <c:v>7</c:v>
                </c:pt>
                <c:pt idx="109">
                  <c:v>4</c:v>
                </c:pt>
                <c:pt idx="110">
                  <c:v>7</c:v>
                </c:pt>
                <c:pt idx="111">
                  <c:v>5</c:v>
                </c:pt>
                <c:pt idx="112">
                  <c:v>4</c:v>
                </c:pt>
                <c:pt idx="113">
                  <c:v>6</c:v>
                </c:pt>
                <c:pt idx="115">
                  <c:v>3</c:v>
                </c:pt>
                <c:pt idx="116">
                  <c:v>7</c:v>
                </c:pt>
                <c:pt idx="117">
                  <c:v>3</c:v>
                </c:pt>
                <c:pt idx="118">
                  <c:v>2</c:v>
                </c:pt>
                <c:pt idx="119">
                  <c:v>5</c:v>
                </c:pt>
                <c:pt idx="120">
                  <c:v>9</c:v>
                </c:pt>
                <c:pt idx="123">
                  <c:v>5</c:v>
                </c:pt>
                <c:pt idx="124">
                  <c:v>19</c:v>
                </c:pt>
                <c:pt idx="125">
                  <c:v>4</c:v>
                </c:pt>
                <c:pt idx="126">
                  <c:v>4</c:v>
                </c:pt>
                <c:pt idx="127">
                  <c:v>2</c:v>
                </c:pt>
                <c:pt idx="128">
                  <c:v>2</c:v>
                </c:pt>
                <c:pt idx="130">
                  <c:v>11</c:v>
                </c:pt>
                <c:pt idx="131">
                  <c:v>3</c:v>
                </c:pt>
                <c:pt idx="132">
                  <c:v>4</c:v>
                </c:pt>
                <c:pt idx="133">
                  <c:v>12</c:v>
                </c:pt>
                <c:pt idx="134">
                  <c:v>2</c:v>
                </c:pt>
                <c:pt idx="135">
                  <c:v>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'all data for charts'!#REF!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3FDF-9946-9412-4BB2FDB77490}"/>
            </c:ext>
          </c:extLst>
        </c:ser>
        <c:ser>
          <c:idx val="4"/>
          <c:order val="4"/>
          <c:spPr>
            <a:solidFill>
              <a:srgbClr val="F3CAEC"/>
            </a:solidFill>
            <a:ln>
              <a:noFill/>
            </a:ln>
            <a:effectLst/>
          </c:spPr>
          <c:invertIfNegative val="0"/>
          <c:cat>
            <c:strRef>
              <c:f>'all data for charts'!$B$100:$B$235</c:f>
              <c:strCache>
                <c:ptCount val="136"/>
                <c:pt idx="0">
                  <c:v>i</c:v>
                </c:pt>
                <c:pt idx="1">
                  <c:v>i</c:v>
                </c:pt>
                <c:pt idx="2">
                  <c:v>i</c:v>
                </c:pt>
                <c:pt idx="3">
                  <c:v>i</c:v>
                </c:pt>
                <c:pt idx="4">
                  <c:v>i</c:v>
                </c:pt>
                <c:pt idx="5">
                  <c:v>i</c:v>
                </c:pt>
                <c:pt idx="6">
                  <c:v>i</c:v>
                </c:pt>
                <c:pt idx="8">
                  <c:v>i</c:v>
                </c:pt>
                <c:pt idx="9">
                  <c:v>i</c:v>
                </c:pt>
                <c:pt idx="10">
                  <c:v>i</c:v>
                </c:pt>
                <c:pt idx="11">
                  <c:v>i</c:v>
                </c:pt>
                <c:pt idx="12">
                  <c:v>i</c:v>
                </c:pt>
                <c:pt idx="13">
                  <c:v>i</c:v>
                </c:pt>
                <c:pt idx="15">
                  <c:v>i</c:v>
                </c:pt>
                <c:pt idx="16">
                  <c:v>i</c:v>
                </c:pt>
                <c:pt idx="17">
                  <c:v>i</c:v>
                </c:pt>
                <c:pt idx="18">
                  <c:v>i</c:v>
                </c:pt>
                <c:pt idx="19">
                  <c:v>i</c:v>
                </c:pt>
                <c:pt idx="20">
                  <c:v>i</c:v>
                </c:pt>
                <c:pt idx="23">
                  <c:v>ii</c:v>
                </c:pt>
                <c:pt idx="24">
                  <c:v>ii</c:v>
                </c:pt>
                <c:pt idx="25">
                  <c:v>ii</c:v>
                </c:pt>
                <c:pt idx="26">
                  <c:v>ii</c:v>
                </c:pt>
                <c:pt idx="27">
                  <c:v>ii</c:v>
                </c:pt>
                <c:pt idx="28">
                  <c:v>ii</c:v>
                </c:pt>
                <c:pt idx="30">
                  <c:v>ii</c:v>
                </c:pt>
                <c:pt idx="31">
                  <c:v>ii</c:v>
                </c:pt>
                <c:pt idx="32">
                  <c:v>ii</c:v>
                </c:pt>
                <c:pt idx="33">
                  <c:v>ii</c:v>
                </c:pt>
                <c:pt idx="34">
                  <c:v>ii</c:v>
                </c:pt>
                <c:pt idx="35">
                  <c:v>ii</c:v>
                </c:pt>
                <c:pt idx="38">
                  <c:v>iii</c:v>
                </c:pt>
                <c:pt idx="39">
                  <c:v>iii</c:v>
                </c:pt>
                <c:pt idx="40">
                  <c:v>iii</c:v>
                </c:pt>
                <c:pt idx="41">
                  <c:v>iii</c:v>
                </c:pt>
                <c:pt idx="42">
                  <c:v>iii</c:v>
                </c:pt>
                <c:pt idx="43">
                  <c:v>iii</c:v>
                </c:pt>
                <c:pt idx="45">
                  <c:v>iii</c:v>
                </c:pt>
                <c:pt idx="46">
                  <c:v>iii</c:v>
                </c:pt>
                <c:pt idx="47">
                  <c:v>iii</c:v>
                </c:pt>
                <c:pt idx="48">
                  <c:v>iii</c:v>
                </c:pt>
                <c:pt idx="49">
                  <c:v>iii</c:v>
                </c:pt>
                <c:pt idx="50">
                  <c:v>iii</c:v>
                </c:pt>
                <c:pt idx="53">
                  <c:v>iv</c:v>
                </c:pt>
                <c:pt idx="54">
                  <c:v>iv</c:v>
                </c:pt>
                <c:pt idx="55">
                  <c:v>iv</c:v>
                </c:pt>
                <c:pt idx="56">
                  <c:v>iv</c:v>
                </c:pt>
                <c:pt idx="57">
                  <c:v>iv</c:v>
                </c:pt>
                <c:pt idx="58">
                  <c:v>iv</c:v>
                </c:pt>
                <c:pt idx="60">
                  <c:v>iv</c:v>
                </c:pt>
                <c:pt idx="61">
                  <c:v>iv</c:v>
                </c:pt>
                <c:pt idx="62">
                  <c:v>iv</c:v>
                </c:pt>
                <c:pt idx="63">
                  <c:v>iv</c:v>
                </c:pt>
                <c:pt idx="64">
                  <c:v>iv</c:v>
                </c:pt>
                <c:pt idx="65">
                  <c:v>iv</c:v>
                </c:pt>
                <c:pt idx="68">
                  <c:v>v</c:v>
                </c:pt>
                <c:pt idx="70">
                  <c:v>v</c:v>
                </c:pt>
                <c:pt idx="71">
                  <c:v>v</c:v>
                </c:pt>
                <c:pt idx="72">
                  <c:v>v</c:v>
                </c:pt>
                <c:pt idx="73">
                  <c:v>v</c:v>
                </c:pt>
                <c:pt idx="74">
                  <c:v>v</c:v>
                </c:pt>
                <c:pt idx="76">
                  <c:v>v </c:v>
                </c:pt>
                <c:pt idx="77">
                  <c:v>v </c:v>
                </c:pt>
                <c:pt idx="78">
                  <c:v>v </c:v>
                </c:pt>
                <c:pt idx="79">
                  <c:v>v </c:v>
                </c:pt>
                <c:pt idx="80">
                  <c:v>v </c:v>
                </c:pt>
                <c:pt idx="81">
                  <c:v>v </c:v>
                </c:pt>
                <c:pt idx="84">
                  <c:v>vi</c:v>
                </c:pt>
                <c:pt idx="86">
                  <c:v>vi</c:v>
                </c:pt>
                <c:pt idx="87">
                  <c:v>vi</c:v>
                </c:pt>
                <c:pt idx="88">
                  <c:v>vi</c:v>
                </c:pt>
                <c:pt idx="89">
                  <c:v>vi</c:v>
                </c:pt>
                <c:pt idx="90">
                  <c:v>vi</c:v>
                </c:pt>
                <c:pt idx="91">
                  <c:v>vi</c:v>
                </c:pt>
                <c:pt idx="93">
                  <c:v>vi</c:v>
                </c:pt>
                <c:pt idx="94">
                  <c:v>vi</c:v>
                </c:pt>
                <c:pt idx="95">
                  <c:v>vi</c:v>
                </c:pt>
                <c:pt idx="96">
                  <c:v>vi</c:v>
                </c:pt>
                <c:pt idx="97">
                  <c:v>vi</c:v>
                </c:pt>
                <c:pt idx="98">
                  <c:v>vi</c:v>
                </c:pt>
                <c:pt idx="101">
                  <c:v>vii</c:v>
                </c:pt>
                <c:pt idx="102">
                  <c:v>vii</c:v>
                </c:pt>
                <c:pt idx="103">
                  <c:v>vii</c:v>
                </c:pt>
                <c:pt idx="104">
                  <c:v>vii</c:v>
                </c:pt>
                <c:pt idx="105">
                  <c:v>vii</c:v>
                </c:pt>
                <c:pt idx="106">
                  <c:v>vii</c:v>
                </c:pt>
                <c:pt idx="108">
                  <c:v>vii</c:v>
                </c:pt>
                <c:pt idx="109">
                  <c:v>vii</c:v>
                </c:pt>
                <c:pt idx="110">
                  <c:v>vii</c:v>
                </c:pt>
                <c:pt idx="111">
                  <c:v>vii</c:v>
                </c:pt>
                <c:pt idx="112">
                  <c:v>vii</c:v>
                </c:pt>
                <c:pt idx="113">
                  <c:v>vii</c:v>
                </c:pt>
                <c:pt idx="115">
                  <c:v>vii</c:v>
                </c:pt>
                <c:pt idx="116">
                  <c:v>vii</c:v>
                </c:pt>
                <c:pt idx="117">
                  <c:v>vii</c:v>
                </c:pt>
                <c:pt idx="118">
                  <c:v>vii</c:v>
                </c:pt>
                <c:pt idx="119">
                  <c:v>vii</c:v>
                </c:pt>
                <c:pt idx="120">
                  <c:v>vii</c:v>
                </c:pt>
                <c:pt idx="123">
                  <c:v>viii</c:v>
                </c:pt>
                <c:pt idx="124">
                  <c:v>viii</c:v>
                </c:pt>
                <c:pt idx="125">
                  <c:v>viii</c:v>
                </c:pt>
                <c:pt idx="126">
                  <c:v>viii</c:v>
                </c:pt>
                <c:pt idx="127">
                  <c:v>viii</c:v>
                </c:pt>
                <c:pt idx="128">
                  <c:v>viii</c:v>
                </c:pt>
                <c:pt idx="130">
                  <c:v>viii</c:v>
                </c:pt>
                <c:pt idx="131">
                  <c:v>viii</c:v>
                </c:pt>
                <c:pt idx="132">
                  <c:v>viii</c:v>
                </c:pt>
                <c:pt idx="133">
                  <c:v>viii</c:v>
                </c:pt>
                <c:pt idx="134">
                  <c:v>viii</c:v>
                </c:pt>
                <c:pt idx="135">
                  <c:v>viii</c:v>
                </c:pt>
              </c:strCache>
            </c:strRef>
          </c:cat>
          <c:val>
            <c:numRef>
              <c:f>'all data for charts'!$G$100:$G$235</c:f>
              <c:numCache>
                <c:formatCode>General</c:formatCode>
                <c:ptCount val="136"/>
                <c:pt idx="0">
                  <c:v>8</c:v>
                </c:pt>
                <c:pt idx="1">
                  <c:v>10</c:v>
                </c:pt>
                <c:pt idx="2">
                  <c:v>11</c:v>
                </c:pt>
                <c:pt idx="3">
                  <c:v>11</c:v>
                </c:pt>
                <c:pt idx="4">
                  <c:v>9</c:v>
                </c:pt>
                <c:pt idx="5">
                  <c:v>12</c:v>
                </c:pt>
                <c:pt idx="6">
                  <c:v>221</c:v>
                </c:pt>
                <c:pt idx="8">
                  <c:v>11</c:v>
                </c:pt>
                <c:pt idx="9">
                  <c:v>5</c:v>
                </c:pt>
                <c:pt idx="10">
                  <c:v>6</c:v>
                </c:pt>
                <c:pt idx="11">
                  <c:v>5</c:v>
                </c:pt>
                <c:pt idx="12">
                  <c:v>6</c:v>
                </c:pt>
                <c:pt idx="13">
                  <c:v>8</c:v>
                </c:pt>
                <c:pt idx="15">
                  <c:v>8</c:v>
                </c:pt>
                <c:pt idx="16">
                  <c:v>7</c:v>
                </c:pt>
                <c:pt idx="17">
                  <c:v>11</c:v>
                </c:pt>
                <c:pt idx="18">
                  <c:v>10</c:v>
                </c:pt>
                <c:pt idx="19">
                  <c:v>8</c:v>
                </c:pt>
                <c:pt idx="20">
                  <c:v>5</c:v>
                </c:pt>
                <c:pt idx="23">
                  <c:v>10</c:v>
                </c:pt>
                <c:pt idx="24">
                  <c:v>8</c:v>
                </c:pt>
                <c:pt idx="25">
                  <c:v>10</c:v>
                </c:pt>
                <c:pt idx="26">
                  <c:v>8</c:v>
                </c:pt>
                <c:pt idx="27">
                  <c:v>8</c:v>
                </c:pt>
                <c:pt idx="28">
                  <c:v>7</c:v>
                </c:pt>
                <c:pt idx="30">
                  <c:v>10</c:v>
                </c:pt>
                <c:pt idx="31">
                  <c:v>10</c:v>
                </c:pt>
                <c:pt idx="32">
                  <c:v>9</c:v>
                </c:pt>
                <c:pt idx="33">
                  <c:v>6</c:v>
                </c:pt>
                <c:pt idx="34">
                  <c:v>8</c:v>
                </c:pt>
                <c:pt idx="35">
                  <c:v>8</c:v>
                </c:pt>
                <c:pt idx="38">
                  <c:v>8</c:v>
                </c:pt>
                <c:pt idx="39">
                  <c:v>9</c:v>
                </c:pt>
                <c:pt idx="40">
                  <c:v>6</c:v>
                </c:pt>
                <c:pt idx="41">
                  <c:v>7</c:v>
                </c:pt>
                <c:pt idx="42">
                  <c:v>11</c:v>
                </c:pt>
                <c:pt idx="43">
                  <c:v>11</c:v>
                </c:pt>
                <c:pt idx="45">
                  <c:v>8</c:v>
                </c:pt>
                <c:pt idx="46">
                  <c:v>11</c:v>
                </c:pt>
                <c:pt idx="47">
                  <c:v>11</c:v>
                </c:pt>
                <c:pt idx="48">
                  <c:v>7</c:v>
                </c:pt>
                <c:pt idx="49">
                  <c:v>7</c:v>
                </c:pt>
                <c:pt idx="50">
                  <c:v>10</c:v>
                </c:pt>
                <c:pt idx="53">
                  <c:v>33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9</c:v>
                </c:pt>
                <c:pt idx="58">
                  <c:v>12</c:v>
                </c:pt>
                <c:pt idx="60">
                  <c:v>25</c:v>
                </c:pt>
                <c:pt idx="61">
                  <c:v>11</c:v>
                </c:pt>
                <c:pt idx="62">
                  <c:v>10</c:v>
                </c:pt>
                <c:pt idx="63">
                  <c:v>10</c:v>
                </c:pt>
                <c:pt idx="64">
                  <c:v>31</c:v>
                </c:pt>
                <c:pt idx="65">
                  <c:v>10</c:v>
                </c:pt>
                <c:pt idx="68">
                  <c:v>10</c:v>
                </c:pt>
                <c:pt idx="70">
                  <c:v>14</c:v>
                </c:pt>
                <c:pt idx="71">
                  <c:v>9</c:v>
                </c:pt>
                <c:pt idx="72">
                  <c:v>9</c:v>
                </c:pt>
                <c:pt idx="73">
                  <c:v>11</c:v>
                </c:pt>
                <c:pt idx="74">
                  <c:v>11</c:v>
                </c:pt>
                <c:pt idx="76">
                  <c:v>14</c:v>
                </c:pt>
                <c:pt idx="77">
                  <c:v>13</c:v>
                </c:pt>
                <c:pt idx="78">
                  <c:v>11</c:v>
                </c:pt>
                <c:pt idx="79">
                  <c:v>12</c:v>
                </c:pt>
                <c:pt idx="80">
                  <c:v>10</c:v>
                </c:pt>
                <c:pt idx="81">
                  <c:v>7</c:v>
                </c:pt>
                <c:pt idx="84">
                  <c:v>9</c:v>
                </c:pt>
                <c:pt idx="86">
                  <c:v>12</c:v>
                </c:pt>
                <c:pt idx="87">
                  <c:v>20</c:v>
                </c:pt>
                <c:pt idx="88">
                  <c:v>6</c:v>
                </c:pt>
                <c:pt idx="89">
                  <c:v>11</c:v>
                </c:pt>
                <c:pt idx="90">
                  <c:v>8</c:v>
                </c:pt>
                <c:pt idx="91">
                  <c:v>9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9</c:v>
                </c:pt>
                <c:pt idx="97">
                  <c:v>6</c:v>
                </c:pt>
                <c:pt idx="98">
                  <c:v>9</c:v>
                </c:pt>
                <c:pt idx="101">
                  <c:v>12</c:v>
                </c:pt>
                <c:pt idx="102">
                  <c:v>9</c:v>
                </c:pt>
                <c:pt idx="103">
                  <c:v>7</c:v>
                </c:pt>
                <c:pt idx="104">
                  <c:v>12</c:v>
                </c:pt>
                <c:pt idx="105">
                  <c:v>10</c:v>
                </c:pt>
                <c:pt idx="106">
                  <c:v>8</c:v>
                </c:pt>
                <c:pt idx="108">
                  <c:v>16</c:v>
                </c:pt>
                <c:pt idx="109">
                  <c:v>14</c:v>
                </c:pt>
                <c:pt idx="110">
                  <c:v>10</c:v>
                </c:pt>
                <c:pt idx="111">
                  <c:v>7</c:v>
                </c:pt>
                <c:pt idx="112">
                  <c:v>7</c:v>
                </c:pt>
                <c:pt idx="113">
                  <c:v>8</c:v>
                </c:pt>
                <c:pt idx="115">
                  <c:v>6</c:v>
                </c:pt>
                <c:pt idx="116">
                  <c:v>10</c:v>
                </c:pt>
                <c:pt idx="117">
                  <c:v>9</c:v>
                </c:pt>
                <c:pt idx="118">
                  <c:v>7</c:v>
                </c:pt>
                <c:pt idx="119">
                  <c:v>9</c:v>
                </c:pt>
                <c:pt idx="120">
                  <c:v>11</c:v>
                </c:pt>
                <c:pt idx="123">
                  <c:v>10</c:v>
                </c:pt>
                <c:pt idx="124">
                  <c:v>17</c:v>
                </c:pt>
                <c:pt idx="125">
                  <c:v>12</c:v>
                </c:pt>
                <c:pt idx="126">
                  <c:v>8</c:v>
                </c:pt>
                <c:pt idx="127">
                  <c:v>10</c:v>
                </c:pt>
                <c:pt idx="128">
                  <c:v>13</c:v>
                </c:pt>
                <c:pt idx="130">
                  <c:v>8</c:v>
                </c:pt>
                <c:pt idx="131">
                  <c:v>13</c:v>
                </c:pt>
                <c:pt idx="132">
                  <c:v>11</c:v>
                </c:pt>
                <c:pt idx="133">
                  <c:v>9</c:v>
                </c:pt>
                <c:pt idx="134">
                  <c:v>8</c:v>
                </c:pt>
                <c:pt idx="135">
                  <c:v>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'all data for charts'!#REF!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3FDF-9946-9412-4BB2FDB77490}"/>
            </c:ext>
          </c:extLst>
        </c:ser>
        <c:ser>
          <c:idx val="5"/>
          <c:order val="5"/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'all data for charts'!$B$100:$B$235</c:f>
              <c:strCache>
                <c:ptCount val="136"/>
                <c:pt idx="0">
                  <c:v>i</c:v>
                </c:pt>
                <c:pt idx="1">
                  <c:v>i</c:v>
                </c:pt>
                <c:pt idx="2">
                  <c:v>i</c:v>
                </c:pt>
                <c:pt idx="3">
                  <c:v>i</c:v>
                </c:pt>
                <c:pt idx="4">
                  <c:v>i</c:v>
                </c:pt>
                <c:pt idx="5">
                  <c:v>i</c:v>
                </c:pt>
                <c:pt idx="6">
                  <c:v>i</c:v>
                </c:pt>
                <c:pt idx="8">
                  <c:v>i</c:v>
                </c:pt>
                <c:pt idx="9">
                  <c:v>i</c:v>
                </c:pt>
                <c:pt idx="10">
                  <c:v>i</c:v>
                </c:pt>
                <c:pt idx="11">
                  <c:v>i</c:v>
                </c:pt>
                <c:pt idx="12">
                  <c:v>i</c:v>
                </c:pt>
                <c:pt idx="13">
                  <c:v>i</c:v>
                </c:pt>
                <c:pt idx="15">
                  <c:v>i</c:v>
                </c:pt>
                <c:pt idx="16">
                  <c:v>i</c:v>
                </c:pt>
                <c:pt idx="17">
                  <c:v>i</c:v>
                </c:pt>
                <c:pt idx="18">
                  <c:v>i</c:v>
                </c:pt>
                <c:pt idx="19">
                  <c:v>i</c:v>
                </c:pt>
                <c:pt idx="20">
                  <c:v>i</c:v>
                </c:pt>
                <c:pt idx="23">
                  <c:v>ii</c:v>
                </c:pt>
                <c:pt idx="24">
                  <c:v>ii</c:v>
                </c:pt>
                <c:pt idx="25">
                  <c:v>ii</c:v>
                </c:pt>
                <c:pt idx="26">
                  <c:v>ii</c:v>
                </c:pt>
                <c:pt idx="27">
                  <c:v>ii</c:v>
                </c:pt>
                <c:pt idx="28">
                  <c:v>ii</c:v>
                </c:pt>
                <c:pt idx="30">
                  <c:v>ii</c:v>
                </c:pt>
                <c:pt idx="31">
                  <c:v>ii</c:v>
                </c:pt>
                <c:pt idx="32">
                  <c:v>ii</c:v>
                </c:pt>
                <c:pt idx="33">
                  <c:v>ii</c:v>
                </c:pt>
                <c:pt idx="34">
                  <c:v>ii</c:v>
                </c:pt>
                <c:pt idx="35">
                  <c:v>ii</c:v>
                </c:pt>
                <c:pt idx="38">
                  <c:v>iii</c:v>
                </c:pt>
                <c:pt idx="39">
                  <c:v>iii</c:v>
                </c:pt>
                <c:pt idx="40">
                  <c:v>iii</c:v>
                </c:pt>
                <c:pt idx="41">
                  <c:v>iii</c:v>
                </c:pt>
                <c:pt idx="42">
                  <c:v>iii</c:v>
                </c:pt>
                <c:pt idx="43">
                  <c:v>iii</c:v>
                </c:pt>
                <c:pt idx="45">
                  <c:v>iii</c:v>
                </c:pt>
                <c:pt idx="46">
                  <c:v>iii</c:v>
                </c:pt>
                <c:pt idx="47">
                  <c:v>iii</c:v>
                </c:pt>
                <c:pt idx="48">
                  <c:v>iii</c:v>
                </c:pt>
                <c:pt idx="49">
                  <c:v>iii</c:v>
                </c:pt>
                <c:pt idx="50">
                  <c:v>iii</c:v>
                </c:pt>
                <c:pt idx="53">
                  <c:v>iv</c:v>
                </c:pt>
                <c:pt idx="54">
                  <c:v>iv</c:v>
                </c:pt>
                <c:pt idx="55">
                  <c:v>iv</c:v>
                </c:pt>
                <c:pt idx="56">
                  <c:v>iv</c:v>
                </c:pt>
                <c:pt idx="57">
                  <c:v>iv</c:v>
                </c:pt>
                <c:pt idx="58">
                  <c:v>iv</c:v>
                </c:pt>
                <c:pt idx="60">
                  <c:v>iv</c:v>
                </c:pt>
                <c:pt idx="61">
                  <c:v>iv</c:v>
                </c:pt>
                <c:pt idx="62">
                  <c:v>iv</c:v>
                </c:pt>
                <c:pt idx="63">
                  <c:v>iv</c:v>
                </c:pt>
                <c:pt idx="64">
                  <c:v>iv</c:v>
                </c:pt>
                <c:pt idx="65">
                  <c:v>iv</c:v>
                </c:pt>
                <c:pt idx="68">
                  <c:v>v</c:v>
                </c:pt>
                <c:pt idx="70">
                  <c:v>v</c:v>
                </c:pt>
                <c:pt idx="71">
                  <c:v>v</c:v>
                </c:pt>
                <c:pt idx="72">
                  <c:v>v</c:v>
                </c:pt>
                <c:pt idx="73">
                  <c:v>v</c:v>
                </c:pt>
                <c:pt idx="74">
                  <c:v>v</c:v>
                </c:pt>
                <c:pt idx="76">
                  <c:v>v </c:v>
                </c:pt>
                <c:pt idx="77">
                  <c:v>v </c:v>
                </c:pt>
                <c:pt idx="78">
                  <c:v>v </c:v>
                </c:pt>
                <c:pt idx="79">
                  <c:v>v </c:v>
                </c:pt>
                <c:pt idx="80">
                  <c:v>v </c:v>
                </c:pt>
                <c:pt idx="81">
                  <c:v>v </c:v>
                </c:pt>
                <c:pt idx="84">
                  <c:v>vi</c:v>
                </c:pt>
                <c:pt idx="86">
                  <c:v>vi</c:v>
                </c:pt>
                <c:pt idx="87">
                  <c:v>vi</c:v>
                </c:pt>
                <c:pt idx="88">
                  <c:v>vi</c:v>
                </c:pt>
                <c:pt idx="89">
                  <c:v>vi</c:v>
                </c:pt>
                <c:pt idx="90">
                  <c:v>vi</c:v>
                </c:pt>
                <c:pt idx="91">
                  <c:v>vi</c:v>
                </c:pt>
                <c:pt idx="93">
                  <c:v>vi</c:v>
                </c:pt>
                <c:pt idx="94">
                  <c:v>vi</c:v>
                </c:pt>
                <c:pt idx="95">
                  <c:v>vi</c:v>
                </c:pt>
                <c:pt idx="96">
                  <c:v>vi</c:v>
                </c:pt>
                <c:pt idx="97">
                  <c:v>vi</c:v>
                </c:pt>
                <c:pt idx="98">
                  <c:v>vi</c:v>
                </c:pt>
                <c:pt idx="101">
                  <c:v>vii</c:v>
                </c:pt>
                <c:pt idx="102">
                  <c:v>vii</c:v>
                </c:pt>
                <c:pt idx="103">
                  <c:v>vii</c:v>
                </c:pt>
                <c:pt idx="104">
                  <c:v>vii</c:v>
                </c:pt>
                <c:pt idx="105">
                  <c:v>vii</c:v>
                </c:pt>
                <c:pt idx="106">
                  <c:v>vii</c:v>
                </c:pt>
                <c:pt idx="108">
                  <c:v>vii</c:v>
                </c:pt>
                <c:pt idx="109">
                  <c:v>vii</c:v>
                </c:pt>
                <c:pt idx="110">
                  <c:v>vii</c:v>
                </c:pt>
                <c:pt idx="111">
                  <c:v>vii</c:v>
                </c:pt>
                <c:pt idx="112">
                  <c:v>vii</c:v>
                </c:pt>
                <c:pt idx="113">
                  <c:v>vii</c:v>
                </c:pt>
                <c:pt idx="115">
                  <c:v>vii</c:v>
                </c:pt>
                <c:pt idx="116">
                  <c:v>vii</c:v>
                </c:pt>
                <c:pt idx="117">
                  <c:v>vii</c:v>
                </c:pt>
                <c:pt idx="118">
                  <c:v>vii</c:v>
                </c:pt>
                <c:pt idx="119">
                  <c:v>vii</c:v>
                </c:pt>
                <c:pt idx="120">
                  <c:v>vii</c:v>
                </c:pt>
                <c:pt idx="123">
                  <c:v>viii</c:v>
                </c:pt>
                <c:pt idx="124">
                  <c:v>viii</c:v>
                </c:pt>
                <c:pt idx="125">
                  <c:v>viii</c:v>
                </c:pt>
                <c:pt idx="126">
                  <c:v>viii</c:v>
                </c:pt>
                <c:pt idx="127">
                  <c:v>viii</c:v>
                </c:pt>
                <c:pt idx="128">
                  <c:v>viii</c:v>
                </c:pt>
                <c:pt idx="130">
                  <c:v>viii</c:v>
                </c:pt>
                <c:pt idx="131">
                  <c:v>viii</c:v>
                </c:pt>
                <c:pt idx="132">
                  <c:v>viii</c:v>
                </c:pt>
                <c:pt idx="133">
                  <c:v>viii</c:v>
                </c:pt>
                <c:pt idx="134">
                  <c:v>viii</c:v>
                </c:pt>
                <c:pt idx="135">
                  <c:v>viii</c:v>
                </c:pt>
              </c:strCache>
            </c:strRef>
          </c:cat>
          <c:val>
            <c:numRef>
              <c:f>'all data for charts'!$H$100:$H$235</c:f>
              <c:numCache>
                <c:formatCode>General</c:formatCode>
                <c:ptCount val="136"/>
                <c:pt idx="0">
                  <c:v>8</c:v>
                </c:pt>
                <c:pt idx="1">
                  <c:v>2</c:v>
                </c:pt>
                <c:pt idx="2">
                  <c:v>15</c:v>
                </c:pt>
                <c:pt idx="3">
                  <c:v>11</c:v>
                </c:pt>
                <c:pt idx="4">
                  <c:v>8</c:v>
                </c:pt>
                <c:pt idx="5">
                  <c:v>9</c:v>
                </c:pt>
                <c:pt idx="6">
                  <c:v>9</c:v>
                </c:pt>
                <c:pt idx="8">
                  <c:v>5</c:v>
                </c:pt>
                <c:pt idx="9">
                  <c:v>8</c:v>
                </c:pt>
                <c:pt idx="10">
                  <c:v>9</c:v>
                </c:pt>
                <c:pt idx="11">
                  <c:v>2</c:v>
                </c:pt>
                <c:pt idx="12">
                  <c:v>2</c:v>
                </c:pt>
                <c:pt idx="13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6</c:v>
                </c:pt>
                <c:pt idx="18">
                  <c:v>2</c:v>
                </c:pt>
                <c:pt idx="19">
                  <c:v>12</c:v>
                </c:pt>
                <c:pt idx="20">
                  <c:v>3</c:v>
                </c:pt>
                <c:pt idx="23">
                  <c:v>17</c:v>
                </c:pt>
                <c:pt idx="24">
                  <c:v>3</c:v>
                </c:pt>
                <c:pt idx="25">
                  <c:v>10</c:v>
                </c:pt>
                <c:pt idx="26">
                  <c:v>1</c:v>
                </c:pt>
                <c:pt idx="27">
                  <c:v>5</c:v>
                </c:pt>
                <c:pt idx="28">
                  <c:v>2</c:v>
                </c:pt>
                <c:pt idx="30">
                  <c:v>6</c:v>
                </c:pt>
                <c:pt idx="31">
                  <c:v>14</c:v>
                </c:pt>
                <c:pt idx="32">
                  <c:v>4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8">
                  <c:v>2</c:v>
                </c:pt>
                <c:pt idx="39">
                  <c:v>0</c:v>
                </c:pt>
                <c:pt idx="40">
                  <c:v>11</c:v>
                </c:pt>
                <c:pt idx="41">
                  <c:v>0</c:v>
                </c:pt>
                <c:pt idx="42">
                  <c:v>4</c:v>
                </c:pt>
                <c:pt idx="43">
                  <c:v>15</c:v>
                </c:pt>
                <c:pt idx="45">
                  <c:v>11</c:v>
                </c:pt>
                <c:pt idx="46">
                  <c:v>10</c:v>
                </c:pt>
                <c:pt idx="47">
                  <c:v>10</c:v>
                </c:pt>
                <c:pt idx="48">
                  <c:v>11</c:v>
                </c:pt>
                <c:pt idx="49">
                  <c:v>1</c:v>
                </c:pt>
                <c:pt idx="50">
                  <c:v>9</c:v>
                </c:pt>
                <c:pt idx="53">
                  <c:v>5</c:v>
                </c:pt>
                <c:pt idx="54">
                  <c:v>6</c:v>
                </c:pt>
                <c:pt idx="55">
                  <c:v>13</c:v>
                </c:pt>
                <c:pt idx="56">
                  <c:v>12</c:v>
                </c:pt>
                <c:pt idx="57">
                  <c:v>5</c:v>
                </c:pt>
                <c:pt idx="58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11</c:v>
                </c:pt>
                <c:pt idx="63">
                  <c:v>14</c:v>
                </c:pt>
                <c:pt idx="64">
                  <c:v>18</c:v>
                </c:pt>
                <c:pt idx="65">
                  <c:v>6</c:v>
                </c:pt>
                <c:pt idx="68">
                  <c:v>11</c:v>
                </c:pt>
                <c:pt idx="70">
                  <c:v>10</c:v>
                </c:pt>
                <c:pt idx="71">
                  <c:v>2</c:v>
                </c:pt>
                <c:pt idx="72">
                  <c:v>8</c:v>
                </c:pt>
                <c:pt idx="73">
                  <c:v>8</c:v>
                </c:pt>
                <c:pt idx="74">
                  <c:v>3</c:v>
                </c:pt>
                <c:pt idx="76">
                  <c:v>17</c:v>
                </c:pt>
                <c:pt idx="77">
                  <c:v>10</c:v>
                </c:pt>
                <c:pt idx="78">
                  <c:v>22</c:v>
                </c:pt>
                <c:pt idx="79">
                  <c:v>10</c:v>
                </c:pt>
                <c:pt idx="80">
                  <c:v>10</c:v>
                </c:pt>
                <c:pt idx="81">
                  <c:v>1</c:v>
                </c:pt>
                <c:pt idx="84">
                  <c:v>5</c:v>
                </c:pt>
                <c:pt idx="86">
                  <c:v>5</c:v>
                </c:pt>
                <c:pt idx="87">
                  <c:v>10</c:v>
                </c:pt>
                <c:pt idx="88">
                  <c:v>4</c:v>
                </c:pt>
                <c:pt idx="89">
                  <c:v>5</c:v>
                </c:pt>
                <c:pt idx="90">
                  <c:v>2</c:v>
                </c:pt>
                <c:pt idx="91">
                  <c:v>9</c:v>
                </c:pt>
                <c:pt idx="93">
                  <c:v>4</c:v>
                </c:pt>
                <c:pt idx="94">
                  <c:v>5</c:v>
                </c:pt>
                <c:pt idx="95">
                  <c:v>2</c:v>
                </c:pt>
                <c:pt idx="96">
                  <c:v>1</c:v>
                </c:pt>
                <c:pt idx="97">
                  <c:v>9</c:v>
                </c:pt>
                <c:pt idx="98">
                  <c:v>5</c:v>
                </c:pt>
                <c:pt idx="101">
                  <c:v>11</c:v>
                </c:pt>
                <c:pt idx="102">
                  <c:v>3</c:v>
                </c:pt>
                <c:pt idx="103">
                  <c:v>5</c:v>
                </c:pt>
                <c:pt idx="104">
                  <c:v>13</c:v>
                </c:pt>
                <c:pt idx="105">
                  <c:v>8</c:v>
                </c:pt>
                <c:pt idx="106">
                  <c:v>2</c:v>
                </c:pt>
                <c:pt idx="108">
                  <c:v>11</c:v>
                </c:pt>
                <c:pt idx="109">
                  <c:v>8</c:v>
                </c:pt>
                <c:pt idx="110">
                  <c:v>10</c:v>
                </c:pt>
                <c:pt idx="111">
                  <c:v>0</c:v>
                </c:pt>
                <c:pt idx="112">
                  <c:v>1</c:v>
                </c:pt>
                <c:pt idx="113">
                  <c:v>5</c:v>
                </c:pt>
                <c:pt idx="115">
                  <c:v>4</c:v>
                </c:pt>
                <c:pt idx="116">
                  <c:v>7</c:v>
                </c:pt>
                <c:pt idx="117">
                  <c:v>4</c:v>
                </c:pt>
                <c:pt idx="118">
                  <c:v>1</c:v>
                </c:pt>
                <c:pt idx="119">
                  <c:v>8</c:v>
                </c:pt>
                <c:pt idx="120">
                  <c:v>13</c:v>
                </c:pt>
                <c:pt idx="123">
                  <c:v>3</c:v>
                </c:pt>
                <c:pt idx="124">
                  <c:v>14</c:v>
                </c:pt>
                <c:pt idx="125">
                  <c:v>9</c:v>
                </c:pt>
                <c:pt idx="126">
                  <c:v>5</c:v>
                </c:pt>
                <c:pt idx="127">
                  <c:v>10</c:v>
                </c:pt>
                <c:pt idx="128">
                  <c:v>8</c:v>
                </c:pt>
                <c:pt idx="130">
                  <c:v>8</c:v>
                </c:pt>
                <c:pt idx="131">
                  <c:v>5</c:v>
                </c:pt>
                <c:pt idx="132">
                  <c:v>2</c:v>
                </c:pt>
                <c:pt idx="133">
                  <c:v>3</c:v>
                </c:pt>
                <c:pt idx="134">
                  <c:v>2</c:v>
                </c:pt>
                <c:pt idx="135">
                  <c:v>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'all data for charts'!#REF!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3FDF-9946-9412-4BB2FDB77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5159487"/>
        <c:axId val="1299304959"/>
      </c:barChart>
      <c:catAx>
        <c:axId val="6151594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304959"/>
        <c:crosses val="autoZero"/>
        <c:auto val="1"/>
        <c:lblAlgn val="ctr"/>
        <c:lblOffset val="100"/>
        <c:noMultiLvlLbl val="0"/>
      </c:catAx>
      <c:valAx>
        <c:axId val="1299304959"/>
        <c:scaling>
          <c:orientation val="minMax"/>
          <c:max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159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T. mirus expression data with outliers removed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'all data outliers removed'!$N$1</c:f>
              <c:strCache>
                <c:ptCount val="1"/>
                <c:pt idx="0">
                  <c:v>both dubius alleles silenced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'all data outliers removed'!$M$2:$M$225</c:f>
              <c:strCache>
                <c:ptCount val="224"/>
                <c:pt idx="0">
                  <c:v>E</c:v>
                </c:pt>
                <c:pt idx="1">
                  <c:v>E</c:v>
                </c:pt>
                <c:pt idx="2">
                  <c:v>E</c:v>
                </c:pt>
                <c:pt idx="3">
                  <c:v>E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F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F</c:v>
                </c:pt>
                <c:pt idx="24">
                  <c:v>F</c:v>
                </c:pt>
                <c:pt idx="25">
                  <c:v>F</c:v>
                </c:pt>
                <c:pt idx="28">
                  <c:v>G</c:v>
                </c:pt>
                <c:pt idx="29">
                  <c:v>G</c:v>
                </c:pt>
                <c:pt idx="30">
                  <c:v>G</c:v>
                </c:pt>
                <c:pt idx="31">
                  <c:v>G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38">
                  <c:v>G</c:v>
                </c:pt>
                <c:pt idx="39">
                  <c:v>G</c:v>
                </c:pt>
                <c:pt idx="42">
                  <c:v>J</c:v>
                </c:pt>
                <c:pt idx="43">
                  <c:v>J</c:v>
                </c:pt>
                <c:pt idx="44">
                  <c:v>J</c:v>
                </c:pt>
                <c:pt idx="45">
                  <c:v>J</c:v>
                </c:pt>
                <c:pt idx="46">
                  <c:v>J</c:v>
                </c:pt>
                <c:pt idx="47">
                  <c:v>J</c:v>
                </c:pt>
                <c:pt idx="48">
                  <c:v>J</c:v>
                </c:pt>
                <c:pt idx="49">
                  <c:v>J</c:v>
                </c:pt>
                <c:pt idx="50">
                  <c:v>J</c:v>
                </c:pt>
                <c:pt idx="51">
                  <c:v>J</c:v>
                </c:pt>
                <c:pt idx="54">
                  <c:v>K</c:v>
                </c:pt>
                <c:pt idx="55">
                  <c:v>K</c:v>
                </c:pt>
                <c:pt idx="56">
                  <c:v>K</c:v>
                </c:pt>
                <c:pt idx="57">
                  <c:v>K</c:v>
                </c:pt>
                <c:pt idx="58">
                  <c:v>K</c:v>
                </c:pt>
                <c:pt idx="59">
                  <c:v>K</c:v>
                </c:pt>
                <c:pt idx="60">
                  <c:v>K</c:v>
                </c:pt>
                <c:pt idx="61">
                  <c:v>K</c:v>
                </c:pt>
                <c:pt idx="62">
                  <c:v>K</c:v>
                </c:pt>
                <c:pt idx="63">
                  <c:v>K</c:v>
                </c:pt>
                <c:pt idx="64">
                  <c:v>K</c:v>
                </c:pt>
                <c:pt idx="65">
                  <c:v>K</c:v>
                </c:pt>
                <c:pt idx="68">
                  <c:v>L</c:v>
                </c:pt>
                <c:pt idx="69">
                  <c:v>L</c:v>
                </c:pt>
                <c:pt idx="70">
                  <c:v>L</c:v>
                </c:pt>
                <c:pt idx="71">
                  <c:v>L</c:v>
                </c:pt>
                <c:pt idx="72">
                  <c:v>L</c:v>
                </c:pt>
                <c:pt idx="73">
                  <c:v>L</c:v>
                </c:pt>
                <c:pt idx="74">
                  <c:v>L</c:v>
                </c:pt>
                <c:pt idx="75">
                  <c:v>L</c:v>
                </c:pt>
                <c:pt idx="76">
                  <c:v>L</c:v>
                </c:pt>
                <c:pt idx="77">
                  <c:v>L</c:v>
                </c:pt>
                <c:pt idx="78">
                  <c:v>L</c:v>
                </c:pt>
                <c:pt idx="81">
                  <c:v>M</c:v>
                </c:pt>
                <c:pt idx="82">
                  <c:v>M</c:v>
                </c:pt>
                <c:pt idx="83">
                  <c:v>M</c:v>
                </c:pt>
                <c:pt idx="84">
                  <c:v>M</c:v>
                </c:pt>
                <c:pt idx="85">
                  <c:v>M</c:v>
                </c:pt>
                <c:pt idx="86">
                  <c:v>M</c:v>
                </c:pt>
                <c:pt idx="87">
                  <c:v>M</c:v>
                </c:pt>
                <c:pt idx="90">
                  <c:v>i</c:v>
                </c:pt>
                <c:pt idx="91">
                  <c:v>i</c:v>
                </c:pt>
                <c:pt idx="92">
                  <c:v>i</c:v>
                </c:pt>
                <c:pt idx="93">
                  <c:v>i</c:v>
                </c:pt>
                <c:pt idx="94">
                  <c:v>i</c:v>
                </c:pt>
                <c:pt idx="95">
                  <c:v>i</c:v>
                </c:pt>
                <c:pt idx="97">
                  <c:v>i</c:v>
                </c:pt>
                <c:pt idx="98">
                  <c:v>i</c:v>
                </c:pt>
                <c:pt idx="99">
                  <c:v>i</c:v>
                </c:pt>
                <c:pt idx="100">
                  <c:v>i</c:v>
                </c:pt>
                <c:pt idx="101">
                  <c:v>i</c:v>
                </c:pt>
                <c:pt idx="102">
                  <c:v>i</c:v>
                </c:pt>
                <c:pt idx="104">
                  <c:v>i</c:v>
                </c:pt>
                <c:pt idx="105">
                  <c:v>i</c:v>
                </c:pt>
                <c:pt idx="106">
                  <c:v>i</c:v>
                </c:pt>
                <c:pt idx="107">
                  <c:v>i</c:v>
                </c:pt>
                <c:pt idx="108">
                  <c:v>i</c:v>
                </c:pt>
                <c:pt idx="109">
                  <c:v>i</c:v>
                </c:pt>
                <c:pt idx="112">
                  <c:v>ii</c:v>
                </c:pt>
                <c:pt idx="113">
                  <c:v>ii</c:v>
                </c:pt>
                <c:pt idx="114">
                  <c:v>ii</c:v>
                </c:pt>
                <c:pt idx="115">
                  <c:v>ii</c:v>
                </c:pt>
                <c:pt idx="116">
                  <c:v>ii</c:v>
                </c:pt>
                <c:pt idx="117">
                  <c:v>ii</c:v>
                </c:pt>
                <c:pt idx="119">
                  <c:v>ii</c:v>
                </c:pt>
                <c:pt idx="120">
                  <c:v>ii</c:v>
                </c:pt>
                <c:pt idx="121">
                  <c:v>ii</c:v>
                </c:pt>
                <c:pt idx="122">
                  <c:v>ii</c:v>
                </c:pt>
                <c:pt idx="123">
                  <c:v>ii</c:v>
                </c:pt>
                <c:pt idx="124">
                  <c:v>ii</c:v>
                </c:pt>
                <c:pt idx="127">
                  <c:v>iii</c:v>
                </c:pt>
                <c:pt idx="128">
                  <c:v>iii</c:v>
                </c:pt>
                <c:pt idx="129">
                  <c:v>iii</c:v>
                </c:pt>
                <c:pt idx="130">
                  <c:v>iii</c:v>
                </c:pt>
                <c:pt idx="131">
                  <c:v>iii</c:v>
                </c:pt>
                <c:pt idx="132">
                  <c:v>iii</c:v>
                </c:pt>
                <c:pt idx="134">
                  <c:v>iii</c:v>
                </c:pt>
                <c:pt idx="135">
                  <c:v>iii</c:v>
                </c:pt>
                <c:pt idx="136">
                  <c:v>iii</c:v>
                </c:pt>
                <c:pt idx="137">
                  <c:v>iii</c:v>
                </c:pt>
                <c:pt idx="138">
                  <c:v>iii</c:v>
                </c:pt>
                <c:pt idx="139">
                  <c:v>iii</c:v>
                </c:pt>
                <c:pt idx="142">
                  <c:v>iv</c:v>
                </c:pt>
                <c:pt idx="143">
                  <c:v>iv</c:v>
                </c:pt>
                <c:pt idx="144">
                  <c:v>iv</c:v>
                </c:pt>
                <c:pt idx="145">
                  <c:v>iv</c:v>
                </c:pt>
                <c:pt idx="146">
                  <c:v>iv</c:v>
                </c:pt>
                <c:pt idx="148">
                  <c:v>iv</c:v>
                </c:pt>
                <c:pt idx="149">
                  <c:v>iv</c:v>
                </c:pt>
                <c:pt idx="150">
                  <c:v>iv</c:v>
                </c:pt>
                <c:pt idx="151">
                  <c:v>iv</c:v>
                </c:pt>
                <c:pt idx="152">
                  <c:v>iv</c:v>
                </c:pt>
                <c:pt idx="153">
                  <c:v>iv</c:v>
                </c:pt>
                <c:pt idx="156">
                  <c:v>v</c:v>
                </c:pt>
                <c:pt idx="158">
                  <c:v>v</c:v>
                </c:pt>
                <c:pt idx="159">
                  <c:v>v</c:v>
                </c:pt>
                <c:pt idx="160">
                  <c:v>v</c:v>
                </c:pt>
                <c:pt idx="161">
                  <c:v>v</c:v>
                </c:pt>
                <c:pt idx="162">
                  <c:v>v</c:v>
                </c:pt>
                <c:pt idx="164">
                  <c:v>v </c:v>
                </c:pt>
                <c:pt idx="165">
                  <c:v>v </c:v>
                </c:pt>
                <c:pt idx="166">
                  <c:v>v </c:v>
                </c:pt>
                <c:pt idx="167">
                  <c:v>v </c:v>
                </c:pt>
                <c:pt idx="168">
                  <c:v>v </c:v>
                </c:pt>
                <c:pt idx="169">
                  <c:v>v </c:v>
                </c:pt>
                <c:pt idx="172">
                  <c:v>vi</c:v>
                </c:pt>
                <c:pt idx="174">
                  <c:v>vi</c:v>
                </c:pt>
                <c:pt idx="175">
                  <c:v>vi</c:v>
                </c:pt>
                <c:pt idx="176">
                  <c:v>vi</c:v>
                </c:pt>
                <c:pt idx="177">
                  <c:v>vi</c:v>
                </c:pt>
                <c:pt idx="178">
                  <c:v>vi</c:v>
                </c:pt>
                <c:pt idx="179">
                  <c:v>vi</c:v>
                </c:pt>
                <c:pt idx="181">
                  <c:v>vi</c:v>
                </c:pt>
                <c:pt idx="182">
                  <c:v>vi</c:v>
                </c:pt>
                <c:pt idx="183">
                  <c:v>vi</c:v>
                </c:pt>
                <c:pt idx="184">
                  <c:v>vi</c:v>
                </c:pt>
                <c:pt idx="185">
                  <c:v>vi</c:v>
                </c:pt>
                <c:pt idx="186">
                  <c:v>vi</c:v>
                </c:pt>
                <c:pt idx="189">
                  <c:v>vii</c:v>
                </c:pt>
                <c:pt idx="190">
                  <c:v>vii</c:v>
                </c:pt>
                <c:pt idx="191">
                  <c:v>vii</c:v>
                </c:pt>
                <c:pt idx="192">
                  <c:v>vii</c:v>
                </c:pt>
                <c:pt idx="193">
                  <c:v>vii</c:v>
                </c:pt>
                <c:pt idx="194">
                  <c:v>vii</c:v>
                </c:pt>
                <c:pt idx="196">
                  <c:v>vii</c:v>
                </c:pt>
                <c:pt idx="197">
                  <c:v>vii</c:v>
                </c:pt>
                <c:pt idx="198">
                  <c:v>vii</c:v>
                </c:pt>
                <c:pt idx="199">
                  <c:v>vii</c:v>
                </c:pt>
                <c:pt idx="200">
                  <c:v>vii</c:v>
                </c:pt>
                <c:pt idx="201">
                  <c:v>vii</c:v>
                </c:pt>
                <c:pt idx="203">
                  <c:v>vii</c:v>
                </c:pt>
                <c:pt idx="204">
                  <c:v>vii</c:v>
                </c:pt>
                <c:pt idx="205">
                  <c:v>vii</c:v>
                </c:pt>
                <c:pt idx="206">
                  <c:v>vii</c:v>
                </c:pt>
                <c:pt idx="207">
                  <c:v>vii</c:v>
                </c:pt>
                <c:pt idx="208">
                  <c:v>vii</c:v>
                </c:pt>
                <c:pt idx="211">
                  <c:v>viii</c:v>
                </c:pt>
                <c:pt idx="212">
                  <c:v>viii</c:v>
                </c:pt>
                <c:pt idx="213">
                  <c:v>viii</c:v>
                </c:pt>
                <c:pt idx="214">
                  <c:v>viii</c:v>
                </c:pt>
                <c:pt idx="215">
                  <c:v>viii</c:v>
                </c:pt>
                <c:pt idx="216">
                  <c:v>viii</c:v>
                </c:pt>
                <c:pt idx="218">
                  <c:v>viii</c:v>
                </c:pt>
                <c:pt idx="219">
                  <c:v>viii</c:v>
                </c:pt>
                <c:pt idx="220">
                  <c:v>viii</c:v>
                </c:pt>
                <c:pt idx="221">
                  <c:v>viii</c:v>
                </c:pt>
                <c:pt idx="222">
                  <c:v>viii</c:v>
                </c:pt>
                <c:pt idx="223">
                  <c:v>viii</c:v>
                </c:pt>
              </c:strCache>
            </c:strRef>
          </c:cat>
          <c:val>
            <c:numRef>
              <c:f>'all data outliers removed'!$N$2:$N$225</c:f>
              <c:numCache>
                <c:formatCode>General</c:formatCode>
                <c:ptCount val="224"/>
                <c:pt idx="0">
                  <c:v>9</c:v>
                </c:pt>
                <c:pt idx="1">
                  <c:v>4</c:v>
                </c:pt>
                <c:pt idx="2">
                  <c:v>3</c:v>
                </c:pt>
                <c:pt idx="3">
                  <c:v>8</c:v>
                </c:pt>
                <c:pt idx="4">
                  <c:v>3</c:v>
                </c:pt>
                <c:pt idx="5">
                  <c:v>4</c:v>
                </c:pt>
                <c:pt idx="6">
                  <c:v>7</c:v>
                </c:pt>
                <c:pt idx="7">
                  <c:v>5</c:v>
                </c:pt>
                <c:pt idx="8">
                  <c:v>3</c:v>
                </c:pt>
                <c:pt idx="9">
                  <c:v>5</c:v>
                </c:pt>
                <c:pt idx="10">
                  <c:v>6</c:v>
                </c:pt>
                <c:pt idx="11">
                  <c:v>5</c:v>
                </c:pt>
                <c:pt idx="12">
                  <c:v>3</c:v>
                </c:pt>
                <c:pt idx="15">
                  <c:v>5</c:v>
                </c:pt>
                <c:pt idx="16">
                  <c:v>5</c:v>
                </c:pt>
                <c:pt idx="17">
                  <c:v>2</c:v>
                </c:pt>
                <c:pt idx="18">
                  <c:v>3</c:v>
                </c:pt>
                <c:pt idx="19">
                  <c:v>7</c:v>
                </c:pt>
                <c:pt idx="20">
                  <c:v>2</c:v>
                </c:pt>
                <c:pt idx="21">
                  <c:v>4</c:v>
                </c:pt>
                <c:pt idx="22">
                  <c:v>7</c:v>
                </c:pt>
                <c:pt idx="23">
                  <c:v>4</c:v>
                </c:pt>
                <c:pt idx="24">
                  <c:v>6</c:v>
                </c:pt>
                <c:pt idx="25">
                  <c:v>5</c:v>
                </c:pt>
                <c:pt idx="28">
                  <c:v>6</c:v>
                </c:pt>
                <c:pt idx="29">
                  <c:v>8</c:v>
                </c:pt>
                <c:pt idx="30">
                  <c:v>3</c:v>
                </c:pt>
                <c:pt idx="31">
                  <c:v>6</c:v>
                </c:pt>
                <c:pt idx="32">
                  <c:v>5</c:v>
                </c:pt>
                <c:pt idx="33">
                  <c:v>6</c:v>
                </c:pt>
                <c:pt idx="34">
                  <c:v>3</c:v>
                </c:pt>
                <c:pt idx="35">
                  <c:v>7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4</c:v>
                </c:pt>
                <c:pt idx="42">
                  <c:v>10</c:v>
                </c:pt>
                <c:pt idx="43">
                  <c:v>3</c:v>
                </c:pt>
                <c:pt idx="44">
                  <c:v>6</c:v>
                </c:pt>
                <c:pt idx="45">
                  <c:v>3</c:v>
                </c:pt>
                <c:pt idx="46">
                  <c:v>5</c:v>
                </c:pt>
                <c:pt idx="47">
                  <c:v>1</c:v>
                </c:pt>
                <c:pt idx="48">
                  <c:v>4</c:v>
                </c:pt>
                <c:pt idx="49">
                  <c:v>2</c:v>
                </c:pt>
                <c:pt idx="50">
                  <c:v>5</c:v>
                </c:pt>
                <c:pt idx="51">
                  <c:v>12</c:v>
                </c:pt>
                <c:pt idx="54">
                  <c:v>6</c:v>
                </c:pt>
                <c:pt idx="55">
                  <c:v>10</c:v>
                </c:pt>
                <c:pt idx="56">
                  <c:v>6</c:v>
                </c:pt>
                <c:pt idx="57">
                  <c:v>4</c:v>
                </c:pt>
                <c:pt idx="58">
                  <c:v>8</c:v>
                </c:pt>
                <c:pt idx="59">
                  <c:v>7</c:v>
                </c:pt>
                <c:pt idx="60">
                  <c:v>5</c:v>
                </c:pt>
                <c:pt idx="61">
                  <c:v>6</c:v>
                </c:pt>
                <c:pt idx="62">
                  <c:v>4</c:v>
                </c:pt>
                <c:pt idx="63">
                  <c:v>5</c:v>
                </c:pt>
                <c:pt idx="64">
                  <c:v>2</c:v>
                </c:pt>
                <c:pt idx="65">
                  <c:v>3</c:v>
                </c:pt>
                <c:pt idx="68">
                  <c:v>3</c:v>
                </c:pt>
                <c:pt idx="69">
                  <c:v>7</c:v>
                </c:pt>
                <c:pt idx="70">
                  <c:v>6</c:v>
                </c:pt>
                <c:pt idx="71">
                  <c:v>4</c:v>
                </c:pt>
                <c:pt idx="72">
                  <c:v>7</c:v>
                </c:pt>
                <c:pt idx="73">
                  <c:v>3</c:v>
                </c:pt>
                <c:pt idx="74">
                  <c:v>5</c:v>
                </c:pt>
                <c:pt idx="75">
                  <c:v>6</c:v>
                </c:pt>
                <c:pt idx="76">
                  <c:v>7</c:v>
                </c:pt>
                <c:pt idx="77">
                  <c:v>10</c:v>
                </c:pt>
                <c:pt idx="78">
                  <c:v>10</c:v>
                </c:pt>
                <c:pt idx="81">
                  <c:v>6</c:v>
                </c:pt>
                <c:pt idx="82">
                  <c:v>4</c:v>
                </c:pt>
                <c:pt idx="83">
                  <c:v>7</c:v>
                </c:pt>
                <c:pt idx="84">
                  <c:v>6</c:v>
                </c:pt>
                <c:pt idx="85">
                  <c:v>4</c:v>
                </c:pt>
                <c:pt idx="86">
                  <c:v>6</c:v>
                </c:pt>
                <c:pt idx="87">
                  <c:v>16</c:v>
                </c:pt>
                <c:pt idx="90">
                  <c:v>5</c:v>
                </c:pt>
                <c:pt idx="91">
                  <c:v>4</c:v>
                </c:pt>
                <c:pt idx="92">
                  <c:v>5</c:v>
                </c:pt>
                <c:pt idx="93">
                  <c:v>5</c:v>
                </c:pt>
                <c:pt idx="94">
                  <c:v>6</c:v>
                </c:pt>
                <c:pt idx="95">
                  <c:v>10</c:v>
                </c:pt>
                <c:pt idx="97">
                  <c:v>5</c:v>
                </c:pt>
                <c:pt idx="98">
                  <c:v>7</c:v>
                </c:pt>
                <c:pt idx="99">
                  <c:v>9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4">
                  <c:v>7</c:v>
                </c:pt>
                <c:pt idx="105">
                  <c:v>5</c:v>
                </c:pt>
                <c:pt idx="106">
                  <c:v>10</c:v>
                </c:pt>
                <c:pt idx="107">
                  <c:v>8</c:v>
                </c:pt>
                <c:pt idx="108">
                  <c:v>7</c:v>
                </c:pt>
                <c:pt idx="109">
                  <c:v>5</c:v>
                </c:pt>
                <c:pt idx="112">
                  <c:v>6</c:v>
                </c:pt>
                <c:pt idx="113">
                  <c:v>4</c:v>
                </c:pt>
                <c:pt idx="114">
                  <c:v>7</c:v>
                </c:pt>
                <c:pt idx="115">
                  <c:v>6</c:v>
                </c:pt>
                <c:pt idx="116">
                  <c:v>6</c:v>
                </c:pt>
                <c:pt idx="117">
                  <c:v>4</c:v>
                </c:pt>
                <c:pt idx="119">
                  <c:v>6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2</c:v>
                </c:pt>
                <c:pt idx="124">
                  <c:v>5</c:v>
                </c:pt>
                <c:pt idx="127">
                  <c:v>6</c:v>
                </c:pt>
                <c:pt idx="128">
                  <c:v>4</c:v>
                </c:pt>
                <c:pt idx="129">
                  <c:v>6</c:v>
                </c:pt>
                <c:pt idx="130">
                  <c:v>4</c:v>
                </c:pt>
                <c:pt idx="131">
                  <c:v>5</c:v>
                </c:pt>
                <c:pt idx="132">
                  <c:v>5</c:v>
                </c:pt>
                <c:pt idx="134">
                  <c:v>4</c:v>
                </c:pt>
                <c:pt idx="135">
                  <c:v>7</c:v>
                </c:pt>
                <c:pt idx="136">
                  <c:v>8</c:v>
                </c:pt>
                <c:pt idx="137">
                  <c:v>5</c:v>
                </c:pt>
                <c:pt idx="138">
                  <c:v>3</c:v>
                </c:pt>
                <c:pt idx="139">
                  <c:v>7</c:v>
                </c:pt>
                <c:pt idx="142">
                  <c:v>5</c:v>
                </c:pt>
                <c:pt idx="143">
                  <c:v>8</c:v>
                </c:pt>
                <c:pt idx="144">
                  <c:v>6</c:v>
                </c:pt>
                <c:pt idx="145">
                  <c:v>7</c:v>
                </c:pt>
                <c:pt idx="146">
                  <c:v>6</c:v>
                </c:pt>
                <c:pt idx="148">
                  <c:v>12</c:v>
                </c:pt>
                <c:pt idx="149">
                  <c:v>6</c:v>
                </c:pt>
                <c:pt idx="150">
                  <c:v>6</c:v>
                </c:pt>
                <c:pt idx="151">
                  <c:v>5</c:v>
                </c:pt>
                <c:pt idx="152">
                  <c:v>12</c:v>
                </c:pt>
                <c:pt idx="153">
                  <c:v>6</c:v>
                </c:pt>
                <c:pt idx="156">
                  <c:v>5</c:v>
                </c:pt>
                <c:pt idx="158">
                  <c:v>8</c:v>
                </c:pt>
                <c:pt idx="159">
                  <c:v>5</c:v>
                </c:pt>
                <c:pt idx="160">
                  <c:v>6</c:v>
                </c:pt>
                <c:pt idx="161">
                  <c:v>4</c:v>
                </c:pt>
                <c:pt idx="162">
                  <c:v>4</c:v>
                </c:pt>
                <c:pt idx="164">
                  <c:v>4</c:v>
                </c:pt>
                <c:pt idx="165">
                  <c:v>7</c:v>
                </c:pt>
                <c:pt idx="166">
                  <c:v>9</c:v>
                </c:pt>
                <c:pt idx="167">
                  <c:v>7</c:v>
                </c:pt>
                <c:pt idx="168">
                  <c:v>8</c:v>
                </c:pt>
                <c:pt idx="169">
                  <c:v>7</c:v>
                </c:pt>
                <c:pt idx="172">
                  <c:v>8</c:v>
                </c:pt>
                <c:pt idx="174">
                  <c:v>7</c:v>
                </c:pt>
                <c:pt idx="175">
                  <c:v>18</c:v>
                </c:pt>
                <c:pt idx="176">
                  <c:v>5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1">
                  <c:v>4</c:v>
                </c:pt>
                <c:pt idx="182">
                  <c:v>7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9">
                  <c:v>9</c:v>
                </c:pt>
                <c:pt idx="190">
                  <c:v>4</c:v>
                </c:pt>
                <c:pt idx="191">
                  <c:v>3</c:v>
                </c:pt>
                <c:pt idx="192">
                  <c:v>6</c:v>
                </c:pt>
                <c:pt idx="193">
                  <c:v>7</c:v>
                </c:pt>
                <c:pt idx="194">
                  <c:v>5</c:v>
                </c:pt>
                <c:pt idx="196">
                  <c:v>7</c:v>
                </c:pt>
                <c:pt idx="197">
                  <c:v>8</c:v>
                </c:pt>
                <c:pt idx="198">
                  <c:v>9</c:v>
                </c:pt>
                <c:pt idx="199">
                  <c:v>8</c:v>
                </c:pt>
                <c:pt idx="200">
                  <c:v>6</c:v>
                </c:pt>
                <c:pt idx="201">
                  <c:v>4</c:v>
                </c:pt>
                <c:pt idx="203">
                  <c:v>6</c:v>
                </c:pt>
                <c:pt idx="204">
                  <c:v>7</c:v>
                </c:pt>
                <c:pt idx="205">
                  <c:v>6</c:v>
                </c:pt>
                <c:pt idx="206">
                  <c:v>6</c:v>
                </c:pt>
                <c:pt idx="207">
                  <c:v>8</c:v>
                </c:pt>
                <c:pt idx="208">
                  <c:v>7</c:v>
                </c:pt>
                <c:pt idx="211">
                  <c:v>7</c:v>
                </c:pt>
                <c:pt idx="212">
                  <c:v>7</c:v>
                </c:pt>
                <c:pt idx="213">
                  <c:v>6</c:v>
                </c:pt>
                <c:pt idx="214">
                  <c:v>7</c:v>
                </c:pt>
                <c:pt idx="215">
                  <c:v>6</c:v>
                </c:pt>
                <c:pt idx="216">
                  <c:v>5</c:v>
                </c:pt>
                <c:pt idx="218">
                  <c:v>4</c:v>
                </c:pt>
                <c:pt idx="219">
                  <c:v>7</c:v>
                </c:pt>
                <c:pt idx="220">
                  <c:v>5</c:v>
                </c:pt>
                <c:pt idx="221">
                  <c:v>5</c:v>
                </c:pt>
                <c:pt idx="222">
                  <c:v>3</c:v>
                </c:pt>
                <c:pt idx="22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E7-3D4D-B014-17FF959F32C9}"/>
            </c:ext>
          </c:extLst>
        </c:ser>
        <c:ser>
          <c:idx val="1"/>
          <c:order val="1"/>
          <c:tx>
            <c:strRef>
              <c:f>'all data outliers removed'!$O$1</c:f>
              <c:strCache>
                <c:ptCount val="1"/>
                <c:pt idx="0">
                  <c:v>one dubius allele silenced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'all data outliers removed'!$M$2:$M$225</c:f>
              <c:strCache>
                <c:ptCount val="224"/>
                <c:pt idx="0">
                  <c:v>E</c:v>
                </c:pt>
                <c:pt idx="1">
                  <c:v>E</c:v>
                </c:pt>
                <c:pt idx="2">
                  <c:v>E</c:v>
                </c:pt>
                <c:pt idx="3">
                  <c:v>E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F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F</c:v>
                </c:pt>
                <c:pt idx="24">
                  <c:v>F</c:v>
                </c:pt>
                <c:pt idx="25">
                  <c:v>F</c:v>
                </c:pt>
                <c:pt idx="28">
                  <c:v>G</c:v>
                </c:pt>
                <c:pt idx="29">
                  <c:v>G</c:v>
                </c:pt>
                <c:pt idx="30">
                  <c:v>G</c:v>
                </c:pt>
                <c:pt idx="31">
                  <c:v>G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38">
                  <c:v>G</c:v>
                </c:pt>
                <c:pt idx="39">
                  <c:v>G</c:v>
                </c:pt>
                <c:pt idx="42">
                  <c:v>J</c:v>
                </c:pt>
                <c:pt idx="43">
                  <c:v>J</c:v>
                </c:pt>
                <c:pt idx="44">
                  <c:v>J</c:v>
                </c:pt>
                <c:pt idx="45">
                  <c:v>J</c:v>
                </c:pt>
                <c:pt idx="46">
                  <c:v>J</c:v>
                </c:pt>
                <c:pt idx="47">
                  <c:v>J</c:v>
                </c:pt>
                <c:pt idx="48">
                  <c:v>J</c:v>
                </c:pt>
                <c:pt idx="49">
                  <c:v>J</c:v>
                </c:pt>
                <c:pt idx="50">
                  <c:v>J</c:v>
                </c:pt>
                <c:pt idx="51">
                  <c:v>J</c:v>
                </c:pt>
                <c:pt idx="54">
                  <c:v>K</c:v>
                </c:pt>
                <c:pt idx="55">
                  <c:v>K</c:v>
                </c:pt>
                <c:pt idx="56">
                  <c:v>K</c:v>
                </c:pt>
                <c:pt idx="57">
                  <c:v>K</c:v>
                </c:pt>
                <c:pt idx="58">
                  <c:v>K</c:v>
                </c:pt>
                <c:pt idx="59">
                  <c:v>K</c:v>
                </c:pt>
                <c:pt idx="60">
                  <c:v>K</c:v>
                </c:pt>
                <c:pt idx="61">
                  <c:v>K</c:v>
                </c:pt>
                <c:pt idx="62">
                  <c:v>K</c:v>
                </c:pt>
                <c:pt idx="63">
                  <c:v>K</c:v>
                </c:pt>
                <c:pt idx="64">
                  <c:v>K</c:v>
                </c:pt>
                <c:pt idx="65">
                  <c:v>K</c:v>
                </c:pt>
                <c:pt idx="68">
                  <c:v>L</c:v>
                </c:pt>
                <c:pt idx="69">
                  <c:v>L</c:v>
                </c:pt>
                <c:pt idx="70">
                  <c:v>L</c:v>
                </c:pt>
                <c:pt idx="71">
                  <c:v>L</c:v>
                </c:pt>
                <c:pt idx="72">
                  <c:v>L</c:v>
                </c:pt>
                <c:pt idx="73">
                  <c:v>L</c:v>
                </c:pt>
                <c:pt idx="74">
                  <c:v>L</c:v>
                </c:pt>
                <c:pt idx="75">
                  <c:v>L</c:v>
                </c:pt>
                <c:pt idx="76">
                  <c:v>L</c:v>
                </c:pt>
                <c:pt idx="77">
                  <c:v>L</c:v>
                </c:pt>
                <c:pt idx="78">
                  <c:v>L</c:v>
                </c:pt>
                <c:pt idx="81">
                  <c:v>M</c:v>
                </c:pt>
                <c:pt idx="82">
                  <c:v>M</c:v>
                </c:pt>
                <c:pt idx="83">
                  <c:v>M</c:v>
                </c:pt>
                <c:pt idx="84">
                  <c:v>M</c:v>
                </c:pt>
                <c:pt idx="85">
                  <c:v>M</c:v>
                </c:pt>
                <c:pt idx="86">
                  <c:v>M</c:v>
                </c:pt>
                <c:pt idx="87">
                  <c:v>M</c:v>
                </c:pt>
                <c:pt idx="90">
                  <c:v>i</c:v>
                </c:pt>
                <c:pt idx="91">
                  <c:v>i</c:v>
                </c:pt>
                <c:pt idx="92">
                  <c:v>i</c:v>
                </c:pt>
                <c:pt idx="93">
                  <c:v>i</c:v>
                </c:pt>
                <c:pt idx="94">
                  <c:v>i</c:v>
                </c:pt>
                <c:pt idx="95">
                  <c:v>i</c:v>
                </c:pt>
                <c:pt idx="97">
                  <c:v>i</c:v>
                </c:pt>
                <c:pt idx="98">
                  <c:v>i</c:v>
                </c:pt>
                <c:pt idx="99">
                  <c:v>i</c:v>
                </c:pt>
                <c:pt idx="100">
                  <c:v>i</c:v>
                </c:pt>
                <c:pt idx="101">
                  <c:v>i</c:v>
                </c:pt>
                <c:pt idx="102">
                  <c:v>i</c:v>
                </c:pt>
                <c:pt idx="104">
                  <c:v>i</c:v>
                </c:pt>
                <c:pt idx="105">
                  <c:v>i</c:v>
                </c:pt>
                <c:pt idx="106">
                  <c:v>i</c:v>
                </c:pt>
                <c:pt idx="107">
                  <c:v>i</c:v>
                </c:pt>
                <c:pt idx="108">
                  <c:v>i</c:v>
                </c:pt>
                <c:pt idx="109">
                  <c:v>i</c:v>
                </c:pt>
                <c:pt idx="112">
                  <c:v>ii</c:v>
                </c:pt>
                <c:pt idx="113">
                  <c:v>ii</c:v>
                </c:pt>
                <c:pt idx="114">
                  <c:v>ii</c:v>
                </c:pt>
                <c:pt idx="115">
                  <c:v>ii</c:v>
                </c:pt>
                <c:pt idx="116">
                  <c:v>ii</c:v>
                </c:pt>
                <c:pt idx="117">
                  <c:v>ii</c:v>
                </c:pt>
                <c:pt idx="119">
                  <c:v>ii</c:v>
                </c:pt>
                <c:pt idx="120">
                  <c:v>ii</c:v>
                </c:pt>
                <c:pt idx="121">
                  <c:v>ii</c:v>
                </c:pt>
                <c:pt idx="122">
                  <c:v>ii</c:v>
                </c:pt>
                <c:pt idx="123">
                  <c:v>ii</c:v>
                </c:pt>
                <c:pt idx="124">
                  <c:v>ii</c:v>
                </c:pt>
                <c:pt idx="127">
                  <c:v>iii</c:v>
                </c:pt>
                <c:pt idx="128">
                  <c:v>iii</c:v>
                </c:pt>
                <c:pt idx="129">
                  <c:v>iii</c:v>
                </c:pt>
                <c:pt idx="130">
                  <c:v>iii</c:v>
                </c:pt>
                <c:pt idx="131">
                  <c:v>iii</c:v>
                </c:pt>
                <c:pt idx="132">
                  <c:v>iii</c:v>
                </c:pt>
                <c:pt idx="134">
                  <c:v>iii</c:v>
                </c:pt>
                <c:pt idx="135">
                  <c:v>iii</c:v>
                </c:pt>
                <c:pt idx="136">
                  <c:v>iii</c:v>
                </c:pt>
                <c:pt idx="137">
                  <c:v>iii</c:v>
                </c:pt>
                <c:pt idx="138">
                  <c:v>iii</c:v>
                </c:pt>
                <c:pt idx="139">
                  <c:v>iii</c:v>
                </c:pt>
                <c:pt idx="142">
                  <c:v>iv</c:v>
                </c:pt>
                <c:pt idx="143">
                  <c:v>iv</c:v>
                </c:pt>
                <c:pt idx="144">
                  <c:v>iv</c:v>
                </c:pt>
                <c:pt idx="145">
                  <c:v>iv</c:v>
                </c:pt>
                <c:pt idx="146">
                  <c:v>iv</c:v>
                </c:pt>
                <c:pt idx="148">
                  <c:v>iv</c:v>
                </c:pt>
                <c:pt idx="149">
                  <c:v>iv</c:v>
                </c:pt>
                <c:pt idx="150">
                  <c:v>iv</c:v>
                </c:pt>
                <c:pt idx="151">
                  <c:v>iv</c:v>
                </c:pt>
                <c:pt idx="152">
                  <c:v>iv</c:v>
                </c:pt>
                <c:pt idx="153">
                  <c:v>iv</c:v>
                </c:pt>
                <c:pt idx="156">
                  <c:v>v</c:v>
                </c:pt>
                <c:pt idx="158">
                  <c:v>v</c:v>
                </c:pt>
                <c:pt idx="159">
                  <c:v>v</c:v>
                </c:pt>
                <c:pt idx="160">
                  <c:v>v</c:v>
                </c:pt>
                <c:pt idx="161">
                  <c:v>v</c:v>
                </c:pt>
                <c:pt idx="162">
                  <c:v>v</c:v>
                </c:pt>
                <c:pt idx="164">
                  <c:v>v </c:v>
                </c:pt>
                <c:pt idx="165">
                  <c:v>v </c:v>
                </c:pt>
                <c:pt idx="166">
                  <c:v>v </c:v>
                </c:pt>
                <c:pt idx="167">
                  <c:v>v </c:v>
                </c:pt>
                <c:pt idx="168">
                  <c:v>v </c:v>
                </c:pt>
                <c:pt idx="169">
                  <c:v>v </c:v>
                </c:pt>
                <c:pt idx="172">
                  <c:v>vi</c:v>
                </c:pt>
                <c:pt idx="174">
                  <c:v>vi</c:v>
                </c:pt>
                <c:pt idx="175">
                  <c:v>vi</c:v>
                </c:pt>
                <c:pt idx="176">
                  <c:v>vi</c:v>
                </c:pt>
                <c:pt idx="177">
                  <c:v>vi</c:v>
                </c:pt>
                <c:pt idx="178">
                  <c:v>vi</c:v>
                </c:pt>
                <c:pt idx="179">
                  <c:v>vi</c:v>
                </c:pt>
                <c:pt idx="181">
                  <c:v>vi</c:v>
                </c:pt>
                <c:pt idx="182">
                  <c:v>vi</c:v>
                </c:pt>
                <c:pt idx="183">
                  <c:v>vi</c:v>
                </c:pt>
                <c:pt idx="184">
                  <c:v>vi</c:v>
                </c:pt>
                <c:pt idx="185">
                  <c:v>vi</c:v>
                </c:pt>
                <c:pt idx="186">
                  <c:v>vi</c:v>
                </c:pt>
                <c:pt idx="189">
                  <c:v>vii</c:v>
                </c:pt>
                <c:pt idx="190">
                  <c:v>vii</c:v>
                </c:pt>
                <c:pt idx="191">
                  <c:v>vii</c:v>
                </c:pt>
                <c:pt idx="192">
                  <c:v>vii</c:v>
                </c:pt>
                <c:pt idx="193">
                  <c:v>vii</c:v>
                </c:pt>
                <c:pt idx="194">
                  <c:v>vii</c:v>
                </c:pt>
                <c:pt idx="196">
                  <c:v>vii</c:v>
                </c:pt>
                <c:pt idx="197">
                  <c:v>vii</c:v>
                </c:pt>
                <c:pt idx="198">
                  <c:v>vii</c:v>
                </c:pt>
                <c:pt idx="199">
                  <c:v>vii</c:v>
                </c:pt>
                <c:pt idx="200">
                  <c:v>vii</c:v>
                </c:pt>
                <c:pt idx="201">
                  <c:v>vii</c:v>
                </c:pt>
                <c:pt idx="203">
                  <c:v>vii</c:v>
                </c:pt>
                <c:pt idx="204">
                  <c:v>vii</c:v>
                </c:pt>
                <c:pt idx="205">
                  <c:v>vii</c:v>
                </c:pt>
                <c:pt idx="206">
                  <c:v>vii</c:v>
                </c:pt>
                <c:pt idx="207">
                  <c:v>vii</c:v>
                </c:pt>
                <c:pt idx="208">
                  <c:v>vii</c:v>
                </c:pt>
                <c:pt idx="211">
                  <c:v>viii</c:v>
                </c:pt>
                <c:pt idx="212">
                  <c:v>viii</c:v>
                </c:pt>
                <c:pt idx="213">
                  <c:v>viii</c:v>
                </c:pt>
                <c:pt idx="214">
                  <c:v>viii</c:v>
                </c:pt>
                <c:pt idx="215">
                  <c:v>viii</c:v>
                </c:pt>
                <c:pt idx="216">
                  <c:v>viii</c:v>
                </c:pt>
                <c:pt idx="218">
                  <c:v>viii</c:v>
                </c:pt>
                <c:pt idx="219">
                  <c:v>viii</c:v>
                </c:pt>
                <c:pt idx="220">
                  <c:v>viii</c:v>
                </c:pt>
                <c:pt idx="221">
                  <c:v>viii</c:v>
                </c:pt>
                <c:pt idx="222">
                  <c:v>viii</c:v>
                </c:pt>
                <c:pt idx="223">
                  <c:v>viii</c:v>
                </c:pt>
              </c:strCache>
            </c:strRef>
          </c:cat>
          <c:val>
            <c:numRef>
              <c:f>'all data outliers removed'!$O$2:$O$225</c:f>
              <c:numCache>
                <c:formatCode>General</c:formatCode>
                <c:ptCount val="224"/>
                <c:pt idx="0">
                  <c:v>20</c:v>
                </c:pt>
                <c:pt idx="1">
                  <c:v>2</c:v>
                </c:pt>
                <c:pt idx="2">
                  <c:v>2</c:v>
                </c:pt>
                <c:pt idx="3">
                  <c:v>5</c:v>
                </c:pt>
                <c:pt idx="4">
                  <c:v>3</c:v>
                </c:pt>
                <c:pt idx="5">
                  <c:v>3</c:v>
                </c:pt>
                <c:pt idx="6">
                  <c:v>11</c:v>
                </c:pt>
                <c:pt idx="7">
                  <c:v>1</c:v>
                </c:pt>
                <c:pt idx="8">
                  <c:v>7</c:v>
                </c:pt>
                <c:pt idx="9">
                  <c:v>4</c:v>
                </c:pt>
                <c:pt idx="10">
                  <c:v>6</c:v>
                </c:pt>
                <c:pt idx="11">
                  <c:v>3</c:v>
                </c:pt>
                <c:pt idx="12">
                  <c:v>1</c:v>
                </c:pt>
                <c:pt idx="15">
                  <c:v>2</c:v>
                </c:pt>
                <c:pt idx="16">
                  <c:v>9</c:v>
                </c:pt>
                <c:pt idx="17">
                  <c:v>4</c:v>
                </c:pt>
                <c:pt idx="18">
                  <c:v>4</c:v>
                </c:pt>
                <c:pt idx="19">
                  <c:v>3</c:v>
                </c:pt>
                <c:pt idx="20">
                  <c:v>6</c:v>
                </c:pt>
                <c:pt idx="21">
                  <c:v>2</c:v>
                </c:pt>
                <c:pt idx="22">
                  <c:v>4</c:v>
                </c:pt>
                <c:pt idx="23">
                  <c:v>3</c:v>
                </c:pt>
                <c:pt idx="24">
                  <c:v>2</c:v>
                </c:pt>
                <c:pt idx="25">
                  <c:v>5</c:v>
                </c:pt>
                <c:pt idx="28">
                  <c:v>1</c:v>
                </c:pt>
                <c:pt idx="29">
                  <c:v>9</c:v>
                </c:pt>
                <c:pt idx="30">
                  <c:v>3</c:v>
                </c:pt>
                <c:pt idx="31">
                  <c:v>3</c:v>
                </c:pt>
                <c:pt idx="32">
                  <c:v>6</c:v>
                </c:pt>
                <c:pt idx="33">
                  <c:v>4</c:v>
                </c:pt>
                <c:pt idx="34">
                  <c:v>7</c:v>
                </c:pt>
                <c:pt idx="35">
                  <c:v>4</c:v>
                </c:pt>
                <c:pt idx="36">
                  <c:v>4</c:v>
                </c:pt>
                <c:pt idx="37">
                  <c:v>2</c:v>
                </c:pt>
                <c:pt idx="38">
                  <c:v>2</c:v>
                </c:pt>
                <c:pt idx="39">
                  <c:v>5</c:v>
                </c:pt>
                <c:pt idx="42">
                  <c:v>6</c:v>
                </c:pt>
                <c:pt idx="43">
                  <c:v>6</c:v>
                </c:pt>
                <c:pt idx="44">
                  <c:v>4</c:v>
                </c:pt>
                <c:pt idx="45">
                  <c:v>6</c:v>
                </c:pt>
                <c:pt idx="46">
                  <c:v>5</c:v>
                </c:pt>
                <c:pt idx="47">
                  <c:v>6</c:v>
                </c:pt>
                <c:pt idx="48">
                  <c:v>4</c:v>
                </c:pt>
                <c:pt idx="49">
                  <c:v>2</c:v>
                </c:pt>
                <c:pt idx="50">
                  <c:v>3</c:v>
                </c:pt>
                <c:pt idx="51">
                  <c:v>7</c:v>
                </c:pt>
                <c:pt idx="54">
                  <c:v>3</c:v>
                </c:pt>
                <c:pt idx="55">
                  <c:v>12</c:v>
                </c:pt>
                <c:pt idx="56">
                  <c:v>3</c:v>
                </c:pt>
                <c:pt idx="57">
                  <c:v>7</c:v>
                </c:pt>
                <c:pt idx="58">
                  <c:v>5</c:v>
                </c:pt>
                <c:pt idx="59">
                  <c:v>3</c:v>
                </c:pt>
                <c:pt idx="60">
                  <c:v>4</c:v>
                </c:pt>
                <c:pt idx="61">
                  <c:v>7</c:v>
                </c:pt>
                <c:pt idx="62">
                  <c:v>7</c:v>
                </c:pt>
                <c:pt idx="63">
                  <c:v>5</c:v>
                </c:pt>
                <c:pt idx="64">
                  <c:v>7</c:v>
                </c:pt>
                <c:pt idx="65">
                  <c:v>4</c:v>
                </c:pt>
                <c:pt idx="68">
                  <c:v>4</c:v>
                </c:pt>
                <c:pt idx="69">
                  <c:v>11</c:v>
                </c:pt>
                <c:pt idx="70">
                  <c:v>7</c:v>
                </c:pt>
                <c:pt idx="71">
                  <c:v>8</c:v>
                </c:pt>
                <c:pt idx="72">
                  <c:v>2</c:v>
                </c:pt>
                <c:pt idx="73">
                  <c:v>7</c:v>
                </c:pt>
                <c:pt idx="74">
                  <c:v>4</c:v>
                </c:pt>
                <c:pt idx="75">
                  <c:v>7</c:v>
                </c:pt>
                <c:pt idx="76">
                  <c:v>2</c:v>
                </c:pt>
                <c:pt idx="77">
                  <c:v>8</c:v>
                </c:pt>
                <c:pt idx="78">
                  <c:v>9</c:v>
                </c:pt>
                <c:pt idx="81">
                  <c:v>4</c:v>
                </c:pt>
                <c:pt idx="82">
                  <c:v>4</c:v>
                </c:pt>
                <c:pt idx="83">
                  <c:v>7</c:v>
                </c:pt>
                <c:pt idx="84">
                  <c:v>3</c:v>
                </c:pt>
                <c:pt idx="85">
                  <c:v>6</c:v>
                </c:pt>
                <c:pt idx="86">
                  <c:v>4</c:v>
                </c:pt>
                <c:pt idx="87">
                  <c:v>12</c:v>
                </c:pt>
                <c:pt idx="90">
                  <c:v>8</c:v>
                </c:pt>
                <c:pt idx="91">
                  <c:v>6</c:v>
                </c:pt>
                <c:pt idx="92">
                  <c:v>8</c:v>
                </c:pt>
                <c:pt idx="93">
                  <c:v>9</c:v>
                </c:pt>
                <c:pt idx="94">
                  <c:v>11</c:v>
                </c:pt>
                <c:pt idx="95">
                  <c:v>10</c:v>
                </c:pt>
                <c:pt idx="97">
                  <c:v>6</c:v>
                </c:pt>
                <c:pt idx="98">
                  <c:v>5</c:v>
                </c:pt>
                <c:pt idx="99">
                  <c:v>7</c:v>
                </c:pt>
                <c:pt idx="100">
                  <c:v>9</c:v>
                </c:pt>
                <c:pt idx="101">
                  <c:v>2</c:v>
                </c:pt>
                <c:pt idx="102">
                  <c:v>5</c:v>
                </c:pt>
                <c:pt idx="104">
                  <c:v>8</c:v>
                </c:pt>
                <c:pt idx="105">
                  <c:v>7</c:v>
                </c:pt>
                <c:pt idx="106">
                  <c:v>6</c:v>
                </c:pt>
                <c:pt idx="107">
                  <c:v>6</c:v>
                </c:pt>
                <c:pt idx="108">
                  <c:v>7</c:v>
                </c:pt>
                <c:pt idx="109">
                  <c:v>7</c:v>
                </c:pt>
                <c:pt idx="112">
                  <c:v>6</c:v>
                </c:pt>
                <c:pt idx="113">
                  <c:v>3</c:v>
                </c:pt>
                <c:pt idx="114">
                  <c:v>8</c:v>
                </c:pt>
                <c:pt idx="115">
                  <c:v>3</c:v>
                </c:pt>
                <c:pt idx="116">
                  <c:v>2</c:v>
                </c:pt>
                <c:pt idx="117">
                  <c:v>2</c:v>
                </c:pt>
                <c:pt idx="119">
                  <c:v>6</c:v>
                </c:pt>
                <c:pt idx="120">
                  <c:v>5</c:v>
                </c:pt>
                <c:pt idx="121">
                  <c:v>1</c:v>
                </c:pt>
                <c:pt idx="122">
                  <c:v>6</c:v>
                </c:pt>
                <c:pt idx="123">
                  <c:v>1</c:v>
                </c:pt>
                <c:pt idx="124">
                  <c:v>2</c:v>
                </c:pt>
                <c:pt idx="127">
                  <c:v>6</c:v>
                </c:pt>
                <c:pt idx="128">
                  <c:v>6</c:v>
                </c:pt>
                <c:pt idx="129">
                  <c:v>8</c:v>
                </c:pt>
                <c:pt idx="130">
                  <c:v>7</c:v>
                </c:pt>
                <c:pt idx="131">
                  <c:v>6</c:v>
                </c:pt>
                <c:pt idx="132">
                  <c:v>8</c:v>
                </c:pt>
                <c:pt idx="134">
                  <c:v>6</c:v>
                </c:pt>
                <c:pt idx="135">
                  <c:v>8</c:v>
                </c:pt>
                <c:pt idx="136">
                  <c:v>5</c:v>
                </c:pt>
                <c:pt idx="137">
                  <c:v>9</c:v>
                </c:pt>
                <c:pt idx="138">
                  <c:v>6</c:v>
                </c:pt>
                <c:pt idx="139">
                  <c:v>9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4</c:v>
                </c:pt>
                <c:pt idx="146">
                  <c:v>3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10</c:v>
                </c:pt>
                <c:pt idx="153">
                  <c:v>1</c:v>
                </c:pt>
                <c:pt idx="156">
                  <c:v>3</c:v>
                </c:pt>
                <c:pt idx="158">
                  <c:v>7</c:v>
                </c:pt>
                <c:pt idx="159">
                  <c:v>2</c:v>
                </c:pt>
                <c:pt idx="160">
                  <c:v>8</c:v>
                </c:pt>
                <c:pt idx="161">
                  <c:v>3</c:v>
                </c:pt>
                <c:pt idx="162">
                  <c:v>6</c:v>
                </c:pt>
                <c:pt idx="164">
                  <c:v>4</c:v>
                </c:pt>
                <c:pt idx="165">
                  <c:v>7</c:v>
                </c:pt>
                <c:pt idx="166">
                  <c:v>5</c:v>
                </c:pt>
                <c:pt idx="167">
                  <c:v>8</c:v>
                </c:pt>
                <c:pt idx="168">
                  <c:v>9</c:v>
                </c:pt>
                <c:pt idx="169">
                  <c:v>3</c:v>
                </c:pt>
                <c:pt idx="172">
                  <c:v>3</c:v>
                </c:pt>
                <c:pt idx="174">
                  <c:v>7</c:v>
                </c:pt>
                <c:pt idx="175">
                  <c:v>16</c:v>
                </c:pt>
                <c:pt idx="176">
                  <c:v>4</c:v>
                </c:pt>
                <c:pt idx="177">
                  <c:v>5</c:v>
                </c:pt>
                <c:pt idx="178">
                  <c:v>2</c:v>
                </c:pt>
                <c:pt idx="179">
                  <c:v>6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4</c:v>
                </c:pt>
                <c:pt idx="185">
                  <c:v>6</c:v>
                </c:pt>
                <c:pt idx="186">
                  <c:v>4</c:v>
                </c:pt>
                <c:pt idx="189">
                  <c:v>6</c:v>
                </c:pt>
                <c:pt idx="190">
                  <c:v>5</c:v>
                </c:pt>
                <c:pt idx="191">
                  <c:v>7</c:v>
                </c:pt>
                <c:pt idx="192">
                  <c:v>7</c:v>
                </c:pt>
                <c:pt idx="193">
                  <c:v>3</c:v>
                </c:pt>
                <c:pt idx="194">
                  <c:v>4</c:v>
                </c:pt>
                <c:pt idx="196">
                  <c:v>8</c:v>
                </c:pt>
                <c:pt idx="197">
                  <c:v>8</c:v>
                </c:pt>
                <c:pt idx="198">
                  <c:v>5</c:v>
                </c:pt>
                <c:pt idx="199">
                  <c:v>4</c:v>
                </c:pt>
                <c:pt idx="200">
                  <c:v>4</c:v>
                </c:pt>
                <c:pt idx="201">
                  <c:v>8</c:v>
                </c:pt>
                <c:pt idx="203">
                  <c:v>8</c:v>
                </c:pt>
                <c:pt idx="204">
                  <c:v>4</c:v>
                </c:pt>
                <c:pt idx="205">
                  <c:v>3</c:v>
                </c:pt>
                <c:pt idx="206">
                  <c:v>6</c:v>
                </c:pt>
                <c:pt idx="207">
                  <c:v>6</c:v>
                </c:pt>
                <c:pt idx="208">
                  <c:v>5</c:v>
                </c:pt>
                <c:pt idx="211">
                  <c:v>4</c:v>
                </c:pt>
                <c:pt idx="212">
                  <c:v>19</c:v>
                </c:pt>
                <c:pt idx="213">
                  <c:v>4</c:v>
                </c:pt>
                <c:pt idx="214">
                  <c:v>3</c:v>
                </c:pt>
                <c:pt idx="215">
                  <c:v>6</c:v>
                </c:pt>
                <c:pt idx="216">
                  <c:v>6</c:v>
                </c:pt>
                <c:pt idx="218">
                  <c:v>6</c:v>
                </c:pt>
                <c:pt idx="219">
                  <c:v>6</c:v>
                </c:pt>
                <c:pt idx="220">
                  <c:v>4</c:v>
                </c:pt>
                <c:pt idx="221">
                  <c:v>8</c:v>
                </c:pt>
                <c:pt idx="222">
                  <c:v>5</c:v>
                </c:pt>
                <c:pt idx="2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E7-3D4D-B014-17FF959F32C9}"/>
            </c:ext>
          </c:extLst>
        </c:ser>
        <c:ser>
          <c:idx val="2"/>
          <c:order val="2"/>
          <c:tx>
            <c:strRef>
              <c:f>'all data outliers removed'!$P$1</c:f>
              <c:strCache>
                <c:ptCount val="1"/>
                <c:pt idx="0">
                  <c:v>expression as expected, no change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data outliers removed'!$M$2:$M$225</c:f>
              <c:strCache>
                <c:ptCount val="224"/>
                <c:pt idx="0">
                  <c:v>E</c:v>
                </c:pt>
                <c:pt idx="1">
                  <c:v>E</c:v>
                </c:pt>
                <c:pt idx="2">
                  <c:v>E</c:v>
                </c:pt>
                <c:pt idx="3">
                  <c:v>E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F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F</c:v>
                </c:pt>
                <c:pt idx="24">
                  <c:v>F</c:v>
                </c:pt>
                <c:pt idx="25">
                  <c:v>F</c:v>
                </c:pt>
                <c:pt idx="28">
                  <c:v>G</c:v>
                </c:pt>
                <c:pt idx="29">
                  <c:v>G</c:v>
                </c:pt>
                <c:pt idx="30">
                  <c:v>G</c:v>
                </c:pt>
                <c:pt idx="31">
                  <c:v>G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38">
                  <c:v>G</c:v>
                </c:pt>
                <c:pt idx="39">
                  <c:v>G</c:v>
                </c:pt>
                <c:pt idx="42">
                  <c:v>J</c:v>
                </c:pt>
                <c:pt idx="43">
                  <c:v>J</c:v>
                </c:pt>
                <c:pt idx="44">
                  <c:v>J</c:v>
                </c:pt>
                <c:pt idx="45">
                  <c:v>J</c:v>
                </c:pt>
                <c:pt idx="46">
                  <c:v>J</c:v>
                </c:pt>
                <c:pt idx="47">
                  <c:v>J</c:v>
                </c:pt>
                <c:pt idx="48">
                  <c:v>J</c:v>
                </c:pt>
                <c:pt idx="49">
                  <c:v>J</c:v>
                </c:pt>
                <c:pt idx="50">
                  <c:v>J</c:v>
                </c:pt>
                <c:pt idx="51">
                  <c:v>J</c:v>
                </c:pt>
                <c:pt idx="54">
                  <c:v>K</c:v>
                </c:pt>
                <c:pt idx="55">
                  <c:v>K</c:v>
                </c:pt>
                <c:pt idx="56">
                  <c:v>K</c:v>
                </c:pt>
                <c:pt idx="57">
                  <c:v>K</c:v>
                </c:pt>
                <c:pt idx="58">
                  <c:v>K</c:v>
                </c:pt>
                <c:pt idx="59">
                  <c:v>K</c:v>
                </c:pt>
                <c:pt idx="60">
                  <c:v>K</c:v>
                </c:pt>
                <c:pt idx="61">
                  <c:v>K</c:v>
                </c:pt>
                <c:pt idx="62">
                  <c:v>K</c:v>
                </c:pt>
                <c:pt idx="63">
                  <c:v>K</c:v>
                </c:pt>
                <c:pt idx="64">
                  <c:v>K</c:v>
                </c:pt>
                <c:pt idx="65">
                  <c:v>K</c:v>
                </c:pt>
                <c:pt idx="68">
                  <c:v>L</c:v>
                </c:pt>
                <c:pt idx="69">
                  <c:v>L</c:v>
                </c:pt>
                <c:pt idx="70">
                  <c:v>L</c:v>
                </c:pt>
                <c:pt idx="71">
                  <c:v>L</c:v>
                </c:pt>
                <c:pt idx="72">
                  <c:v>L</c:v>
                </c:pt>
                <c:pt idx="73">
                  <c:v>L</c:v>
                </c:pt>
                <c:pt idx="74">
                  <c:v>L</c:v>
                </c:pt>
                <c:pt idx="75">
                  <c:v>L</c:v>
                </c:pt>
                <c:pt idx="76">
                  <c:v>L</c:v>
                </c:pt>
                <c:pt idx="77">
                  <c:v>L</c:v>
                </c:pt>
                <c:pt idx="78">
                  <c:v>L</c:v>
                </c:pt>
                <c:pt idx="81">
                  <c:v>M</c:v>
                </c:pt>
                <c:pt idx="82">
                  <c:v>M</c:v>
                </c:pt>
                <c:pt idx="83">
                  <c:v>M</c:v>
                </c:pt>
                <c:pt idx="84">
                  <c:v>M</c:v>
                </c:pt>
                <c:pt idx="85">
                  <c:v>M</c:v>
                </c:pt>
                <c:pt idx="86">
                  <c:v>M</c:v>
                </c:pt>
                <c:pt idx="87">
                  <c:v>M</c:v>
                </c:pt>
                <c:pt idx="90">
                  <c:v>i</c:v>
                </c:pt>
                <c:pt idx="91">
                  <c:v>i</c:v>
                </c:pt>
                <c:pt idx="92">
                  <c:v>i</c:v>
                </c:pt>
                <c:pt idx="93">
                  <c:v>i</c:v>
                </c:pt>
                <c:pt idx="94">
                  <c:v>i</c:v>
                </c:pt>
                <c:pt idx="95">
                  <c:v>i</c:v>
                </c:pt>
                <c:pt idx="97">
                  <c:v>i</c:v>
                </c:pt>
                <c:pt idx="98">
                  <c:v>i</c:v>
                </c:pt>
                <c:pt idx="99">
                  <c:v>i</c:v>
                </c:pt>
                <c:pt idx="100">
                  <c:v>i</c:v>
                </c:pt>
                <c:pt idx="101">
                  <c:v>i</c:v>
                </c:pt>
                <c:pt idx="102">
                  <c:v>i</c:v>
                </c:pt>
                <c:pt idx="104">
                  <c:v>i</c:v>
                </c:pt>
                <c:pt idx="105">
                  <c:v>i</c:v>
                </c:pt>
                <c:pt idx="106">
                  <c:v>i</c:v>
                </c:pt>
                <c:pt idx="107">
                  <c:v>i</c:v>
                </c:pt>
                <c:pt idx="108">
                  <c:v>i</c:v>
                </c:pt>
                <c:pt idx="109">
                  <c:v>i</c:v>
                </c:pt>
                <c:pt idx="112">
                  <c:v>ii</c:v>
                </c:pt>
                <c:pt idx="113">
                  <c:v>ii</c:v>
                </c:pt>
                <c:pt idx="114">
                  <c:v>ii</c:v>
                </c:pt>
                <c:pt idx="115">
                  <c:v>ii</c:v>
                </c:pt>
                <c:pt idx="116">
                  <c:v>ii</c:v>
                </c:pt>
                <c:pt idx="117">
                  <c:v>ii</c:v>
                </c:pt>
                <c:pt idx="119">
                  <c:v>ii</c:v>
                </c:pt>
                <c:pt idx="120">
                  <c:v>ii</c:v>
                </c:pt>
                <c:pt idx="121">
                  <c:v>ii</c:v>
                </c:pt>
                <c:pt idx="122">
                  <c:v>ii</c:v>
                </c:pt>
                <c:pt idx="123">
                  <c:v>ii</c:v>
                </c:pt>
                <c:pt idx="124">
                  <c:v>ii</c:v>
                </c:pt>
                <c:pt idx="127">
                  <c:v>iii</c:v>
                </c:pt>
                <c:pt idx="128">
                  <c:v>iii</c:v>
                </c:pt>
                <c:pt idx="129">
                  <c:v>iii</c:v>
                </c:pt>
                <c:pt idx="130">
                  <c:v>iii</c:v>
                </c:pt>
                <c:pt idx="131">
                  <c:v>iii</c:v>
                </c:pt>
                <c:pt idx="132">
                  <c:v>iii</c:v>
                </c:pt>
                <c:pt idx="134">
                  <c:v>iii</c:v>
                </c:pt>
                <c:pt idx="135">
                  <c:v>iii</c:v>
                </c:pt>
                <c:pt idx="136">
                  <c:v>iii</c:v>
                </c:pt>
                <c:pt idx="137">
                  <c:v>iii</c:v>
                </c:pt>
                <c:pt idx="138">
                  <c:v>iii</c:v>
                </c:pt>
                <c:pt idx="139">
                  <c:v>iii</c:v>
                </c:pt>
                <c:pt idx="142">
                  <c:v>iv</c:v>
                </c:pt>
                <c:pt idx="143">
                  <c:v>iv</c:v>
                </c:pt>
                <c:pt idx="144">
                  <c:v>iv</c:v>
                </c:pt>
                <c:pt idx="145">
                  <c:v>iv</c:v>
                </c:pt>
                <c:pt idx="146">
                  <c:v>iv</c:v>
                </c:pt>
                <c:pt idx="148">
                  <c:v>iv</c:v>
                </c:pt>
                <c:pt idx="149">
                  <c:v>iv</c:v>
                </c:pt>
                <c:pt idx="150">
                  <c:v>iv</c:v>
                </c:pt>
                <c:pt idx="151">
                  <c:v>iv</c:v>
                </c:pt>
                <c:pt idx="152">
                  <c:v>iv</c:v>
                </c:pt>
                <c:pt idx="153">
                  <c:v>iv</c:v>
                </c:pt>
                <c:pt idx="156">
                  <c:v>v</c:v>
                </c:pt>
                <c:pt idx="158">
                  <c:v>v</c:v>
                </c:pt>
                <c:pt idx="159">
                  <c:v>v</c:v>
                </c:pt>
                <c:pt idx="160">
                  <c:v>v</c:v>
                </c:pt>
                <c:pt idx="161">
                  <c:v>v</c:v>
                </c:pt>
                <c:pt idx="162">
                  <c:v>v</c:v>
                </c:pt>
                <c:pt idx="164">
                  <c:v>v </c:v>
                </c:pt>
                <c:pt idx="165">
                  <c:v>v </c:v>
                </c:pt>
                <c:pt idx="166">
                  <c:v>v </c:v>
                </c:pt>
                <c:pt idx="167">
                  <c:v>v </c:v>
                </c:pt>
                <c:pt idx="168">
                  <c:v>v </c:v>
                </c:pt>
                <c:pt idx="169">
                  <c:v>v </c:v>
                </c:pt>
                <c:pt idx="172">
                  <c:v>vi</c:v>
                </c:pt>
                <c:pt idx="174">
                  <c:v>vi</c:v>
                </c:pt>
                <c:pt idx="175">
                  <c:v>vi</c:v>
                </c:pt>
                <c:pt idx="176">
                  <c:v>vi</c:v>
                </c:pt>
                <c:pt idx="177">
                  <c:v>vi</c:v>
                </c:pt>
                <c:pt idx="178">
                  <c:v>vi</c:v>
                </c:pt>
                <c:pt idx="179">
                  <c:v>vi</c:v>
                </c:pt>
                <c:pt idx="181">
                  <c:v>vi</c:v>
                </c:pt>
                <c:pt idx="182">
                  <c:v>vi</c:v>
                </c:pt>
                <c:pt idx="183">
                  <c:v>vi</c:v>
                </c:pt>
                <c:pt idx="184">
                  <c:v>vi</c:v>
                </c:pt>
                <c:pt idx="185">
                  <c:v>vi</c:v>
                </c:pt>
                <c:pt idx="186">
                  <c:v>vi</c:v>
                </c:pt>
                <c:pt idx="189">
                  <c:v>vii</c:v>
                </c:pt>
                <c:pt idx="190">
                  <c:v>vii</c:v>
                </c:pt>
                <c:pt idx="191">
                  <c:v>vii</c:v>
                </c:pt>
                <c:pt idx="192">
                  <c:v>vii</c:v>
                </c:pt>
                <c:pt idx="193">
                  <c:v>vii</c:v>
                </c:pt>
                <c:pt idx="194">
                  <c:v>vii</c:v>
                </c:pt>
                <c:pt idx="196">
                  <c:v>vii</c:v>
                </c:pt>
                <c:pt idx="197">
                  <c:v>vii</c:v>
                </c:pt>
                <c:pt idx="198">
                  <c:v>vii</c:v>
                </c:pt>
                <c:pt idx="199">
                  <c:v>vii</c:v>
                </c:pt>
                <c:pt idx="200">
                  <c:v>vii</c:v>
                </c:pt>
                <c:pt idx="201">
                  <c:v>vii</c:v>
                </c:pt>
                <c:pt idx="203">
                  <c:v>vii</c:v>
                </c:pt>
                <c:pt idx="204">
                  <c:v>vii</c:v>
                </c:pt>
                <c:pt idx="205">
                  <c:v>vii</c:v>
                </c:pt>
                <c:pt idx="206">
                  <c:v>vii</c:v>
                </c:pt>
                <c:pt idx="207">
                  <c:v>vii</c:v>
                </c:pt>
                <c:pt idx="208">
                  <c:v>vii</c:v>
                </c:pt>
                <c:pt idx="211">
                  <c:v>viii</c:v>
                </c:pt>
                <c:pt idx="212">
                  <c:v>viii</c:v>
                </c:pt>
                <c:pt idx="213">
                  <c:v>viii</c:v>
                </c:pt>
                <c:pt idx="214">
                  <c:v>viii</c:v>
                </c:pt>
                <c:pt idx="215">
                  <c:v>viii</c:v>
                </c:pt>
                <c:pt idx="216">
                  <c:v>viii</c:v>
                </c:pt>
                <c:pt idx="218">
                  <c:v>viii</c:v>
                </c:pt>
                <c:pt idx="219">
                  <c:v>viii</c:v>
                </c:pt>
                <c:pt idx="220">
                  <c:v>viii</c:v>
                </c:pt>
                <c:pt idx="221">
                  <c:v>viii</c:v>
                </c:pt>
                <c:pt idx="222">
                  <c:v>viii</c:v>
                </c:pt>
                <c:pt idx="223">
                  <c:v>viii</c:v>
                </c:pt>
              </c:strCache>
            </c:strRef>
          </c:cat>
          <c:val>
            <c:numRef>
              <c:f>'all data outliers removed'!$P$2:$P$225</c:f>
              <c:numCache>
                <c:formatCode>General</c:formatCode>
                <c:ptCount val="224"/>
                <c:pt idx="0">
                  <c:v>158</c:v>
                </c:pt>
                <c:pt idx="1">
                  <c:v>189</c:v>
                </c:pt>
                <c:pt idx="2">
                  <c:v>176</c:v>
                </c:pt>
                <c:pt idx="3">
                  <c:v>170</c:v>
                </c:pt>
                <c:pt idx="4">
                  <c:v>169</c:v>
                </c:pt>
                <c:pt idx="5">
                  <c:v>167</c:v>
                </c:pt>
                <c:pt idx="6">
                  <c:v>161</c:v>
                </c:pt>
                <c:pt idx="7">
                  <c:v>91</c:v>
                </c:pt>
                <c:pt idx="8">
                  <c:v>184</c:v>
                </c:pt>
                <c:pt idx="9">
                  <c:v>171</c:v>
                </c:pt>
                <c:pt idx="10">
                  <c:v>159</c:v>
                </c:pt>
                <c:pt idx="11">
                  <c:v>196</c:v>
                </c:pt>
                <c:pt idx="12">
                  <c:v>196</c:v>
                </c:pt>
                <c:pt idx="15">
                  <c:v>159</c:v>
                </c:pt>
                <c:pt idx="16">
                  <c:v>182</c:v>
                </c:pt>
                <c:pt idx="17">
                  <c:v>156</c:v>
                </c:pt>
                <c:pt idx="18">
                  <c:v>156</c:v>
                </c:pt>
                <c:pt idx="19">
                  <c:v>180</c:v>
                </c:pt>
                <c:pt idx="20">
                  <c:v>188</c:v>
                </c:pt>
                <c:pt idx="21">
                  <c:v>189</c:v>
                </c:pt>
                <c:pt idx="22">
                  <c:v>196</c:v>
                </c:pt>
                <c:pt idx="23">
                  <c:v>188</c:v>
                </c:pt>
                <c:pt idx="24">
                  <c:v>194</c:v>
                </c:pt>
                <c:pt idx="25">
                  <c:v>176</c:v>
                </c:pt>
                <c:pt idx="28">
                  <c:v>194</c:v>
                </c:pt>
                <c:pt idx="29">
                  <c:v>166</c:v>
                </c:pt>
                <c:pt idx="30">
                  <c:v>196</c:v>
                </c:pt>
                <c:pt idx="31">
                  <c:v>126</c:v>
                </c:pt>
                <c:pt idx="32">
                  <c:v>178</c:v>
                </c:pt>
                <c:pt idx="33">
                  <c:v>141</c:v>
                </c:pt>
                <c:pt idx="34">
                  <c:v>161</c:v>
                </c:pt>
                <c:pt idx="35">
                  <c:v>156</c:v>
                </c:pt>
                <c:pt idx="36">
                  <c:v>186</c:v>
                </c:pt>
                <c:pt idx="37">
                  <c:v>177</c:v>
                </c:pt>
                <c:pt idx="38">
                  <c:v>187</c:v>
                </c:pt>
                <c:pt idx="39">
                  <c:v>139</c:v>
                </c:pt>
                <c:pt idx="42">
                  <c:v>167</c:v>
                </c:pt>
                <c:pt idx="43">
                  <c:v>183</c:v>
                </c:pt>
                <c:pt idx="44">
                  <c:v>188</c:v>
                </c:pt>
                <c:pt idx="45">
                  <c:v>171</c:v>
                </c:pt>
                <c:pt idx="46">
                  <c:v>167</c:v>
                </c:pt>
                <c:pt idx="47">
                  <c:v>148</c:v>
                </c:pt>
                <c:pt idx="48">
                  <c:v>171</c:v>
                </c:pt>
                <c:pt idx="49">
                  <c:v>161</c:v>
                </c:pt>
                <c:pt idx="50">
                  <c:v>189</c:v>
                </c:pt>
                <c:pt idx="51">
                  <c:v>169</c:v>
                </c:pt>
                <c:pt idx="54">
                  <c:v>198</c:v>
                </c:pt>
                <c:pt idx="55">
                  <c:v>172</c:v>
                </c:pt>
                <c:pt idx="56">
                  <c:v>175</c:v>
                </c:pt>
                <c:pt idx="57">
                  <c:v>156</c:v>
                </c:pt>
                <c:pt idx="58">
                  <c:v>180</c:v>
                </c:pt>
                <c:pt idx="59">
                  <c:v>193</c:v>
                </c:pt>
                <c:pt idx="60">
                  <c:v>201</c:v>
                </c:pt>
                <c:pt idx="61">
                  <c:v>190</c:v>
                </c:pt>
                <c:pt idx="62">
                  <c:v>175</c:v>
                </c:pt>
                <c:pt idx="63">
                  <c:v>173</c:v>
                </c:pt>
                <c:pt idx="64">
                  <c:v>199</c:v>
                </c:pt>
                <c:pt idx="65">
                  <c:v>195</c:v>
                </c:pt>
                <c:pt idx="68">
                  <c:v>203</c:v>
                </c:pt>
                <c:pt idx="69">
                  <c:v>182</c:v>
                </c:pt>
                <c:pt idx="70">
                  <c:v>186</c:v>
                </c:pt>
                <c:pt idx="71">
                  <c:v>189</c:v>
                </c:pt>
                <c:pt idx="72">
                  <c:v>181</c:v>
                </c:pt>
                <c:pt idx="73">
                  <c:v>191</c:v>
                </c:pt>
                <c:pt idx="74">
                  <c:v>193</c:v>
                </c:pt>
                <c:pt idx="75">
                  <c:v>196</c:v>
                </c:pt>
                <c:pt idx="76">
                  <c:v>201</c:v>
                </c:pt>
                <c:pt idx="77">
                  <c:v>180</c:v>
                </c:pt>
                <c:pt idx="78">
                  <c:v>183</c:v>
                </c:pt>
                <c:pt idx="81">
                  <c:v>195</c:v>
                </c:pt>
                <c:pt idx="82">
                  <c:v>153</c:v>
                </c:pt>
                <c:pt idx="83">
                  <c:v>184</c:v>
                </c:pt>
                <c:pt idx="84">
                  <c:v>190</c:v>
                </c:pt>
                <c:pt idx="85">
                  <c:v>169</c:v>
                </c:pt>
                <c:pt idx="86">
                  <c:v>172</c:v>
                </c:pt>
                <c:pt idx="87">
                  <c:v>136</c:v>
                </c:pt>
                <c:pt idx="90">
                  <c:v>190</c:v>
                </c:pt>
                <c:pt idx="91">
                  <c:v>219</c:v>
                </c:pt>
                <c:pt idx="92">
                  <c:v>198</c:v>
                </c:pt>
                <c:pt idx="93">
                  <c:v>202</c:v>
                </c:pt>
                <c:pt idx="94">
                  <c:v>205</c:v>
                </c:pt>
                <c:pt idx="95">
                  <c:v>189</c:v>
                </c:pt>
                <c:pt idx="97">
                  <c:v>202</c:v>
                </c:pt>
                <c:pt idx="98">
                  <c:v>180</c:v>
                </c:pt>
                <c:pt idx="99">
                  <c:v>192</c:v>
                </c:pt>
                <c:pt idx="100">
                  <c:v>215</c:v>
                </c:pt>
                <c:pt idx="101">
                  <c:v>115</c:v>
                </c:pt>
                <c:pt idx="102">
                  <c:v>198</c:v>
                </c:pt>
                <c:pt idx="104">
                  <c:v>195</c:v>
                </c:pt>
                <c:pt idx="105">
                  <c:v>212</c:v>
                </c:pt>
                <c:pt idx="106">
                  <c:v>206</c:v>
                </c:pt>
                <c:pt idx="107">
                  <c:v>215</c:v>
                </c:pt>
                <c:pt idx="108">
                  <c:v>201</c:v>
                </c:pt>
                <c:pt idx="109">
                  <c:v>205</c:v>
                </c:pt>
                <c:pt idx="112">
                  <c:v>192</c:v>
                </c:pt>
                <c:pt idx="113">
                  <c:v>215</c:v>
                </c:pt>
                <c:pt idx="114">
                  <c:v>198</c:v>
                </c:pt>
                <c:pt idx="115">
                  <c:v>213</c:v>
                </c:pt>
                <c:pt idx="116">
                  <c:v>200</c:v>
                </c:pt>
                <c:pt idx="117">
                  <c:v>201</c:v>
                </c:pt>
                <c:pt idx="119">
                  <c:v>199</c:v>
                </c:pt>
                <c:pt idx="120">
                  <c:v>186</c:v>
                </c:pt>
                <c:pt idx="121">
                  <c:v>202</c:v>
                </c:pt>
                <c:pt idx="122">
                  <c:v>163</c:v>
                </c:pt>
                <c:pt idx="123">
                  <c:v>170</c:v>
                </c:pt>
                <c:pt idx="124">
                  <c:v>207</c:v>
                </c:pt>
                <c:pt idx="127">
                  <c:v>214</c:v>
                </c:pt>
                <c:pt idx="128">
                  <c:v>200</c:v>
                </c:pt>
                <c:pt idx="129">
                  <c:v>170</c:v>
                </c:pt>
                <c:pt idx="130">
                  <c:v>206</c:v>
                </c:pt>
                <c:pt idx="131">
                  <c:v>190</c:v>
                </c:pt>
                <c:pt idx="132">
                  <c:v>162</c:v>
                </c:pt>
                <c:pt idx="134">
                  <c:v>170</c:v>
                </c:pt>
                <c:pt idx="135">
                  <c:v>180</c:v>
                </c:pt>
                <c:pt idx="136">
                  <c:v>193</c:v>
                </c:pt>
                <c:pt idx="137">
                  <c:v>185</c:v>
                </c:pt>
                <c:pt idx="138">
                  <c:v>187</c:v>
                </c:pt>
                <c:pt idx="139">
                  <c:v>171</c:v>
                </c:pt>
                <c:pt idx="142">
                  <c:v>195</c:v>
                </c:pt>
                <c:pt idx="143">
                  <c:v>194</c:v>
                </c:pt>
                <c:pt idx="144">
                  <c:v>178</c:v>
                </c:pt>
                <c:pt idx="145">
                  <c:v>197</c:v>
                </c:pt>
                <c:pt idx="146">
                  <c:v>170</c:v>
                </c:pt>
                <c:pt idx="148">
                  <c:v>153</c:v>
                </c:pt>
                <c:pt idx="149">
                  <c:v>191</c:v>
                </c:pt>
                <c:pt idx="150">
                  <c:v>193</c:v>
                </c:pt>
                <c:pt idx="151">
                  <c:v>194</c:v>
                </c:pt>
                <c:pt idx="152">
                  <c:v>154</c:v>
                </c:pt>
                <c:pt idx="153">
                  <c:v>199</c:v>
                </c:pt>
                <c:pt idx="156">
                  <c:v>198</c:v>
                </c:pt>
                <c:pt idx="158">
                  <c:v>185</c:v>
                </c:pt>
                <c:pt idx="159">
                  <c:v>205</c:v>
                </c:pt>
                <c:pt idx="160">
                  <c:v>194</c:v>
                </c:pt>
                <c:pt idx="161">
                  <c:v>197</c:v>
                </c:pt>
                <c:pt idx="162">
                  <c:v>203</c:v>
                </c:pt>
                <c:pt idx="164">
                  <c:v>187</c:v>
                </c:pt>
                <c:pt idx="165">
                  <c:v>185</c:v>
                </c:pt>
                <c:pt idx="166">
                  <c:v>182</c:v>
                </c:pt>
                <c:pt idx="167">
                  <c:v>188</c:v>
                </c:pt>
                <c:pt idx="168">
                  <c:v>180</c:v>
                </c:pt>
                <c:pt idx="169">
                  <c:v>203</c:v>
                </c:pt>
                <c:pt idx="172">
                  <c:v>200</c:v>
                </c:pt>
                <c:pt idx="174">
                  <c:v>193</c:v>
                </c:pt>
                <c:pt idx="175">
                  <c:v>173</c:v>
                </c:pt>
                <c:pt idx="176">
                  <c:v>202</c:v>
                </c:pt>
                <c:pt idx="177">
                  <c:v>181</c:v>
                </c:pt>
                <c:pt idx="178">
                  <c:v>205</c:v>
                </c:pt>
                <c:pt idx="179">
                  <c:v>191</c:v>
                </c:pt>
                <c:pt idx="181">
                  <c:v>207</c:v>
                </c:pt>
                <c:pt idx="182">
                  <c:v>204</c:v>
                </c:pt>
                <c:pt idx="183">
                  <c:v>206</c:v>
                </c:pt>
                <c:pt idx="184">
                  <c:v>207</c:v>
                </c:pt>
                <c:pt idx="185">
                  <c:v>178</c:v>
                </c:pt>
                <c:pt idx="186">
                  <c:v>195</c:v>
                </c:pt>
                <c:pt idx="189">
                  <c:v>187</c:v>
                </c:pt>
                <c:pt idx="190">
                  <c:v>175</c:v>
                </c:pt>
                <c:pt idx="191">
                  <c:v>178</c:v>
                </c:pt>
                <c:pt idx="192">
                  <c:v>188</c:v>
                </c:pt>
                <c:pt idx="193">
                  <c:v>199</c:v>
                </c:pt>
                <c:pt idx="194">
                  <c:v>205</c:v>
                </c:pt>
                <c:pt idx="196">
                  <c:v>165</c:v>
                </c:pt>
                <c:pt idx="197">
                  <c:v>179</c:v>
                </c:pt>
                <c:pt idx="198">
                  <c:v>184</c:v>
                </c:pt>
                <c:pt idx="199">
                  <c:v>199</c:v>
                </c:pt>
                <c:pt idx="200">
                  <c:v>194</c:v>
                </c:pt>
                <c:pt idx="201">
                  <c:v>199</c:v>
                </c:pt>
                <c:pt idx="203">
                  <c:v>171</c:v>
                </c:pt>
                <c:pt idx="204">
                  <c:v>194</c:v>
                </c:pt>
                <c:pt idx="205">
                  <c:v>207</c:v>
                </c:pt>
                <c:pt idx="206">
                  <c:v>208</c:v>
                </c:pt>
                <c:pt idx="207">
                  <c:v>186</c:v>
                </c:pt>
                <c:pt idx="208">
                  <c:v>164</c:v>
                </c:pt>
                <c:pt idx="211">
                  <c:v>202</c:v>
                </c:pt>
                <c:pt idx="212">
                  <c:v>109</c:v>
                </c:pt>
                <c:pt idx="213">
                  <c:v>177</c:v>
                </c:pt>
                <c:pt idx="214">
                  <c:v>202</c:v>
                </c:pt>
                <c:pt idx="215">
                  <c:v>194</c:v>
                </c:pt>
                <c:pt idx="216">
                  <c:v>191</c:v>
                </c:pt>
                <c:pt idx="218">
                  <c:v>179</c:v>
                </c:pt>
                <c:pt idx="219">
                  <c:v>174</c:v>
                </c:pt>
                <c:pt idx="220">
                  <c:v>193</c:v>
                </c:pt>
                <c:pt idx="221">
                  <c:v>169</c:v>
                </c:pt>
                <c:pt idx="222">
                  <c:v>188</c:v>
                </c:pt>
                <c:pt idx="223">
                  <c:v>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E7-3D4D-B014-17FF959F32C9}"/>
            </c:ext>
          </c:extLst>
        </c:ser>
        <c:ser>
          <c:idx val="3"/>
          <c:order val="3"/>
          <c:tx>
            <c:strRef>
              <c:f>'all data outliers removed'!$Q$1</c:f>
              <c:strCache>
                <c:ptCount val="1"/>
                <c:pt idx="0">
                  <c:v>one porrifolius allele silenced</c:v>
                </c:pt>
              </c:strCache>
            </c:strRef>
          </c:tx>
          <c:spPr>
            <a:solidFill>
              <a:srgbClr val="FE29FE"/>
            </a:solidFill>
            <a:ln>
              <a:noFill/>
            </a:ln>
            <a:effectLst/>
          </c:spPr>
          <c:invertIfNegative val="0"/>
          <c:cat>
            <c:strRef>
              <c:f>'all data outliers removed'!$M$2:$M$225</c:f>
              <c:strCache>
                <c:ptCount val="224"/>
                <c:pt idx="0">
                  <c:v>E</c:v>
                </c:pt>
                <c:pt idx="1">
                  <c:v>E</c:v>
                </c:pt>
                <c:pt idx="2">
                  <c:v>E</c:v>
                </c:pt>
                <c:pt idx="3">
                  <c:v>E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F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F</c:v>
                </c:pt>
                <c:pt idx="24">
                  <c:v>F</c:v>
                </c:pt>
                <c:pt idx="25">
                  <c:v>F</c:v>
                </c:pt>
                <c:pt idx="28">
                  <c:v>G</c:v>
                </c:pt>
                <c:pt idx="29">
                  <c:v>G</c:v>
                </c:pt>
                <c:pt idx="30">
                  <c:v>G</c:v>
                </c:pt>
                <c:pt idx="31">
                  <c:v>G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38">
                  <c:v>G</c:v>
                </c:pt>
                <c:pt idx="39">
                  <c:v>G</c:v>
                </c:pt>
                <c:pt idx="42">
                  <c:v>J</c:v>
                </c:pt>
                <c:pt idx="43">
                  <c:v>J</c:v>
                </c:pt>
                <c:pt idx="44">
                  <c:v>J</c:v>
                </c:pt>
                <c:pt idx="45">
                  <c:v>J</c:v>
                </c:pt>
                <c:pt idx="46">
                  <c:v>J</c:v>
                </c:pt>
                <c:pt idx="47">
                  <c:v>J</c:v>
                </c:pt>
                <c:pt idx="48">
                  <c:v>J</c:v>
                </c:pt>
                <c:pt idx="49">
                  <c:v>J</c:v>
                </c:pt>
                <c:pt idx="50">
                  <c:v>J</c:v>
                </c:pt>
                <c:pt idx="51">
                  <c:v>J</c:v>
                </c:pt>
                <c:pt idx="54">
                  <c:v>K</c:v>
                </c:pt>
                <c:pt idx="55">
                  <c:v>K</c:v>
                </c:pt>
                <c:pt idx="56">
                  <c:v>K</c:v>
                </c:pt>
                <c:pt idx="57">
                  <c:v>K</c:v>
                </c:pt>
                <c:pt idx="58">
                  <c:v>K</c:v>
                </c:pt>
                <c:pt idx="59">
                  <c:v>K</c:v>
                </c:pt>
                <c:pt idx="60">
                  <c:v>K</c:v>
                </c:pt>
                <c:pt idx="61">
                  <c:v>K</c:v>
                </c:pt>
                <c:pt idx="62">
                  <c:v>K</c:v>
                </c:pt>
                <c:pt idx="63">
                  <c:v>K</c:v>
                </c:pt>
                <c:pt idx="64">
                  <c:v>K</c:v>
                </c:pt>
                <c:pt idx="65">
                  <c:v>K</c:v>
                </c:pt>
                <c:pt idx="68">
                  <c:v>L</c:v>
                </c:pt>
                <c:pt idx="69">
                  <c:v>L</c:v>
                </c:pt>
                <c:pt idx="70">
                  <c:v>L</c:v>
                </c:pt>
                <c:pt idx="71">
                  <c:v>L</c:v>
                </c:pt>
                <c:pt idx="72">
                  <c:v>L</c:v>
                </c:pt>
                <c:pt idx="73">
                  <c:v>L</c:v>
                </c:pt>
                <c:pt idx="74">
                  <c:v>L</c:v>
                </c:pt>
                <c:pt idx="75">
                  <c:v>L</c:v>
                </c:pt>
                <c:pt idx="76">
                  <c:v>L</c:v>
                </c:pt>
                <c:pt idx="77">
                  <c:v>L</c:v>
                </c:pt>
                <c:pt idx="78">
                  <c:v>L</c:v>
                </c:pt>
                <c:pt idx="81">
                  <c:v>M</c:v>
                </c:pt>
                <c:pt idx="82">
                  <c:v>M</c:v>
                </c:pt>
                <c:pt idx="83">
                  <c:v>M</c:v>
                </c:pt>
                <c:pt idx="84">
                  <c:v>M</c:v>
                </c:pt>
                <c:pt idx="85">
                  <c:v>M</c:v>
                </c:pt>
                <c:pt idx="86">
                  <c:v>M</c:v>
                </c:pt>
                <c:pt idx="87">
                  <c:v>M</c:v>
                </c:pt>
                <c:pt idx="90">
                  <c:v>i</c:v>
                </c:pt>
                <c:pt idx="91">
                  <c:v>i</c:v>
                </c:pt>
                <c:pt idx="92">
                  <c:v>i</c:v>
                </c:pt>
                <c:pt idx="93">
                  <c:v>i</c:v>
                </c:pt>
                <c:pt idx="94">
                  <c:v>i</c:v>
                </c:pt>
                <c:pt idx="95">
                  <c:v>i</c:v>
                </c:pt>
                <c:pt idx="97">
                  <c:v>i</c:v>
                </c:pt>
                <c:pt idx="98">
                  <c:v>i</c:v>
                </c:pt>
                <c:pt idx="99">
                  <c:v>i</c:v>
                </c:pt>
                <c:pt idx="100">
                  <c:v>i</c:v>
                </c:pt>
                <c:pt idx="101">
                  <c:v>i</c:v>
                </c:pt>
                <c:pt idx="102">
                  <c:v>i</c:v>
                </c:pt>
                <c:pt idx="104">
                  <c:v>i</c:v>
                </c:pt>
                <c:pt idx="105">
                  <c:v>i</c:v>
                </c:pt>
                <c:pt idx="106">
                  <c:v>i</c:v>
                </c:pt>
                <c:pt idx="107">
                  <c:v>i</c:v>
                </c:pt>
                <c:pt idx="108">
                  <c:v>i</c:v>
                </c:pt>
                <c:pt idx="109">
                  <c:v>i</c:v>
                </c:pt>
                <c:pt idx="112">
                  <c:v>ii</c:v>
                </c:pt>
                <c:pt idx="113">
                  <c:v>ii</c:v>
                </c:pt>
                <c:pt idx="114">
                  <c:v>ii</c:v>
                </c:pt>
                <c:pt idx="115">
                  <c:v>ii</c:v>
                </c:pt>
                <c:pt idx="116">
                  <c:v>ii</c:v>
                </c:pt>
                <c:pt idx="117">
                  <c:v>ii</c:v>
                </c:pt>
                <c:pt idx="119">
                  <c:v>ii</c:v>
                </c:pt>
                <c:pt idx="120">
                  <c:v>ii</c:v>
                </c:pt>
                <c:pt idx="121">
                  <c:v>ii</c:v>
                </c:pt>
                <c:pt idx="122">
                  <c:v>ii</c:v>
                </c:pt>
                <c:pt idx="123">
                  <c:v>ii</c:v>
                </c:pt>
                <c:pt idx="124">
                  <c:v>ii</c:v>
                </c:pt>
                <c:pt idx="127">
                  <c:v>iii</c:v>
                </c:pt>
                <c:pt idx="128">
                  <c:v>iii</c:v>
                </c:pt>
                <c:pt idx="129">
                  <c:v>iii</c:v>
                </c:pt>
                <c:pt idx="130">
                  <c:v>iii</c:v>
                </c:pt>
                <c:pt idx="131">
                  <c:v>iii</c:v>
                </c:pt>
                <c:pt idx="132">
                  <c:v>iii</c:v>
                </c:pt>
                <c:pt idx="134">
                  <c:v>iii</c:v>
                </c:pt>
                <c:pt idx="135">
                  <c:v>iii</c:v>
                </c:pt>
                <c:pt idx="136">
                  <c:v>iii</c:v>
                </c:pt>
                <c:pt idx="137">
                  <c:v>iii</c:v>
                </c:pt>
                <c:pt idx="138">
                  <c:v>iii</c:v>
                </c:pt>
                <c:pt idx="139">
                  <c:v>iii</c:v>
                </c:pt>
                <c:pt idx="142">
                  <c:v>iv</c:v>
                </c:pt>
                <c:pt idx="143">
                  <c:v>iv</c:v>
                </c:pt>
                <c:pt idx="144">
                  <c:v>iv</c:v>
                </c:pt>
                <c:pt idx="145">
                  <c:v>iv</c:v>
                </c:pt>
                <c:pt idx="146">
                  <c:v>iv</c:v>
                </c:pt>
                <c:pt idx="148">
                  <c:v>iv</c:v>
                </c:pt>
                <c:pt idx="149">
                  <c:v>iv</c:v>
                </c:pt>
                <c:pt idx="150">
                  <c:v>iv</c:v>
                </c:pt>
                <c:pt idx="151">
                  <c:v>iv</c:v>
                </c:pt>
                <c:pt idx="152">
                  <c:v>iv</c:v>
                </c:pt>
                <c:pt idx="153">
                  <c:v>iv</c:v>
                </c:pt>
                <c:pt idx="156">
                  <c:v>v</c:v>
                </c:pt>
                <c:pt idx="158">
                  <c:v>v</c:v>
                </c:pt>
                <c:pt idx="159">
                  <c:v>v</c:v>
                </c:pt>
                <c:pt idx="160">
                  <c:v>v</c:v>
                </c:pt>
                <c:pt idx="161">
                  <c:v>v</c:v>
                </c:pt>
                <c:pt idx="162">
                  <c:v>v</c:v>
                </c:pt>
                <c:pt idx="164">
                  <c:v>v </c:v>
                </c:pt>
                <c:pt idx="165">
                  <c:v>v </c:v>
                </c:pt>
                <c:pt idx="166">
                  <c:v>v </c:v>
                </c:pt>
                <c:pt idx="167">
                  <c:v>v </c:v>
                </c:pt>
                <c:pt idx="168">
                  <c:v>v </c:v>
                </c:pt>
                <c:pt idx="169">
                  <c:v>v </c:v>
                </c:pt>
                <c:pt idx="172">
                  <c:v>vi</c:v>
                </c:pt>
                <c:pt idx="174">
                  <c:v>vi</c:v>
                </c:pt>
                <c:pt idx="175">
                  <c:v>vi</c:v>
                </c:pt>
                <c:pt idx="176">
                  <c:v>vi</c:v>
                </c:pt>
                <c:pt idx="177">
                  <c:v>vi</c:v>
                </c:pt>
                <c:pt idx="178">
                  <c:v>vi</c:v>
                </c:pt>
                <c:pt idx="179">
                  <c:v>vi</c:v>
                </c:pt>
                <c:pt idx="181">
                  <c:v>vi</c:v>
                </c:pt>
                <c:pt idx="182">
                  <c:v>vi</c:v>
                </c:pt>
                <c:pt idx="183">
                  <c:v>vi</c:v>
                </c:pt>
                <c:pt idx="184">
                  <c:v>vi</c:v>
                </c:pt>
                <c:pt idx="185">
                  <c:v>vi</c:v>
                </c:pt>
                <c:pt idx="186">
                  <c:v>vi</c:v>
                </c:pt>
                <c:pt idx="189">
                  <c:v>vii</c:v>
                </c:pt>
                <c:pt idx="190">
                  <c:v>vii</c:v>
                </c:pt>
                <c:pt idx="191">
                  <c:v>vii</c:v>
                </c:pt>
                <c:pt idx="192">
                  <c:v>vii</c:v>
                </c:pt>
                <c:pt idx="193">
                  <c:v>vii</c:v>
                </c:pt>
                <c:pt idx="194">
                  <c:v>vii</c:v>
                </c:pt>
                <c:pt idx="196">
                  <c:v>vii</c:v>
                </c:pt>
                <c:pt idx="197">
                  <c:v>vii</c:v>
                </c:pt>
                <c:pt idx="198">
                  <c:v>vii</c:v>
                </c:pt>
                <c:pt idx="199">
                  <c:v>vii</c:v>
                </c:pt>
                <c:pt idx="200">
                  <c:v>vii</c:v>
                </c:pt>
                <c:pt idx="201">
                  <c:v>vii</c:v>
                </c:pt>
                <c:pt idx="203">
                  <c:v>vii</c:v>
                </c:pt>
                <c:pt idx="204">
                  <c:v>vii</c:v>
                </c:pt>
                <c:pt idx="205">
                  <c:v>vii</c:v>
                </c:pt>
                <c:pt idx="206">
                  <c:v>vii</c:v>
                </c:pt>
                <c:pt idx="207">
                  <c:v>vii</c:v>
                </c:pt>
                <c:pt idx="208">
                  <c:v>vii</c:v>
                </c:pt>
                <c:pt idx="211">
                  <c:v>viii</c:v>
                </c:pt>
                <c:pt idx="212">
                  <c:v>viii</c:v>
                </c:pt>
                <c:pt idx="213">
                  <c:v>viii</c:v>
                </c:pt>
                <c:pt idx="214">
                  <c:v>viii</c:v>
                </c:pt>
                <c:pt idx="215">
                  <c:v>viii</c:v>
                </c:pt>
                <c:pt idx="216">
                  <c:v>viii</c:v>
                </c:pt>
                <c:pt idx="218">
                  <c:v>viii</c:v>
                </c:pt>
                <c:pt idx="219">
                  <c:v>viii</c:v>
                </c:pt>
                <c:pt idx="220">
                  <c:v>viii</c:v>
                </c:pt>
                <c:pt idx="221">
                  <c:v>viii</c:v>
                </c:pt>
                <c:pt idx="222">
                  <c:v>viii</c:v>
                </c:pt>
                <c:pt idx="223">
                  <c:v>viii</c:v>
                </c:pt>
              </c:strCache>
            </c:strRef>
          </c:cat>
          <c:val>
            <c:numRef>
              <c:f>'all data outliers removed'!$Q$2:$Q$225</c:f>
              <c:numCache>
                <c:formatCode>General</c:formatCode>
                <c:ptCount val="224"/>
                <c:pt idx="0">
                  <c:v>11</c:v>
                </c:pt>
                <c:pt idx="1">
                  <c:v>4</c:v>
                </c:pt>
                <c:pt idx="2">
                  <c:v>5</c:v>
                </c:pt>
                <c:pt idx="3">
                  <c:v>17</c:v>
                </c:pt>
                <c:pt idx="4">
                  <c:v>9</c:v>
                </c:pt>
                <c:pt idx="5">
                  <c:v>7</c:v>
                </c:pt>
                <c:pt idx="6">
                  <c:v>3</c:v>
                </c:pt>
                <c:pt idx="7">
                  <c:v>1</c:v>
                </c:pt>
                <c:pt idx="8">
                  <c:v>7</c:v>
                </c:pt>
                <c:pt idx="9">
                  <c:v>4</c:v>
                </c:pt>
                <c:pt idx="10">
                  <c:v>10</c:v>
                </c:pt>
                <c:pt idx="11">
                  <c:v>5</c:v>
                </c:pt>
                <c:pt idx="12">
                  <c:v>8</c:v>
                </c:pt>
                <c:pt idx="15">
                  <c:v>3</c:v>
                </c:pt>
                <c:pt idx="16">
                  <c:v>9</c:v>
                </c:pt>
                <c:pt idx="17">
                  <c:v>8</c:v>
                </c:pt>
                <c:pt idx="18">
                  <c:v>8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4</c:v>
                </c:pt>
                <c:pt idx="23">
                  <c:v>7</c:v>
                </c:pt>
                <c:pt idx="24">
                  <c:v>10</c:v>
                </c:pt>
                <c:pt idx="25">
                  <c:v>5</c:v>
                </c:pt>
                <c:pt idx="28">
                  <c:v>6</c:v>
                </c:pt>
                <c:pt idx="29">
                  <c:v>4</c:v>
                </c:pt>
                <c:pt idx="30">
                  <c:v>6</c:v>
                </c:pt>
                <c:pt idx="31">
                  <c:v>6</c:v>
                </c:pt>
                <c:pt idx="32">
                  <c:v>9</c:v>
                </c:pt>
                <c:pt idx="33">
                  <c:v>5</c:v>
                </c:pt>
                <c:pt idx="34">
                  <c:v>5</c:v>
                </c:pt>
                <c:pt idx="35">
                  <c:v>8</c:v>
                </c:pt>
                <c:pt idx="36">
                  <c:v>6</c:v>
                </c:pt>
                <c:pt idx="37">
                  <c:v>2</c:v>
                </c:pt>
                <c:pt idx="38">
                  <c:v>7</c:v>
                </c:pt>
                <c:pt idx="39">
                  <c:v>8</c:v>
                </c:pt>
                <c:pt idx="42">
                  <c:v>7</c:v>
                </c:pt>
                <c:pt idx="43">
                  <c:v>7</c:v>
                </c:pt>
                <c:pt idx="44">
                  <c:v>5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6</c:v>
                </c:pt>
                <c:pt idx="49">
                  <c:v>15</c:v>
                </c:pt>
                <c:pt idx="50">
                  <c:v>6</c:v>
                </c:pt>
                <c:pt idx="51">
                  <c:v>7</c:v>
                </c:pt>
                <c:pt idx="54">
                  <c:v>6</c:v>
                </c:pt>
                <c:pt idx="55">
                  <c:v>6</c:v>
                </c:pt>
                <c:pt idx="56">
                  <c:v>5</c:v>
                </c:pt>
                <c:pt idx="57">
                  <c:v>5</c:v>
                </c:pt>
                <c:pt idx="58">
                  <c:v>4</c:v>
                </c:pt>
                <c:pt idx="59">
                  <c:v>2</c:v>
                </c:pt>
                <c:pt idx="60">
                  <c:v>3</c:v>
                </c:pt>
                <c:pt idx="61">
                  <c:v>4</c:v>
                </c:pt>
                <c:pt idx="62">
                  <c:v>4</c:v>
                </c:pt>
                <c:pt idx="63">
                  <c:v>6</c:v>
                </c:pt>
                <c:pt idx="64">
                  <c:v>8</c:v>
                </c:pt>
                <c:pt idx="65">
                  <c:v>8</c:v>
                </c:pt>
                <c:pt idx="68">
                  <c:v>10</c:v>
                </c:pt>
                <c:pt idx="69">
                  <c:v>8</c:v>
                </c:pt>
                <c:pt idx="70">
                  <c:v>7</c:v>
                </c:pt>
                <c:pt idx="71">
                  <c:v>9</c:v>
                </c:pt>
                <c:pt idx="72">
                  <c:v>9</c:v>
                </c:pt>
                <c:pt idx="73">
                  <c:v>7</c:v>
                </c:pt>
                <c:pt idx="74">
                  <c:v>5</c:v>
                </c:pt>
                <c:pt idx="75">
                  <c:v>4</c:v>
                </c:pt>
                <c:pt idx="76">
                  <c:v>5</c:v>
                </c:pt>
                <c:pt idx="77">
                  <c:v>3</c:v>
                </c:pt>
                <c:pt idx="78">
                  <c:v>3</c:v>
                </c:pt>
                <c:pt idx="81">
                  <c:v>7</c:v>
                </c:pt>
                <c:pt idx="82">
                  <c:v>6</c:v>
                </c:pt>
                <c:pt idx="83">
                  <c:v>5</c:v>
                </c:pt>
                <c:pt idx="84">
                  <c:v>4</c:v>
                </c:pt>
                <c:pt idx="85">
                  <c:v>8</c:v>
                </c:pt>
                <c:pt idx="86">
                  <c:v>10</c:v>
                </c:pt>
                <c:pt idx="87">
                  <c:v>11</c:v>
                </c:pt>
                <c:pt idx="90">
                  <c:v>7</c:v>
                </c:pt>
                <c:pt idx="91">
                  <c:v>4</c:v>
                </c:pt>
                <c:pt idx="92">
                  <c:v>6</c:v>
                </c:pt>
                <c:pt idx="93">
                  <c:v>2</c:v>
                </c:pt>
                <c:pt idx="94">
                  <c:v>4</c:v>
                </c:pt>
                <c:pt idx="95">
                  <c:v>4</c:v>
                </c:pt>
                <c:pt idx="97">
                  <c:v>6</c:v>
                </c:pt>
                <c:pt idx="98">
                  <c:v>5</c:v>
                </c:pt>
                <c:pt idx="99">
                  <c:v>6</c:v>
                </c:pt>
                <c:pt idx="100">
                  <c:v>5</c:v>
                </c:pt>
                <c:pt idx="101">
                  <c:v>6</c:v>
                </c:pt>
                <c:pt idx="102">
                  <c:v>8</c:v>
                </c:pt>
                <c:pt idx="104">
                  <c:v>2</c:v>
                </c:pt>
                <c:pt idx="105">
                  <c:v>4</c:v>
                </c:pt>
                <c:pt idx="106">
                  <c:v>3</c:v>
                </c:pt>
                <c:pt idx="107">
                  <c:v>2</c:v>
                </c:pt>
                <c:pt idx="108">
                  <c:v>4</c:v>
                </c:pt>
                <c:pt idx="109">
                  <c:v>4</c:v>
                </c:pt>
                <c:pt idx="112">
                  <c:v>4</c:v>
                </c:pt>
                <c:pt idx="113">
                  <c:v>5</c:v>
                </c:pt>
                <c:pt idx="114">
                  <c:v>1</c:v>
                </c:pt>
                <c:pt idx="115">
                  <c:v>4</c:v>
                </c:pt>
                <c:pt idx="116">
                  <c:v>10</c:v>
                </c:pt>
                <c:pt idx="117">
                  <c:v>3</c:v>
                </c:pt>
                <c:pt idx="119">
                  <c:v>2</c:v>
                </c:pt>
                <c:pt idx="120">
                  <c:v>5</c:v>
                </c:pt>
                <c:pt idx="121">
                  <c:v>7</c:v>
                </c:pt>
                <c:pt idx="122">
                  <c:v>7</c:v>
                </c:pt>
                <c:pt idx="123">
                  <c:v>5</c:v>
                </c:pt>
                <c:pt idx="124">
                  <c:v>7</c:v>
                </c:pt>
                <c:pt idx="127">
                  <c:v>5</c:v>
                </c:pt>
                <c:pt idx="128">
                  <c:v>5</c:v>
                </c:pt>
                <c:pt idx="129">
                  <c:v>4</c:v>
                </c:pt>
                <c:pt idx="130">
                  <c:v>6</c:v>
                </c:pt>
                <c:pt idx="131">
                  <c:v>7</c:v>
                </c:pt>
                <c:pt idx="132">
                  <c:v>6</c:v>
                </c:pt>
                <c:pt idx="134">
                  <c:v>5</c:v>
                </c:pt>
                <c:pt idx="135">
                  <c:v>4</c:v>
                </c:pt>
                <c:pt idx="136">
                  <c:v>3</c:v>
                </c:pt>
                <c:pt idx="137">
                  <c:v>11</c:v>
                </c:pt>
                <c:pt idx="138">
                  <c:v>6</c:v>
                </c:pt>
                <c:pt idx="139">
                  <c:v>5</c:v>
                </c:pt>
                <c:pt idx="142">
                  <c:v>2</c:v>
                </c:pt>
                <c:pt idx="143">
                  <c:v>2</c:v>
                </c:pt>
                <c:pt idx="144">
                  <c:v>4</c:v>
                </c:pt>
                <c:pt idx="145">
                  <c:v>3</c:v>
                </c:pt>
                <c:pt idx="146">
                  <c:v>9</c:v>
                </c:pt>
                <c:pt idx="148">
                  <c:v>6</c:v>
                </c:pt>
                <c:pt idx="149">
                  <c:v>4</c:v>
                </c:pt>
                <c:pt idx="150">
                  <c:v>2</c:v>
                </c:pt>
                <c:pt idx="151">
                  <c:v>2</c:v>
                </c:pt>
                <c:pt idx="152">
                  <c:v>9</c:v>
                </c:pt>
                <c:pt idx="153">
                  <c:v>4</c:v>
                </c:pt>
                <c:pt idx="156">
                  <c:v>3</c:v>
                </c:pt>
                <c:pt idx="158">
                  <c:v>4</c:v>
                </c:pt>
                <c:pt idx="159">
                  <c:v>3</c:v>
                </c:pt>
                <c:pt idx="160">
                  <c:v>5</c:v>
                </c:pt>
                <c:pt idx="161">
                  <c:v>7</c:v>
                </c:pt>
                <c:pt idx="162">
                  <c:v>4</c:v>
                </c:pt>
                <c:pt idx="164">
                  <c:v>5</c:v>
                </c:pt>
                <c:pt idx="165">
                  <c:v>0</c:v>
                </c:pt>
                <c:pt idx="166">
                  <c:v>3</c:v>
                </c:pt>
                <c:pt idx="167">
                  <c:v>2</c:v>
                </c:pt>
                <c:pt idx="168">
                  <c:v>5</c:v>
                </c:pt>
                <c:pt idx="169">
                  <c:v>6</c:v>
                </c:pt>
                <c:pt idx="172">
                  <c:v>4</c:v>
                </c:pt>
                <c:pt idx="174">
                  <c:v>6</c:v>
                </c:pt>
                <c:pt idx="175">
                  <c:v>0</c:v>
                </c:pt>
                <c:pt idx="176">
                  <c:v>9</c:v>
                </c:pt>
                <c:pt idx="177">
                  <c:v>3</c:v>
                </c:pt>
                <c:pt idx="178">
                  <c:v>7</c:v>
                </c:pt>
                <c:pt idx="179">
                  <c:v>7</c:v>
                </c:pt>
                <c:pt idx="181">
                  <c:v>5</c:v>
                </c:pt>
                <c:pt idx="182">
                  <c:v>2</c:v>
                </c:pt>
                <c:pt idx="183">
                  <c:v>7</c:v>
                </c:pt>
                <c:pt idx="184">
                  <c:v>4</c:v>
                </c:pt>
                <c:pt idx="185">
                  <c:v>11</c:v>
                </c:pt>
                <c:pt idx="186">
                  <c:v>9</c:v>
                </c:pt>
                <c:pt idx="189">
                  <c:v>3</c:v>
                </c:pt>
                <c:pt idx="190">
                  <c:v>10</c:v>
                </c:pt>
                <c:pt idx="191">
                  <c:v>4</c:v>
                </c:pt>
                <c:pt idx="192">
                  <c:v>5</c:v>
                </c:pt>
                <c:pt idx="193">
                  <c:v>3</c:v>
                </c:pt>
                <c:pt idx="194">
                  <c:v>5</c:v>
                </c:pt>
                <c:pt idx="196">
                  <c:v>7</c:v>
                </c:pt>
                <c:pt idx="197">
                  <c:v>4</c:v>
                </c:pt>
                <c:pt idx="198">
                  <c:v>7</c:v>
                </c:pt>
                <c:pt idx="199">
                  <c:v>5</c:v>
                </c:pt>
                <c:pt idx="200">
                  <c:v>4</c:v>
                </c:pt>
                <c:pt idx="201">
                  <c:v>6</c:v>
                </c:pt>
                <c:pt idx="203">
                  <c:v>3</c:v>
                </c:pt>
                <c:pt idx="204">
                  <c:v>7</c:v>
                </c:pt>
                <c:pt idx="205">
                  <c:v>3</c:v>
                </c:pt>
                <c:pt idx="206">
                  <c:v>2</c:v>
                </c:pt>
                <c:pt idx="207">
                  <c:v>5</c:v>
                </c:pt>
                <c:pt idx="208">
                  <c:v>9</c:v>
                </c:pt>
                <c:pt idx="211">
                  <c:v>5</c:v>
                </c:pt>
                <c:pt idx="212">
                  <c:v>19</c:v>
                </c:pt>
                <c:pt idx="213">
                  <c:v>4</c:v>
                </c:pt>
                <c:pt idx="214">
                  <c:v>4</c:v>
                </c:pt>
                <c:pt idx="215">
                  <c:v>2</c:v>
                </c:pt>
                <c:pt idx="216">
                  <c:v>2</c:v>
                </c:pt>
                <c:pt idx="218">
                  <c:v>11</c:v>
                </c:pt>
                <c:pt idx="219">
                  <c:v>3</c:v>
                </c:pt>
                <c:pt idx="220">
                  <c:v>4</c:v>
                </c:pt>
                <c:pt idx="221">
                  <c:v>12</c:v>
                </c:pt>
                <c:pt idx="222">
                  <c:v>2</c:v>
                </c:pt>
                <c:pt idx="22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E7-3D4D-B014-17FF959F32C9}"/>
            </c:ext>
          </c:extLst>
        </c:ser>
        <c:ser>
          <c:idx val="4"/>
          <c:order val="4"/>
          <c:tx>
            <c:strRef>
              <c:f>'all data outliers removed'!$R$1</c:f>
              <c:strCache>
                <c:ptCount val="1"/>
                <c:pt idx="0">
                  <c:v>both porrifolius alleles silenced</c:v>
                </c:pt>
              </c:strCache>
            </c:strRef>
          </c:tx>
          <c:spPr>
            <a:solidFill>
              <a:srgbClr val="F3CAEC"/>
            </a:solidFill>
            <a:ln>
              <a:noFill/>
            </a:ln>
            <a:effectLst/>
          </c:spPr>
          <c:invertIfNegative val="0"/>
          <c:cat>
            <c:strRef>
              <c:f>'all data outliers removed'!$M$2:$M$225</c:f>
              <c:strCache>
                <c:ptCount val="224"/>
                <c:pt idx="0">
                  <c:v>E</c:v>
                </c:pt>
                <c:pt idx="1">
                  <c:v>E</c:v>
                </c:pt>
                <c:pt idx="2">
                  <c:v>E</c:v>
                </c:pt>
                <c:pt idx="3">
                  <c:v>E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F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F</c:v>
                </c:pt>
                <c:pt idx="24">
                  <c:v>F</c:v>
                </c:pt>
                <c:pt idx="25">
                  <c:v>F</c:v>
                </c:pt>
                <c:pt idx="28">
                  <c:v>G</c:v>
                </c:pt>
                <c:pt idx="29">
                  <c:v>G</c:v>
                </c:pt>
                <c:pt idx="30">
                  <c:v>G</c:v>
                </c:pt>
                <c:pt idx="31">
                  <c:v>G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38">
                  <c:v>G</c:v>
                </c:pt>
                <c:pt idx="39">
                  <c:v>G</c:v>
                </c:pt>
                <c:pt idx="42">
                  <c:v>J</c:v>
                </c:pt>
                <c:pt idx="43">
                  <c:v>J</c:v>
                </c:pt>
                <c:pt idx="44">
                  <c:v>J</c:v>
                </c:pt>
                <c:pt idx="45">
                  <c:v>J</c:v>
                </c:pt>
                <c:pt idx="46">
                  <c:v>J</c:v>
                </c:pt>
                <c:pt idx="47">
                  <c:v>J</c:v>
                </c:pt>
                <c:pt idx="48">
                  <c:v>J</c:v>
                </c:pt>
                <c:pt idx="49">
                  <c:v>J</c:v>
                </c:pt>
                <c:pt idx="50">
                  <c:v>J</c:v>
                </c:pt>
                <c:pt idx="51">
                  <c:v>J</c:v>
                </c:pt>
                <c:pt idx="54">
                  <c:v>K</c:v>
                </c:pt>
                <c:pt idx="55">
                  <c:v>K</c:v>
                </c:pt>
                <c:pt idx="56">
                  <c:v>K</c:v>
                </c:pt>
                <c:pt idx="57">
                  <c:v>K</c:v>
                </c:pt>
                <c:pt idx="58">
                  <c:v>K</c:v>
                </c:pt>
                <c:pt idx="59">
                  <c:v>K</c:v>
                </c:pt>
                <c:pt idx="60">
                  <c:v>K</c:v>
                </c:pt>
                <c:pt idx="61">
                  <c:v>K</c:v>
                </c:pt>
                <c:pt idx="62">
                  <c:v>K</c:v>
                </c:pt>
                <c:pt idx="63">
                  <c:v>K</c:v>
                </c:pt>
                <c:pt idx="64">
                  <c:v>K</c:v>
                </c:pt>
                <c:pt idx="65">
                  <c:v>K</c:v>
                </c:pt>
                <c:pt idx="68">
                  <c:v>L</c:v>
                </c:pt>
                <c:pt idx="69">
                  <c:v>L</c:v>
                </c:pt>
                <c:pt idx="70">
                  <c:v>L</c:v>
                </c:pt>
                <c:pt idx="71">
                  <c:v>L</c:v>
                </c:pt>
                <c:pt idx="72">
                  <c:v>L</c:v>
                </c:pt>
                <c:pt idx="73">
                  <c:v>L</c:v>
                </c:pt>
                <c:pt idx="74">
                  <c:v>L</c:v>
                </c:pt>
                <c:pt idx="75">
                  <c:v>L</c:v>
                </c:pt>
                <c:pt idx="76">
                  <c:v>L</c:v>
                </c:pt>
                <c:pt idx="77">
                  <c:v>L</c:v>
                </c:pt>
                <c:pt idx="78">
                  <c:v>L</c:v>
                </c:pt>
                <c:pt idx="81">
                  <c:v>M</c:v>
                </c:pt>
                <c:pt idx="82">
                  <c:v>M</c:v>
                </c:pt>
                <c:pt idx="83">
                  <c:v>M</c:v>
                </c:pt>
                <c:pt idx="84">
                  <c:v>M</c:v>
                </c:pt>
                <c:pt idx="85">
                  <c:v>M</c:v>
                </c:pt>
                <c:pt idx="86">
                  <c:v>M</c:v>
                </c:pt>
                <c:pt idx="87">
                  <c:v>M</c:v>
                </c:pt>
                <c:pt idx="90">
                  <c:v>i</c:v>
                </c:pt>
                <c:pt idx="91">
                  <c:v>i</c:v>
                </c:pt>
                <c:pt idx="92">
                  <c:v>i</c:v>
                </c:pt>
                <c:pt idx="93">
                  <c:v>i</c:v>
                </c:pt>
                <c:pt idx="94">
                  <c:v>i</c:v>
                </c:pt>
                <c:pt idx="95">
                  <c:v>i</c:v>
                </c:pt>
                <c:pt idx="97">
                  <c:v>i</c:v>
                </c:pt>
                <c:pt idx="98">
                  <c:v>i</c:v>
                </c:pt>
                <c:pt idx="99">
                  <c:v>i</c:v>
                </c:pt>
                <c:pt idx="100">
                  <c:v>i</c:v>
                </c:pt>
                <c:pt idx="101">
                  <c:v>i</c:v>
                </c:pt>
                <c:pt idx="102">
                  <c:v>i</c:v>
                </c:pt>
                <c:pt idx="104">
                  <c:v>i</c:v>
                </c:pt>
                <c:pt idx="105">
                  <c:v>i</c:v>
                </c:pt>
                <c:pt idx="106">
                  <c:v>i</c:v>
                </c:pt>
                <c:pt idx="107">
                  <c:v>i</c:v>
                </c:pt>
                <c:pt idx="108">
                  <c:v>i</c:v>
                </c:pt>
                <c:pt idx="109">
                  <c:v>i</c:v>
                </c:pt>
                <c:pt idx="112">
                  <c:v>ii</c:v>
                </c:pt>
                <c:pt idx="113">
                  <c:v>ii</c:v>
                </c:pt>
                <c:pt idx="114">
                  <c:v>ii</c:v>
                </c:pt>
                <c:pt idx="115">
                  <c:v>ii</c:v>
                </c:pt>
                <c:pt idx="116">
                  <c:v>ii</c:v>
                </c:pt>
                <c:pt idx="117">
                  <c:v>ii</c:v>
                </c:pt>
                <c:pt idx="119">
                  <c:v>ii</c:v>
                </c:pt>
                <c:pt idx="120">
                  <c:v>ii</c:v>
                </c:pt>
                <c:pt idx="121">
                  <c:v>ii</c:v>
                </c:pt>
                <c:pt idx="122">
                  <c:v>ii</c:v>
                </c:pt>
                <c:pt idx="123">
                  <c:v>ii</c:v>
                </c:pt>
                <c:pt idx="124">
                  <c:v>ii</c:v>
                </c:pt>
                <c:pt idx="127">
                  <c:v>iii</c:v>
                </c:pt>
                <c:pt idx="128">
                  <c:v>iii</c:v>
                </c:pt>
                <c:pt idx="129">
                  <c:v>iii</c:v>
                </c:pt>
                <c:pt idx="130">
                  <c:v>iii</c:v>
                </c:pt>
                <c:pt idx="131">
                  <c:v>iii</c:v>
                </c:pt>
                <c:pt idx="132">
                  <c:v>iii</c:v>
                </c:pt>
                <c:pt idx="134">
                  <c:v>iii</c:v>
                </c:pt>
                <c:pt idx="135">
                  <c:v>iii</c:v>
                </c:pt>
                <c:pt idx="136">
                  <c:v>iii</c:v>
                </c:pt>
                <c:pt idx="137">
                  <c:v>iii</c:v>
                </c:pt>
                <c:pt idx="138">
                  <c:v>iii</c:v>
                </c:pt>
                <c:pt idx="139">
                  <c:v>iii</c:v>
                </c:pt>
                <c:pt idx="142">
                  <c:v>iv</c:v>
                </c:pt>
                <c:pt idx="143">
                  <c:v>iv</c:v>
                </c:pt>
                <c:pt idx="144">
                  <c:v>iv</c:v>
                </c:pt>
                <c:pt idx="145">
                  <c:v>iv</c:v>
                </c:pt>
                <c:pt idx="146">
                  <c:v>iv</c:v>
                </c:pt>
                <c:pt idx="148">
                  <c:v>iv</c:v>
                </c:pt>
                <c:pt idx="149">
                  <c:v>iv</c:v>
                </c:pt>
                <c:pt idx="150">
                  <c:v>iv</c:v>
                </c:pt>
                <c:pt idx="151">
                  <c:v>iv</c:v>
                </c:pt>
                <c:pt idx="152">
                  <c:v>iv</c:v>
                </c:pt>
                <c:pt idx="153">
                  <c:v>iv</c:v>
                </c:pt>
                <c:pt idx="156">
                  <c:v>v</c:v>
                </c:pt>
                <c:pt idx="158">
                  <c:v>v</c:v>
                </c:pt>
                <c:pt idx="159">
                  <c:v>v</c:v>
                </c:pt>
                <c:pt idx="160">
                  <c:v>v</c:v>
                </c:pt>
                <c:pt idx="161">
                  <c:v>v</c:v>
                </c:pt>
                <c:pt idx="162">
                  <c:v>v</c:v>
                </c:pt>
                <c:pt idx="164">
                  <c:v>v </c:v>
                </c:pt>
                <c:pt idx="165">
                  <c:v>v </c:v>
                </c:pt>
                <c:pt idx="166">
                  <c:v>v </c:v>
                </c:pt>
                <c:pt idx="167">
                  <c:v>v </c:v>
                </c:pt>
                <c:pt idx="168">
                  <c:v>v </c:v>
                </c:pt>
                <c:pt idx="169">
                  <c:v>v </c:v>
                </c:pt>
                <c:pt idx="172">
                  <c:v>vi</c:v>
                </c:pt>
                <c:pt idx="174">
                  <c:v>vi</c:v>
                </c:pt>
                <c:pt idx="175">
                  <c:v>vi</c:v>
                </c:pt>
                <c:pt idx="176">
                  <c:v>vi</c:v>
                </c:pt>
                <c:pt idx="177">
                  <c:v>vi</c:v>
                </c:pt>
                <c:pt idx="178">
                  <c:v>vi</c:v>
                </c:pt>
                <c:pt idx="179">
                  <c:v>vi</c:v>
                </c:pt>
                <c:pt idx="181">
                  <c:v>vi</c:v>
                </c:pt>
                <c:pt idx="182">
                  <c:v>vi</c:v>
                </c:pt>
                <c:pt idx="183">
                  <c:v>vi</c:v>
                </c:pt>
                <c:pt idx="184">
                  <c:v>vi</c:v>
                </c:pt>
                <c:pt idx="185">
                  <c:v>vi</c:v>
                </c:pt>
                <c:pt idx="186">
                  <c:v>vi</c:v>
                </c:pt>
                <c:pt idx="189">
                  <c:v>vii</c:v>
                </c:pt>
                <c:pt idx="190">
                  <c:v>vii</c:v>
                </c:pt>
                <c:pt idx="191">
                  <c:v>vii</c:v>
                </c:pt>
                <c:pt idx="192">
                  <c:v>vii</c:v>
                </c:pt>
                <c:pt idx="193">
                  <c:v>vii</c:v>
                </c:pt>
                <c:pt idx="194">
                  <c:v>vii</c:v>
                </c:pt>
                <c:pt idx="196">
                  <c:v>vii</c:v>
                </c:pt>
                <c:pt idx="197">
                  <c:v>vii</c:v>
                </c:pt>
                <c:pt idx="198">
                  <c:v>vii</c:v>
                </c:pt>
                <c:pt idx="199">
                  <c:v>vii</c:v>
                </c:pt>
                <c:pt idx="200">
                  <c:v>vii</c:v>
                </c:pt>
                <c:pt idx="201">
                  <c:v>vii</c:v>
                </c:pt>
                <c:pt idx="203">
                  <c:v>vii</c:v>
                </c:pt>
                <c:pt idx="204">
                  <c:v>vii</c:v>
                </c:pt>
                <c:pt idx="205">
                  <c:v>vii</c:v>
                </c:pt>
                <c:pt idx="206">
                  <c:v>vii</c:v>
                </c:pt>
                <c:pt idx="207">
                  <c:v>vii</c:v>
                </c:pt>
                <c:pt idx="208">
                  <c:v>vii</c:v>
                </c:pt>
                <c:pt idx="211">
                  <c:v>viii</c:v>
                </c:pt>
                <c:pt idx="212">
                  <c:v>viii</c:v>
                </c:pt>
                <c:pt idx="213">
                  <c:v>viii</c:v>
                </c:pt>
                <c:pt idx="214">
                  <c:v>viii</c:v>
                </c:pt>
                <c:pt idx="215">
                  <c:v>viii</c:v>
                </c:pt>
                <c:pt idx="216">
                  <c:v>viii</c:v>
                </c:pt>
                <c:pt idx="218">
                  <c:v>viii</c:v>
                </c:pt>
                <c:pt idx="219">
                  <c:v>viii</c:v>
                </c:pt>
                <c:pt idx="220">
                  <c:v>viii</c:v>
                </c:pt>
                <c:pt idx="221">
                  <c:v>viii</c:v>
                </c:pt>
                <c:pt idx="222">
                  <c:v>viii</c:v>
                </c:pt>
                <c:pt idx="223">
                  <c:v>viii</c:v>
                </c:pt>
              </c:strCache>
            </c:strRef>
          </c:cat>
          <c:val>
            <c:numRef>
              <c:f>'all data outliers removed'!$R$2:$R$225</c:f>
              <c:numCache>
                <c:formatCode>General</c:formatCode>
                <c:ptCount val="224"/>
                <c:pt idx="0">
                  <c:v>8</c:v>
                </c:pt>
                <c:pt idx="1">
                  <c:v>8</c:v>
                </c:pt>
                <c:pt idx="2">
                  <c:v>9</c:v>
                </c:pt>
                <c:pt idx="3">
                  <c:v>23</c:v>
                </c:pt>
                <c:pt idx="4">
                  <c:v>11</c:v>
                </c:pt>
                <c:pt idx="5">
                  <c:v>9</c:v>
                </c:pt>
                <c:pt idx="6">
                  <c:v>11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8</c:v>
                </c:pt>
                <c:pt idx="12">
                  <c:v>8</c:v>
                </c:pt>
                <c:pt idx="15">
                  <c:v>10</c:v>
                </c:pt>
                <c:pt idx="16">
                  <c:v>8</c:v>
                </c:pt>
                <c:pt idx="17">
                  <c:v>8</c:v>
                </c:pt>
                <c:pt idx="18">
                  <c:v>6</c:v>
                </c:pt>
                <c:pt idx="19">
                  <c:v>7</c:v>
                </c:pt>
                <c:pt idx="20">
                  <c:v>9</c:v>
                </c:pt>
                <c:pt idx="21">
                  <c:v>9</c:v>
                </c:pt>
                <c:pt idx="22">
                  <c:v>7</c:v>
                </c:pt>
                <c:pt idx="23">
                  <c:v>10</c:v>
                </c:pt>
                <c:pt idx="24">
                  <c:v>7</c:v>
                </c:pt>
                <c:pt idx="25">
                  <c:v>9</c:v>
                </c:pt>
                <c:pt idx="28">
                  <c:v>8</c:v>
                </c:pt>
                <c:pt idx="29">
                  <c:v>11</c:v>
                </c:pt>
                <c:pt idx="30">
                  <c:v>9</c:v>
                </c:pt>
                <c:pt idx="31">
                  <c:v>13</c:v>
                </c:pt>
                <c:pt idx="32">
                  <c:v>8</c:v>
                </c:pt>
                <c:pt idx="33">
                  <c:v>10</c:v>
                </c:pt>
                <c:pt idx="34">
                  <c:v>7</c:v>
                </c:pt>
                <c:pt idx="35">
                  <c:v>7</c:v>
                </c:pt>
                <c:pt idx="36">
                  <c:v>10</c:v>
                </c:pt>
                <c:pt idx="37">
                  <c:v>8</c:v>
                </c:pt>
                <c:pt idx="38">
                  <c:v>10</c:v>
                </c:pt>
                <c:pt idx="39">
                  <c:v>13</c:v>
                </c:pt>
                <c:pt idx="42">
                  <c:v>10</c:v>
                </c:pt>
                <c:pt idx="43">
                  <c:v>7</c:v>
                </c:pt>
                <c:pt idx="44">
                  <c:v>11</c:v>
                </c:pt>
                <c:pt idx="45">
                  <c:v>7</c:v>
                </c:pt>
                <c:pt idx="46">
                  <c:v>8</c:v>
                </c:pt>
                <c:pt idx="47">
                  <c:v>6</c:v>
                </c:pt>
                <c:pt idx="48">
                  <c:v>10</c:v>
                </c:pt>
                <c:pt idx="49">
                  <c:v>9</c:v>
                </c:pt>
                <c:pt idx="50">
                  <c:v>9</c:v>
                </c:pt>
                <c:pt idx="51">
                  <c:v>11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10</c:v>
                </c:pt>
                <c:pt idx="58">
                  <c:v>14</c:v>
                </c:pt>
                <c:pt idx="59">
                  <c:v>8</c:v>
                </c:pt>
                <c:pt idx="60">
                  <c:v>11</c:v>
                </c:pt>
                <c:pt idx="61">
                  <c:v>8</c:v>
                </c:pt>
                <c:pt idx="62">
                  <c:v>10</c:v>
                </c:pt>
                <c:pt idx="63">
                  <c:v>10</c:v>
                </c:pt>
                <c:pt idx="64">
                  <c:v>8</c:v>
                </c:pt>
                <c:pt idx="65">
                  <c:v>9</c:v>
                </c:pt>
                <c:pt idx="68">
                  <c:v>6</c:v>
                </c:pt>
                <c:pt idx="69">
                  <c:v>9</c:v>
                </c:pt>
                <c:pt idx="70">
                  <c:v>8</c:v>
                </c:pt>
                <c:pt idx="71">
                  <c:v>10</c:v>
                </c:pt>
                <c:pt idx="72">
                  <c:v>8</c:v>
                </c:pt>
                <c:pt idx="73">
                  <c:v>11</c:v>
                </c:pt>
                <c:pt idx="74">
                  <c:v>11</c:v>
                </c:pt>
                <c:pt idx="75">
                  <c:v>8</c:v>
                </c:pt>
                <c:pt idx="76">
                  <c:v>7</c:v>
                </c:pt>
                <c:pt idx="77">
                  <c:v>10</c:v>
                </c:pt>
                <c:pt idx="78">
                  <c:v>10</c:v>
                </c:pt>
                <c:pt idx="81">
                  <c:v>8</c:v>
                </c:pt>
                <c:pt idx="82">
                  <c:v>9</c:v>
                </c:pt>
                <c:pt idx="83">
                  <c:v>10</c:v>
                </c:pt>
                <c:pt idx="84">
                  <c:v>5</c:v>
                </c:pt>
                <c:pt idx="85">
                  <c:v>8</c:v>
                </c:pt>
                <c:pt idx="86">
                  <c:v>11</c:v>
                </c:pt>
                <c:pt idx="87">
                  <c:v>21</c:v>
                </c:pt>
                <c:pt idx="90">
                  <c:v>8</c:v>
                </c:pt>
                <c:pt idx="91">
                  <c:v>10</c:v>
                </c:pt>
                <c:pt idx="92">
                  <c:v>11</c:v>
                </c:pt>
                <c:pt idx="93">
                  <c:v>11</c:v>
                </c:pt>
                <c:pt idx="94">
                  <c:v>9</c:v>
                </c:pt>
                <c:pt idx="95">
                  <c:v>12</c:v>
                </c:pt>
                <c:pt idx="97">
                  <c:v>11</c:v>
                </c:pt>
                <c:pt idx="98">
                  <c:v>5</c:v>
                </c:pt>
                <c:pt idx="99">
                  <c:v>6</c:v>
                </c:pt>
                <c:pt idx="100">
                  <c:v>5</c:v>
                </c:pt>
                <c:pt idx="101">
                  <c:v>6</c:v>
                </c:pt>
                <c:pt idx="102">
                  <c:v>8</c:v>
                </c:pt>
                <c:pt idx="104">
                  <c:v>8</c:v>
                </c:pt>
                <c:pt idx="105">
                  <c:v>7</c:v>
                </c:pt>
                <c:pt idx="106">
                  <c:v>11</c:v>
                </c:pt>
                <c:pt idx="107">
                  <c:v>10</c:v>
                </c:pt>
                <c:pt idx="108">
                  <c:v>8</c:v>
                </c:pt>
                <c:pt idx="109">
                  <c:v>5</c:v>
                </c:pt>
                <c:pt idx="112">
                  <c:v>10</c:v>
                </c:pt>
                <c:pt idx="113">
                  <c:v>8</c:v>
                </c:pt>
                <c:pt idx="114">
                  <c:v>10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9">
                  <c:v>10</c:v>
                </c:pt>
                <c:pt idx="120">
                  <c:v>10</c:v>
                </c:pt>
                <c:pt idx="121">
                  <c:v>9</c:v>
                </c:pt>
                <c:pt idx="122">
                  <c:v>6</c:v>
                </c:pt>
                <c:pt idx="123">
                  <c:v>8</c:v>
                </c:pt>
                <c:pt idx="124">
                  <c:v>8</c:v>
                </c:pt>
                <c:pt idx="127">
                  <c:v>8</c:v>
                </c:pt>
                <c:pt idx="128">
                  <c:v>9</c:v>
                </c:pt>
                <c:pt idx="129">
                  <c:v>6</c:v>
                </c:pt>
                <c:pt idx="130">
                  <c:v>7</c:v>
                </c:pt>
                <c:pt idx="131">
                  <c:v>11</c:v>
                </c:pt>
                <c:pt idx="132">
                  <c:v>11</c:v>
                </c:pt>
                <c:pt idx="134">
                  <c:v>8</c:v>
                </c:pt>
                <c:pt idx="135">
                  <c:v>11</c:v>
                </c:pt>
                <c:pt idx="136">
                  <c:v>11</c:v>
                </c:pt>
                <c:pt idx="137">
                  <c:v>7</c:v>
                </c:pt>
                <c:pt idx="138">
                  <c:v>7</c:v>
                </c:pt>
                <c:pt idx="139">
                  <c:v>10</c:v>
                </c:pt>
                <c:pt idx="142">
                  <c:v>12</c:v>
                </c:pt>
                <c:pt idx="143">
                  <c:v>12</c:v>
                </c:pt>
                <c:pt idx="144">
                  <c:v>12</c:v>
                </c:pt>
                <c:pt idx="145">
                  <c:v>9</c:v>
                </c:pt>
                <c:pt idx="146">
                  <c:v>12</c:v>
                </c:pt>
                <c:pt idx="148">
                  <c:v>25</c:v>
                </c:pt>
                <c:pt idx="149">
                  <c:v>11</c:v>
                </c:pt>
                <c:pt idx="150">
                  <c:v>10</c:v>
                </c:pt>
                <c:pt idx="151">
                  <c:v>10</c:v>
                </c:pt>
                <c:pt idx="152">
                  <c:v>31</c:v>
                </c:pt>
                <c:pt idx="153">
                  <c:v>10</c:v>
                </c:pt>
                <c:pt idx="156">
                  <c:v>10</c:v>
                </c:pt>
                <c:pt idx="158">
                  <c:v>14</c:v>
                </c:pt>
                <c:pt idx="159">
                  <c:v>9</c:v>
                </c:pt>
                <c:pt idx="160">
                  <c:v>9</c:v>
                </c:pt>
                <c:pt idx="161">
                  <c:v>11</c:v>
                </c:pt>
                <c:pt idx="162">
                  <c:v>11</c:v>
                </c:pt>
                <c:pt idx="164">
                  <c:v>14</c:v>
                </c:pt>
                <c:pt idx="165">
                  <c:v>13</c:v>
                </c:pt>
                <c:pt idx="166">
                  <c:v>11</c:v>
                </c:pt>
                <c:pt idx="167">
                  <c:v>12</c:v>
                </c:pt>
                <c:pt idx="168">
                  <c:v>10</c:v>
                </c:pt>
                <c:pt idx="169">
                  <c:v>7</c:v>
                </c:pt>
                <c:pt idx="172">
                  <c:v>9</c:v>
                </c:pt>
                <c:pt idx="174">
                  <c:v>12</c:v>
                </c:pt>
                <c:pt idx="175">
                  <c:v>20</c:v>
                </c:pt>
                <c:pt idx="176">
                  <c:v>6</c:v>
                </c:pt>
                <c:pt idx="177">
                  <c:v>11</c:v>
                </c:pt>
                <c:pt idx="178">
                  <c:v>8</c:v>
                </c:pt>
                <c:pt idx="179">
                  <c:v>9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9</c:v>
                </c:pt>
                <c:pt idx="185">
                  <c:v>6</c:v>
                </c:pt>
                <c:pt idx="186">
                  <c:v>9</c:v>
                </c:pt>
                <c:pt idx="189">
                  <c:v>12</c:v>
                </c:pt>
                <c:pt idx="190">
                  <c:v>9</c:v>
                </c:pt>
                <c:pt idx="191">
                  <c:v>7</c:v>
                </c:pt>
                <c:pt idx="192">
                  <c:v>12</c:v>
                </c:pt>
                <c:pt idx="193">
                  <c:v>10</c:v>
                </c:pt>
                <c:pt idx="194">
                  <c:v>8</c:v>
                </c:pt>
                <c:pt idx="196">
                  <c:v>16</c:v>
                </c:pt>
                <c:pt idx="197">
                  <c:v>14</c:v>
                </c:pt>
                <c:pt idx="198">
                  <c:v>10</c:v>
                </c:pt>
                <c:pt idx="199">
                  <c:v>7</c:v>
                </c:pt>
                <c:pt idx="200">
                  <c:v>7</c:v>
                </c:pt>
                <c:pt idx="201">
                  <c:v>8</c:v>
                </c:pt>
                <c:pt idx="203">
                  <c:v>6</c:v>
                </c:pt>
                <c:pt idx="204">
                  <c:v>10</c:v>
                </c:pt>
                <c:pt idx="205">
                  <c:v>9</c:v>
                </c:pt>
                <c:pt idx="206">
                  <c:v>7</c:v>
                </c:pt>
                <c:pt idx="207">
                  <c:v>9</c:v>
                </c:pt>
                <c:pt idx="208">
                  <c:v>11</c:v>
                </c:pt>
                <c:pt idx="211">
                  <c:v>10</c:v>
                </c:pt>
                <c:pt idx="212">
                  <c:v>17</c:v>
                </c:pt>
                <c:pt idx="213">
                  <c:v>12</c:v>
                </c:pt>
                <c:pt idx="214">
                  <c:v>8</c:v>
                </c:pt>
                <c:pt idx="215">
                  <c:v>10</c:v>
                </c:pt>
                <c:pt idx="216">
                  <c:v>13</c:v>
                </c:pt>
                <c:pt idx="218">
                  <c:v>8</c:v>
                </c:pt>
                <c:pt idx="219">
                  <c:v>13</c:v>
                </c:pt>
                <c:pt idx="220">
                  <c:v>11</c:v>
                </c:pt>
                <c:pt idx="221">
                  <c:v>9</c:v>
                </c:pt>
                <c:pt idx="222">
                  <c:v>8</c:v>
                </c:pt>
                <c:pt idx="22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E7-3D4D-B014-17FF959F32C9}"/>
            </c:ext>
          </c:extLst>
        </c:ser>
        <c:ser>
          <c:idx val="5"/>
          <c:order val="5"/>
          <c:tx>
            <c:strRef>
              <c:f>'all data outliers removed'!$S$1</c:f>
              <c:strCache>
                <c:ptCount val="1"/>
                <c:pt idx="0">
                  <c:v>total silencing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'all data outliers removed'!$M$2:$M$225</c:f>
              <c:strCache>
                <c:ptCount val="224"/>
                <c:pt idx="0">
                  <c:v>E</c:v>
                </c:pt>
                <c:pt idx="1">
                  <c:v>E</c:v>
                </c:pt>
                <c:pt idx="2">
                  <c:v>E</c:v>
                </c:pt>
                <c:pt idx="3">
                  <c:v>E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5">
                  <c:v>F</c:v>
                </c:pt>
                <c:pt idx="16">
                  <c:v>F</c:v>
                </c:pt>
                <c:pt idx="17">
                  <c:v>F</c:v>
                </c:pt>
                <c:pt idx="18">
                  <c:v>F</c:v>
                </c:pt>
                <c:pt idx="19">
                  <c:v>F</c:v>
                </c:pt>
                <c:pt idx="20">
                  <c:v>F</c:v>
                </c:pt>
                <c:pt idx="21">
                  <c:v>F</c:v>
                </c:pt>
                <c:pt idx="22">
                  <c:v>F</c:v>
                </c:pt>
                <c:pt idx="23">
                  <c:v>F</c:v>
                </c:pt>
                <c:pt idx="24">
                  <c:v>F</c:v>
                </c:pt>
                <c:pt idx="25">
                  <c:v>F</c:v>
                </c:pt>
                <c:pt idx="28">
                  <c:v>G</c:v>
                </c:pt>
                <c:pt idx="29">
                  <c:v>G</c:v>
                </c:pt>
                <c:pt idx="30">
                  <c:v>G</c:v>
                </c:pt>
                <c:pt idx="31">
                  <c:v>G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38">
                  <c:v>G</c:v>
                </c:pt>
                <c:pt idx="39">
                  <c:v>G</c:v>
                </c:pt>
                <c:pt idx="42">
                  <c:v>J</c:v>
                </c:pt>
                <c:pt idx="43">
                  <c:v>J</c:v>
                </c:pt>
                <c:pt idx="44">
                  <c:v>J</c:v>
                </c:pt>
                <c:pt idx="45">
                  <c:v>J</c:v>
                </c:pt>
                <c:pt idx="46">
                  <c:v>J</c:v>
                </c:pt>
                <c:pt idx="47">
                  <c:v>J</c:v>
                </c:pt>
                <c:pt idx="48">
                  <c:v>J</c:v>
                </c:pt>
                <c:pt idx="49">
                  <c:v>J</c:v>
                </c:pt>
                <c:pt idx="50">
                  <c:v>J</c:v>
                </c:pt>
                <c:pt idx="51">
                  <c:v>J</c:v>
                </c:pt>
                <c:pt idx="54">
                  <c:v>K</c:v>
                </c:pt>
                <c:pt idx="55">
                  <c:v>K</c:v>
                </c:pt>
                <c:pt idx="56">
                  <c:v>K</c:v>
                </c:pt>
                <c:pt idx="57">
                  <c:v>K</c:v>
                </c:pt>
                <c:pt idx="58">
                  <c:v>K</c:v>
                </c:pt>
                <c:pt idx="59">
                  <c:v>K</c:v>
                </c:pt>
                <c:pt idx="60">
                  <c:v>K</c:v>
                </c:pt>
                <c:pt idx="61">
                  <c:v>K</c:v>
                </c:pt>
                <c:pt idx="62">
                  <c:v>K</c:v>
                </c:pt>
                <c:pt idx="63">
                  <c:v>K</c:v>
                </c:pt>
                <c:pt idx="64">
                  <c:v>K</c:v>
                </c:pt>
                <c:pt idx="65">
                  <c:v>K</c:v>
                </c:pt>
                <c:pt idx="68">
                  <c:v>L</c:v>
                </c:pt>
                <c:pt idx="69">
                  <c:v>L</c:v>
                </c:pt>
                <c:pt idx="70">
                  <c:v>L</c:v>
                </c:pt>
                <c:pt idx="71">
                  <c:v>L</c:v>
                </c:pt>
                <c:pt idx="72">
                  <c:v>L</c:v>
                </c:pt>
                <c:pt idx="73">
                  <c:v>L</c:v>
                </c:pt>
                <c:pt idx="74">
                  <c:v>L</c:v>
                </c:pt>
                <c:pt idx="75">
                  <c:v>L</c:v>
                </c:pt>
                <c:pt idx="76">
                  <c:v>L</c:v>
                </c:pt>
                <c:pt idx="77">
                  <c:v>L</c:v>
                </c:pt>
                <c:pt idx="78">
                  <c:v>L</c:v>
                </c:pt>
                <c:pt idx="81">
                  <c:v>M</c:v>
                </c:pt>
                <c:pt idx="82">
                  <c:v>M</c:v>
                </c:pt>
                <c:pt idx="83">
                  <c:v>M</c:v>
                </c:pt>
                <c:pt idx="84">
                  <c:v>M</c:v>
                </c:pt>
                <c:pt idx="85">
                  <c:v>M</c:v>
                </c:pt>
                <c:pt idx="86">
                  <c:v>M</c:v>
                </c:pt>
                <c:pt idx="87">
                  <c:v>M</c:v>
                </c:pt>
                <c:pt idx="90">
                  <c:v>i</c:v>
                </c:pt>
                <c:pt idx="91">
                  <c:v>i</c:v>
                </c:pt>
                <c:pt idx="92">
                  <c:v>i</c:v>
                </c:pt>
                <c:pt idx="93">
                  <c:v>i</c:v>
                </c:pt>
                <c:pt idx="94">
                  <c:v>i</c:v>
                </c:pt>
                <c:pt idx="95">
                  <c:v>i</c:v>
                </c:pt>
                <c:pt idx="97">
                  <c:v>i</c:v>
                </c:pt>
                <c:pt idx="98">
                  <c:v>i</c:v>
                </c:pt>
                <c:pt idx="99">
                  <c:v>i</c:v>
                </c:pt>
                <c:pt idx="100">
                  <c:v>i</c:v>
                </c:pt>
                <c:pt idx="101">
                  <c:v>i</c:v>
                </c:pt>
                <c:pt idx="102">
                  <c:v>i</c:v>
                </c:pt>
                <c:pt idx="104">
                  <c:v>i</c:v>
                </c:pt>
                <c:pt idx="105">
                  <c:v>i</c:v>
                </c:pt>
                <c:pt idx="106">
                  <c:v>i</c:v>
                </c:pt>
                <c:pt idx="107">
                  <c:v>i</c:v>
                </c:pt>
                <c:pt idx="108">
                  <c:v>i</c:v>
                </c:pt>
                <c:pt idx="109">
                  <c:v>i</c:v>
                </c:pt>
                <c:pt idx="112">
                  <c:v>ii</c:v>
                </c:pt>
                <c:pt idx="113">
                  <c:v>ii</c:v>
                </c:pt>
                <c:pt idx="114">
                  <c:v>ii</c:v>
                </c:pt>
                <c:pt idx="115">
                  <c:v>ii</c:v>
                </c:pt>
                <c:pt idx="116">
                  <c:v>ii</c:v>
                </c:pt>
                <c:pt idx="117">
                  <c:v>ii</c:v>
                </c:pt>
                <c:pt idx="119">
                  <c:v>ii</c:v>
                </c:pt>
                <c:pt idx="120">
                  <c:v>ii</c:v>
                </c:pt>
                <c:pt idx="121">
                  <c:v>ii</c:v>
                </c:pt>
                <c:pt idx="122">
                  <c:v>ii</c:v>
                </c:pt>
                <c:pt idx="123">
                  <c:v>ii</c:v>
                </c:pt>
                <c:pt idx="124">
                  <c:v>ii</c:v>
                </c:pt>
                <c:pt idx="127">
                  <c:v>iii</c:v>
                </c:pt>
                <c:pt idx="128">
                  <c:v>iii</c:v>
                </c:pt>
                <c:pt idx="129">
                  <c:v>iii</c:v>
                </c:pt>
                <c:pt idx="130">
                  <c:v>iii</c:v>
                </c:pt>
                <c:pt idx="131">
                  <c:v>iii</c:v>
                </c:pt>
                <c:pt idx="132">
                  <c:v>iii</c:v>
                </c:pt>
                <c:pt idx="134">
                  <c:v>iii</c:v>
                </c:pt>
                <c:pt idx="135">
                  <c:v>iii</c:v>
                </c:pt>
                <c:pt idx="136">
                  <c:v>iii</c:v>
                </c:pt>
                <c:pt idx="137">
                  <c:v>iii</c:v>
                </c:pt>
                <c:pt idx="138">
                  <c:v>iii</c:v>
                </c:pt>
                <c:pt idx="139">
                  <c:v>iii</c:v>
                </c:pt>
                <c:pt idx="142">
                  <c:v>iv</c:v>
                </c:pt>
                <c:pt idx="143">
                  <c:v>iv</c:v>
                </c:pt>
                <c:pt idx="144">
                  <c:v>iv</c:v>
                </c:pt>
                <c:pt idx="145">
                  <c:v>iv</c:v>
                </c:pt>
                <c:pt idx="146">
                  <c:v>iv</c:v>
                </c:pt>
                <c:pt idx="148">
                  <c:v>iv</c:v>
                </c:pt>
                <c:pt idx="149">
                  <c:v>iv</c:v>
                </c:pt>
                <c:pt idx="150">
                  <c:v>iv</c:v>
                </c:pt>
                <c:pt idx="151">
                  <c:v>iv</c:v>
                </c:pt>
                <c:pt idx="152">
                  <c:v>iv</c:v>
                </c:pt>
                <c:pt idx="153">
                  <c:v>iv</c:v>
                </c:pt>
                <c:pt idx="156">
                  <c:v>v</c:v>
                </c:pt>
                <c:pt idx="158">
                  <c:v>v</c:v>
                </c:pt>
                <c:pt idx="159">
                  <c:v>v</c:v>
                </c:pt>
                <c:pt idx="160">
                  <c:v>v</c:v>
                </c:pt>
                <c:pt idx="161">
                  <c:v>v</c:v>
                </c:pt>
                <c:pt idx="162">
                  <c:v>v</c:v>
                </c:pt>
                <c:pt idx="164">
                  <c:v>v </c:v>
                </c:pt>
                <c:pt idx="165">
                  <c:v>v </c:v>
                </c:pt>
                <c:pt idx="166">
                  <c:v>v </c:v>
                </c:pt>
                <c:pt idx="167">
                  <c:v>v </c:v>
                </c:pt>
                <c:pt idx="168">
                  <c:v>v </c:v>
                </c:pt>
                <c:pt idx="169">
                  <c:v>v </c:v>
                </c:pt>
                <c:pt idx="172">
                  <c:v>vi</c:v>
                </c:pt>
                <c:pt idx="174">
                  <c:v>vi</c:v>
                </c:pt>
                <c:pt idx="175">
                  <c:v>vi</c:v>
                </c:pt>
                <c:pt idx="176">
                  <c:v>vi</c:v>
                </c:pt>
                <c:pt idx="177">
                  <c:v>vi</c:v>
                </c:pt>
                <c:pt idx="178">
                  <c:v>vi</c:v>
                </c:pt>
                <c:pt idx="179">
                  <c:v>vi</c:v>
                </c:pt>
                <c:pt idx="181">
                  <c:v>vi</c:v>
                </c:pt>
                <c:pt idx="182">
                  <c:v>vi</c:v>
                </c:pt>
                <c:pt idx="183">
                  <c:v>vi</c:v>
                </c:pt>
                <c:pt idx="184">
                  <c:v>vi</c:v>
                </c:pt>
                <c:pt idx="185">
                  <c:v>vi</c:v>
                </c:pt>
                <c:pt idx="186">
                  <c:v>vi</c:v>
                </c:pt>
                <c:pt idx="189">
                  <c:v>vii</c:v>
                </c:pt>
                <c:pt idx="190">
                  <c:v>vii</c:v>
                </c:pt>
                <c:pt idx="191">
                  <c:v>vii</c:v>
                </c:pt>
                <c:pt idx="192">
                  <c:v>vii</c:v>
                </c:pt>
                <c:pt idx="193">
                  <c:v>vii</c:v>
                </c:pt>
                <c:pt idx="194">
                  <c:v>vii</c:v>
                </c:pt>
                <c:pt idx="196">
                  <c:v>vii</c:v>
                </c:pt>
                <c:pt idx="197">
                  <c:v>vii</c:v>
                </c:pt>
                <c:pt idx="198">
                  <c:v>vii</c:v>
                </c:pt>
                <c:pt idx="199">
                  <c:v>vii</c:v>
                </c:pt>
                <c:pt idx="200">
                  <c:v>vii</c:v>
                </c:pt>
                <c:pt idx="201">
                  <c:v>vii</c:v>
                </c:pt>
                <c:pt idx="203">
                  <c:v>vii</c:v>
                </c:pt>
                <c:pt idx="204">
                  <c:v>vii</c:v>
                </c:pt>
                <c:pt idx="205">
                  <c:v>vii</c:v>
                </c:pt>
                <c:pt idx="206">
                  <c:v>vii</c:v>
                </c:pt>
                <c:pt idx="207">
                  <c:v>vii</c:v>
                </c:pt>
                <c:pt idx="208">
                  <c:v>vii</c:v>
                </c:pt>
                <c:pt idx="211">
                  <c:v>viii</c:v>
                </c:pt>
                <c:pt idx="212">
                  <c:v>viii</c:v>
                </c:pt>
                <c:pt idx="213">
                  <c:v>viii</c:v>
                </c:pt>
                <c:pt idx="214">
                  <c:v>viii</c:v>
                </c:pt>
                <c:pt idx="215">
                  <c:v>viii</c:v>
                </c:pt>
                <c:pt idx="216">
                  <c:v>viii</c:v>
                </c:pt>
                <c:pt idx="218">
                  <c:v>viii</c:v>
                </c:pt>
                <c:pt idx="219">
                  <c:v>viii</c:v>
                </c:pt>
                <c:pt idx="220">
                  <c:v>viii</c:v>
                </c:pt>
                <c:pt idx="221">
                  <c:v>viii</c:v>
                </c:pt>
                <c:pt idx="222">
                  <c:v>viii</c:v>
                </c:pt>
                <c:pt idx="223">
                  <c:v>viii</c:v>
                </c:pt>
              </c:strCache>
            </c:strRef>
          </c:cat>
          <c:val>
            <c:numRef>
              <c:f>'all data outliers removed'!$S$2:$S$225</c:f>
              <c:numCache>
                <c:formatCode>General</c:formatCode>
                <c:ptCount val="224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6</c:v>
                </c:pt>
                <c:pt idx="4">
                  <c:v>3</c:v>
                </c:pt>
                <c:pt idx="5">
                  <c:v>3</c:v>
                </c:pt>
                <c:pt idx="6">
                  <c:v>22</c:v>
                </c:pt>
                <c:pt idx="7">
                  <c:v>1</c:v>
                </c:pt>
                <c:pt idx="8">
                  <c:v>6</c:v>
                </c:pt>
                <c:pt idx="9">
                  <c:v>9</c:v>
                </c:pt>
                <c:pt idx="10">
                  <c:v>12</c:v>
                </c:pt>
                <c:pt idx="11">
                  <c:v>4</c:v>
                </c:pt>
                <c:pt idx="12">
                  <c:v>3</c:v>
                </c:pt>
                <c:pt idx="15">
                  <c:v>1</c:v>
                </c:pt>
                <c:pt idx="16">
                  <c:v>3</c:v>
                </c:pt>
                <c:pt idx="17">
                  <c:v>4</c:v>
                </c:pt>
                <c:pt idx="18">
                  <c:v>2</c:v>
                </c:pt>
                <c:pt idx="19">
                  <c:v>1</c:v>
                </c:pt>
                <c:pt idx="20">
                  <c:v>5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2</c:v>
                </c:pt>
                <c:pt idx="25">
                  <c:v>2</c:v>
                </c:pt>
                <c:pt idx="28">
                  <c:v>4</c:v>
                </c:pt>
                <c:pt idx="29">
                  <c:v>10</c:v>
                </c:pt>
                <c:pt idx="30">
                  <c:v>2</c:v>
                </c:pt>
                <c:pt idx="31">
                  <c:v>12</c:v>
                </c:pt>
                <c:pt idx="32">
                  <c:v>4</c:v>
                </c:pt>
                <c:pt idx="33">
                  <c:v>10</c:v>
                </c:pt>
                <c:pt idx="34">
                  <c:v>6</c:v>
                </c:pt>
                <c:pt idx="35">
                  <c:v>8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2">
                  <c:v>10</c:v>
                </c:pt>
                <c:pt idx="43">
                  <c:v>15</c:v>
                </c:pt>
                <c:pt idx="44">
                  <c:v>8</c:v>
                </c:pt>
                <c:pt idx="45">
                  <c:v>4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0</c:v>
                </c:pt>
                <c:pt idx="50">
                  <c:v>6</c:v>
                </c:pt>
                <c:pt idx="51">
                  <c:v>12</c:v>
                </c:pt>
                <c:pt idx="54">
                  <c:v>2</c:v>
                </c:pt>
                <c:pt idx="55">
                  <c:v>16</c:v>
                </c:pt>
                <c:pt idx="56">
                  <c:v>1</c:v>
                </c:pt>
                <c:pt idx="57">
                  <c:v>3</c:v>
                </c:pt>
                <c:pt idx="58">
                  <c:v>13</c:v>
                </c:pt>
                <c:pt idx="59">
                  <c:v>4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8">
                  <c:v>4</c:v>
                </c:pt>
                <c:pt idx="69">
                  <c:v>12</c:v>
                </c:pt>
                <c:pt idx="70">
                  <c:v>8</c:v>
                </c:pt>
                <c:pt idx="71">
                  <c:v>1</c:v>
                </c:pt>
                <c:pt idx="72">
                  <c:v>1</c:v>
                </c:pt>
                <c:pt idx="73">
                  <c:v>2</c:v>
                </c:pt>
                <c:pt idx="74">
                  <c:v>4</c:v>
                </c:pt>
                <c:pt idx="75">
                  <c:v>5</c:v>
                </c:pt>
                <c:pt idx="76">
                  <c:v>1</c:v>
                </c:pt>
                <c:pt idx="77">
                  <c:v>17</c:v>
                </c:pt>
                <c:pt idx="78">
                  <c:v>9</c:v>
                </c:pt>
                <c:pt idx="81">
                  <c:v>5</c:v>
                </c:pt>
                <c:pt idx="82">
                  <c:v>0</c:v>
                </c:pt>
                <c:pt idx="83">
                  <c:v>10</c:v>
                </c:pt>
                <c:pt idx="84">
                  <c:v>6</c:v>
                </c:pt>
                <c:pt idx="85">
                  <c:v>10</c:v>
                </c:pt>
                <c:pt idx="86">
                  <c:v>12</c:v>
                </c:pt>
                <c:pt idx="87">
                  <c:v>17</c:v>
                </c:pt>
                <c:pt idx="90">
                  <c:v>8</c:v>
                </c:pt>
                <c:pt idx="91">
                  <c:v>2</c:v>
                </c:pt>
                <c:pt idx="92">
                  <c:v>15</c:v>
                </c:pt>
                <c:pt idx="93">
                  <c:v>11</c:v>
                </c:pt>
                <c:pt idx="94">
                  <c:v>8</c:v>
                </c:pt>
                <c:pt idx="95">
                  <c:v>9</c:v>
                </c:pt>
                <c:pt idx="97">
                  <c:v>5</c:v>
                </c:pt>
                <c:pt idx="98">
                  <c:v>8</c:v>
                </c:pt>
                <c:pt idx="99">
                  <c:v>9</c:v>
                </c:pt>
                <c:pt idx="100">
                  <c:v>2</c:v>
                </c:pt>
                <c:pt idx="101">
                  <c:v>2</c:v>
                </c:pt>
                <c:pt idx="102">
                  <c:v>6</c:v>
                </c:pt>
                <c:pt idx="104">
                  <c:v>5</c:v>
                </c:pt>
                <c:pt idx="105">
                  <c:v>4</c:v>
                </c:pt>
                <c:pt idx="106">
                  <c:v>6</c:v>
                </c:pt>
                <c:pt idx="107">
                  <c:v>2</c:v>
                </c:pt>
                <c:pt idx="108">
                  <c:v>12</c:v>
                </c:pt>
                <c:pt idx="109">
                  <c:v>3</c:v>
                </c:pt>
                <c:pt idx="112">
                  <c:v>17</c:v>
                </c:pt>
                <c:pt idx="113">
                  <c:v>3</c:v>
                </c:pt>
                <c:pt idx="114">
                  <c:v>10</c:v>
                </c:pt>
                <c:pt idx="115">
                  <c:v>1</c:v>
                </c:pt>
                <c:pt idx="116">
                  <c:v>5</c:v>
                </c:pt>
                <c:pt idx="117">
                  <c:v>2</c:v>
                </c:pt>
                <c:pt idx="119">
                  <c:v>6</c:v>
                </c:pt>
                <c:pt idx="120">
                  <c:v>14</c:v>
                </c:pt>
                <c:pt idx="121">
                  <c:v>4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7">
                  <c:v>2</c:v>
                </c:pt>
                <c:pt idx="128">
                  <c:v>0</c:v>
                </c:pt>
                <c:pt idx="129">
                  <c:v>11</c:v>
                </c:pt>
                <c:pt idx="130">
                  <c:v>0</c:v>
                </c:pt>
                <c:pt idx="131">
                  <c:v>4</c:v>
                </c:pt>
                <c:pt idx="132">
                  <c:v>15</c:v>
                </c:pt>
                <c:pt idx="134">
                  <c:v>11</c:v>
                </c:pt>
                <c:pt idx="135">
                  <c:v>10</c:v>
                </c:pt>
                <c:pt idx="136">
                  <c:v>10</c:v>
                </c:pt>
                <c:pt idx="137">
                  <c:v>11</c:v>
                </c:pt>
                <c:pt idx="138">
                  <c:v>1</c:v>
                </c:pt>
                <c:pt idx="139">
                  <c:v>9</c:v>
                </c:pt>
                <c:pt idx="142">
                  <c:v>6</c:v>
                </c:pt>
                <c:pt idx="143">
                  <c:v>13</c:v>
                </c:pt>
                <c:pt idx="144">
                  <c:v>12</c:v>
                </c:pt>
                <c:pt idx="145">
                  <c:v>5</c:v>
                </c:pt>
                <c:pt idx="146">
                  <c:v>13</c:v>
                </c:pt>
                <c:pt idx="148">
                  <c:v>13</c:v>
                </c:pt>
                <c:pt idx="149">
                  <c:v>13</c:v>
                </c:pt>
                <c:pt idx="150">
                  <c:v>11</c:v>
                </c:pt>
                <c:pt idx="151">
                  <c:v>14</c:v>
                </c:pt>
                <c:pt idx="152">
                  <c:v>18</c:v>
                </c:pt>
                <c:pt idx="153">
                  <c:v>6</c:v>
                </c:pt>
                <c:pt idx="156">
                  <c:v>11</c:v>
                </c:pt>
                <c:pt idx="158">
                  <c:v>10</c:v>
                </c:pt>
                <c:pt idx="159">
                  <c:v>2</c:v>
                </c:pt>
                <c:pt idx="160">
                  <c:v>8</c:v>
                </c:pt>
                <c:pt idx="161">
                  <c:v>8</c:v>
                </c:pt>
                <c:pt idx="162">
                  <c:v>3</c:v>
                </c:pt>
                <c:pt idx="164">
                  <c:v>17</c:v>
                </c:pt>
                <c:pt idx="165">
                  <c:v>10</c:v>
                </c:pt>
                <c:pt idx="166">
                  <c:v>22</c:v>
                </c:pt>
                <c:pt idx="167">
                  <c:v>10</c:v>
                </c:pt>
                <c:pt idx="168">
                  <c:v>10</c:v>
                </c:pt>
                <c:pt idx="169">
                  <c:v>1</c:v>
                </c:pt>
                <c:pt idx="172">
                  <c:v>5</c:v>
                </c:pt>
                <c:pt idx="174">
                  <c:v>5</c:v>
                </c:pt>
                <c:pt idx="175">
                  <c:v>10</c:v>
                </c:pt>
                <c:pt idx="176">
                  <c:v>4</c:v>
                </c:pt>
                <c:pt idx="177">
                  <c:v>5</c:v>
                </c:pt>
                <c:pt idx="178">
                  <c:v>2</c:v>
                </c:pt>
                <c:pt idx="179">
                  <c:v>9</c:v>
                </c:pt>
                <c:pt idx="181">
                  <c:v>4</c:v>
                </c:pt>
                <c:pt idx="182">
                  <c:v>5</c:v>
                </c:pt>
                <c:pt idx="183">
                  <c:v>2</c:v>
                </c:pt>
                <c:pt idx="184">
                  <c:v>1</c:v>
                </c:pt>
                <c:pt idx="185">
                  <c:v>9</c:v>
                </c:pt>
                <c:pt idx="186">
                  <c:v>5</c:v>
                </c:pt>
                <c:pt idx="189">
                  <c:v>11</c:v>
                </c:pt>
                <c:pt idx="190">
                  <c:v>3</c:v>
                </c:pt>
                <c:pt idx="191">
                  <c:v>5</c:v>
                </c:pt>
                <c:pt idx="192">
                  <c:v>13</c:v>
                </c:pt>
                <c:pt idx="193">
                  <c:v>8</c:v>
                </c:pt>
                <c:pt idx="194">
                  <c:v>2</c:v>
                </c:pt>
                <c:pt idx="196">
                  <c:v>11</c:v>
                </c:pt>
                <c:pt idx="197">
                  <c:v>8</c:v>
                </c:pt>
                <c:pt idx="198">
                  <c:v>10</c:v>
                </c:pt>
                <c:pt idx="199">
                  <c:v>0</c:v>
                </c:pt>
                <c:pt idx="200">
                  <c:v>1</c:v>
                </c:pt>
                <c:pt idx="201">
                  <c:v>5</c:v>
                </c:pt>
                <c:pt idx="203">
                  <c:v>4</c:v>
                </c:pt>
                <c:pt idx="204">
                  <c:v>7</c:v>
                </c:pt>
                <c:pt idx="205">
                  <c:v>4</c:v>
                </c:pt>
                <c:pt idx="206">
                  <c:v>1</c:v>
                </c:pt>
                <c:pt idx="207">
                  <c:v>8</c:v>
                </c:pt>
                <c:pt idx="208">
                  <c:v>13</c:v>
                </c:pt>
                <c:pt idx="211">
                  <c:v>3</c:v>
                </c:pt>
                <c:pt idx="212">
                  <c:v>14</c:v>
                </c:pt>
                <c:pt idx="213">
                  <c:v>9</c:v>
                </c:pt>
                <c:pt idx="214">
                  <c:v>5</c:v>
                </c:pt>
                <c:pt idx="215">
                  <c:v>10</c:v>
                </c:pt>
                <c:pt idx="216">
                  <c:v>8</c:v>
                </c:pt>
                <c:pt idx="218">
                  <c:v>8</c:v>
                </c:pt>
                <c:pt idx="219">
                  <c:v>5</c:v>
                </c:pt>
                <c:pt idx="220">
                  <c:v>2</c:v>
                </c:pt>
                <c:pt idx="221">
                  <c:v>3</c:v>
                </c:pt>
                <c:pt idx="222">
                  <c:v>2</c:v>
                </c:pt>
                <c:pt idx="22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1E7-3D4D-B014-17FF959F3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7035663"/>
        <c:axId val="359909663"/>
      </c:barChart>
      <c:catAx>
        <c:axId val="377035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909663"/>
        <c:crosses val="autoZero"/>
        <c:auto val="1"/>
        <c:lblAlgn val="ctr"/>
        <c:lblOffset val="100"/>
        <c:noMultiLvlLbl val="0"/>
      </c:catAx>
      <c:valAx>
        <c:axId val="359909663"/>
        <c:scaling>
          <c:orientation val="minMax"/>
          <c:max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03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 expresion data by population or</a:t>
            </a:r>
            <a:r>
              <a:rPr lang="en-US" baseline="0"/>
              <a:t> line for mirus for five bins of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data outliers removed'!$AO$1</c:f>
              <c:strCache>
                <c:ptCount val="1"/>
                <c:pt idx="0">
                  <c:v>both dubius alleles silenced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'all data outliers removed'!$AW$2:$AW$16</c:f>
                <c:numCache>
                  <c:formatCode>General</c:formatCode>
                  <c:ptCount val="15"/>
                  <c:pt idx="0">
                    <c:v>2</c:v>
                  </c:pt>
                  <c:pt idx="1">
                    <c:v>1.7529196424044291</c:v>
                  </c:pt>
                  <c:pt idx="2">
                    <c:v>1.7494587907710379</c:v>
                  </c:pt>
                  <c:pt idx="3">
                    <c:v>3.4785054261852171</c:v>
                  </c:pt>
                  <c:pt idx="4">
                    <c:v>2.1950357213908429</c:v>
                  </c:pt>
                  <c:pt idx="5">
                    <c:v>2.4007574562284217</c:v>
                  </c:pt>
                  <c:pt idx="6">
                    <c:v>4.1231056256176606</c:v>
                  </c:pt>
                  <c:pt idx="7">
                    <c:v>1.8725746841481161</c:v>
                  </c:pt>
                  <c:pt idx="8">
                    <c:v>1.3113721705515073</c:v>
                  </c:pt>
                  <c:pt idx="9">
                    <c:v>1.4974726182552534</c:v>
                  </c:pt>
                  <c:pt idx="10">
                    <c:v>2.522624895547565</c:v>
                  </c:pt>
                  <c:pt idx="11">
                    <c:v>1.7494587907710379</c:v>
                  </c:pt>
                  <c:pt idx="12">
                    <c:v>3.5680203517874203</c:v>
                  </c:pt>
                  <c:pt idx="13">
                    <c:v>1.688097509806344</c:v>
                  </c:pt>
                  <c:pt idx="14">
                    <c:v>1.3816985594155149</c:v>
                  </c:pt>
                </c:numCache>
              </c:numRef>
            </c:plus>
            <c:minus>
              <c:numRef>
                <c:f>'all data outliers removed'!$AW$2:$AW$16</c:f>
                <c:numCache>
                  <c:formatCode>General</c:formatCode>
                  <c:ptCount val="15"/>
                  <c:pt idx="0">
                    <c:v>2</c:v>
                  </c:pt>
                  <c:pt idx="1">
                    <c:v>1.7529196424044291</c:v>
                  </c:pt>
                  <c:pt idx="2">
                    <c:v>1.7494587907710379</c:v>
                  </c:pt>
                  <c:pt idx="3">
                    <c:v>3.4785054261852171</c:v>
                  </c:pt>
                  <c:pt idx="4">
                    <c:v>2.1950357213908429</c:v>
                  </c:pt>
                  <c:pt idx="5">
                    <c:v>2.4007574562284217</c:v>
                  </c:pt>
                  <c:pt idx="6">
                    <c:v>4.1231056256176606</c:v>
                  </c:pt>
                  <c:pt idx="7">
                    <c:v>1.8725746841481161</c:v>
                  </c:pt>
                  <c:pt idx="8">
                    <c:v>1.3113721705515073</c:v>
                  </c:pt>
                  <c:pt idx="9">
                    <c:v>1.4974726182552534</c:v>
                  </c:pt>
                  <c:pt idx="10">
                    <c:v>2.522624895547565</c:v>
                  </c:pt>
                  <c:pt idx="11">
                    <c:v>1.7494587907710379</c:v>
                  </c:pt>
                  <c:pt idx="12">
                    <c:v>3.5680203517874203</c:v>
                  </c:pt>
                  <c:pt idx="13">
                    <c:v>1.688097509806344</c:v>
                  </c:pt>
                  <c:pt idx="14">
                    <c:v>1.3816985594155149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'all data outliers removed'!$AN$2:$AN$16</c:f>
              <c:strCache>
                <c:ptCount val="15"/>
                <c:pt idx="0">
                  <c:v>E-Rosalia-2866</c:v>
                </c:pt>
                <c:pt idx="1">
                  <c:v>F-Tekoa-2869</c:v>
                </c:pt>
                <c:pt idx="2">
                  <c:v>G-Oaksdale-2871</c:v>
                </c:pt>
                <c:pt idx="3">
                  <c:v>J-Palouse-2892</c:v>
                </c:pt>
                <c:pt idx="4">
                  <c:v>K-Pullman-Finches-2876</c:v>
                </c:pt>
                <c:pt idx="5">
                  <c:v>L-Pullman2-Elm-2880</c:v>
                </c:pt>
                <c:pt idx="6">
                  <c:v>M-Pullman3-Grand-2882</c:v>
                </c:pt>
                <c:pt idx="7">
                  <c:v>Line i (73: Pull2 X Pull-Finch)</c:v>
                </c:pt>
                <c:pt idx="8">
                  <c:v>Line ii (77: Troy X Pull-Finch)</c:v>
                </c:pt>
                <c:pt idx="9">
                  <c:v>Line iii (99: Pull2 X Pull-Finch)</c:v>
                </c:pt>
                <c:pt idx="10">
                  <c:v>Line iv (108: Spok X Troy)</c:v>
                </c:pt>
                <c:pt idx="11">
                  <c:v>Line v (116: Troy X Spoke-Walnut)</c:v>
                </c:pt>
                <c:pt idx="12">
                  <c:v>Line vi (132: Pull-Finch X Troy)</c:v>
                </c:pt>
                <c:pt idx="13">
                  <c:v>Line vii (134: Troy X Pull-Finch)</c:v>
                </c:pt>
                <c:pt idx="14">
                  <c:v>Line viii (134: Troy X Pull-Finch)</c:v>
                </c:pt>
              </c:strCache>
            </c:strRef>
          </c:cat>
          <c:val>
            <c:numRef>
              <c:f>'all data outliers removed'!$AO$2:$AO$16</c:f>
              <c:numCache>
                <c:formatCode>0.00</c:formatCode>
                <c:ptCount val="15"/>
                <c:pt idx="0">
                  <c:v>5</c:v>
                </c:pt>
                <c:pt idx="1">
                  <c:v>4.5454545454545459</c:v>
                </c:pt>
                <c:pt idx="2">
                  <c:v>4.833333333333333</c:v>
                </c:pt>
                <c:pt idx="3">
                  <c:v>5.0999999999999996</c:v>
                </c:pt>
                <c:pt idx="4">
                  <c:v>5.5</c:v>
                </c:pt>
                <c:pt idx="5">
                  <c:v>6.1818181818181817</c:v>
                </c:pt>
                <c:pt idx="6">
                  <c:v>7</c:v>
                </c:pt>
                <c:pt idx="7">
                  <c:v>6.2777777777777777</c:v>
                </c:pt>
                <c:pt idx="8">
                  <c:v>5.083333333333333</c:v>
                </c:pt>
                <c:pt idx="9">
                  <c:v>5.333333333333333</c:v>
                </c:pt>
                <c:pt idx="10">
                  <c:v>7.1818181818181817</c:v>
                </c:pt>
                <c:pt idx="11">
                  <c:v>6.166666666666667</c:v>
                </c:pt>
                <c:pt idx="12">
                  <c:v>6.6923076923076925</c:v>
                </c:pt>
                <c:pt idx="13">
                  <c:v>6.4444444444444446</c:v>
                </c:pt>
                <c:pt idx="14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8D-FA46-B608-E4CBB6633E3D}"/>
            </c:ext>
          </c:extLst>
        </c:ser>
        <c:ser>
          <c:idx val="1"/>
          <c:order val="1"/>
          <c:tx>
            <c:strRef>
              <c:f>'all data outliers removed'!$AP$1</c:f>
              <c:strCache>
                <c:ptCount val="1"/>
                <c:pt idx="0">
                  <c:v>one dubius allele silenced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'all data outliers removed'!$AX$2:$AX$16</c:f>
                <c:numCache>
                  <c:formatCode>General</c:formatCode>
                  <c:ptCount val="15"/>
                  <c:pt idx="0">
                    <c:v>5.2305806904180692</c:v>
                  </c:pt>
                  <c:pt idx="1">
                    <c:v>2.0976176963403033</c:v>
                  </c:pt>
                  <c:pt idx="2">
                    <c:v>2.2896340848319499</c:v>
                  </c:pt>
                  <c:pt idx="3">
                    <c:v>1.5951314818673867</c:v>
                  </c:pt>
                  <c:pt idx="4">
                    <c:v>2.6097137890209461</c:v>
                  </c:pt>
                  <c:pt idx="5">
                    <c:v>2.901410315377992</c:v>
                  </c:pt>
                  <c:pt idx="6">
                    <c:v>3.0937725468153876</c:v>
                  </c:pt>
                  <c:pt idx="7">
                    <c:v>2.0714366206096231</c:v>
                  </c:pt>
                  <c:pt idx="8">
                    <c:v>2.3403573930647275</c:v>
                  </c:pt>
                  <c:pt idx="9">
                    <c:v>1.3483997249264841</c:v>
                  </c:pt>
                  <c:pt idx="10">
                    <c:v>2.4007574562284217</c:v>
                  </c:pt>
                  <c:pt idx="11">
                    <c:v>2.3915887961137825</c:v>
                  </c:pt>
                  <c:pt idx="12">
                    <c:v>3.7072347839851933</c:v>
                  </c:pt>
                  <c:pt idx="13">
                    <c:v>1.7536143814113789</c:v>
                  </c:pt>
                  <c:pt idx="14">
                    <c:v>4.302923600896432</c:v>
                  </c:pt>
                </c:numCache>
              </c:numRef>
            </c:plus>
            <c:minus>
              <c:numRef>
                <c:f>'all data outliers removed'!$AX$2:$AX$16</c:f>
                <c:numCache>
                  <c:formatCode>General</c:formatCode>
                  <c:ptCount val="15"/>
                  <c:pt idx="0">
                    <c:v>5.2305806904180692</c:v>
                  </c:pt>
                  <c:pt idx="1">
                    <c:v>2.0976176963403033</c:v>
                  </c:pt>
                  <c:pt idx="2">
                    <c:v>2.2896340848319499</c:v>
                  </c:pt>
                  <c:pt idx="3">
                    <c:v>1.5951314818673867</c:v>
                  </c:pt>
                  <c:pt idx="4">
                    <c:v>2.6097137890209461</c:v>
                  </c:pt>
                  <c:pt idx="5">
                    <c:v>2.901410315377992</c:v>
                  </c:pt>
                  <c:pt idx="6">
                    <c:v>3.0937725468153876</c:v>
                  </c:pt>
                  <c:pt idx="7">
                    <c:v>2.0714366206096231</c:v>
                  </c:pt>
                  <c:pt idx="8">
                    <c:v>2.3403573930647275</c:v>
                  </c:pt>
                  <c:pt idx="9">
                    <c:v>1.3483997249264841</c:v>
                  </c:pt>
                  <c:pt idx="10">
                    <c:v>2.4007574562284217</c:v>
                  </c:pt>
                  <c:pt idx="11">
                    <c:v>2.3915887961137825</c:v>
                  </c:pt>
                  <c:pt idx="12">
                    <c:v>3.7072347839851933</c:v>
                  </c:pt>
                  <c:pt idx="13">
                    <c:v>1.7536143814113789</c:v>
                  </c:pt>
                  <c:pt idx="14">
                    <c:v>4.302923600896432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'all data outliers removed'!$AN$2:$AN$16</c:f>
              <c:strCache>
                <c:ptCount val="15"/>
                <c:pt idx="0">
                  <c:v>E-Rosalia-2866</c:v>
                </c:pt>
                <c:pt idx="1">
                  <c:v>F-Tekoa-2869</c:v>
                </c:pt>
                <c:pt idx="2">
                  <c:v>G-Oaksdale-2871</c:v>
                </c:pt>
                <c:pt idx="3">
                  <c:v>J-Palouse-2892</c:v>
                </c:pt>
                <c:pt idx="4">
                  <c:v>K-Pullman-Finches-2876</c:v>
                </c:pt>
                <c:pt idx="5">
                  <c:v>L-Pullman2-Elm-2880</c:v>
                </c:pt>
                <c:pt idx="6">
                  <c:v>M-Pullman3-Grand-2882</c:v>
                </c:pt>
                <c:pt idx="7">
                  <c:v>Line i (73: Pull2 X Pull-Finch)</c:v>
                </c:pt>
                <c:pt idx="8">
                  <c:v>Line ii (77: Troy X Pull-Finch)</c:v>
                </c:pt>
                <c:pt idx="9">
                  <c:v>Line iii (99: Pull2 X Pull-Finch)</c:v>
                </c:pt>
                <c:pt idx="10">
                  <c:v>Line iv (108: Spok X Troy)</c:v>
                </c:pt>
                <c:pt idx="11">
                  <c:v>Line v (116: Troy X Spoke-Walnut)</c:v>
                </c:pt>
                <c:pt idx="12">
                  <c:v>Line vi (132: Pull-Finch X Troy)</c:v>
                </c:pt>
                <c:pt idx="13">
                  <c:v>Line vii (134: Troy X Pull-Finch)</c:v>
                </c:pt>
                <c:pt idx="14">
                  <c:v>Line viii (134: Troy X Pull-Finch)</c:v>
                </c:pt>
              </c:strCache>
            </c:strRef>
          </c:cat>
          <c:val>
            <c:numRef>
              <c:f>'all data outliers removed'!$AP$2:$AP$16</c:f>
              <c:numCache>
                <c:formatCode>0.00</c:formatCode>
                <c:ptCount val="15"/>
                <c:pt idx="0">
                  <c:v>5.2307692307692308</c:v>
                </c:pt>
                <c:pt idx="1">
                  <c:v>4</c:v>
                </c:pt>
                <c:pt idx="2">
                  <c:v>4.166666666666667</c:v>
                </c:pt>
                <c:pt idx="3">
                  <c:v>4.9000000000000004</c:v>
                </c:pt>
                <c:pt idx="4">
                  <c:v>5.583333333333333</c:v>
                </c:pt>
                <c:pt idx="5">
                  <c:v>6.2727272727272725</c:v>
                </c:pt>
                <c:pt idx="6">
                  <c:v>5.7142857142857144</c:v>
                </c:pt>
                <c:pt idx="7">
                  <c:v>7.0555555555555554</c:v>
                </c:pt>
                <c:pt idx="8">
                  <c:v>3.75</c:v>
                </c:pt>
                <c:pt idx="9">
                  <c:v>7</c:v>
                </c:pt>
                <c:pt idx="10">
                  <c:v>5.8181818181818183</c:v>
                </c:pt>
                <c:pt idx="11">
                  <c:v>5.416666666666667</c:v>
                </c:pt>
                <c:pt idx="12">
                  <c:v>4.9230769230769234</c:v>
                </c:pt>
                <c:pt idx="13">
                  <c:v>5.6111111111111107</c:v>
                </c:pt>
                <c:pt idx="14">
                  <c:v>6.166666666666667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8D-FA46-B608-E4CBB6633E3D}"/>
            </c:ext>
          </c:extLst>
        </c:ser>
        <c:ser>
          <c:idx val="2"/>
          <c:order val="2"/>
          <c:tx>
            <c:strRef>
              <c:f>'all data outliers removed'!$AQ$1</c:f>
              <c:strCache>
                <c:ptCount val="1"/>
                <c:pt idx="0">
                  <c:v>expression as expected, no change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'all data outliers removed'!$AY$2:$AY$16</c:f>
                <c:numCache>
                  <c:formatCode>General</c:formatCode>
                  <c:ptCount val="15"/>
                  <c:pt idx="0">
                    <c:v>26.618144958385823</c:v>
                  </c:pt>
                  <c:pt idx="1">
                    <c:v>15.002424046557516</c:v>
                  </c:pt>
                  <c:pt idx="2">
                    <c:v>23.061676198639791</c:v>
                  </c:pt>
                  <c:pt idx="3">
                    <c:v>12.562731479348837</c:v>
                  </c:pt>
                  <c:pt idx="4">
                    <c:v>14.061283617426147</c:v>
                  </c:pt>
                  <c:pt idx="5">
                    <c:v>8.0294910967462485</c:v>
                  </c:pt>
                  <c:pt idx="6">
                    <c:v>21.053220543140107</c:v>
                  </c:pt>
                  <c:pt idx="7">
                    <c:v>22.734112458616991</c:v>
                  </c:pt>
                  <c:pt idx="8">
                    <c:v>15.779733838059499</c:v>
                  </c:pt>
                  <c:pt idx="9">
                    <c:v>15.93927871832995</c:v>
                  </c:pt>
                  <c:pt idx="10">
                    <c:v>17.131045714512798</c:v>
                  </c:pt>
                  <c:pt idx="11">
                    <c:v>8.8330474510628143</c:v>
                  </c:pt>
                  <c:pt idx="12">
                    <c:v>11.723305738395526</c:v>
                  </c:pt>
                  <c:pt idx="13">
                    <c:v>13.826185254538231</c:v>
                  </c:pt>
                  <c:pt idx="14">
                    <c:v>24.93673814056099</c:v>
                  </c:pt>
                </c:numCache>
              </c:numRef>
            </c:plus>
            <c:minus>
              <c:numRef>
                <c:f>'all data outliers removed'!$AY$2:$AY$16</c:f>
                <c:numCache>
                  <c:formatCode>General</c:formatCode>
                  <c:ptCount val="15"/>
                  <c:pt idx="0">
                    <c:v>26.618144958385823</c:v>
                  </c:pt>
                  <c:pt idx="1">
                    <c:v>15.002424046557516</c:v>
                  </c:pt>
                  <c:pt idx="2">
                    <c:v>23.061676198639791</c:v>
                  </c:pt>
                  <c:pt idx="3">
                    <c:v>12.562731479348837</c:v>
                  </c:pt>
                  <c:pt idx="4">
                    <c:v>14.061283617426147</c:v>
                  </c:pt>
                  <c:pt idx="5">
                    <c:v>8.0294910967462485</c:v>
                  </c:pt>
                  <c:pt idx="6">
                    <c:v>21.053220543140107</c:v>
                  </c:pt>
                  <c:pt idx="7">
                    <c:v>22.734112458616991</c:v>
                  </c:pt>
                  <c:pt idx="8">
                    <c:v>15.779733838059499</c:v>
                  </c:pt>
                  <c:pt idx="9">
                    <c:v>15.93927871832995</c:v>
                  </c:pt>
                  <c:pt idx="10">
                    <c:v>17.131045714512798</c:v>
                  </c:pt>
                  <c:pt idx="11">
                    <c:v>8.8330474510628143</c:v>
                  </c:pt>
                  <c:pt idx="12">
                    <c:v>11.723305738395526</c:v>
                  </c:pt>
                  <c:pt idx="13">
                    <c:v>13.826185254538231</c:v>
                  </c:pt>
                  <c:pt idx="14">
                    <c:v>24.93673814056099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'all data outliers removed'!$AN$2:$AN$16</c:f>
              <c:strCache>
                <c:ptCount val="15"/>
                <c:pt idx="0">
                  <c:v>E-Rosalia-2866</c:v>
                </c:pt>
                <c:pt idx="1">
                  <c:v>F-Tekoa-2869</c:v>
                </c:pt>
                <c:pt idx="2">
                  <c:v>G-Oaksdale-2871</c:v>
                </c:pt>
                <c:pt idx="3">
                  <c:v>J-Palouse-2892</c:v>
                </c:pt>
                <c:pt idx="4">
                  <c:v>K-Pullman-Finches-2876</c:v>
                </c:pt>
                <c:pt idx="5">
                  <c:v>L-Pullman2-Elm-2880</c:v>
                </c:pt>
                <c:pt idx="6">
                  <c:v>M-Pullman3-Grand-2882</c:v>
                </c:pt>
                <c:pt idx="7">
                  <c:v>Line i (73: Pull2 X Pull-Finch)</c:v>
                </c:pt>
                <c:pt idx="8">
                  <c:v>Line ii (77: Troy X Pull-Finch)</c:v>
                </c:pt>
                <c:pt idx="9">
                  <c:v>Line iii (99: Pull2 X Pull-Finch)</c:v>
                </c:pt>
                <c:pt idx="10">
                  <c:v>Line iv (108: Spok X Troy)</c:v>
                </c:pt>
                <c:pt idx="11">
                  <c:v>Line v (116: Troy X Spoke-Walnut)</c:v>
                </c:pt>
                <c:pt idx="12">
                  <c:v>Line vi (132: Pull-Finch X Troy)</c:v>
                </c:pt>
                <c:pt idx="13">
                  <c:v>Line vii (134: Troy X Pull-Finch)</c:v>
                </c:pt>
                <c:pt idx="14">
                  <c:v>Line viii (134: Troy X Pull-Finch)</c:v>
                </c:pt>
              </c:strCache>
            </c:strRef>
          </c:cat>
          <c:val>
            <c:numRef>
              <c:f>'all data outliers removed'!$AQ$2:$AQ$16</c:f>
              <c:numCache>
                <c:formatCode>0.00</c:formatCode>
                <c:ptCount val="15"/>
                <c:pt idx="0">
                  <c:v>168.23076923076923</c:v>
                </c:pt>
                <c:pt idx="1">
                  <c:v>178.54545454545453</c:v>
                </c:pt>
                <c:pt idx="2">
                  <c:v>167.25</c:v>
                </c:pt>
                <c:pt idx="3">
                  <c:v>171.4</c:v>
                </c:pt>
                <c:pt idx="4">
                  <c:v>183.91666666666666</c:v>
                </c:pt>
                <c:pt idx="5">
                  <c:v>189.54545454545453</c:v>
                </c:pt>
                <c:pt idx="6">
                  <c:v>171.28571428571428</c:v>
                </c:pt>
                <c:pt idx="7">
                  <c:v>196.61111111111111</c:v>
                </c:pt>
                <c:pt idx="8">
                  <c:v>195.5</c:v>
                </c:pt>
                <c:pt idx="9">
                  <c:v>185.66666666666666</c:v>
                </c:pt>
                <c:pt idx="10">
                  <c:v>183.45454545454547</c:v>
                </c:pt>
                <c:pt idx="11">
                  <c:v>192.25</c:v>
                </c:pt>
                <c:pt idx="12">
                  <c:v>195.53846153846155</c:v>
                </c:pt>
                <c:pt idx="13">
                  <c:v>187.88888888888889</c:v>
                </c:pt>
                <c:pt idx="14">
                  <c:v>180.75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8D-FA46-B608-E4CBB6633E3D}"/>
            </c:ext>
          </c:extLst>
        </c:ser>
        <c:ser>
          <c:idx val="3"/>
          <c:order val="3"/>
          <c:tx>
            <c:strRef>
              <c:f>'all data outliers removed'!$AR$1</c:f>
              <c:strCache>
                <c:ptCount val="1"/>
                <c:pt idx="0">
                  <c:v>one porrifolius allele silenced</c:v>
                </c:pt>
              </c:strCache>
            </c:strRef>
          </c:tx>
          <c:spPr>
            <a:solidFill>
              <a:srgbClr val="FE29FE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'all data outliers removed'!$AZ$2:$AZ$16</c:f>
                <c:numCache>
                  <c:formatCode>General</c:formatCode>
                  <c:ptCount val="15"/>
                  <c:pt idx="0">
                    <c:v>4.1633319989322652</c:v>
                  </c:pt>
                  <c:pt idx="1">
                    <c:v>2.0889318714683736</c:v>
                  </c:pt>
                  <c:pt idx="2">
                    <c:v>1.9069251784911847</c:v>
                  </c:pt>
                  <c:pt idx="3">
                    <c:v>2.9059326290271157</c:v>
                  </c:pt>
                  <c:pt idx="4">
                    <c:v>1.8319554050414568</c:v>
                  </c:pt>
                  <c:pt idx="5">
                    <c:v>2.5009089256799126</c:v>
                  </c:pt>
                  <c:pt idx="6">
                    <c:v>2.5634797778466236</c:v>
                  </c:pt>
                  <c:pt idx="7">
                    <c:v>1.7225911474978353</c:v>
                  </c:pt>
                  <c:pt idx="8">
                    <c:v>2.4863262420322441</c:v>
                  </c:pt>
                  <c:pt idx="9">
                    <c:v>2.0207259421636907</c:v>
                  </c:pt>
                  <c:pt idx="10">
                    <c:v>2.6491851234260353</c:v>
                  </c:pt>
                  <c:pt idx="11">
                    <c:v>1.8809249819912508</c:v>
                  </c:pt>
                  <c:pt idx="12">
                    <c:v>3.092588327615327</c:v>
                  </c:pt>
                  <c:pt idx="13">
                    <c:v>2.1932755222132649</c:v>
                  </c:pt>
                  <c:pt idx="14">
                    <c:v>5.2821884812561501</c:v>
                  </c:pt>
                </c:numCache>
              </c:numRef>
            </c:plus>
            <c:minus>
              <c:numRef>
                <c:f>'all data outliers removed'!$AZ$2:$AZ$16</c:f>
                <c:numCache>
                  <c:formatCode>General</c:formatCode>
                  <c:ptCount val="15"/>
                  <c:pt idx="0">
                    <c:v>4.1633319989322652</c:v>
                  </c:pt>
                  <c:pt idx="1">
                    <c:v>2.0889318714683736</c:v>
                  </c:pt>
                  <c:pt idx="2">
                    <c:v>1.9069251784911847</c:v>
                  </c:pt>
                  <c:pt idx="3">
                    <c:v>2.9059326290271157</c:v>
                  </c:pt>
                  <c:pt idx="4">
                    <c:v>1.8319554050414568</c:v>
                  </c:pt>
                  <c:pt idx="5">
                    <c:v>2.5009089256799126</c:v>
                  </c:pt>
                  <c:pt idx="6">
                    <c:v>2.5634797778466236</c:v>
                  </c:pt>
                  <c:pt idx="7">
                    <c:v>1.7225911474978353</c:v>
                  </c:pt>
                  <c:pt idx="8">
                    <c:v>2.4863262420322441</c:v>
                  </c:pt>
                  <c:pt idx="9">
                    <c:v>2.0207259421636907</c:v>
                  </c:pt>
                  <c:pt idx="10">
                    <c:v>2.6491851234260353</c:v>
                  </c:pt>
                  <c:pt idx="11">
                    <c:v>1.8809249819912508</c:v>
                  </c:pt>
                  <c:pt idx="12">
                    <c:v>3.092588327615327</c:v>
                  </c:pt>
                  <c:pt idx="13">
                    <c:v>2.1932755222132649</c:v>
                  </c:pt>
                  <c:pt idx="14">
                    <c:v>5.2821884812561501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'all data outliers removed'!$AN$2:$AN$16</c:f>
              <c:strCache>
                <c:ptCount val="15"/>
                <c:pt idx="0">
                  <c:v>E-Rosalia-2866</c:v>
                </c:pt>
                <c:pt idx="1">
                  <c:v>F-Tekoa-2869</c:v>
                </c:pt>
                <c:pt idx="2">
                  <c:v>G-Oaksdale-2871</c:v>
                </c:pt>
                <c:pt idx="3">
                  <c:v>J-Palouse-2892</c:v>
                </c:pt>
                <c:pt idx="4">
                  <c:v>K-Pullman-Finches-2876</c:v>
                </c:pt>
                <c:pt idx="5">
                  <c:v>L-Pullman2-Elm-2880</c:v>
                </c:pt>
                <c:pt idx="6">
                  <c:v>M-Pullman3-Grand-2882</c:v>
                </c:pt>
                <c:pt idx="7">
                  <c:v>Line i (73: Pull2 X Pull-Finch)</c:v>
                </c:pt>
                <c:pt idx="8">
                  <c:v>Line ii (77: Troy X Pull-Finch)</c:v>
                </c:pt>
                <c:pt idx="9">
                  <c:v>Line iii (99: Pull2 X Pull-Finch)</c:v>
                </c:pt>
                <c:pt idx="10">
                  <c:v>Line iv (108: Spok X Troy)</c:v>
                </c:pt>
                <c:pt idx="11">
                  <c:v>Line v (116: Troy X Spoke-Walnut)</c:v>
                </c:pt>
                <c:pt idx="12">
                  <c:v>Line vi (132: Pull-Finch X Troy)</c:v>
                </c:pt>
                <c:pt idx="13">
                  <c:v>Line vii (134: Troy X Pull-Finch)</c:v>
                </c:pt>
                <c:pt idx="14">
                  <c:v>Line viii (134: Troy X Pull-Finch)</c:v>
                </c:pt>
              </c:strCache>
            </c:strRef>
          </c:cat>
          <c:val>
            <c:numRef>
              <c:f>'all data outliers removed'!$AR$2:$AR$16</c:f>
              <c:numCache>
                <c:formatCode>0.00</c:formatCode>
                <c:ptCount val="15"/>
                <c:pt idx="0">
                  <c:v>7</c:v>
                </c:pt>
                <c:pt idx="1">
                  <c:v>6.8181818181818183</c:v>
                </c:pt>
                <c:pt idx="2">
                  <c:v>6</c:v>
                </c:pt>
                <c:pt idx="3">
                  <c:v>7</c:v>
                </c:pt>
                <c:pt idx="4">
                  <c:v>5.083333333333333</c:v>
                </c:pt>
                <c:pt idx="5">
                  <c:v>6.3636363636363633</c:v>
                </c:pt>
                <c:pt idx="6">
                  <c:v>7.2857142857142856</c:v>
                </c:pt>
                <c:pt idx="7">
                  <c:v>4.5555555555555554</c:v>
                </c:pt>
                <c:pt idx="8">
                  <c:v>5</c:v>
                </c:pt>
                <c:pt idx="9">
                  <c:v>5.583333333333333</c:v>
                </c:pt>
                <c:pt idx="10">
                  <c:v>4.2727272727272725</c:v>
                </c:pt>
                <c:pt idx="11">
                  <c:v>3.9166666666666665</c:v>
                </c:pt>
                <c:pt idx="12">
                  <c:v>5.6923076923076925</c:v>
                </c:pt>
                <c:pt idx="13">
                  <c:v>5.1111111111111107</c:v>
                </c:pt>
                <c:pt idx="14">
                  <c:v>6.416666666666667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8D-FA46-B608-E4CBB6633E3D}"/>
            </c:ext>
          </c:extLst>
        </c:ser>
        <c:ser>
          <c:idx val="4"/>
          <c:order val="4"/>
          <c:tx>
            <c:strRef>
              <c:f>'all data outliers removed'!$AS$1</c:f>
              <c:strCache>
                <c:ptCount val="1"/>
                <c:pt idx="0">
                  <c:v>both porrifolius alleles silenced</c:v>
                </c:pt>
              </c:strCache>
            </c:strRef>
          </c:tx>
          <c:spPr>
            <a:solidFill>
              <a:srgbClr val="F3CAEC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'all data outliers removed'!$BA$2:$BA$16</c:f>
                <c:numCache>
                  <c:formatCode>General</c:formatCode>
                  <c:ptCount val="15"/>
                  <c:pt idx="0">
                    <c:v>4.1122082158198667</c:v>
                  </c:pt>
                  <c:pt idx="1">
                    <c:v>1.3280197150781921</c:v>
                  </c:pt>
                  <c:pt idx="2">
                    <c:v>2.0670576365276494</c:v>
                  </c:pt>
                  <c:pt idx="3">
                    <c:v>1.7511900715418269</c:v>
                  </c:pt>
                  <c:pt idx="4">
                    <c:v>1.6966991126265982</c:v>
                  </c:pt>
                  <c:pt idx="5">
                    <c:v>1.6403990645294479</c:v>
                  </c:pt>
                  <c:pt idx="6">
                    <c:v>5.0896720822428145</c:v>
                  </c:pt>
                  <c:pt idx="7">
                    <c:v>2.3549419597915637</c:v>
                  </c:pt>
                  <c:pt idx="8">
                    <c:v>1.3142574813455419</c:v>
                  </c:pt>
                  <c:pt idx="9">
                    <c:v>1.898963034411308</c:v>
                  </c:pt>
                  <c:pt idx="10">
                    <c:v>7.1274118724821847</c:v>
                  </c:pt>
                  <c:pt idx="11">
                    <c:v>2.1087839379532705</c:v>
                  </c:pt>
                  <c:pt idx="12">
                    <c:v>3.7003118371709833</c:v>
                  </c:pt>
                  <c:pt idx="13">
                    <c:v>2.6617601921024803</c:v>
                  </c:pt>
                  <c:pt idx="14">
                    <c:v>2.7080128015453213</c:v>
                  </c:pt>
                </c:numCache>
              </c:numRef>
            </c:plus>
            <c:minus>
              <c:numRef>
                <c:f>'all data outliers removed'!$BA$2:$BA$16</c:f>
                <c:numCache>
                  <c:formatCode>General</c:formatCode>
                  <c:ptCount val="15"/>
                  <c:pt idx="0">
                    <c:v>4.1122082158198667</c:v>
                  </c:pt>
                  <c:pt idx="1">
                    <c:v>1.3280197150781921</c:v>
                  </c:pt>
                  <c:pt idx="2">
                    <c:v>2.0670576365276494</c:v>
                  </c:pt>
                  <c:pt idx="3">
                    <c:v>1.7511900715418269</c:v>
                  </c:pt>
                  <c:pt idx="4">
                    <c:v>1.6966991126265982</c:v>
                  </c:pt>
                  <c:pt idx="5">
                    <c:v>1.6403990645294479</c:v>
                  </c:pt>
                  <c:pt idx="6">
                    <c:v>5.0896720822428145</c:v>
                  </c:pt>
                  <c:pt idx="7">
                    <c:v>2.3549419597915637</c:v>
                  </c:pt>
                  <c:pt idx="8">
                    <c:v>1.3142574813455419</c:v>
                  </c:pt>
                  <c:pt idx="9">
                    <c:v>1.898963034411308</c:v>
                  </c:pt>
                  <c:pt idx="10">
                    <c:v>7.1274118724821847</c:v>
                  </c:pt>
                  <c:pt idx="11">
                    <c:v>2.1087839379532705</c:v>
                  </c:pt>
                  <c:pt idx="12">
                    <c:v>3.7003118371709833</c:v>
                  </c:pt>
                  <c:pt idx="13">
                    <c:v>2.6617601921024803</c:v>
                  </c:pt>
                  <c:pt idx="14">
                    <c:v>2.7080128015453213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'all data outliers removed'!$AN$2:$AN$16</c:f>
              <c:strCache>
                <c:ptCount val="15"/>
                <c:pt idx="0">
                  <c:v>E-Rosalia-2866</c:v>
                </c:pt>
                <c:pt idx="1">
                  <c:v>F-Tekoa-2869</c:v>
                </c:pt>
                <c:pt idx="2">
                  <c:v>G-Oaksdale-2871</c:v>
                </c:pt>
                <c:pt idx="3">
                  <c:v>J-Palouse-2892</c:v>
                </c:pt>
                <c:pt idx="4">
                  <c:v>K-Pullman-Finches-2876</c:v>
                </c:pt>
                <c:pt idx="5">
                  <c:v>L-Pullman2-Elm-2880</c:v>
                </c:pt>
                <c:pt idx="6">
                  <c:v>M-Pullman3-Grand-2882</c:v>
                </c:pt>
                <c:pt idx="7">
                  <c:v>Line i (73: Pull2 X Pull-Finch)</c:v>
                </c:pt>
                <c:pt idx="8">
                  <c:v>Line ii (77: Troy X Pull-Finch)</c:v>
                </c:pt>
                <c:pt idx="9">
                  <c:v>Line iii (99: Pull2 X Pull-Finch)</c:v>
                </c:pt>
                <c:pt idx="10">
                  <c:v>Line iv (108: Spok X Troy)</c:v>
                </c:pt>
                <c:pt idx="11">
                  <c:v>Line v (116: Troy X Spoke-Walnut)</c:v>
                </c:pt>
                <c:pt idx="12">
                  <c:v>Line vi (132: Pull-Finch X Troy)</c:v>
                </c:pt>
                <c:pt idx="13">
                  <c:v>Line vii (134: Troy X Pull-Finch)</c:v>
                </c:pt>
                <c:pt idx="14">
                  <c:v>Line viii (134: Troy X Pull-Finch)</c:v>
                </c:pt>
              </c:strCache>
            </c:strRef>
          </c:cat>
          <c:val>
            <c:numRef>
              <c:f>'all data outliers removed'!$AS$2:$AS$16</c:f>
              <c:numCache>
                <c:formatCode>0.00</c:formatCode>
                <c:ptCount val="15"/>
                <c:pt idx="0">
                  <c:v>9.9230769230769234</c:v>
                </c:pt>
                <c:pt idx="1">
                  <c:v>8.1818181818181817</c:v>
                </c:pt>
                <c:pt idx="2">
                  <c:v>9.5</c:v>
                </c:pt>
                <c:pt idx="3">
                  <c:v>8.8000000000000007</c:v>
                </c:pt>
                <c:pt idx="4">
                  <c:v>9.8333333333333339</c:v>
                </c:pt>
                <c:pt idx="5">
                  <c:v>8.9090909090909083</c:v>
                </c:pt>
                <c:pt idx="6">
                  <c:v>10.285714285714286</c:v>
                </c:pt>
                <c:pt idx="7">
                  <c:v>8.3888888888888893</c:v>
                </c:pt>
                <c:pt idx="8">
                  <c:v>8.5</c:v>
                </c:pt>
                <c:pt idx="9">
                  <c:v>8.8333333333333339</c:v>
                </c:pt>
                <c:pt idx="10">
                  <c:v>14</c:v>
                </c:pt>
                <c:pt idx="11">
                  <c:v>10.916666666666666</c:v>
                </c:pt>
                <c:pt idx="12">
                  <c:v>9.2307692307692299</c:v>
                </c:pt>
                <c:pt idx="13">
                  <c:v>9.5555555555555554</c:v>
                </c:pt>
                <c:pt idx="14">
                  <c:v>10.666666666666666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8D-FA46-B608-E4CBB6633E3D}"/>
            </c:ext>
          </c:extLst>
        </c:ser>
        <c:ser>
          <c:idx val="5"/>
          <c:order val="5"/>
          <c:tx>
            <c:strRef>
              <c:f>'all data outliers removed'!$AT$1</c:f>
              <c:strCache>
                <c:ptCount val="1"/>
                <c:pt idx="0">
                  <c:v>total silencing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'all data outliers removed'!$BB$2:$BB$16</c:f>
                <c:numCache>
                  <c:formatCode>General</c:formatCode>
                  <c:ptCount val="15"/>
                  <c:pt idx="0">
                    <c:v>5.7076197382904788</c:v>
                  </c:pt>
                  <c:pt idx="1">
                    <c:v>1.3280197150781927</c:v>
                  </c:pt>
                  <c:pt idx="2">
                    <c:v>3.2508740083524952</c:v>
                  </c:pt>
                  <c:pt idx="3">
                    <c:v>4.7656176001764043</c:v>
                  </c:pt>
                  <c:pt idx="4">
                    <c:v>4.7290206558690739</c:v>
                  </c:pt>
                  <c:pt idx="5">
                    <c:v>5.1926521512264197</c:v>
                  </c:pt>
                  <c:pt idx="6">
                    <c:v>5.4728768442548521</c:v>
                  </c:pt>
                  <c:pt idx="7">
                    <c:v>3.8078865529319543</c:v>
                  </c:pt>
                  <c:pt idx="8">
                    <c:v>5.5322744514404389</c:v>
                  </c:pt>
                  <c:pt idx="9">
                    <c:v>5.2397085276325681</c:v>
                  </c:pt>
                  <c:pt idx="10">
                    <c:v>4.0022720819781634</c:v>
                  </c:pt>
                  <c:pt idx="11">
                    <c:v>5.9594589951732635</c:v>
                  </c:pt>
                  <c:pt idx="12">
                    <c:v>2.7827306272059</c:v>
                  </c:pt>
                  <c:pt idx="13">
                    <c:v>4.1727406708160464</c:v>
                  </c:pt>
                  <c:pt idx="14">
                    <c:v>3.7284735685686647</c:v>
                  </c:pt>
                </c:numCache>
              </c:numRef>
            </c:plus>
            <c:minus>
              <c:numRef>
                <c:f>'all data outliers removed'!$BB$2:$BB$16</c:f>
                <c:numCache>
                  <c:formatCode>General</c:formatCode>
                  <c:ptCount val="15"/>
                  <c:pt idx="0">
                    <c:v>5.7076197382904788</c:v>
                  </c:pt>
                  <c:pt idx="1">
                    <c:v>1.3280197150781927</c:v>
                  </c:pt>
                  <c:pt idx="2">
                    <c:v>3.2508740083524952</c:v>
                  </c:pt>
                  <c:pt idx="3">
                    <c:v>4.7656176001764043</c:v>
                  </c:pt>
                  <c:pt idx="4">
                    <c:v>4.7290206558690739</c:v>
                  </c:pt>
                  <c:pt idx="5">
                    <c:v>5.1926521512264197</c:v>
                  </c:pt>
                  <c:pt idx="6">
                    <c:v>5.4728768442548521</c:v>
                  </c:pt>
                  <c:pt idx="7">
                    <c:v>3.8078865529319543</c:v>
                  </c:pt>
                  <c:pt idx="8">
                    <c:v>5.5322744514404389</c:v>
                  </c:pt>
                  <c:pt idx="9">
                    <c:v>5.2397085276325681</c:v>
                  </c:pt>
                  <c:pt idx="10">
                    <c:v>4.0022720819781634</c:v>
                  </c:pt>
                  <c:pt idx="11">
                    <c:v>5.9594589951732635</c:v>
                  </c:pt>
                  <c:pt idx="12">
                    <c:v>2.7827306272059</c:v>
                  </c:pt>
                  <c:pt idx="13">
                    <c:v>4.1727406708160464</c:v>
                  </c:pt>
                  <c:pt idx="14">
                    <c:v>3.7284735685686647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'all data outliers removed'!$AN$2:$AN$16</c:f>
              <c:strCache>
                <c:ptCount val="15"/>
                <c:pt idx="0">
                  <c:v>E-Rosalia-2866</c:v>
                </c:pt>
                <c:pt idx="1">
                  <c:v>F-Tekoa-2869</c:v>
                </c:pt>
                <c:pt idx="2">
                  <c:v>G-Oaksdale-2871</c:v>
                </c:pt>
                <c:pt idx="3">
                  <c:v>J-Palouse-2892</c:v>
                </c:pt>
                <c:pt idx="4">
                  <c:v>K-Pullman-Finches-2876</c:v>
                </c:pt>
                <c:pt idx="5">
                  <c:v>L-Pullman2-Elm-2880</c:v>
                </c:pt>
                <c:pt idx="6">
                  <c:v>M-Pullman3-Grand-2882</c:v>
                </c:pt>
                <c:pt idx="7">
                  <c:v>Line i (73: Pull2 X Pull-Finch)</c:v>
                </c:pt>
                <c:pt idx="8">
                  <c:v>Line ii (77: Troy X Pull-Finch)</c:v>
                </c:pt>
                <c:pt idx="9">
                  <c:v>Line iii (99: Pull2 X Pull-Finch)</c:v>
                </c:pt>
                <c:pt idx="10">
                  <c:v>Line iv (108: Spok X Troy)</c:v>
                </c:pt>
                <c:pt idx="11">
                  <c:v>Line v (116: Troy X Spoke-Walnut)</c:v>
                </c:pt>
                <c:pt idx="12">
                  <c:v>Line vi (132: Pull-Finch X Troy)</c:v>
                </c:pt>
                <c:pt idx="13">
                  <c:v>Line vii (134: Troy X Pull-Finch)</c:v>
                </c:pt>
                <c:pt idx="14">
                  <c:v>Line viii (134: Troy X Pull-Finch)</c:v>
                </c:pt>
              </c:strCache>
            </c:strRef>
          </c:cat>
          <c:val>
            <c:numRef>
              <c:f>'all data outliers removed'!$AT$2:$AT$16</c:f>
              <c:numCache>
                <c:formatCode>0.00</c:formatCode>
                <c:ptCount val="15"/>
                <c:pt idx="0">
                  <c:v>5.9230769230769234</c:v>
                </c:pt>
                <c:pt idx="1">
                  <c:v>2.8181818181818183</c:v>
                </c:pt>
                <c:pt idx="2">
                  <c:v>6.25</c:v>
                </c:pt>
                <c:pt idx="3">
                  <c:v>6.4</c:v>
                </c:pt>
                <c:pt idx="4">
                  <c:v>5</c:v>
                </c:pt>
                <c:pt idx="5">
                  <c:v>5.8181818181818183</c:v>
                </c:pt>
                <c:pt idx="6">
                  <c:v>8.5714285714285712</c:v>
                </c:pt>
                <c:pt idx="7">
                  <c:v>6.5</c:v>
                </c:pt>
                <c:pt idx="8">
                  <c:v>5.333333333333333</c:v>
                </c:pt>
                <c:pt idx="9">
                  <c:v>7</c:v>
                </c:pt>
                <c:pt idx="10">
                  <c:v>11.272727272727273</c:v>
                </c:pt>
                <c:pt idx="11">
                  <c:v>9.3333333333333339</c:v>
                </c:pt>
                <c:pt idx="12">
                  <c:v>5.0769230769230766</c:v>
                </c:pt>
                <c:pt idx="13">
                  <c:v>6.333333333333333</c:v>
                </c:pt>
                <c:pt idx="14">
                  <c:v>6.083333333333333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8D-FA46-B608-E4CBB6633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9595647"/>
        <c:axId val="1669564639"/>
      </c:barChart>
      <c:catAx>
        <c:axId val="1669595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564639"/>
        <c:crosses val="autoZero"/>
        <c:auto val="1"/>
        <c:lblAlgn val="ctr"/>
        <c:lblOffset val="100"/>
        <c:noMultiLvlLbl val="0"/>
      </c:catAx>
      <c:valAx>
        <c:axId val="1669564639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595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 number of ontigs for each bin of expression changes in alleles of</a:t>
            </a:r>
            <a:r>
              <a:rPr lang="en-US" baseline="0"/>
              <a:t> T. mirus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't-test ANOVA Dub vs porrifolius'!$AB$1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788-E04F-B31C-087D35F08465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788-E04F-B31C-087D35F08465}"/>
              </c:ext>
            </c:extLst>
          </c:dPt>
          <c:dPt>
            <c:idx val="2"/>
            <c:invertIfNegative val="0"/>
            <c:bubble3D val="0"/>
            <c:spPr>
              <a:solidFill>
                <a:srgbClr val="F3CAE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788-E04F-B31C-087D35F08465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788-E04F-B31C-087D35F08465}"/>
              </c:ext>
            </c:extLst>
          </c:dPt>
          <c:dLbls>
            <c:dLbl>
              <c:idx val="0"/>
              <c:layout>
                <c:manualLayout>
                  <c:x val="3.7359900373599E-2"/>
                  <c:y val="-8.928571428571537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788-E04F-B31C-087D35F08465}"/>
                </c:ext>
              </c:extLst>
            </c:dLbl>
            <c:dLbl>
              <c:idx val="1"/>
              <c:layout>
                <c:manualLayout>
                  <c:x val="5.2303860523038606E-2"/>
                  <c:y val="-1.19047619047619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788-E04F-B31C-087D35F08465}"/>
                </c:ext>
              </c:extLst>
            </c:dLbl>
            <c:dLbl>
              <c:idx val="2"/>
              <c:layout>
                <c:manualLayout>
                  <c:x val="3.7359900373599E-2"/>
                  <c:y val="-5.9523809523809521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788-E04F-B31C-087D35F08465}"/>
                </c:ext>
              </c:extLst>
            </c:dLbl>
            <c:dLbl>
              <c:idx val="3"/>
              <c:layout>
                <c:manualLayout>
                  <c:x val="3.237858032378562E-2"/>
                  <c:y val="-1.785714285714296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788-E04F-B31C-087D35F08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't-test ANOVA Dub vs porrifolius'!$AC$2:$AC$5</c:f>
                <c:numCache>
                  <c:formatCode>General</c:formatCode>
                  <c:ptCount val="4"/>
                  <c:pt idx="0">
                    <c:v>4.3995480231801087</c:v>
                  </c:pt>
                  <c:pt idx="1">
                    <c:v>19.664418530472787</c:v>
                  </c:pt>
                  <c:pt idx="2">
                    <c:v>4.5086141516067233</c:v>
                  </c:pt>
                  <c:pt idx="3">
                    <c:v>4.6830367006215123</c:v>
                  </c:pt>
                </c:numCache>
              </c:numRef>
            </c:plus>
            <c:minus>
              <c:numRef>
                <c:f>'t-test ANOVA Dub vs porrifolius'!$AC$2:$AC$5</c:f>
                <c:numCache>
                  <c:formatCode>General</c:formatCode>
                  <c:ptCount val="4"/>
                  <c:pt idx="0">
                    <c:v>4.3995480231801087</c:v>
                  </c:pt>
                  <c:pt idx="1">
                    <c:v>19.664418530472787</c:v>
                  </c:pt>
                  <c:pt idx="2">
                    <c:v>4.5086141516067233</c:v>
                  </c:pt>
                  <c:pt idx="3">
                    <c:v>4.6830367006215123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't-test ANOVA Dub vs porrifolius'!$AA$2:$AA$5</c:f>
              <c:strCache>
                <c:ptCount val="4"/>
                <c:pt idx="0">
                  <c:v>dubius allele expression change</c:v>
                </c:pt>
                <c:pt idx="1">
                  <c:v>no expression change</c:v>
                </c:pt>
                <c:pt idx="2">
                  <c:v>porrifolius allele expression change</c:v>
                </c:pt>
                <c:pt idx="3">
                  <c:v>total silencing</c:v>
                </c:pt>
              </c:strCache>
            </c:strRef>
          </c:cat>
          <c:val>
            <c:numRef>
              <c:f>'t-test ANOVA Dub vs porrifolius'!$AB$2:$AB$5</c:f>
              <c:numCache>
                <c:formatCode>0.00</c:formatCode>
                <c:ptCount val="4"/>
                <c:pt idx="0">
                  <c:v>11.293478260869565</c:v>
                </c:pt>
                <c:pt idx="1">
                  <c:v>184.20652173913044</c:v>
                </c:pt>
                <c:pt idx="2">
                  <c:v>15.266304347826088</c:v>
                </c:pt>
                <c:pt idx="3">
                  <c:v>6.4402173913043477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88-E04F-B31C-087D35F0846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17449711"/>
        <c:axId val="1820187183"/>
      </c:barChart>
      <c:catAx>
        <c:axId val="181744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187183"/>
        <c:crosses val="autoZero"/>
        <c:auto val="1"/>
        <c:lblAlgn val="ctr"/>
        <c:lblOffset val="100"/>
        <c:noMultiLvlLbl val="0"/>
      </c:catAx>
      <c:valAx>
        <c:axId val="1820187183"/>
        <c:scaling>
          <c:orientation val="minMax"/>
          <c:max val="2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449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Synthetic</a:t>
            </a:r>
            <a:r>
              <a:rPr lang="en-US" baseline="0"/>
              <a:t> vs. natural expresion data for mirus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'all data outliers removed'!$AN$23</c:f>
              <c:strCache>
                <c:ptCount val="1"/>
                <c:pt idx="0">
                  <c:v>Total Synthetics-mirus drift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'all data outliers removed'!$AW$23:$BB$23</c:f>
                <c:numCache>
                  <c:formatCode>General</c:formatCode>
                  <c:ptCount val="6"/>
                  <c:pt idx="0">
                    <c:v>2.0883895030647186</c:v>
                  </c:pt>
                  <c:pt idx="1">
                    <c:v>2.7423072805912541</c:v>
                  </c:pt>
                  <c:pt idx="2">
                    <c:v>17.631715166601484</c:v>
                  </c:pt>
                  <c:pt idx="3">
                    <c:v>2.7912859506985264</c:v>
                  </c:pt>
                  <c:pt idx="4">
                    <c:v>3.5725192420554368</c:v>
                  </c:pt>
                  <c:pt idx="5">
                    <c:v>4.6843974098182359</c:v>
                  </c:pt>
                </c:numCache>
              </c:numRef>
            </c:plus>
            <c:minus>
              <c:numRef>
                <c:f>'all data outliers removed'!$AW$23:$BB$23</c:f>
                <c:numCache>
                  <c:formatCode>General</c:formatCode>
                  <c:ptCount val="6"/>
                  <c:pt idx="0">
                    <c:v>2.0883895030647186</c:v>
                  </c:pt>
                  <c:pt idx="1">
                    <c:v>2.7423072805912541</c:v>
                  </c:pt>
                  <c:pt idx="2">
                    <c:v>17.631715166601484</c:v>
                  </c:pt>
                  <c:pt idx="3">
                    <c:v>2.7912859506985264</c:v>
                  </c:pt>
                  <c:pt idx="4">
                    <c:v>3.5725192420554368</c:v>
                  </c:pt>
                  <c:pt idx="5">
                    <c:v>4.6843974098182359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'all data outliers removed'!$AO$21:$AT$21</c:f>
              <c:strCache>
                <c:ptCount val="6"/>
                <c:pt idx="0">
                  <c:v>both dubius alleles silenced</c:v>
                </c:pt>
                <c:pt idx="1">
                  <c:v>one dubius allele silenced</c:v>
                </c:pt>
                <c:pt idx="2">
                  <c:v>expression as expected, no change</c:v>
                </c:pt>
                <c:pt idx="3">
                  <c:v>one porrifolius allele silenced</c:v>
                </c:pt>
                <c:pt idx="4">
                  <c:v>both porrifolius alleles silenced</c:v>
                </c:pt>
                <c:pt idx="5">
                  <c:v>total silencing</c:v>
                </c:pt>
              </c:strCache>
            </c:strRef>
          </c:cat>
          <c:val>
            <c:numRef>
              <c:f>'all data outliers removed'!$AO$23:$AT$23</c:f>
              <c:numCache>
                <c:formatCode>0.00</c:formatCode>
                <c:ptCount val="6"/>
                <c:pt idx="0">
                  <c:v>6.1111111111111107</c:v>
                </c:pt>
                <c:pt idx="1">
                  <c:v>5.7777777777777777</c:v>
                </c:pt>
                <c:pt idx="2">
                  <c:v>190.10185185185185</c:v>
                </c:pt>
                <c:pt idx="3">
                  <c:v>5.0555555555555554</c:v>
                </c:pt>
                <c:pt idx="4">
                  <c:v>9.8518518518518512</c:v>
                </c:pt>
                <c:pt idx="5">
                  <c:v>6.9814814814814818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C4-E64D-9626-D8CE58611B12}"/>
            </c:ext>
          </c:extLst>
        </c:ser>
        <c:ser>
          <c:idx val="0"/>
          <c:order val="1"/>
          <c:tx>
            <c:strRef>
              <c:f>'all data outliers removed'!$AN$22</c:f>
              <c:strCache>
                <c:ptCount val="1"/>
                <c:pt idx="0">
                  <c:v>all Natural mirus drift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'all data outliers removed'!$AW$22:$BB$22</c:f>
                <c:numCache>
                  <c:formatCode>General</c:formatCode>
                  <c:ptCount val="6"/>
                  <c:pt idx="0">
                    <c:v>2.5123903484844656</c:v>
                  </c:pt>
                  <c:pt idx="1">
                    <c:v>3.0862172383202813</c:v>
                  </c:pt>
                  <c:pt idx="2">
                    <c:v>19.463735960597653</c:v>
                  </c:pt>
                  <c:pt idx="3">
                    <c:v>2.6951548469657185</c:v>
                  </c:pt>
                  <c:pt idx="4">
                    <c:v>2.690170541779767</c:v>
                  </c:pt>
                  <c:pt idx="5">
                    <c:v>4.6025736507443655</c:v>
                  </c:pt>
                </c:numCache>
              </c:numRef>
            </c:plus>
            <c:minus>
              <c:numRef>
                <c:f>'all data outliers removed'!$AW$22:$BB$22</c:f>
                <c:numCache>
                  <c:formatCode>General</c:formatCode>
                  <c:ptCount val="6"/>
                  <c:pt idx="0">
                    <c:v>2.5123903484844656</c:v>
                  </c:pt>
                  <c:pt idx="1">
                    <c:v>3.0862172383202813</c:v>
                  </c:pt>
                  <c:pt idx="2">
                    <c:v>19.463735960597653</c:v>
                  </c:pt>
                  <c:pt idx="3">
                    <c:v>2.6951548469657185</c:v>
                  </c:pt>
                  <c:pt idx="4">
                    <c:v>2.690170541779767</c:v>
                  </c:pt>
                  <c:pt idx="5">
                    <c:v>4.6025736507443655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'all data outliers removed'!$AO$21:$AT$21</c:f>
              <c:strCache>
                <c:ptCount val="6"/>
                <c:pt idx="0">
                  <c:v>both dubius alleles silenced</c:v>
                </c:pt>
                <c:pt idx="1">
                  <c:v>one dubius allele silenced</c:v>
                </c:pt>
                <c:pt idx="2">
                  <c:v>expression as expected, no change</c:v>
                </c:pt>
                <c:pt idx="3">
                  <c:v>one porrifolius allele silenced</c:v>
                </c:pt>
                <c:pt idx="4">
                  <c:v>both porrifolius alleles silenced</c:v>
                </c:pt>
                <c:pt idx="5">
                  <c:v>total silencing</c:v>
                </c:pt>
              </c:strCache>
            </c:strRef>
          </c:cat>
          <c:val>
            <c:numRef>
              <c:f>'all data outliers removed'!$AO$22:$AT$22</c:f>
              <c:numCache>
                <c:formatCode>0.00</c:formatCode>
                <c:ptCount val="6"/>
                <c:pt idx="0">
                  <c:v>5.3552631578947372</c:v>
                </c:pt>
                <c:pt idx="1">
                  <c:v>5.0921052631578947</c:v>
                </c:pt>
                <c:pt idx="2">
                  <c:v>175.82894736842104</c:v>
                </c:pt>
                <c:pt idx="3">
                  <c:v>6.4473684210526319</c:v>
                </c:pt>
                <c:pt idx="4">
                  <c:v>9.3289473684210531</c:v>
                </c:pt>
                <c:pt idx="5">
                  <c:v>5.6710526315789478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C4-E64D-9626-D8CE58611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6481183"/>
        <c:axId val="2042725631"/>
      </c:barChart>
      <c:catAx>
        <c:axId val="1696481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725631"/>
        <c:crosses val="autoZero"/>
        <c:auto val="1"/>
        <c:lblAlgn val="ctr"/>
        <c:lblOffset val="100"/>
        <c:noMultiLvlLbl val="0"/>
      </c:catAx>
      <c:valAx>
        <c:axId val="204272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481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'ANOVA across pops'!$Y$52</c:f>
              <c:strCache>
                <c:ptCount val="1"/>
                <c:pt idx="0">
                  <c:v>any dubius alleles silenced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'ANOVA across pops'!$X$53:$X$59</c:f>
              <c:strCache>
                <c:ptCount val="7"/>
                <c:pt idx="0">
                  <c:v>E</c:v>
                </c:pt>
                <c:pt idx="1">
                  <c:v>F</c:v>
                </c:pt>
                <c:pt idx="2">
                  <c:v>G</c:v>
                </c:pt>
                <c:pt idx="3">
                  <c:v>J</c:v>
                </c:pt>
                <c:pt idx="4">
                  <c:v>K</c:v>
                </c:pt>
                <c:pt idx="5">
                  <c:v>L</c:v>
                </c:pt>
                <c:pt idx="6">
                  <c:v>M</c:v>
                </c:pt>
              </c:strCache>
            </c:strRef>
          </c:cat>
          <c:val>
            <c:numRef>
              <c:f>'ANOVA across pops'!$Y$53:$Y$59</c:f>
              <c:numCache>
                <c:formatCode>0.00</c:formatCode>
                <c:ptCount val="7"/>
                <c:pt idx="0">
                  <c:v>10.142857142857142</c:v>
                </c:pt>
                <c:pt idx="1">
                  <c:v>8.2857142857142865</c:v>
                </c:pt>
                <c:pt idx="2">
                  <c:v>10</c:v>
                </c:pt>
                <c:pt idx="3">
                  <c:v>11.428571428571429</c:v>
                </c:pt>
                <c:pt idx="4">
                  <c:v>11.714285714285714</c:v>
                </c:pt>
                <c:pt idx="5">
                  <c:v>12</c:v>
                </c:pt>
                <c:pt idx="6">
                  <c:v>12.714285714285714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46-814A-AA4D-9D236F6897BD}"/>
            </c:ext>
          </c:extLst>
        </c:ser>
        <c:ser>
          <c:idx val="1"/>
          <c:order val="1"/>
          <c:tx>
            <c:strRef>
              <c:f>'ANOVA across pops'!$Z$52</c:f>
              <c:strCache>
                <c:ptCount val="1"/>
                <c:pt idx="0">
                  <c:v>any porrifolius alleles silenced</c:v>
                </c:pt>
              </c:strCache>
            </c:strRef>
          </c:tx>
          <c:spPr>
            <a:solidFill>
              <a:srgbClr val="F3CAEC"/>
            </a:solidFill>
            <a:ln>
              <a:noFill/>
            </a:ln>
            <a:effectLst/>
          </c:spPr>
          <c:invertIfNegative val="0"/>
          <c:cat>
            <c:strRef>
              <c:f>'ANOVA across pops'!$X$53:$X$59</c:f>
              <c:strCache>
                <c:ptCount val="7"/>
                <c:pt idx="0">
                  <c:v>E</c:v>
                </c:pt>
                <c:pt idx="1">
                  <c:v>F</c:v>
                </c:pt>
                <c:pt idx="2">
                  <c:v>G</c:v>
                </c:pt>
                <c:pt idx="3">
                  <c:v>J</c:v>
                </c:pt>
                <c:pt idx="4">
                  <c:v>K</c:v>
                </c:pt>
                <c:pt idx="5">
                  <c:v>L</c:v>
                </c:pt>
                <c:pt idx="6">
                  <c:v>M</c:v>
                </c:pt>
              </c:strCache>
            </c:strRef>
          </c:cat>
          <c:val>
            <c:numRef>
              <c:f>'ANOVA across pops'!$Z$53:$Z$59</c:f>
              <c:numCache>
                <c:formatCode>0.00</c:formatCode>
                <c:ptCount val="7"/>
                <c:pt idx="0">
                  <c:v>15.714285714285714</c:v>
                </c:pt>
                <c:pt idx="1">
                  <c:v>14.428571428571429</c:v>
                </c:pt>
                <c:pt idx="2">
                  <c:v>16.142857142857142</c:v>
                </c:pt>
                <c:pt idx="3">
                  <c:v>15.714285714285714</c:v>
                </c:pt>
                <c:pt idx="4">
                  <c:v>15.571428571428571</c:v>
                </c:pt>
                <c:pt idx="5">
                  <c:v>14.571428571428571</c:v>
                </c:pt>
                <c:pt idx="6">
                  <c:v>17.571428571428573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46-814A-AA4D-9D236F689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4849199"/>
        <c:axId val="1404279919"/>
      </c:barChart>
      <c:catAx>
        <c:axId val="142484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279919"/>
        <c:crosses val="autoZero"/>
        <c:auto val="1"/>
        <c:lblAlgn val="ctr"/>
        <c:lblOffset val="100"/>
        <c:noMultiLvlLbl val="0"/>
      </c:catAx>
      <c:valAx>
        <c:axId val="140427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84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allele silencing for each parental type, and total silencing, for each T. mirus</a:t>
            </a:r>
            <a:r>
              <a:rPr lang="en-US" baseline="0"/>
              <a:t> natural population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'ANOVA across pops'!$AF$63</c:f>
              <c:strCache>
                <c:ptCount val="1"/>
                <c:pt idx="0">
                  <c:v>any dubius alleles silenced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'ANOVA across pops'!$AI$64:$AI$70</c:f>
                <c:numCache>
                  <c:formatCode>General</c:formatCode>
                  <c:ptCount val="7"/>
                  <c:pt idx="0">
                    <c:v>8.7450666364636973</c:v>
                  </c:pt>
                  <c:pt idx="1">
                    <c:v>2.16794833886788</c:v>
                  </c:pt>
                  <c:pt idx="2">
                    <c:v>3.7859388972001824</c:v>
                  </c:pt>
                  <c:pt idx="3">
                    <c:v>4.3149794459588806</c:v>
                  </c:pt>
                  <c:pt idx="4">
                    <c:v>4.9232200070782168</c:v>
                  </c:pt>
                  <c:pt idx="5">
                    <c:v>4.7958315233127191</c:v>
                  </c:pt>
                  <c:pt idx="6">
                    <c:v>6.993193970194298</c:v>
                  </c:pt>
                </c:numCache>
              </c:numRef>
            </c:plus>
            <c:minus>
              <c:numRef>
                <c:f>'ANOVA across pops'!$AI$64:$AI$70</c:f>
                <c:numCache>
                  <c:formatCode>General</c:formatCode>
                  <c:ptCount val="7"/>
                  <c:pt idx="0">
                    <c:v>8.7450666364636973</c:v>
                  </c:pt>
                  <c:pt idx="1">
                    <c:v>2.16794833886788</c:v>
                  </c:pt>
                  <c:pt idx="2">
                    <c:v>3.7859388972001824</c:v>
                  </c:pt>
                  <c:pt idx="3">
                    <c:v>4.3149794459588806</c:v>
                  </c:pt>
                  <c:pt idx="4">
                    <c:v>4.9232200070782168</c:v>
                  </c:pt>
                  <c:pt idx="5">
                    <c:v>4.7958315233127191</c:v>
                  </c:pt>
                  <c:pt idx="6">
                    <c:v>6.993193970194298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'ANOVA across pops'!$AE$64:$AE$70</c:f>
              <c:strCache>
                <c:ptCount val="7"/>
                <c:pt idx="0">
                  <c:v>E</c:v>
                </c:pt>
                <c:pt idx="1">
                  <c:v>F</c:v>
                </c:pt>
                <c:pt idx="2">
                  <c:v>G</c:v>
                </c:pt>
                <c:pt idx="3">
                  <c:v>J</c:v>
                </c:pt>
                <c:pt idx="4">
                  <c:v>K</c:v>
                </c:pt>
                <c:pt idx="5">
                  <c:v>L</c:v>
                </c:pt>
                <c:pt idx="6">
                  <c:v>M</c:v>
                </c:pt>
              </c:strCache>
            </c:strRef>
          </c:cat>
          <c:val>
            <c:numRef>
              <c:f>'ANOVA across pops'!$AF$64:$AF$70</c:f>
              <c:numCache>
                <c:formatCode>0.00</c:formatCode>
                <c:ptCount val="7"/>
                <c:pt idx="0">
                  <c:v>10.142857142857142</c:v>
                </c:pt>
                <c:pt idx="1">
                  <c:v>8.2857142857142865</c:v>
                </c:pt>
                <c:pt idx="2">
                  <c:v>10</c:v>
                </c:pt>
                <c:pt idx="3">
                  <c:v>11.428571428571429</c:v>
                </c:pt>
                <c:pt idx="4">
                  <c:v>11.714285714285714</c:v>
                </c:pt>
                <c:pt idx="5">
                  <c:v>12</c:v>
                </c:pt>
                <c:pt idx="6">
                  <c:v>12.714285714285714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83-9E4A-85E1-89BACCA043F3}"/>
            </c:ext>
          </c:extLst>
        </c:ser>
        <c:ser>
          <c:idx val="1"/>
          <c:order val="1"/>
          <c:tx>
            <c:strRef>
              <c:f>'ANOVA across pops'!$AG$63</c:f>
              <c:strCache>
                <c:ptCount val="1"/>
                <c:pt idx="0">
                  <c:v>any porrifolius alleles silenced</c:v>
                </c:pt>
              </c:strCache>
            </c:strRef>
          </c:tx>
          <c:spPr>
            <a:solidFill>
              <a:srgbClr val="F3CAEC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'ANOVA across pops'!$AJ$64:$AJ$70</c:f>
                <c:numCache>
                  <c:formatCode>General</c:formatCode>
                  <c:ptCount val="7"/>
                  <c:pt idx="0">
                    <c:v>4.4239607334862905</c:v>
                  </c:pt>
                  <c:pt idx="1">
                    <c:v>2.1602468994692834</c:v>
                  </c:pt>
                  <c:pt idx="2">
                    <c:v>2.73426232761059</c:v>
                  </c:pt>
                  <c:pt idx="3">
                    <c:v>1.4960264830861911</c:v>
                  </c:pt>
                  <c:pt idx="4">
                    <c:v>1.511857892036909</c:v>
                  </c:pt>
                  <c:pt idx="5">
                    <c:v>1.9023794624226864</c:v>
                  </c:pt>
                  <c:pt idx="6">
                    <c:v>7.2538987874830196</c:v>
                  </c:pt>
                </c:numCache>
              </c:numRef>
            </c:plus>
            <c:minus>
              <c:numRef>
                <c:f>'ANOVA across pops'!$AJ$64:$AJ$70</c:f>
                <c:numCache>
                  <c:formatCode>General</c:formatCode>
                  <c:ptCount val="7"/>
                  <c:pt idx="0">
                    <c:v>4.4239607334862905</c:v>
                  </c:pt>
                  <c:pt idx="1">
                    <c:v>2.1602468994692834</c:v>
                  </c:pt>
                  <c:pt idx="2">
                    <c:v>2.73426232761059</c:v>
                  </c:pt>
                  <c:pt idx="3">
                    <c:v>1.4960264830861911</c:v>
                  </c:pt>
                  <c:pt idx="4">
                    <c:v>1.511857892036909</c:v>
                  </c:pt>
                  <c:pt idx="5">
                    <c:v>1.9023794624226864</c:v>
                  </c:pt>
                  <c:pt idx="6">
                    <c:v>7.2538987874830196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'ANOVA across pops'!$AE$64:$AE$70</c:f>
              <c:strCache>
                <c:ptCount val="7"/>
                <c:pt idx="0">
                  <c:v>E</c:v>
                </c:pt>
                <c:pt idx="1">
                  <c:v>F</c:v>
                </c:pt>
                <c:pt idx="2">
                  <c:v>G</c:v>
                </c:pt>
                <c:pt idx="3">
                  <c:v>J</c:v>
                </c:pt>
                <c:pt idx="4">
                  <c:v>K</c:v>
                </c:pt>
                <c:pt idx="5">
                  <c:v>L</c:v>
                </c:pt>
                <c:pt idx="6">
                  <c:v>M</c:v>
                </c:pt>
              </c:strCache>
            </c:strRef>
          </c:cat>
          <c:val>
            <c:numRef>
              <c:f>'ANOVA across pops'!$AG$64:$AG$70</c:f>
              <c:numCache>
                <c:formatCode>0.00</c:formatCode>
                <c:ptCount val="7"/>
                <c:pt idx="0">
                  <c:v>15.714285714285714</c:v>
                </c:pt>
                <c:pt idx="1">
                  <c:v>14.428571428571429</c:v>
                </c:pt>
                <c:pt idx="2">
                  <c:v>16.142857142857142</c:v>
                </c:pt>
                <c:pt idx="3">
                  <c:v>15.714285714285714</c:v>
                </c:pt>
                <c:pt idx="4">
                  <c:v>15.571428571428571</c:v>
                </c:pt>
                <c:pt idx="5">
                  <c:v>14.571428571428571</c:v>
                </c:pt>
                <c:pt idx="6">
                  <c:v>17.571428571428573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83-9E4A-85E1-89BACCA043F3}"/>
            </c:ext>
          </c:extLst>
        </c:ser>
        <c:ser>
          <c:idx val="2"/>
          <c:order val="2"/>
          <c:tx>
            <c:strRef>
              <c:f>'ANOVA across pops'!$AH$63</c:f>
              <c:strCache>
                <c:ptCount val="1"/>
                <c:pt idx="0">
                  <c:v>total silencing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'ANOVA across pops'!$AK$64:$AK$70</c:f>
                <c:numCache>
                  <c:formatCode>General</c:formatCode>
                  <c:ptCount val="7"/>
                  <c:pt idx="0">
                    <c:v>4.1115400891590372</c:v>
                  </c:pt>
                  <c:pt idx="1">
                    <c:v>1.211060141638997</c:v>
                  </c:pt>
                  <c:pt idx="2">
                    <c:v>2.6095064302514768</c:v>
                  </c:pt>
                  <c:pt idx="3">
                    <c:v>4.5617456975947057</c:v>
                  </c:pt>
                  <c:pt idx="4">
                    <c:v>5.7652489311473136</c:v>
                  </c:pt>
                  <c:pt idx="5">
                    <c:v>5.6484300389366524</c:v>
                  </c:pt>
                  <c:pt idx="6">
                    <c:v>5.4728768442548521</c:v>
                  </c:pt>
                </c:numCache>
              </c:numRef>
            </c:plus>
            <c:minus>
              <c:numRef>
                <c:f>'ANOVA across pops'!$AK$64:$AK$70</c:f>
                <c:numCache>
                  <c:formatCode>General</c:formatCode>
                  <c:ptCount val="7"/>
                  <c:pt idx="0">
                    <c:v>4.1115400891590372</c:v>
                  </c:pt>
                  <c:pt idx="1">
                    <c:v>1.211060141638997</c:v>
                  </c:pt>
                  <c:pt idx="2">
                    <c:v>2.6095064302514768</c:v>
                  </c:pt>
                  <c:pt idx="3">
                    <c:v>4.5617456975947057</c:v>
                  </c:pt>
                  <c:pt idx="4">
                    <c:v>5.7652489311473136</c:v>
                  </c:pt>
                  <c:pt idx="5">
                    <c:v>5.6484300389366524</c:v>
                  </c:pt>
                  <c:pt idx="6">
                    <c:v>5.4728768442548521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'ANOVA across pops'!$AE$64:$AE$70</c:f>
              <c:strCache>
                <c:ptCount val="7"/>
                <c:pt idx="0">
                  <c:v>E</c:v>
                </c:pt>
                <c:pt idx="1">
                  <c:v>F</c:v>
                </c:pt>
                <c:pt idx="2">
                  <c:v>G</c:v>
                </c:pt>
                <c:pt idx="3">
                  <c:v>J</c:v>
                </c:pt>
                <c:pt idx="4">
                  <c:v>K</c:v>
                </c:pt>
                <c:pt idx="5">
                  <c:v>L</c:v>
                </c:pt>
                <c:pt idx="6">
                  <c:v>M</c:v>
                </c:pt>
              </c:strCache>
            </c:strRef>
          </c:cat>
          <c:val>
            <c:numRef>
              <c:f>'ANOVA across pops'!$AH$64:$AH$70</c:f>
              <c:numCache>
                <c:formatCode>General</c:formatCode>
                <c:ptCount val="7"/>
                <c:pt idx="0">
                  <c:v>5</c:v>
                </c:pt>
                <c:pt idx="1">
                  <c:v>2.5</c:v>
                </c:pt>
                <c:pt idx="2">
                  <c:v>6</c:v>
                </c:pt>
                <c:pt idx="3">
                  <c:v>7.5</c:v>
                </c:pt>
                <c:pt idx="4">
                  <c:v>7</c:v>
                </c:pt>
                <c:pt idx="5" formatCode="0.00">
                  <c:v>5.833333333333333</c:v>
                </c:pt>
                <c:pt idx="6" formatCode="0.00">
                  <c:v>7.166666666666667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83-9E4A-85E1-89BACCA04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9673375"/>
        <c:axId val="1425106559"/>
      </c:barChart>
      <c:catAx>
        <c:axId val="1449673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106559"/>
        <c:crosses val="autoZero"/>
        <c:auto val="1"/>
        <c:lblAlgn val="ctr"/>
        <c:lblOffset val="100"/>
        <c:noMultiLvlLbl val="0"/>
      </c:catAx>
      <c:valAx>
        <c:axId val="142510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673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Averge</a:t>
            </a:r>
            <a:r>
              <a:rPr lang="en-US" baseline="0"/>
              <a:t> contigs with expression changes in T. mirus across synthetic lines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'ANOVA across syn lines'!$AP$57</c:f>
              <c:strCache>
                <c:ptCount val="1"/>
                <c:pt idx="0">
                  <c:v>any dubius alleles silenced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'ANOVA across syn lines'!$AS$58:$AS$65</c:f>
                <c:numCache>
                  <c:formatCode>General</c:formatCode>
                  <c:ptCount val="8"/>
                  <c:pt idx="0">
                    <c:v>3.2277208395680383</c:v>
                  </c:pt>
                  <c:pt idx="1">
                    <c:v>3.2641301221834662</c:v>
                  </c:pt>
                  <c:pt idx="2">
                    <c:v>3.8328721725240329</c:v>
                  </c:pt>
                  <c:pt idx="3">
                    <c:v>3.6729972898042136</c:v>
                  </c:pt>
                  <c:pt idx="4">
                    <c:v>2.9817627489304206</c:v>
                  </c:pt>
                  <c:pt idx="5">
                    <c:v>3.2051095570553083</c:v>
                  </c:pt>
                  <c:pt idx="6">
                    <c:v>3.1071764440638789</c:v>
                  </c:pt>
                  <c:pt idx="7">
                    <c:v>2.8025961989814818</c:v>
                  </c:pt>
                </c:numCache>
              </c:numRef>
            </c:plus>
            <c:minus>
              <c:numRef>
                <c:f>'ANOVA across syn lines'!$AS$58:$AS$65</c:f>
                <c:numCache>
                  <c:formatCode>General</c:formatCode>
                  <c:ptCount val="8"/>
                  <c:pt idx="0">
                    <c:v>3.2277208395680383</c:v>
                  </c:pt>
                  <c:pt idx="1">
                    <c:v>3.2641301221834662</c:v>
                  </c:pt>
                  <c:pt idx="2">
                    <c:v>3.8328721725240329</c:v>
                  </c:pt>
                  <c:pt idx="3">
                    <c:v>3.6729972898042136</c:v>
                  </c:pt>
                  <c:pt idx="4">
                    <c:v>2.9817627489304206</c:v>
                  </c:pt>
                  <c:pt idx="5">
                    <c:v>3.2051095570553083</c:v>
                  </c:pt>
                  <c:pt idx="6">
                    <c:v>3.1071764440638789</c:v>
                  </c:pt>
                  <c:pt idx="7">
                    <c:v>2.8025961989814818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'ANOVA across syn lines'!$AO$58:$AO$65</c:f>
              <c:strCache>
                <c:ptCount val="8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  <c:pt idx="4">
                  <c:v>v</c:v>
                </c:pt>
                <c:pt idx="5">
                  <c:v>vi</c:v>
                </c:pt>
                <c:pt idx="6">
                  <c:v>vii</c:v>
                </c:pt>
                <c:pt idx="7">
                  <c:v>viii</c:v>
                </c:pt>
              </c:strCache>
            </c:strRef>
          </c:cat>
          <c:val>
            <c:numRef>
              <c:f>'ANOVA across syn lines'!$AP$58:$AP$65</c:f>
              <c:numCache>
                <c:formatCode>0.00</c:formatCode>
                <c:ptCount val="8"/>
                <c:pt idx="0">
                  <c:v>13.727272727272727</c:v>
                </c:pt>
                <c:pt idx="1">
                  <c:v>9.0909090909090917</c:v>
                </c:pt>
                <c:pt idx="2">
                  <c:v>12.181818181818182</c:v>
                </c:pt>
                <c:pt idx="3">
                  <c:v>13</c:v>
                </c:pt>
                <c:pt idx="4">
                  <c:v>11.363636363636363</c:v>
                </c:pt>
                <c:pt idx="5">
                  <c:v>12</c:v>
                </c:pt>
                <c:pt idx="6">
                  <c:v>12.636363636363637</c:v>
                </c:pt>
                <c:pt idx="7">
                  <c:v>11.818181818181818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C5-9C4C-B74D-405CBD336E47}"/>
            </c:ext>
          </c:extLst>
        </c:ser>
        <c:ser>
          <c:idx val="1"/>
          <c:order val="1"/>
          <c:tx>
            <c:strRef>
              <c:f>'ANOVA across syn lines'!$AQ$57</c:f>
              <c:strCache>
                <c:ptCount val="1"/>
                <c:pt idx="0">
                  <c:v>any porrifolius alleles silenced</c:v>
                </c:pt>
              </c:strCache>
            </c:strRef>
          </c:tx>
          <c:spPr>
            <a:solidFill>
              <a:srgbClr val="F3CAEC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'ANOVA across syn lines'!$AT$58:$AT$65</c:f>
                <c:numCache>
                  <c:formatCode>General</c:formatCode>
                  <c:ptCount val="8"/>
                  <c:pt idx="0">
                    <c:v>2.4642904197207103</c:v>
                  </c:pt>
                  <c:pt idx="1">
                    <c:v>2.3817487845545915</c:v>
                  </c:pt>
                  <c:pt idx="2">
                    <c:v>1.8683974659876574</c:v>
                  </c:pt>
                  <c:pt idx="3">
                    <c:v>1.8683974659876574</c:v>
                  </c:pt>
                  <c:pt idx="4">
                    <c:v>1.2933395813657274</c:v>
                  </c:pt>
                  <c:pt idx="5">
                    <c:v>2.2401298663653018</c:v>
                  </c:pt>
                  <c:pt idx="6">
                    <c:v>2.1148823307047779</c:v>
                  </c:pt>
                  <c:pt idx="7">
                    <c:v>2.2401298663653018</c:v>
                  </c:pt>
                </c:numCache>
              </c:numRef>
            </c:plus>
            <c:minus>
              <c:numRef>
                <c:f>'ANOVA across syn lines'!$AT$58:$AT$65</c:f>
                <c:numCache>
                  <c:formatCode>General</c:formatCode>
                  <c:ptCount val="8"/>
                  <c:pt idx="0">
                    <c:v>2.4642904197207103</c:v>
                  </c:pt>
                  <c:pt idx="1">
                    <c:v>2.3817487845545915</c:v>
                  </c:pt>
                  <c:pt idx="2">
                    <c:v>1.8683974659876574</c:v>
                  </c:pt>
                  <c:pt idx="3">
                    <c:v>1.8683974659876574</c:v>
                  </c:pt>
                  <c:pt idx="4">
                    <c:v>1.2933395813657274</c:v>
                  </c:pt>
                  <c:pt idx="5">
                    <c:v>2.2401298663653018</c:v>
                  </c:pt>
                  <c:pt idx="6">
                    <c:v>2.1148823307047779</c:v>
                  </c:pt>
                  <c:pt idx="7">
                    <c:v>2.2401298663653018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'ANOVA across syn lines'!$AO$58:$AO$65</c:f>
              <c:strCache>
                <c:ptCount val="8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  <c:pt idx="4">
                  <c:v>v</c:v>
                </c:pt>
                <c:pt idx="5">
                  <c:v>vi</c:v>
                </c:pt>
                <c:pt idx="6">
                  <c:v>vii</c:v>
                </c:pt>
                <c:pt idx="7">
                  <c:v>viii</c:v>
                </c:pt>
              </c:strCache>
            </c:strRef>
          </c:cat>
          <c:val>
            <c:numRef>
              <c:f>'ANOVA across syn lines'!$AQ$58:$AQ$65</c:f>
              <c:numCache>
                <c:formatCode>0.00</c:formatCode>
                <c:ptCount val="8"/>
                <c:pt idx="0">
                  <c:v>12.545454545454545</c:v>
                </c:pt>
                <c:pt idx="1">
                  <c:v>13.818181818181818</c:v>
                </c:pt>
                <c:pt idx="2">
                  <c:v>14.818181818181818</c:v>
                </c:pt>
                <c:pt idx="3">
                  <c:v>18.272727272727273</c:v>
                </c:pt>
                <c:pt idx="4">
                  <c:v>14.909090909090908</c:v>
                </c:pt>
                <c:pt idx="5">
                  <c:v>14.909090909090908</c:v>
                </c:pt>
                <c:pt idx="6">
                  <c:v>15.272727272727273</c:v>
                </c:pt>
                <c:pt idx="7">
                  <c:v>16.90909090909091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C5-9C4C-B74D-405CBD336E47}"/>
            </c:ext>
          </c:extLst>
        </c:ser>
        <c:ser>
          <c:idx val="2"/>
          <c:order val="2"/>
          <c:tx>
            <c:strRef>
              <c:f>'ANOVA across syn lines'!$AR$57</c:f>
              <c:strCache>
                <c:ptCount val="1"/>
                <c:pt idx="0">
                  <c:v>total silencing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'ANOVA across syn lines'!$AU$58:$AU$65</c:f>
                <c:numCache>
                  <c:formatCode>General</c:formatCode>
                  <c:ptCount val="8"/>
                  <c:pt idx="0">
                    <c:v>4.2852813634155185</c:v>
                  </c:pt>
                  <c:pt idx="1">
                    <c:v>5.2777405633988348</c:v>
                  </c:pt>
                  <c:pt idx="2">
                    <c:v>4.8241815132442181</c:v>
                  </c:pt>
                  <c:pt idx="3">
                    <c:v>4.9211971935883465</c:v>
                  </c:pt>
                  <c:pt idx="4">
                    <c:v>5.1380930314660516</c:v>
                  </c:pt>
                  <c:pt idx="5">
                    <c:v>5.1008020759662713</c:v>
                  </c:pt>
                  <c:pt idx="6">
                    <c:v>4.9488290626075466</c:v>
                  </c:pt>
                  <c:pt idx="7">
                    <c:v>5.2691210238175739</c:v>
                  </c:pt>
                </c:numCache>
              </c:numRef>
            </c:plus>
            <c:minus>
              <c:numRef>
                <c:f>'ANOVA across syn lines'!$AU$58:$AU$65</c:f>
                <c:numCache>
                  <c:formatCode>General</c:formatCode>
                  <c:ptCount val="8"/>
                  <c:pt idx="0">
                    <c:v>4.2852813634155185</c:v>
                  </c:pt>
                  <c:pt idx="1">
                    <c:v>5.2777405633988348</c:v>
                  </c:pt>
                  <c:pt idx="2">
                    <c:v>4.8241815132442181</c:v>
                  </c:pt>
                  <c:pt idx="3">
                    <c:v>4.9211971935883465</c:v>
                  </c:pt>
                  <c:pt idx="4">
                    <c:v>5.1380930314660516</c:v>
                  </c:pt>
                  <c:pt idx="5">
                    <c:v>5.1008020759662713</c:v>
                  </c:pt>
                  <c:pt idx="6">
                    <c:v>4.9488290626075466</c:v>
                  </c:pt>
                  <c:pt idx="7">
                    <c:v>5.2691210238175739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'ANOVA across syn lines'!$AO$58:$AO$65</c:f>
              <c:strCache>
                <c:ptCount val="8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  <c:pt idx="4">
                  <c:v>v</c:v>
                </c:pt>
                <c:pt idx="5">
                  <c:v>vi</c:v>
                </c:pt>
                <c:pt idx="6">
                  <c:v>vii</c:v>
                </c:pt>
                <c:pt idx="7">
                  <c:v>viii</c:v>
                </c:pt>
              </c:strCache>
            </c:strRef>
          </c:cat>
          <c:val>
            <c:numRef>
              <c:f>'ANOVA across syn lines'!$AR$58:$AR$65</c:f>
              <c:numCache>
                <c:formatCode>0.00</c:formatCode>
                <c:ptCount val="8"/>
                <c:pt idx="0">
                  <c:v>6.8181818181818183</c:v>
                </c:pt>
                <c:pt idx="1">
                  <c:v>5.6363636363636367</c:v>
                </c:pt>
                <c:pt idx="2">
                  <c:v>6.6363636363636367</c:v>
                </c:pt>
                <c:pt idx="3">
                  <c:v>11.272727272727273</c:v>
                </c:pt>
                <c:pt idx="4">
                  <c:v>8.1818181818181817</c:v>
                </c:pt>
                <c:pt idx="5">
                  <c:v>5</c:v>
                </c:pt>
                <c:pt idx="6">
                  <c:v>7</c:v>
                </c:pt>
                <c:pt idx="7">
                  <c:v>5.9090909090909092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C5-9C4C-B74D-405CBD336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527871"/>
        <c:axId val="1464591279"/>
      </c:barChart>
      <c:catAx>
        <c:axId val="144252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591279"/>
        <c:crosses val="autoZero"/>
        <c:auto val="1"/>
        <c:lblAlgn val="ctr"/>
        <c:lblOffset val="100"/>
        <c:noMultiLvlLbl val="0"/>
      </c:catAx>
      <c:valAx>
        <c:axId val="146459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527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ALLELES with</a:t>
            </a:r>
            <a:r>
              <a:rPr lang="en-US" baseline="0"/>
              <a:t> expressino changes across generations in T. mirus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'ANOVA S1 vs S2 vs S3 vs nat'!$BL$56</c:f>
              <c:strCache>
                <c:ptCount val="1"/>
                <c:pt idx="0">
                  <c:v>any dubius alleles silenced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'ANOVA S1 vs S2 vs S3 vs nat'!$BO$57:$BO$60</c:f>
                <c:numCache>
                  <c:formatCode>General</c:formatCode>
                  <c:ptCount val="4"/>
                  <c:pt idx="0">
                    <c:v>3.4065225090105584</c:v>
                  </c:pt>
                  <c:pt idx="1">
                    <c:v>6.8708653900939733</c:v>
                  </c:pt>
                  <c:pt idx="2">
                    <c:v>2.4235565546581244</c:v>
                  </c:pt>
                  <c:pt idx="3">
                    <c:v>3.3380918415851211</c:v>
                  </c:pt>
                </c:numCache>
              </c:numRef>
            </c:plus>
            <c:minus>
              <c:numRef>
                <c:f>'ANOVA S1 vs S2 vs S3 vs nat'!$BO$57:$BO$60</c:f>
                <c:numCache>
                  <c:formatCode>General</c:formatCode>
                  <c:ptCount val="4"/>
                  <c:pt idx="0">
                    <c:v>3.4065225090105584</c:v>
                  </c:pt>
                  <c:pt idx="1">
                    <c:v>6.8708653900939733</c:v>
                  </c:pt>
                  <c:pt idx="2">
                    <c:v>2.4235565546581244</c:v>
                  </c:pt>
                  <c:pt idx="3">
                    <c:v>3.3380918415851211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'ANOVA S1 vs S2 vs S3 vs nat'!$BK$57:$BK$60</c:f>
              <c:strCache>
                <c:ptCount val="4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40th</c:v>
                </c:pt>
              </c:strCache>
            </c:strRef>
          </c:cat>
          <c:val>
            <c:numRef>
              <c:f>'ANOVA S1 vs S2 vs S3 vs nat'!$BL$57:$BL$60</c:f>
              <c:numCache>
                <c:formatCode>0.00</c:formatCode>
                <c:ptCount val="4"/>
                <c:pt idx="0">
                  <c:v>12.285714285714286</c:v>
                </c:pt>
                <c:pt idx="1">
                  <c:v>11.857142857142858</c:v>
                </c:pt>
                <c:pt idx="2">
                  <c:v>12.785714285714286</c:v>
                </c:pt>
                <c:pt idx="3">
                  <c:v>9.7142857142857135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C8-024B-B3A7-57E45A884B45}"/>
            </c:ext>
          </c:extLst>
        </c:ser>
        <c:ser>
          <c:idx val="1"/>
          <c:order val="1"/>
          <c:tx>
            <c:strRef>
              <c:f>'ANOVA S1 vs S2 vs S3 vs nat'!$BM$56</c:f>
              <c:strCache>
                <c:ptCount val="1"/>
                <c:pt idx="0">
                  <c:v>any porrifolius alleles silenced</c:v>
                </c:pt>
              </c:strCache>
            </c:strRef>
          </c:tx>
          <c:spPr>
            <a:solidFill>
              <a:srgbClr val="F3CAEC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'ANOVA S1 vs S2 vs S3 vs nat'!$BP$57:$BP$60</c:f>
                <c:numCache>
                  <c:formatCode>General</c:formatCode>
                  <c:ptCount val="4"/>
                  <c:pt idx="0">
                    <c:v>2.1737697038266806</c:v>
                  </c:pt>
                  <c:pt idx="1">
                    <c:v>2.9834709485930824</c:v>
                  </c:pt>
                  <c:pt idx="2">
                    <c:v>3.5556795613296099</c:v>
                  </c:pt>
                  <c:pt idx="3">
                    <c:v>7.2581897661413253</c:v>
                  </c:pt>
                </c:numCache>
              </c:numRef>
            </c:plus>
            <c:minus>
              <c:numRef>
                <c:f>'ANOVA S1 vs S2 vs S3 vs nat'!$BP$57:$BP$60</c:f>
                <c:numCache>
                  <c:formatCode>General</c:formatCode>
                  <c:ptCount val="4"/>
                  <c:pt idx="0">
                    <c:v>2.1737697038266806</c:v>
                  </c:pt>
                  <c:pt idx="1">
                    <c:v>2.9834709485930824</c:v>
                  </c:pt>
                  <c:pt idx="2">
                    <c:v>3.5556795613296099</c:v>
                  </c:pt>
                  <c:pt idx="3">
                    <c:v>7.2581897661413253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'ANOVA S1 vs S2 vs S3 vs nat'!$BK$57:$BK$60</c:f>
              <c:strCache>
                <c:ptCount val="4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40th</c:v>
                </c:pt>
              </c:strCache>
            </c:strRef>
          </c:cat>
          <c:val>
            <c:numRef>
              <c:f>'ANOVA S1 vs S2 vs S3 vs nat'!$BM$57:$BM$60</c:f>
              <c:numCache>
                <c:formatCode>0.00</c:formatCode>
                <c:ptCount val="4"/>
                <c:pt idx="0">
                  <c:v>14.428571428571429</c:v>
                </c:pt>
                <c:pt idx="1">
                  <c:v>15.142857142857142</c:v>
                </c:pt>
                <c:pt idx="2">
                  <c:v>13.214285714285714</c:v>
                </c:pt>
                <c:pt idx="3">
                  <c:v>16.714285714285715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C8-024B-B3A7-57E45A884B45}"/>
            </c:ext>
          </c:extLst>
        </c:ser>
        <c:ser>
          <c:idx val="2"/>
          <c:order val="2"/>
          <c:tx>
            <c:strRef>
              <c:f>'ANOVA S1 vs S2 vs S3 vs nat'!$BN$56</c:f>
              <c:strCache>
                <c:ptCount val="1"/>
                <c:pt idx="0">
                  <c:v>total silenced average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'ANOVA S1 vs S2 vs S3 vs nat'!$BQ$57:$BQ$60</c:f>
                <c:numCache>
                  <c:formatCode>General</c:formatCode>
                  <c:ptCount val="4"/>
                  <c:pt idx="0">
                    <c:v>4.0849495941581937</c:v>
                  </c:pt>
                  <c:pt idx="1">
                    <c:v>3.7541186173863226</c:v>
                  </c:pt>
                  <c:pt idx="2">
                    <c:v>4.1668498128247142</c:v>
                  </c:pt>
                  <c:pt idx="3">
                    <c:v>3.0813155460785735</c:v>
                  </c:pt>
                </c:numCache>
              </c:numRef>
            </c:plus>
            <c:minus>
              <c:numRef>
                <c:f>'ANOVA S1 vs S2 vs S3 vs nat'!$BQ$57:$BQ$60</c:f>
                <c:numCache>
                  <c:formatCode>General</c:formatCode>
                  <c:ptCount val="4"/>
                  <c:pt idx="0">
                    <c:v>4.0849495941581937</c:v>
                  </c:pt>
                  <c:pt idx="1">
                    <c:v>3.7541186173863226</c:v>
                  </c:pt>
                  <c:pt idx="2">
                    <c:v>4.1668498128247142</c:v>
                  </c:pt>
                  <c:pt idx="3">
                    <c:v>3.0813155460785735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'ANOVA S1 vs S2 vs S3 vs nat'!$BK$57:$BK$60</c:f>
              <c:strCache>
                <c:ptCount val="4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40th</c:v>
                </c:pt>
              </c:strCache>
            </c:strRef>
          </c:cat>
          <c:val>
            <c:numRef>
              <c:f>'ANOVA S1 vs S2 vs S3 vs nat'!$BN$57:$BN$60</c:f>
              <c:numCache>
                <c:formatCode>0.00</c:formatCode>
                <c:ptCount val="4"/>
                <c:pt idx="0">
                  <c:v>7.9285714285714288</c:v>
                </c:pt>
                <c:pt idx="1">
                  <c:v>5.6428571428571432</c:v>
                </c:pt>
                <c:pt idx="2">
                  <c:v>8.1428571428571423</c:v>
                </c:pt>
                <c:pt idx="3">
                  <c:v>5.4285714285714288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C8-024B-B3A7-57E45A884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0328687"/>
        <c:axId val="1792119743"/>
      </c:barChart>
      <c:catAx>
        <c:axId val="1550328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119743"/>
        <c:crosses val="autoZero"/>
        <c:auto val="1"/>
        <c:lblAlgn val="ctr"/>
        <c:lblOffset val="100"/>
        <c:noMultiLvlLbl val="0"/>
      </c:catAx>
      <c:valAx>
        <c:axId val="179211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328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any expression change vs. years in mirus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'transcriptomic shock'!$AS$2</c:f>
              <c:strCache>
                <c:ptCount val="1"/>
                <c:pt idx="0">
                  <c:v>any expression change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099009747675346E-3"/>
                  <c:y val="-0.644443558927603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'transcriptomic shock'!$AR$3:$AR$6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40</c:v>
                </c:pt>
              </c:numCache>
            </c:numRef>
          </c:xVal>
          <c:yVal>
            <c:numRef>
              <c:f>'transcriptomic shock'!$AS$3:$AS$6</c:f>
              <c:numCache>
                <c:formatCode>0.00</c:formatCode>
                <c:ptCount val="4"/>
                <c:pt idx="0">
                  <c:v>34.642857142857146</c:v>
                </c:pt>
                <c:pt idx="1">
                  <c:v>33.673913043478258</c:v>
                </c:pt>
                <c:pt idx="2">
                  <c:v>33.625</c:v>
                </c:pt>
                <c:pt idx="3">
                  <c:v>31.894736842105264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49-2942-9A8B-C78AA995F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8144671"/>
        <c:axId val="1547974735"/>
      </c:scatterChart>
      <c:valAx>
        <c:axId val="1548144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974735"/>
        <c:crosses val="autoZero"/>
        <c:crossBetween val="midCat"/>
      </c:valAx>
      <c:valAx>
        <c:axId val="154797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number of alleles with expression changes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144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'transcriptomic shock'!$BE$2</c:f>
              <c:strCache>
                <c:ptCount val="1"/>
                <c:pt idx="0">
                  <c:v>average proportion of expression changes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'transcriptomic shock'!$BD$3:$BD$6</c:f>
              <c:numCache>
                <c:formatCode>0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40</c:v>
                </c:pt>
              </c:numCache>
            </c:numRef>
          </c:xVal>
          <c:yVal>
            <c:numRef>
              <c:f>'transcriptomic shock'!$BE$3:$BE$6</c:f>
              <c:numCache>
                <c:formatCode>0.0000</c:formatCode>
                <c:ptCount val="4"/>
                <c:pt idx="0">
                  <c:v>0.14659762768837703</c:v>
                </c:pt>
                <c:pt idx="1">
                  <c:v>0.15160052591392453</c:v>
                </c:pt>
                <c:pt idx="2">
                  <c:v>0.1528311684880235</c:v>
                </c:pt>
                <c:pt idx="3">
                  <c:v>0.1535231389555996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2F-3442-8862-3066DAFFD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500719"/>
        <c:axId val="1600596271"/>
      </c:scatterChart>
      <c:valAx>
        <c:axId val="1600500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596271"/>
        <c:crosses val="autoZero"/>
        <c:crossBetween val="midCat"/>
      </c:valAx>
      <c:valAx>
        <c:axId val="160059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500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txData>
          <cx:v>Silencing of  parental alleles in T. mirus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Silencing of  parental alleles in T. mirus</a:t>
          </a:r>
        </a:p>
      </cx:txPr>
    </cx:title>
    <cx:plotArea>
      <cx:plotAreaRegion>
        <cx:series layoutId="boxWhisker" uniqueId="{ED58E9DE-A02A-0E4B-BE86-49FF9094588A}">
          <cx:tx>
            <cx:txData>
              <cx:f>_xlchart.v1.0</cx:f>
              <cx:v>any dubius alleles silenced</cx:v>
            </cx:txData>
          </cx:tx>
          <cx:spPr>
            <a:solidFill>
              <a:srgbClr val="FFFF00"/>
            </a:solidFill>
          </cx:spPr>
          <cx:dataId val="0"/>
          <cx:layoutPr>
            <cx:statistics quartileMethod="exclusive"/>
          </cx:layoutPr>
        </cx:series>
        <cx:series layoutId="boxWhisker" uniqueId="{661669CE-F667-194A-B642-CD90493E0B3F}">
          <cx:tx>
            <cx:txData>
              <cx:f>_xlchart.v1.2</cx:f>
              <cx:v>any porrifolius alleles silenced</cx:v>
            </cx:txData>
          </cx:tx>
          <cx:spPr>
            <a:solidFill>
              <a:srgbClr val="F3CAEC"/>
            </a:solidFill>
            <a:ln>
              <a:solidFill>
                <a:schemeClr val="bg1">
                  <a:lumMod val="75000"/>
                </a:schemeClr>
              </a:solidFill>
            </a:ln>
          </cx:spPr>
          <cx:dataId val="1"/>
          <cx:layoutPr>
            <cx:statistics quartileMethod="exclusive"/>
          </cx:layoutPr>
        </cx:series>
        <cx:series layoutId="boxWhisker" uniqueId="{B2F51129-2357-8B44-8BCD-B1983258179F}">
          <cx:tx>
            <cx:txData>
              <cx:f>_xlchart.v1.4</cx:f>
              <cx:v>total silencing</cx:v>
            </cx:txData>
          </cx:tx>
          <cx:spPr>
            <a:solidFill>
              <a:srgbClr val="00B0F0"/>
            </a:solidFill>
            <a:ln>
              <a:solidFill>
                <a:schemeClr val="bg1">
                  <a:lumMod val="75000"/>
                </a:schemeClr>
              </a:solidFill>
            </a:ln>
          </cx:spPr>
          <cx:dataId val="2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  <cx:data id="3">
      <cx:numDim type="val">
        <cx:f>_xlchart.v1.13</cx:f>
      </cx:numDim>
    </cx:data>
    <cx:data id="4">
      <cx:numDim type="val">
        <cx:f>_xlchart.v1.15</cx:f>
      </cx:numDim>
    </cx:data>
    <cx:data id="5">
      <cx:numDim type="val">
        <cx:f>_xlchart.v1.17</cx:f>
      </cx:numDim>
    </cx:data>
  </cx:chartData>
  <cx:chart>
    <cx:title pos="t" align="ctr" overlay="0">
      <cx:tx>
        <cx:txData>
          <cx:v>mirus expression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mirus expression</a:t>
          </a:r>
        </a:p>
      </cx:txPr>
    </cx:title>
    <cx:plotArea>
      <cx:plotAreaRegion>
        <cx:series layoutId="boxWhisker" uniqueId="{09B5996D-8172-2C45-B351-989B778BE07E}">
          <cx:tx>
            <cx:txData>
              <cx:f>_xlchart.v1.6</cx:f>
              <cx:v>both dubius alleles silenced</cx:v>
            </cx:txData>
          </cx:tx>
          <cx:spPr>
            <a:solidFill>
              <a:srgbClr val="FFFF00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0"/>
          <cx:layoutPr>
            <cx:statistics quartileMethod="exclusive"/>
          </cx:layoutPr>
        </cx:series>
        <cx:series layoutId="boxWhisker" uniqueId="{3DBAB04C-6F08-D14B-A669-BF6C38E230DC}">
          <cx:tx>
            <cx:txData>
              <cx:f>_xlchart.v1.8</cx:f>
              <cx:v>one dubius allele silenced</cx:v>
            </cx:txData>
          </cx:tx>
          <cx:spPr>
            <a:solidFill>
              <a:srgbClr val="FFC000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1"/>
          <cx:layoutPr>
            <cx:statistics quartileMethod="exclusive"/>
          </cx:layoutPr>
        </cx:series>
        <cx:series layoutId="boxWhisker" uniqueId="{B3FDC6E9-D5F6-E444-A2F6-FE3C81A58FEA}">
          <cx:tx>
            <cx:txData>
              <cx:f>_xlchart.v1.10</cx:f>
              <cx:v>expression as expected, no change</cx:v>
            </cx:txData>
          </cx:tx>
          <cx:dataId val="2"/>
          <cx:layoutPr>
            <cx:statistics quartileMethod="exclusive"/>
          </cx:layoutPr>
        </cx:series>
        <cx:series layoutId="boxWhisker" uniqueId="{DB789911-956A-754F-839A-ABD54EE163C7}">
          <cx:tx>
            <cx:txData>
              <cx:f>_xlchart.v1.12</cx:f>
              <cx:v>one porrifolius allele silenced</cx:v>
            </cx:txData>
          </cx:tx>
          <cx:spPr>
            <a:solidFill>
              <a:srgbClr val="FE29FE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3"/>
          <cx:layoutPr>
            <cx:statistics quartileMethod="exclusive"/>
          </cx:layoutPr>
        </cx:series>
        <cx:series layoutId="boxWhisker" uniqueId="{EEA9E9A2-69EA-0745-958A-8B777ECE20B7}">
          <cx:tx>
            <cx:txData>
              <cx:f>_xlchart.v1.14</cx:f>
              <cx:v>both porrifolius alleles silenced</cx:v>
            </cx:txData>
          </cx:tx>
          <cx:spPr>
            <a:solidFill>
              <a:srgbClr val="F3CAEC"/>
            </a:solidFill>
            <a:ln>
              <a:solidFill>
                <a:srgbClr val="F3CAEC"/>
              </a:solidFill>
            </a:ln>
          </cx:spPr>
          <cx:dataId val="4"/>
          <cx:layoutPr>
            <cx:statistics quartileMethod="exclusive"/>
          </cx:layoutPr>
        </cx:series>
        <cx:series layoutId="boxWhisker" uniqueId="{AE7BA594-BBED-4347-9D24-0B09FBD18FF1}">
          <cx:tx>
            <cx:txData>
              <cx:f>_xlchart.v1.16</cx:f>
              <cx:v>any porrifolius alleles silenced</cx:v>
            </cx:txData>
          </cx:tx>
          <cx:spPr>
            <a:solidFill>
              <a:srgbClr val="00B0F0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5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  <cx:data id="1">
      <cx:numDim type="val">
        <cx:f>_xlchart.v1.25</cx:f>
      </cx:numDim>
    </cx:data>
  </cx:chartData>
  <cx:chart>
    <cx:title pos="t" align="ctr" overlay="0">
      <cx:tx>
        <cx:txData>
          <cx:v>Synthetic vs natural expression data of mirus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Synthetic vs natural expression data of mirus</a:t>
          </a:r>
        </a:p>
      </cx:txPr>
    </cx:title>
    <cx:plotArea>
      <cx:plotAreaRegion>
        <cx:series layoutId="boxWhisker" uniqueId="{ED9561D5-0DFF-834F-9922-866DEEC334B0}">
          <cx:tx>
            <cx:txData>
              <cx:f>_xlchart.v1.22</cx:f>
              <cx:v>any silencing at all in synthetics</cx:v>
            </cx:txData>
          </cx:tx>
          <cx:dataId val="0"/>
          <cx:layoutPr>
            <cx:statistics quartileMethod="exclusive"/>
          </cx:layoutPr>
        </cx:series>
        <cx:series layoutId="boxWhisker" uniqueId="{77BFE40B-6D95-7741-BFAB-37F0B5B81EDE}">
          <cx:tx>
            <cx:txData>
              <cx:f>_xlchart.v1.24</cx:f>
              <cx:v>any silencing at all in naturals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_xlchart.v1.35</cx:f>
      </cx:numDim>
    </cx:data>
    <cx:data id="1">
      <cx:numDim type="val">
        <cx:f>_xlchart.v1.37</cx:f>
      </cx:numDim>
    </cx:data>
  </cx:chartData>
  <cx:chart>
    <cx:title pos="t" align="ctr" overlay="0">
      <cx:tx>
        <cx:txData>
          <cx:v>expression as expected vs. any kind of silencing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expression as expected vs. any kind of silencing</a:t>
          </a:r>
        </a:p>
      </cx:txPr>
    </cx:title>
    <cx:plotArea>
      <cx:plotAreaRegion>
        <cx:series layoutId="boxWhisker" uniqueId="{F98B0F3D-25A5-474A-8666-61A060EFE780}">
          <cx:tx>
            <cx:txData>
              <cx:f>_xlchart.v1.34</cx:f>
              <cx:v>expression as expected, no change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4CAC33F-CC63-AD40-9FE6-17F62ADEBBC0}">
          <cx:tx>
            <cx:txData>
              <cx:f>_xlchart.v1.36</cx:f>
              <cx:v>any silencing at all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_xlchart.v1.42</cx:f>
      </cx:strDim>
      <cx:numDim type="val">
        <cx:f>_xlchart.v1.44</cx:f>
      </cx:numDim>
    </cx:data>
    <cx:data id="1">
      <cx:strDim type="cat">
        <cx:f>_xlchart.v1.42</cx:f>
      </cx:strDim>
      <cx:numDim type="val">
        <cx:f>_xlchart.v1.46</cx:f>
      </cx:numDim>
    </cx:data>
    <cx:data id="2">
      <cx:strDim type="cat">
        <cx:f>_xlchart.v1.42</cx:f>
      </cx:strDim>
      <cx:numDim type="val">
        <cx:f>_xlchart.v1.48</cx:f>
      </cx:numDim>
    </cx:data>
  </cx:chartData>
  <cx:chart>
    <cx:title pos="t" align="ctr" overlay="0">
      <cx:tx>
        <cx:txData>
          <cx:v>Number of silenced alleles in each natural population of T. mirus for both parental genome category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silenced alleles in each natural population of T. mirus for both parental genome category</a:t>
          </a:r>
        </a:p>
      </cx:txPr>
    </cx:title>
    <cx:plotArea>
      <cx:plotAreaRegion>
        <cx:series layoutId="boxWhisker" uniqueId="{F91D3EB2-D1FE-B14A-8C13-68DABA6CAFA2}">
          <cx:tx>
            <cx:txData>
              <cx:f>_xlchart.v1.43</cx:f>
              <cx:v>any dubius alleles silenced</cx:v>
            </cx:txData>
          </cx:tx>
          <cx:spPr>
            <a:solidFill>
              <a:srgbClr val="FFFF00"/>
            </a:solidFill>
            <a:ln>
              <a:solidFill>
                <a:schemeClr val="bg1">
                  <a:lumMod val="75000"/>
                </a:schemeClr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1CB7FCAB-B572-5A4C-A6E4-BDF22E4C0BDB}">
          <cx:tx>
            <cx:txData>
              <cx:f>_xlchart.v1.45</cx:f>
              <cx:v>any porrifolius alleles silenced</cx:v>
            </cx:txData>
          </cx:tx>
          <cx:spPr>
            <a:solidFill>
              <a:srgbClr val="F3CAEC"/>
            </a:solidFill>
            <a:ln>
              <a:solidFill>
                <a:schemeClr val="bg1">
                  <a:lumMod val="75000"/>
                </a:schemeClr>
              </a:solidFill>
            </a:ln>
          </cx:spPr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3F753D87-79C5-BF4E-BF47-023C260B4106}">
          <cx:tx>
            <cx:txData>
              <cx:f>_xlchart.v1.47</cx:f>
              <cx:v>total silencing</cx:v>
            </cx:txData>
          </cx:tx>
          <cx:spPr>
            <a:solidFill>
              <a:srgbClr val="00B0F0"/>
            </a:solidFill>
          </cx:spPr>
          <cx:dataId val="2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_xlchart.v1.49</cx:f>
      </cx:strDim>
      <cx:numDim type="val">
        <cx:f>_xlchart.v1.51</cx:f>
      </cx:numDim>
    </cx:data>
    <cx:data id="1">
      <cx:strDim type="cat">
        <cx:f>_xlchart.v1.49</cx:f>
      </cx:strDim>
      <cx:numDim type="val">
        <cx:f>_xlchart.v1.53</cx:f>
      </cx:numDim>
    </cx:data>
    <cx:data id="2">
      <cx:strDim type="cat">
        <cx:f>_xlchart.v1.49</cx:f>
      </cx:strDim>
      <cx:numDim type="val">
        <cx:f>_xlchart.v1.55</cx:f>
      </cx:numDim>
    </cx:data>
  </cx:chartData>
  <cx:chart>
    <cx:title pos="t" align="ctr" overlay="0">
      <cx:tx>
        <cx:txData>
          <cx:v>Number of contigs with expression changes in T. mirus across synthetic lines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contigs with expression changes in T. mirus across synthetic lines</a:t>
          </a:r>
        </a:p>
      </cx:txPr>
    </cx:title>
    <cx:plotArea>
      <cx:plotAreaRegion>
        <cx:series layoutId="boxWhisker" uniqueId="{88BEE499-4B87-CE41-886B-636EE9CC257A}">
          <cx:tx>
            <cx:txData>
              <cx:f>_xlchart.v1.50</cx:f>
              <cx:v>any dubius alleles silenced</cx:v>
            </cx:txData>
          </cx:tx>
          <cx:spPr>
            <a:solidFill>
              <a:srgbClr val="FFFF00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5D4F47A7-64D0-2D48-98C3-D69F24772DD2}">
          <cx:tx>
            <cx:txData>
              <cx:f>_xlchart.v1.52</cx:f>
              <cx:v>any porrifolius alleles silenced</cx:v>
            </cx:txData>
          </cx:tx>
          <cx:spPr>
            <a:solidFill>
              <a:srgbClr val="F3CAEC"/>
            </a:solidFill>
            <a:ln>
              <a:solidFill>
                <a:schemeClr val="bg1">
                  <a:lumMod val="85000"/>
                </a:schemeClr>
              </a:solidFill>
            </a:ln>
          </cx:spPr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404532ED-866E-6941-9ECB-11216C071CA1}">
          <cx:tx>
            <cx:txData>
              <cx:f>_xlchart.v1.54</cx:f>
              <cx:v>total silencing</cx:v>
            </cx:txData>
          </cx:tx>
          <cx:spPr>
            <a:solidFill>
              <a:srgbClr val="00B0F0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2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_xlchart.v1.59</cx:f>
      </cx:strDim>
      <cx:numDim type="val">
        <cx:f>_xlchart.v1.61</cx:f>
      </cx:numDim>
    </cx:data>
    <cx:data id="1">
      <cx:strDim type="cat">
        <cx:f>_xlchart.v1.59</cx:f>
      </cx:strDim>
      <cx:numDim type="val">
        <cx:f>_xlchart.v1.63</cx:f>
      </cx:numDim>
    </cx:data>
    <cx:data id="2">
      <cx:strDim type="cat">
        <cx:f>_xlchart.v1.59</cx:f>
      </cx:strDim>
      <cx:numDim type="val">
        <cx:f>_xlchart.v1.65</cx:f>
      </cx:numDim>
    </cx:data>
  </cx:chartData>
  <cx:chart>
    <cx:title pos="t" align="ctr" overlay="0">
      <cx:tx>
        <cx:txData>
          <cx:v>Expression changes in T. mirus across generations past polyploidy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Expression changes in T. mirus across generations past polyploidy</a:t>
          </a:r>
        </a:p>
      </cx:txPr>
    </cx:title>
    <cx:plotArea>
      <cx:plotAreaRegion>
        <cx:series layoutId="boxWhisker" uniqueId="{DFBF1B21-E2D5-9849-8DC4-F99BE08D5421}">
          <cx:tx>
            <cx:txData>
              <cx:f>_xlchart.v1.60</cx:f>
              <cx:v>any dubius alleles silenced</cx:v>
            </cx:txData>
          </cx:tx>
          <cx:spPr>
            <a:solidFill>
              <a:srgbClr val="FFFF00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DF64B638-958A-904C-A976-3B750B0D5744}">
          <cx:tx>
            <cx:txData>
              <cx:f>_xlchart.v1.62</cx:f>
              <cx:v>any porrifolius alleles silenced</cx:v>
            </cx:txData>
          </cx:tx>
          <cx:spPr>
            <a:solidFill>
              <a:srgbClr val="F3CAEC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E0E4ACAD-00AA-9E41-BCD3-77E0ED30C133}">
          <cx:tx>
            <cx:txData>
              <cx:f>_xlchart.v1.64</cx:f>
              <cx:v>total silencing</cx:v>
            </cx:txData>
          </cx:tx>
          <cx:spPr>
            <a:solidFill>
              <a:srgbClr val="00B0F0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2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_xlchart.v1.56</cx:f>
      </cx:strDim>
      <cx:numDim type="val">
        <cx:f>_xlchart.v1.58</cx:f>
      </cx:numDim>
    </cx:data>
  </cx:chartData>
  <cx:chart>
    <cx:title pos="t" align="ctr" overlay="0"/>
    <cx:plotArea>
      <cx:plotAreaRegion>
        <cx:series layoutId="boxWhisker" uniqueId="{7734375D-F02E-4644-A999-1A6607FF5331}">
          <cx:tx>
            <cx:txData>
              <cx:f>_xlchart.v1.57</cx:f>
              <cx:v>any silencing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_xlchart.v1.67</cx:f>
      </cx:numDim>
    </cx:data>
    <cx:data id="1">
      <cx:numDim type="val">
        <cx:f>_xlchart.v1.69</cx:f>
      </cx:numDim>
    </cx:data>
    <cx:data id="2">
      <cx:numDim type="val">
        <cx:f>_xlchart.v1.71</cx:f>
      </cx:numDim>
    </cx:data>
    <cx:data id="3">
      <cx:numDim type="val">
        <cx:f>_xlchart.v1.73</cx:f>
      </cx:numDim>
    </cx:data>
  </cx:chartData>
  <cx:chart>
    <cx:title pos="t" align="ctr" overlay="0">
      <cx:tx>
        <cx:txData>
          <cx:v>Chart Title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595959"/>
              </a:solidFill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Chart Title</a:t>
          </a:r>
        </a:p>
      </cx:txPr>
    </cx:title>
    <cx:plotArea>
      <cx:plotAreaRegion>
        <cx:series layoutId="boxWhisker" uniqueId="{3431B82D-3326-0C45-B1BC-2EF7C3249C45}">
          <cx:tx>
            <cx:txData>
              <cx:f>_xlchart.v1.66</cx:f>
              <cx:v>S1 silencing</cx:v>
            </cx:txData>
          </cx:tx>
          <cx:spPr>
            <a:solidFill>
              <a:schemeClr val="bg1">
                <a:lumMod val="50000"/>
              </a:schemeClr>
            </a:solidFill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FCEABCCD-0E96-7E45-BF9E-8A4C3AF48299}">
          <cx:tx>
            <cx:txData>
              <cx:f>_xlchart.v1.68</cx:f>
              <cx:v>S2 silencing</cx:v>
            </cx:txData>
          </cx:tx>
          <cx:spPr>
            <a:solidFill>
              <a:schemeClr val="bg1">
                <a:lumMod val="75000"/>
              </a:schemeClr>
            </a:solidFill>
          </cx:spPr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60BDEBE7-4471-CF4F-A8AB-AF7E63F83FC4}">
          <cx:tx>
            <cx:txData>
              <cx:f>_xlchart.v1.70</cx:f>
              <cx:v>S3 silencing</cx:v>
            </cx:txData>
          </cx:tx>
          <cx:spPr>
            <a:solidFill>
              <a:schemeClr val="bg1">
                <a:lumMod val="85000"/>
              </a:schemeClr>
            </a:solidFill>
          </cx:spPr>
          <cx:dataId val="2"/>
          <cx:layoutPr>
            <cx:visibility meanLine="0" meanMarker="1" nonoutliers="1" outliers="1"/>
            <cx:statistics quartileMethod="exclusive"/>
          </cx:layoutPr>
        </cx:series>
        <cx:series layoutId="boxWhisker" uniqueId="{F16B169E-E50D-F945-B659-D8D0D32B7DBC}">
          <cx:tx>
            <cx:txData>
              <cx:f>_xlchart.v1.72</cx:f>
              <cx:v>40th silencing</cx:v>
            </cx:txData>
          </cx:tx>
          <cx:spPr>
            <a:solidFill>
              <a:schemeClr val="bg1">
                <a:lumMod val="95000"/>
              </a:schemeClr>
            </a:solidFill>
          </cx:spPr>
          <cx:dataId val="3"/>
          <cx:layoutPr>
            <cx:visibility meanLine="0" meanMarker="1" nonoutliers="1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title>
          <cx:tx>
            <cx:txData>
              <cx:v>Number of contigss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latin typeface="Times New Roman" panose="02020603050405020304" pitchFamily="18" charset="0"/>
                  <a:ea typeface="Times New Roman" panose="02020603050405020304" pitchFamily="18" charset="0"/>
                  <a:cs typeface="Times New Roman" panose="02020603050405020304" pitchFamily="18" charset="0"/>
                </a:defRPr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Number of contigss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  <cx:legend pos="b" align="ctr" overlay="0">
      <cx:txPr>
        <a:bodyPr vertOverflow="overflow" horzOverflow="overflow" wrap="square" lIns="0" tIns="0" rIns="0" bIns="0"/>
        <a:lstStyle/>
        <a:p>
          <a:pPr algn="ctr" rtl="0">
            <a:defRPr sz="900" b="0" i="0">
              <a:solidFill>
                <a:srgbClr val="595959"/>
              </a:solidFill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</cx:txPr>
    </cx:legend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_xlchart.v1.83</cx:f>
      </cx:strDim>
      <cx:numDim type="val">
        <cx:f>_xlchart.v1.85</cx:f>
      </cx:numDim>
    </cx:data>
    <cx:data id="1">
      <cx:strDim type="cat">
        <cx:f>_xlchart.v1.83</cx:f>
      </cx:strDim>
      <cx:numDim type="val">
        <cx:f>_xlchart.v1.87</cx:f>
      </cx:numDim>
    </cx:data>
    <cx:data id="2">
      <cx:strDim type="cat">
        <cx:f>_xlchart.v1.83</cx:f>
      </cx:strDim>
      <cx:numDim type="val">
        <cx:f>_xlchart.v1.89</cx:f>
      </cx:numDim>
    </cx:data>
    <cx:data id="3">
      <cx:strDim type="cat">
        <cx:f>_xlchart.v1.83</cx:f>
      </cx:strDim>
      <cx:numDim type="val">
        <cx:f>_xlchart.v1.91</cx:f>
      </cx:numDim>
    </cx:data>
  </cx:chartData>
  <cx:chart>
    <cx:title pos="t" align="ctr" overlay="0"/>
    <cx:plotArea>
      <cx:plotAreaRegion>
        <cx:series layoutId="boxWhisker" uniqueId="{328E718F-CC6D-0841-AF63-4485139BC76D}">
          <cx:tx>
            <cx:txData>
              <cx:f>_xlchart.v1.84</cx:f>
              <cx:v>any dubius alleles silenced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85F0418-A7D7-E949-8874-21843E77F700}">
          <cx:tx>
            <cx:txData>
              <cx:f>_xlchart.v1.86</cx:f>
              <cx:v>expression as expected, no change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1C7F8C3-F429-8948-AEA6-5CAFFBC819EA}">
          <cx:tx>
            <cx:txData>
              <cx:f>_xlchart.v1.88</cx:f>
              <cx:v>any porrifolius alleles silenced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260B6047-FE01-084E-9572-05F3BE5C65D7}">
          <cx:tx>
            <cx:txData>
              <cx:f>_xlchart.v1.90</cx:f>
              <cx:v>total silencing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_xlchart.v1.80</cx:f>
      </cx:strDim>
      <cx:numDim type="val">
        <cx:f>_xlchart.v1.82</cx:f>
      </cx:numDim>
    </cx:data>
    <cx:data id="1">
      <cx:strDim type="cat">
        <cx:f>_xlchart.v1.80</cx:f>
      </cx:strDim>
      <cx:numDim type="val">
        <cx:f>_xlchart.v1.75</cx:f>
      </cx:numDim>
    </cx:data>
    <cx:data id="2">
      <cx:strDim type="cat">
        <cx:f>_xlchart.v1.80</cx:f>
      </cx:strDim>
      <cx:numDim type="val">
        <cx:f>_xlchart.v1.77</cx:f>
      </cx:numDim>
    </cx:data>
    <cx:data id="3">
      <cx:strDim type="cat">
        <cx:f>_xlchart.v1.80</cx:f>
      </cx:strDim>
      <cx:numDim type="val">
        <cx:f>_xlchart.v1.79</cx:f>
      </cx:numDim>
    </cx:data>
  </cx:chartData>
  <cx:chart>
    <cx:title pos="t" align="ctr" overlay="0">
      <cx:tx>
        <cx:txData>
          <cx:v>Expression Changes Over Time in mirus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Expression Changes Over Time in mirus</a:t>
          </a:r>
        </a:p>
      </cx:txPr>
    </cx:title>
    <cx:plotArea>
      <cx:plotAreaRegion>
        <cx:series layoutId="boxWhisker" uniqueId="{EB32F2E5-5768-654F-9346-8133C6E5CA0D}">
          <cx:tx>
            <cx:txData>
              <cx:f>_xlchart.v1.81</cx:f>
              <cx:v>any dubius alleles silenced</cx:v>
            </cx:txData>
          </cx:tx>
          <cx:spPr>
            <a:solidFill>
              <a:srgbClr val="FFFF00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925456A6-ED50-5045-A353-2522BDED78CA}">
          <cx:tx>
            <cx:txData>
              <cx:f>_xlchart.v1.74</cx:f>
              <cx:v>expression as expected, no change</cx:v>
            </cx:txData>
          </cx:tx>
          <cx:spPr>
            <a:solidFill>
              <a:schemeClr val="bg1">
                <a:lumMod val="50000"/>
              </a:schemeClr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E4A9990C-0971-6E4B-A1D0-6342B3A95EDC}">
          <cx:tx>
            <cx:txData>
              <cx:f>_xlchart.v1.76</cx:f>
              <cx:v>any porrifolius alleles silenced</cx:v>
            </cx:txData>
          </cx:tx>
          <cx:spPr>
            <a:solidFill>
              <a:srgbClr val="F3CAEC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2"/>
          <cx:layoutPr>
            <cx:visibility meanLine="0" meanMarker="1" nonoutliers="1" outliers="1"/>
            <cx:statistics quartileMethod="exclusive"/>
          </cx:layoutPr>
        </cx:series>
        <cx:series layoutId="boxWhisker" uniqueId="{F9A1FA4C-05D1-0947-B584-B4A47EE3ACE1}">
          <cx:tx>
            <cx:txData>
              <cx:f>_xlchart.v1.78</cx:f>
              <cx:v>total silencing</cx:v>
            </cx:txData>
          </cx:tx>
          <cx:spPr>
            <a:solidFill>
              <a:srgbClr val="00B0F0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3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5FF2BF-BA4D-174D-BF72-26F5A702F436}">
  <sheetPr/>
  <sheetViews>
    <sheetView zoomScale="15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751238D-97C4-C34F-ABB4-F9DC7ECF57C0}">
  <sheetPr/>
  <sheetViews>
    <sheetView zoomScale="15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82CF87-A410-D947-A2EC-4123EA55903D}">
  <sheetPr/>
  <sheetViews>
    <sheetView zoomScale="150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F6F4120-8F0D-B441-AAA7-6967328FF917}">
  <sheetPr/>
  <sheetViews>
    <sheetView zoomScale="150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E2F405C-B5E7-DD45-B869-2D963A662535}">
  <sheetPr/>
  <sheetViews>
    <sheetView zoomScale="15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8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openxmlformats.org/officeDocument/2006/relationships/chart" Target="../charts/chart8.xml"/><Relationship Id="rId1" Type="http://schemas.microsoft.com/office/2014/relationships/chartEx" Target="../charts/chartEx3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microsoft.com/office/2014/relationships/chartEx" Target="../charts/chartEx5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microsoft.com/office/2014/relationships/chartEx" Target="../charts/chartEx6.xml"/></Relationships>
</file>

<file path=xl/drawings/_rels/drawing11.xml.rels><?xml version="1.0" encoding="UTF-8" standalone="yes"?>
<Relationships xmlns="http://schemas.openxmlformats.org/package/2006/relationships"><Relationship Id="rId3" Type="http://schemas.microsoft.com/office/2014/relationships/chartEx" Target="../charts/chartEx8.xml"/><Relationship Id="rId2" Type="http://schemas.openxmlformats.org/officeDocument/2006/relationships/chart" Target="../charts/chart12.xml"/><Relationship Id="rId1" Type="http://schemas.microsoft.com/office/2014/relationships/chartEx" Target="../charts/chartEx7.xml"/><Relationship Id="rId4" Type="http://schemas.microsoft.com/office/2014/relationships/chartEx" Target="../charts/chartEx9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microsoft.com/office/2014/relationships/chartEx" Target="../charts/chartEx11.xml"/><Relationship Id="rId1" Type="http://schemas.microsoft.com/office/2014/relationships/chartEx" Target="../charts/chartEx10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07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83AD2B-5CDF-B8B4-EECC-ECA284F24F2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07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DDB77C-EE64-B930-3845-2D87BF746BB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07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FAB059-AC19-60A8-CED4-3F3140D8639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07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B0C2C-F161-C8A9-1DC2-D9B786C535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07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4E7FC6-317D-4809-05A9-CF02E0C4F3C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393700</xdr:colOff>
      <xdr:row>25</xdr:row>
      <xdr:rowOff>44450</xdr:rowOff>
    </xdr:from>
    <xdr:to>
      <xdr:col>55</xdr:col>
      <xdr:colOff>723900</xdr:colOff>
      <xdr:row>48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72DE03-F7CF-5E01-D676-C830B65DCC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723900</xdr:colOff>
      <xdr:row>3</xdr:row>
      <xdr:rowOff>50800</xdr:rowOff>
    </xdr:from>
    <xdr:to>
      <xdr:col>43</xdr:col>
      <xdr:colOff>342900</xdr:colOff>
      <xdr:row>16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B61F113-4E20-5D20-1ACF-8662603539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388300" y="1333500"/>
              <a:ext cx="4572000" cy="2755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279400</xdr:colOff>
      <xdr:row>14</xdr:row>
      <xdr:rowOff>88900</xdr:rowOff>
    </xdr:from>
    <xdr:to>
      <xdr:col>21</xdr:col>
      <xdr:colOff>571500</xdr:colOff>
      <xdr:row>31</xdr:row>
      <xdr:rowOff>635000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CEC7E2F-8B0B-9B39-7602-2FFE6FAFD4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18800" y="3606800"/>
              <a:ext cx="7721600" cy="4152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25</xdr:col>
      <xdr:colOff>654050</xdr:colOff>
      <xdr:row>7</xdr:row>
      <xdr:rowOff>101600</xdr:rowOff>
    </xdr:from>
    <xdr:to>
      <xdr:col>31</xdr:col>
      <xdr:colOff>800100</xdr:colOff>
      <xdr:row>24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515E0E-ACB2-B86E-EAB0-090B7C49EF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95250</xdr:colOff>
      <xdr:row>4</xdr:row>
      <xdr:rowOff>127000</xdr:rowOff>
    </xdr:from>
    <xdr:to>
      <xdr:col>42</xdr:col>
      <xdr:colOff>539750</xdr:colOff>
      <xdr:row>18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E6D2293-ABAE-B34C-60FD-CB85EED51B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256250" y="1612900"/>
              <a:ext cx="45720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50</xdr:col>
      <xdr:colOff>215900</xdr:colOff>
      <xdr:row>5</xdr:row>
      <xdr:rowOff>76200</xdr:rowOff>
    </xdr:from>
    <xdr:to>
      <xdr:col>63</xdr:col>
      <xdr:colOff>561440</xdr:colOff>
      <xdr:row>26</xdr:row>
      <xdr:rowOff>186211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3B1D845-0A35-CB46-AE2B-D23B00A4EF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431800</xdr:colOff>
      <xdr:row>6</xdr:row>
      <xdr:rowOff>114300</xdr:rowOff>
    </xdr:from>
    <xdr:to>
      <xdr:col>24</xdr:col>
      <xdr:colOff>685800</xdr:colOff>
      <xdr:row>21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A83A973-0EEE-6BE3-A918-8A2CEDC866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767300" y="2032000"/>
              <a:ext cx="2730500" cy="3187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349250</xdr:colOff>
      <xdr:row>0</xdr:row>
      <xdr:rowOff>342900</xdr:rowOff>
    </xdr:from>
    <xdr:to>
      <xdr:col>44</xdr:col>
      <xdr:colOff>165100</xdr:colOff>
      <xdr:row>20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AD21534-D85B-B4D5-B4A7-D7B5DA23F3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81350" y="342900"/>
              <a:ext cx="11245850" cy="4445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28</xdr:col>
      <xdr:colOff>590550</xdr:colOff>
      <xdr:row>49</xdr:row>
      <xdr:rowOff>25400</xdr:rowOff>
    </xdr:from>
    <xdr:to>
      <xdr:col>38</xdr:col>
      <xdr:colOff>571500</xdr:colOff>
      <xdr:row>59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F23A2E-AC72-BC76-ABA1-7ECA93BC6E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317500</xdr:colOff>
      <xdr:row>71</xdr:row>
      <xdr:rowOff>76200</xdr:rowOff>
    </xdr:from>
    <xdr:to>
      <xdr:col>38</xdr:col>
      <xdr:colOff>177800</xdr:colOff>
      <xdr:row>87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E3A5953-BCC9-475A-6DCE-1AF56EBD6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317500</xdr:colOff>
      <xdr:row>0</xdr:row>
      <xdr:rowOff>787400</xdr:rowOff>
    </xdr:from>
    <xdr:to>
      <xdr:col>32</xdr:col>
      <xdr:colOff>711200</xdr:colOff>
      <xdr:row>25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02E0DF4-3FA3-83E1-67FB-7B16E43F03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478500" y="787400"/>
              <a:ext cx="8648700" cy="4953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647700</xdr:colOff>
      <xdr:row>28</xdr:row>
      <xdr:rowOff>127000</xdr:rowOff>
    </xdr:from>
    <xdr:to>
      <xdr:col>32</xdr:col>
      <xdr:colOff>584200</xdr:colOff>
      <xdr:row>54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30447A-77A1-2693-09EB-3DB7C919A2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488950</xdr:colOff>
      <xdr:row>0</xdr:row>
      <xdr:rowOff>749300</xdr:rowOff>
    </xdr:from>
    <xdr:to>
      <xdr:col>54</xdr:col>
      <xdr:colOff>203200</xdr:colOff>
      <xdr:row>28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0E616AB-18CD-32CF-E531-F6FBAFFE0D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344350" y="749300"/>
              <a:ext cx="7969250" cy="584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44</xdr:col>
      <xdr:colOff>584200</xdr:colOff>
      <xdr:row>33</xdr:row>
      <xdr:rowOff>12700</xdr:rowOff>
    </xdr:from>
    <xdr:to>
      <xdr:col>53</xdr:col>
      <xdr:colOff>330200</xdr:colOff>
      <xdr:row>57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F6E3A8-A8B7-F19C-8A37-C823E27ADE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254000</xdr:colOff>
      <xdr:row>60</xdr:row>
      <xdr:rowOff>190500</xdr:rowOff>
    </xdr:from>
    <xdr:to>
      <xdr:col>47</xdr:col>
      <xdr:colOff>698500</xdr:colOff>
      <xdr:row>74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1D376CA-84BE-A12B-1EE7-9C86D52252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458400" y="13322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186</xdr:col>
      <xdr:colOff>768350</xdr:colOff>
      <xdr:row>3</xdr:row>
      <xdr:rowOff>38100</xdr:rowOff>
    </xdr:from>
    <xdr:to>
      <xdr:col>194</xdr:col>
      <xdr:colOff>127000</xdr:colOff>
      <xdr:row>26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F6AC0DA-97BA-C399-4EA5-C4159E9FAD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4268150" y="1333500"/>
              <a:ext cx="5962650" cy="480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146050</xdr:colOff>
      <xdr:row>5</xdr:row>
      <xdr:rowOff>50800</xdr:rowOff>
    </xdr:from>
    <xdr:to>
      <xdr:col>22</xdr:col>
      <xdr:colOff>635000</xdr:colOff>
      <xdr:row>22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E0899A4-0B5F-329F-EAEB-5357920A78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28550" y="1727200"/>
              <a:ext cx="6267450" cy="3429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30</xdr:col>
      <xdr:colOff>298450</xdr:colOff>
      <xdr:row>2</xdr:row>
      <xdr:rowOff>152400</xdr:rowOff>
    </xdr:from>
    <xdr:to>
      <xdr:col>38</xdr:col>
      <xdr:colOff>127000</xdr:colOff>
      <xdr:row>34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31E4DF4-088C-6F3D-80C5-3BC6233096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063450" y="1219200"/>
              <a:ext cx="6432550" cy="647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41</xdr:col>
      <xdr:colOff>311150</xdr:colOff>
      <xdr:row>9</xdr:row>
      <xdr:rowOff>0</xdr:rowOff>
    </xdr:from>
    <xdr:to>
      <xdr:col>49</xdr:col>
      <xdr:colOff>165100</xdr:colOff>
      <xdr:row>30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3C42BB0-EF7A-052F-F742-13AB4DCAE0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292100</xdr:colOff>
      <xdr:row>9</xdr:row>
      <xdr:rowOff>25400</xdr:rowOff>
    </xdr:from>
    <xdr:to>
      <xdr:col>61</xdr:col>
      <xdr:colOff>647700</xdr:colOff>
      <xdr:row>30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4D3AF7-A538-6131-B8C1-94DE6F5197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iejt001/Development/XRealStats-Mac.xlam" TargetMode="External"/><Relationship Id="rId1" Type="http://schemas.openxmlformats.org/officeDocument/2006/relationships/externalLinkPath" Target="/Users/iejt001/Development/XRealStats-Mac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</sheetNames>
    <definedNames>
      <definedName name="REGWQ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DB5B-57D8-EE4E-8AE9-F1D4771C3E30}">
  <dimension ref="A1:IF258"/>
  <sheetViews>
    <sheetView workbookViewId="0">
      <pane xSplit="2" ySplit="1" topLeftCell="C231" activePane="bottomRight" state="frozen"/>
      <selection pane="topRight" activeCell="C1" sqref="C1"/>
      <selection pane="bottomLeft" activeCell="A2" sqref="A2"/>
      <selection pane="bottomRight" activeCell="BY1" sqref="BY1:BY1048576"/>
    </sheetView>
  </sheetViews>
  <sheetFormatPr baseColWidth="10" defaultColWidth="8.83203125" defaultRowHeight="16" x14ac:dyDescent="0.2"/>
  <cols>
    <col min="16" max="17" width="8.83203125" style="1"/>
    <col min="29" max="30" width="8.83203125" style="1"/>
    <col min="43" max="44" width="8.83203125" style="1"/>
    <col min="55" max="56" width="8.83203125" style="1"/>
    <col min="69" max="70" width="8.83203125" style="1"/>
    <col min="82" max="83" width="8.83203125" style="1"/>
    <col min="91" max="92" width="8.83203125" style="1"/>
    <col min="93" max="96" width="8.83203125" style="3"/>
    <col min="120" max="121" width="8.83203125" style="1"/>
    <col min="135" max="136" width="8.83203125" style="1"/>
    <col min="150" max="151" width="8.83203125" style="1"/>
    <col min="164" max="165" width="8.83203125" style="1"/>
    <col min="180" max="181" width="8.83203125" style="1"/>
    <col min="197" max="198" width="8.83203125" style="1"/>
    <col min="219" max="220" width="8.83203125" style="1"/>
    <col min="234" max="235" width="8.83203125" style="1"/>
    <col min="236" max="237" width="8.83203125" style="3"/>
    <col min="238" max="239" width="8.83203125" style="4"/>
  </cols>
  <sheetData>
    <row r="1" spans="1:233" x14ac:dyDescent="0.2">
      <c r="A1" t="s">
        <v>0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E1" t="s">
        <v>393</v>
      </c>
      <c r="AF1" t="s">
        <v>394</v>
      </c>
      <c r="AG1" t="s">
        <v>395</v>
      </c>
      <c r="AH1" t="s">
        <v>396</v>
      </c>
      <c r="AI1" t="s">
        <v>397</v>
      </c>
      <c r="AJ1" t="s">
        <v>398</v>
      </c>
      <c r="AK1" t="s">
        <v>399</v>
      </c>
      <c r="AL1" t="s">
        <v>400</v>
      </c>
      <c r="AM1" t="s">
        <v>401</v>
      </c>
      <c r="AN1" t="s">
        <v>402</v>
      </c>
      <c r="AO1" t="s">
        <v>403</v>
      </c>
      <c r="AP1" t="s">
        <v>404</v>
      </c>
      <c r="AS1" t="s">
        <v>405</v>
      </c>
      <c r="AT1" t="s">
        <v>406</v>
      </c>
      <c r="AU1" t="s">
        <v>407</v>
      </c>
      <c r="AV1" t="s">
        <v>408</v>
      </c>
      <c r="AW1" t="s">
        <v>409</v>
      </c>
      <c r="AX1" t="s">
        <v>410</v>
      </c>
      <c r="AY1" t="s">
        <v>411</v>
      </c>
      <c r="AZ1" t="s">
        <v>412</v>
      </c>
      <c r="BA1" t="s">
        <v>413</v>
      </c>
      <c r="BB1" t="s">
        <v>414</v>
      </c>
      <c r="BE1" t="s">
        <v>415</v>
      </c>
      <c r="BF1" t="s">
        <v>416</v>
      </c>
      <c r="BG1" t="s">
        <v>417</v>
      </c>
      <c r="BH1" t="s">
        <v>418</v>
      </c>
      <c r="BI1" t="s">
        <v>419</v>
      </c>
      <c r="BJ1" t="s">
        <v>420</v>
      </c>
      <c r="BK1" t="s">
        <v>421</v>
      </c>
      <c r="BL1" t="s">
        <v>422</v>
      </c>
      <c r="BM1" t="s">
        <v>423</v>
      </c>
      <c r="BN1" t="s">
        <v>424</v>
      </c>
      <c r="BO1" t="s">
        <v>425</v>
      </c>
      <c r="BP1" t="s">
        <v>426</v>
      </c>
      <c r="BS1" t="s">
        <v>427</v>
      </c>
      <c r="BT1" t="s">
        <v>428</v>
      </c>
      <c r="BU1" t="s">
        <v>429</v>
      </c>
      <c r="BV1" t="s">
        <v>430</v>
      </c>
      <c r="BW1" t="s">
        <v>431</v>
      </c>
      <c r="BX1" t="s">
        <v>432</v>
      </c>
      <c r="BY1" t="s">
        <v>433</v>
      </c>
      <c r="BZ1" t="s">
        <v>434</v>
      </c>
      <c r="CA1" t="s">
        <v>435</v>
      </c>
      <c r="CB1" t="s">
        <v>436</v>
      </c>
      <c r="CC1" t="s">
        <v>437</v>
      </c>
      <c r="CF1" t="s">
        <v>438</v>
      </c>
      <c r="CG1" t="s">
        <v>439</v>
      </c>
      <c r="CH1" t="s">
        <v>440</v>
      </c>
      <c r="CI1" t="s">
        <v>441</v>
      </c>
      <c r="CJ1" t="s">
        <v>442</v>
      </c>
      <c r="CK1" t="s">
        <v>443</v>
      </c>
      <c r="CL1" t="s">
        <v>444</v>
      </c>
      <c r="CU1" t="s">
        <v>1</v>
      </c>
      <c r="CV1" t="s">
        <v>2</v>
      </c>
      <c r="CW1" t="s">
        <v>3</v>
      </c>
      <c r="CX1" t="s">
        <v>4</v>
      </c>
      <c r="CY1" t="s">
        <v>5</v>
      </c>
      <c r="CZ1" t="s">
        <v>6</v>
      </c>
      <c r="DA1" t="s">
        <v>7</v>
      </c>
      <c r="DC1" t="s">
        <v>16</v>
      </c>
      <c r="DD1" t="s">
        <v>17</v>
      </c>
      <c r="DE1" t="s">
        <v>18</v>
      </c>
      <c r="DF1" t="s">
        <v>19</v>
      </c>
      <c r="DG1" t="s">
        <v>20</v>
      </c>
      <c r="DH1" t="s">
        <v>21</v>
      </c>
      <c r="DJ1" t="s">
        <v>63</v>
      </c>
      <c r="DK1" t="s">
        <v>64</v>
      </c>
      <c r="DL1" t="s">
        <v>65</v>
      </c>
      <c r="DM1" t="s">
        <v>66</v>
      </c>
      <c r="DN1" t="s">
        <v>67</v>
      </c>
      <c r="DO1" t="s">
        <v>68</v>
      </c>
      <c r="DR1" t="s">
        <v>22</v>
      </c>
      <c r="DS1" t="s">
        <v>23</v>
      </c>
      <c r="DT1" t="s">
        <v>24</v>
      </c>
      <c r="DU1" t="s">
        <v>25</v>
      </c>
      <c r="DV1" t="s">
        <v>26</v>
      </c>
      <c r="DW1" t="s">
        <v>27</v>
      </c>
      <c r="DY1" t="s">
        <v>69</v>
      </c>
      <c r="DZ1" t="s">
        <v>70</v>
      </c>
      <c r="EA1" t="s">
        <v>71</v>
      </c>
      <c r="EB1" t="s">
        <v>72</v>
      </c>
      <c r="EC1" t="s">
        <v>73</v>
      </c>
      <c r="ED1" t="s">
        <v>74</v>
      </c>
      <c r="EG1" t="s">
        <v>28</v>
      </c>
      <c r="EH1" t="s">
        <v>29</v>
      </c>
      <c r="EI1" t="s">
        <v>30</v>
      </c>
      <c r="EJ1" t="s">
        <v>31</v>
      </c>
      <c r="EK1" t="s">
        <v>32</v>
      </c>
      <c r="EL1" t="s">
        <v>33</v>
      </c>
      <c r="EN1" t="s">
        <v>75</v>
      </c>
      <c r="EO1" t="s">
        <v>76</v>
      </c>
      <c r="EP1" t="s">
        <v>77</v>
      </c>
      <c r="EQ1" t="s">
        <v>78</v>
      </c>
      <c r="ER1" t="s">
        <v>79</v>
      </c>
      <c r="ES1" t="s">
        <v>80</v>
      </c>
      <c r="EV1" t="s">
        <v>34</v>
      </c>
      <c r="EW1" t="s">
        <v>35</v>
      </c>
      <c r="EX1" t="s">
        <v>36</v>
      </c>
      <c r="EY1" t="s">
        <v>37</v>
      </c>
      <c r="EZ1" t="s">
        <v>38</v>
      </c>
      <c r="FA1" t="s">
        <v>39</v>
      </c>
      <c r="FB1" t="s">
        <v>81</v>
      </c>
      <c r="FC1" t="s">
        <v>82</v>
      </c>
      <c r="FD1" t="s">
        <v>83</v>
      </c>
      <c r="FE1" t="s">
        <v>84</v>
      </c>
      <c r="FF1" t="s">
        <v>85</v>
      </c>
      <c r="FG1" t="s">
        <v>86</v>
      </c>
      <c r="FJ1" t="s">
        <v>8</v>
      </c>
      <c r="FL1" t="s">
        <v>40</v>
      </c>
      <c r="FM1" t="s">
        <v>41</v>
      </c>
      <c r="FN1" t="s">
        <v>42</v>
      </c>
      <c r="FO1" t="s">
        <v>43</v>
      </c>
      <c r="FP1" t="s">
        <v>44</v>
      </c>
      <c r="FR1" t="s">
        <v>87</v>
      </c>
      <c r="FS1" t="s">
        <v>88</v>
      </c>
      <c r="FT1" t="s">
        <v>89</v>
      </c>
      <c r="FU1" t="s">
        <v>90</v>
      </c>
      <c r="FV1" t="s">
        <v>91</v>
      </c>
      <c r="FW1" t="s">
        <v>92</v>
      </c>
      <c r="FZ1" t="s">
        <v>9</v>
      </c>
      <c r="GB1" t="s">
        <v>45</v>
      </c>
      <c r="GC1" t="s">
        <v>46</v>
      </c>
      <c r="GD1" t="s">
        <v>47</v>
      </c>
      <c r="GE1" t="s">
        <v>48</v>
      </c>
      <c r="GF1" t="s">
        <v>49</v>
      </c>
      <c r="GG1" t="s">
        <v>50</v>
      </c>
      <c r="GI1" t="s">
        <v>93</v>
      </c>
      <c r="GJ1" t="s">
        <v>94</v>
      </c>
      <c r="GK1" t="s">
        <v>95</v>
      </c>
      <c r="GL1" t="s">
        <v>96</v>
      </c>
      <c r="GM1" t="s">
        <v>97</v>
      </c>
      <c r="GN1" t="s">
        <v>98</v>
      </c>
      <c r="GQ1" t="s">
        <v>10</v>
      </c>
      <c r="GR1" t="s">
        <v>11</v>
      </c>
      <c r="GS1" t="s">
        <v>12</v>
      </c>
      <c r="GT1" t="s">
        <v>13</v>
      </c>
      <c r="GU1" t="s">
        <v>14</v>
      </c>
      <c r="GV1" t="s">
        <v>15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56</v>
      </c>
      <c r="HE1" t="s">
        <v>99</v>
      </c>
      <c r="HF1" t="s">
        <v>100</v>
      </c>
      <c r="HG1" t="s">
        <v>101</v>
      </c>
      <c r="HH1" t="s">
        <v>102</v>
      </c>
      <c r="HI1" t="s">
        <v>103</v>
      </c>
      <c r="HJ1" t="s">
        <v>104</v>
      </c>
      <c r="HM1" t="s">
        <v>57</v>
      </c>
      <c r="HN1" t="s">
        <v>58</v>
      </c>
      <c r="HO1" t="s">
        <v>59</v>
      </c>
      <c r="HP1" t="s">
        <v>60</v>
      </c>
      <c r="HQ1" t="s">
        <v>61</v>
      </c>
      <c r="HR1" t="s">
        <v>62</v>
      </c>
      <c r="HT1" t="s">
        <v>105</v>
      </c>
      <c r="HU1" t="s">
        <v>106</v>
      </c>
      <c r="HV1" t="s">
        <v>107</v>
      </c>
      <c r="HW1" t="s">
        <v>108</v>
      </c>
      <c r="HX1" t="s">
        <v>109</v>
      </c>
      <c r="HY1" t="s">
        <v>110</v>
      </c>
    </row>
    <row r="2" spans="1:233" x14ac:dyDescent="0.2">
      <c r="A2" t="s">
        <v>111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112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 t="s">
        <v>112</v>
      </c>
      <c r="W2">
        <v>0</v>
      </c>
      <c r="X2">
        <v>0</v>
      </c>
      <c r="Y2">
        <v>0</v>
      </c>
      <c r="Z2">
        <v>0</v>
      </c>
      <c r="AA2">
        <v>0</v>
      </c>
      <c r="AB2">
        <v>-0.5</v>
      </c>
      <c r="AE2">
        <v>0</v>
      </c>
      <c r="AF2">
        <v>0</v>
      </c>
      <c r="AG2">
        <v>0</v>
      </c>
      <c r="AH2" t="s">
        <v>112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112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0.8</v>
      </c>
      <c r="DC2">
        <v>0</v>
      </c>
      <c r="DD2">
        <v>0</v>
      </c>
      <c r="DE2">
        <v>0</v>
      </c>
      <c r="DF2">
        <v>0</v>
      </c>
      <c r="DG2" t="s">
        <v>112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V2">
        <v>-0.5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J2">
        <v>0</v>
      </c>
      <c r="FL2">
        <v>0</v>
      </c>
      <c r="FM2">
        <v>0</v>
      </c>
      <c r="FN2">
        <v>0</v>
      </c>
      <c r="FO2">
        <v>0</v>
      </c>
      <c r="FP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Z2">
        <v>0</v>
      </c>
      <c r="GB2">
        <v>0</v>
      </c>
      <c r="GC2">
        <v>-0.5</v>
      </c>
      <c r="GD2">
        <v>0</v>
      </c>
      <c r="GE2">
        <v>0</v>
      </c>
      <c r="GF2">
        <v>0</v>
      </c>
      <c r="GG2">
        <v>0</v>
      </c>
      <c r="GI2">
        <v>0</v>
      </c>
      <c r="GJ2">
        <v>0</v>
      </c>
      <c r="GK2">
        <v>0</v>
      </c>
      <c r="GL2">
        <v>0</v>
      </c>
      <c r="GM2">
        <v>0</v>
      </c>
      <c r="GN2" t="s">
        <v>112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E2" t="s">
        <v>112</v>
      </c>
      <c r="HF2">
        <v>0</v>
      </c>
      <c r="HG2">
        <v>0</v>
      </c>
      <c r="HH2">
        <v>0</v>
      </c>
      <c r="HI2">
        <v>0</v>
      </c>
      <c r="HJ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</row>
    <row r="3" spans="1:233" x14ac:dyDescent="0.2">
      <c r="A3" t="s">
        <v>113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112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 t="s">
        <v>112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E3">
        <v>0</v>
      </c>
      <c r="AF3">
        <v>0</v>
      </c>
      <c r="AG3">
        <v>0</v>
      </c>
      <c r="AH3" t="s">
        <v>112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112</v>
      </c>
      <c r="AS3">
        <v>0</v>
      </c>
      <c r="AT3">
        <v>0</v>
      </c>
      <c r="AU3">
        <v>0</v>
      </c>
      <c r="AV3" t="s">
        <v>112</v>
      </c>
      <c r="AW3">
        <v>0</v>
      </c>
      <c r="AX3">
        <v>0</v>
      </c>
      <c r="AY3" t="s">
        <v>112</v>
      </c>
      <c r="AZ3">
        <v>0</v>
      </c>
      <c r="BA3">
        <v>0</v>
      </c>
      <c r="BB3">
        <v>0</v>
      </c>
      <c r="BE3">
        <v>0</v>
      </c>
      <c r="BF3">
        <v>0</v>
      </c>
      <c r="BG3">
        <v>0</v>
      </c>
      <c r="BH3" t="s">
        <v>112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R3">
        <v>0</v>
      </c>
      <c r="DS3" t="s">
        <v>112</v>
      </c>
      <c r="DT3">
        <v>0</v>
      </c>
      <c r="DU3">
        <v>0</v>
      </c>
      <c r="DV3">
        <v>0</v>
      </c>
      <c r="DW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V3">
        <v>0.5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J3">
        <v>0</v>
      </c>
      <c r="FL3">
        <v>0</v>
      </c>
      <c r="FM3">
        <v>0</v>
      </c>
      <c r="FN3">
        <v>0</v>
      </c>
      <c r="FO3">
        <v>0</v>
      </c>
      <c r="FP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Z3">
        <v>0</v>
      </c>
      <c r="GB3">
        <v>0</v>
      </c>
      <c r="GC3">
        <v>-0.5</v>
      </c>
      <c r="GD3">
        <v>0</v>
      </c>
      <c r="GE3">
        <v>0</v>
      </c>
      <c r="GF3">
        <v>0</v>
      </c>
      <c r="GG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E3" t="s">
        <v>112</v>
      </c>
      <c r="HF3">
        <v>0</v>
      </c>
      <c r="HG3">
        <v>0</v>
      </c>
      <c r="HH3">
        <v>0</v>
      </c>
      <c r="HI3">
        <v>0</v>
      </c>
      <c r="HJ3">
        <v>0</v>
      </c>
      <c r="HM3">
        <v>0</v>
      </c>
      <c r="HN3" t="s">
        <v>112</v>
      </c>
      <c r="HO3">
        <v>0</v>
      </c>
      <c r="HP3">
        <v>0</v>
      </c>
      <c r="HQ3">
        <v>0</v>
      </c>
      <c r="HR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</row>
    <row r="4" spans="1:233" x14ac:dyDescent="0.2">
      <c r="A4" t="s">
        <v>114</v>
      </c>
      <c r="C4" t="s">
        <v>112</v>
      </c>
      <c r="D4" t="s">
        <v>112</v>
      </c>
      <c r="E4">
        <v>0</v>
      </c>
      <c r="F4">
        <v>0</v>
      </c>
      <c r="G4" t="s">
        <v>112</v>
      </c>
      <c r="H4" t="s">
        <v>112</v>
      </c>
      <c r="I4">
        <v>0</v>
      </c>
      <c r="J4" t="s">
        <v>112</v>
      </c>
      <c r="K4" t="s">
        <v>112</v>
      </c>
      <c r="L4">
        <v>0</v>
      </c>
      <c r="M4" t="s">
        <v>112</v>
      </c>
      <c r="N4" t="s">
        <v>112</v>
      </c>
      <c r="O4">
        <v>0</v>
      </c>
      <c r="R4" t="s">
        <v>112</v>
      </c>
      <c r="S4">
        <v>0</v>
      </c>
      <c r="T4">
        <v>0.5</v>
      </c>
      <c r="U4" t="s">
        <v>112</v>
      </c>
      <c r="V4" t="s">
        <v>112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E4" t="s">
        <v>112</v>
      </c>
      <c r="AF4" t="s">
        <v>112</v>
      </c>
      <c r="AG4">
        <v>0</v>
      </c>
      <c r="AH4" t="s">
        <v>112</v>
      </c>
      <c r="AI4">
        <v>0</v>
      </c>
      <c r="AJ4">
        <v>0</v>
      </c>
      <c r="AK4" t="s">
        <v>112</v>
      </c>
      <c r="AL4">
        <v>0</v>
      </c>
      <c r="AM4">
        <v>0</v>
      </c>
      <c r="AN4" t="s">
        <v>112</v>
      </c>
      <c r="AO4">
        <v>0</v>
      </c>
      <c r="AP4" t="s">
        <v>112</v>
      </c>
      <c r="AS4" t="s">
        <v>112</v>
      </c>
      <c r="AT4">
        <v>0</v>
      </c>
      <c r="AU4">
        <v>0</v>
      </c>
      <c r="AV4">
        <v>0</v>
      </c>
      <c r="AW4" t="s">
        <v>112</v>
      </c>
      <c r="AX4">
        <v>0</v>
      </c>
      <c r="AY4" t="s">
        <v>112</v>
      </c>
      <c r="AZ4" t="s">
        <v>112</v>
      </c>
      <c r="BA4">
        <v>0</v>
      </c>
      <c r="BB4">
        <v>0</v>
      </c>
      <c r="BE4">
        <v>0</v>
      </c>
      <c r="BF4">
        <v>0</v>
      </c>
      <c r="BG4" t="s">
        <v>112</v>
      </c>
      <c r="BH4" t="s">
        <v>112</v>
      </c>
      <c r="BI4" t="s">
        <v>112</v>
      </c>
      <c r="BJ4" t="s">
        <v>112</v>
      </c>
      <c r="BK4">
        <v>0</v>
      </c>
      <c r="BL4" t="s">
        <v>112</v>
      </c>
      <c r="BM4" t="s">
        <v>112</v>
      </c>
      <c r="BN4">
        <v>0</v>
      </c>
      <c r="BO4">
        <v>0.5</v>
      </c>
      <c r="BP4" t="s">
        <v>112</v>
      </c>
      <c r="BS4">
        <v>0</v>
      </c>
      <c r="BT4">
        <v>0</v>
      </c>
      <c r="BU4">
        <v>0</v>
      </c>
      <c r="BV4">
        <v>0.8</v>
      </c>
      <c r="BW4" t="s">
        <v>112</v>
      </c>
      <c r="BX4">
        <v>0</v>
      </c>
      <c r="BY4">
        <v>0</v>
      </c>
      <c r="BZ4" t="s">
        <v>112</v>
      </c>
      <c r="CA4" t="s">
        <v>112</v>
      </c>
      <c r="CB4">
        <v>0</v>
      </c>
      <c r="CC4" t="s">
        <v>112</v>
      </c>
      <c r="CF4">
        <v>0</v>
      </c>
      <c r="CG4" t="s">
        <v>112</v>
      </c>
      <c r="CH4">
        <v>0</v>
      </c>
      <c r="CI4" t="s">
        <v>112</v>
      </c>
      <c r="CJ4" t="s">
        <v>112</v>
      </c>
      <c r="CK4">
        <v>0</v>
      </c>
      <c r="CL4" t="s">
        <v>112</v>
      </c>
      <c r="CU4">
        <v>0</v>
      </c>
      <c r="CV4">
        <v>0</v>
      </c>
      <c r="CW4">
        <v>0</v>
      </c>
      <c r="CX4" t="s">
        <v>112</v>
      </c>
      <c r="CY4">
        <v>0</v>
      </c>
      <c r="CZ4" t="s">
        <v>112</v>
      </c>
      <c r="DA4">
        <v>0.8</v>
      </c>
      <c r="DC4">
        <v>0</v>
      </c>
      <c r="DD4">
        <v>0</v>
      </c>
      <c r="DE4">
        <v>0</v>
      </c>
      <c r="DF4" t="s">
        <v>112</v>
      </c>
      <c r="DG4" t="s">
        <v>112</v>
      </c>
      <c r="DH4" t="s">
        <v>112</v>
      </c>
      <c r="DJ4">
        <v>0</v>
      </c>
      <c r="DK4" t="s">
        <v>112</v>
      </c>
      <c r="DL4">
        <v>0</v>
      </c>
      <c r="DM4" t="s">
        <v>112</v>
      </c>
      <c r="DN4" t="s">
        <v>112</v>
      </c>
      <c r="DO4" t="s">
        <v>112</v>
      </c>
      <c r="DR4">
        <v>0</v>
      </c>
      <c r="DS4">
        <v>0</v>
      </c>
      <c r="DT4">
        <v>0</v>
      </c>
      <c r="DU4" t="s">
        <v>112</v>
      </c>
      <c r="DV4" t="s">
        <v>112</v>
      </c>
      <c r="DW4" t="s">
        <v>112</v>
      </c>
      <c r="DY4">
        <v>0</v>
      </c>
      <c r="DZ4">
        <v>0</v>
      </c>
      <c r="EA4">
        <v>0</v>
      </c>
      <c r="EB4" t="s">
        <v>112</v>
      </c>
      <c r="EC4" t="s">
        <v>112</v>
      </c>
      <c r="ED4" t="s">
        <v>112</v>
      </c>
      <c r="EG4">
        <v>0</v>
      </c>
      <c r="EH4">
        <v>0</v>
      </c>
      <c r="EI4" t="s">
        <v>112</v>
      </c>
      <c r="EJ4" t="s">
        <v>112</v>
      </c>
      <c r="EK4">
        <v>0</v>
      </c>
      <c r="EL4">
        <v>0.5</v>
      </c>
      <c r="EN4">
        <v>0</v>
      </c>
      <c r="EO4">
        <v>0</v>
      </c>
      <c r="EP4">
        <v>0</v>
      </c>
      <c r="EQ4">
        <v>0</v>
      </c>
      <c r="ER4" t="s">
        <v>112</v>
      </c>
      <c r="ES4" t="s">
        <v>112</v>
      </c>
      <c r="EV4">
        <v>0</v>
      </c>
      <c r="EW4">
        <v>0</v>
      </c>
      <c r="EX4">
        <v>0</v>
      </c>
      <c r="EY4" t="s">
        <v>112</v>
      </c>
      <c r="EZ4" t="s">
        <v>112</v>
      </c>
      <c r="FA4" t="s">
        <v>112</v>
      </c>
      <c r="FB4">
        <v>0</v>
      </c>
      <c r="FC4">
        <v>0</v>
      </c>
      <c r="FD4" t="s">
        <v>112</v>
      </c>
      <c r="FE4">
        <v>0</v>
      </c>
      <c r="FF4">
        <v>0.5</v>
      </c>
      <c r="FG4" t="s">
        <v>112</v>
      </c>
      <c r="FJ4">
        <v>0</v>
      </c>
      <c r="FL4">
        <v>0</v>
      </c>
      <c r="FM4" t="s">
        <v>112</v>
      </c>
      <c r="FN4" t="s">
        <v>112</v>
      </c>
      <c r="FO4" t="s">
        <v>112</v>
      </c>
      <c r="FP4" t="s">
        <v>112</v>
      </c>
      <c r="FR4">
        <v>0</v>
      </c>
      <c r="FS4" t="s">
        <v>112</v>
      </c>
      <c r="FT4">
        <v>0</v>
      </c>
      <c r="FU4" t="s">
        <v>112</v>
      </c>
      <c r="FV4" t="s">
        <v>112</v>
      </c>
      <c r="FW4" t="s">
        <v>112</v>
      </c>
      <c r="FZ4">
        <v>0</v>
      </c>
      <c r="GB4">
        <v>0</v>
      </c>
      <c r="GC4">
        <v>0</v>
      </c>
      <c r="GD4" t="s">
        <v>112</v>
      </c>
      <c r="GE4" t="s">
        <v>112</v>
      </c>
      <c r="GF4" t="s">
        <v>112</v>
      </c>
      <c r="GG4" t="s">
        <v>112</v>
      </c>
      <c r="GI4">
        <v>0</v>
      </c>
      <c r="GJ4">
        <v>0</v>
      </c>
      <c r="GK4">
        <v>0</v>
      </c>
      <c r="GL4" t="s">
        <v>112</v>
      </c>
      <c r="GM4" t="s">
        <v>112</v>
      </c>
      <c r="GN4">
        <v>0</v>
      </c>
      <c r="GQ4">
        <v>0</v>
      </c>
      <c r="GR4" t="s">
        <v>112</v>
      </c>
      <c r="GS4">
        <v>0</v>
      </c>
      <c r="GT4">
        <v>0</v>
      </c>
      <c r="GU4">
        <v>0</v>
      </c>
      <c r="GV4">
        <v>0</v>
      </c>
      <c r="GX4">
        <v>0</v>
      </c>
      <c r="GY4">
        <v>0</v>
      </c>
      <c r="GZ4">
        <v>0</v>
      </c>
      <c r="HA4" t="s">
        <v>112</v>
      </c>
      <c r="HB4">
        <v>0</v>
      </c>
      <c r="HC4">
        <v>0</v>
      </c>
      <c r="HE4">
        <v>0</v>
      </c>
      <c r="HF4">
        <v>0</v>
      </c>
      <c r="HG4">
        <v>0</v>
      </c>
      <c r="HH4" t="s">
        <v>112</v>
      </c>
      <c r="HI4" t="s">
        <v>112</v>
      </c>
      <c r="HJ4" t="s">
        <v>112</v>
      </c>
      <c r="HM4">
        <v>0</v>
      </c>
      <c r="HN4">
        <v>0</v>
      </c>
      <c r="HO4">
        <v>0</v>
      </c>
      <c r="HP4" t="s">
        <v>112</v>
      </c>
      <c r="HQ4" t="s">
        <v>112</v>
      </c>
      <c r="HR4">
        <v>0</v>
      </c>
      <c r="HT4" t="s">
        <v>112</v>
      </c>
      <c r="HU4" t="s">
        <v>112</v>
      </c>
      <c r="HV4" t="s">
        <v>112</v>
      </c>
      <c r="HW4">
        <v>0.5</v>
      </c>
      <c r="HX4">
        <v>0</v>
      </c>
      <c r="HY4">
        <v>0.5</v>
      </c>
    </row>
    <row r="5" spans="1:233" x14ac:dyDescent="0.2">
      <c r="A5" t="s">
        <v>115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 t="s">
        <v>112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0.5</v>
      </c>
      <c r="BA5">
        <v>0</v>
      </c>
      <c r="BB5">
        <v>0</v>
      </c>
      <c r="BE5">
        <v>0</v>
      </c>
      <c r="BF5">
        <v>0</v>
      </c>
      <c r="BG5" t="s">
        <v>112</v>
      </c>
      <c r="BH5">
        <v>-0.5</v>
      </c>
      <c r="BI5">
        <v>0</v>
      </c>
      <c r="BJ5">
        <v>0</v>
      </c>
      <c r="BK5">
        <v>0</v>
      </c>
      <c r="BL5" t="s">
        <v>112</v>
      </c>
      <c r="BM5">
        <v>0</v>
      </c>
      <c r="BN5">
        <v>0</v>
      </c>
      <c r="BO5">
        <v>0</v>
      </c>
      <c r="BP5">
        <v>0</v>
      </c>
      <c r="BS5">
        <v>0</v>
      </c>
      <c r="BT5">
        <v>0</v>
      </c>
      <c r="BU5">
        <v>0</v>
      </c>
      <c r="BV5">
        <v>0</v>
      </c>
      <c r="BW5" t="s">
        <v>112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0.8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Y5">
        <v>0</v>
      </c>
      <c r="DZ5">
        <v>0</v>
      </c>
      <c r="EA5">
        <v>0</v>
      </c>
      <c r="EB5" t="s">
        <v>112</v>
      </c>
      <c r="EC5">
        <v>0</v>
      </c>
      <c r="ED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J5">
        <v>0</v>
      </c>
      <c r="FL5">
        <v>0</v>
      </c>
      <c r="FM5">
        <v>0</v>
      </c>
      <c r="FN5">
        <v>0</v>
      </c>
      <c r="FO5">
        <v>0</v>
      </c>
      <c r="FP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Z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T5">
        <v>0</v>
      </c>
      <c r="HU5">
        <v>0</v>
      </c>
      <c r="HV5">
        <v>0.5</v>
      </c>
      <c r="HW5">
        <v>0</v>
      </c>
      <c r="HX5">
        <v>0</v>
      </c>
      <c r="HY5">
        <v>0</v>
      </c>
    </row>
    <row r="6" spans="1:233" x14ac:dyDescent="0.2">
      <c r="A6" t="s">
        <v>116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112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 t="s">
        <v>112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E6">
        <v>0</v>
      </c>
      <c r="AF6">
        <v>0</v>
      </c>
      <c r="AG6">
        <v>0</v>
      </c>
      <c r="AH6">
        <v>-0.5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-0.5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0.8</v>
      </c>
      <c r="AZ6">
        <v>0</v>
      </c>
      <c r="BA6">
        <v>0</v>
      </c>
      <c r="BB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U6" t="s">
        <v>112</v>
      </c>
      <c r="CV6">
        <v>0</v>
      </c>
      <c r="CW6">
        <v>0</v>
      </c>
      <c r="CX6">
        <v>0</v>
      </c>
      <c r="CY6">
        <v>0</v>
      </c>
      <c r="CZ6">
        <v>0</v>
      </c>
      <c r="DA6">
        <v>0.8</v>
      </c>
      <c r="DC6">
        <v>0</v>
      </c>
      <c r="DD6">
        <v>0</v>
      </c>
      <c r="DE6">
        <v>0</v>
      </c>
      <c r="DF6">
        <v>0</v>
      </c>
      <c r="DG6" t="s">
        <v>112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V6">
        <v>-1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-0.5</v>
      </c>
      <c r="FG6">
        <v>0</v>
      </c>
      <c r="FJ6">
        <v>0</v>
      </c>
      <c r="FL6">
        <v>0</v>
      </c>
      <c r="FM6">
        <v>0</v>
      </c>
      <c r="FN6">
        <v>0</v>
      </c>
      <c r="FO6">
        <v>0</v>
      </c>
      <c r="FP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Z6">
        <v>0</v>
      </c>
      <c r="GB6">
        <v>0</v>
      </c>
      <c r="GC6">
        <v>-0.5</v>
      </c>
      <c r="GD6">
        <v>0</v>
      </c>
      <c r="GE6">
        <v>0</v>
      </c>
      <c r="GF6">
        <v>0</v>
      </c>
      <c r="GG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M6">
        <v>0</v>
      </c>
      <c r="HN6">
        <v>-0.5</v>
      </c>
      <c r="HO6">
        <v>0</v>
      </c>
      <c r="HP6">
        <v>0</v>
      </c>
      <c r="HQ6">
        <v>0</v>
      </c>
      <c r="HR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</row>
    <row r="7" spans="1:233" x14ac:dyDescent="0.2">
      <c r="A7" t="s">
        <v>117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112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 t="s">
        <v>112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112</v>
      </c>
      <c r="BO7">
        <v>0</v>
      </c>
      <c r="BP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0.8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0.8</v>
      </c>
      <c r="DC7">
        <v>0</v>
      </c>
      <c r="DD7">
        <v>0</v>
      </c>
      <c r="DE7">
        <v>0</v>
      </c>
      <c r="DF7">
        <v>0</v>
      </c>
      <c r="DG7" t="s">
        <v>112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J7">
        <v>0</v>
      </c>
      <c r="FL7">
        <v>0</v>
      </c>
      <c r="FM7">
        <v>0</v>
      </c>
      <c r="FN7">
        <v>0</v>
      </c>
      <c r="FO7">
        <v>0</v>
      </c>
      <c r="FP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Z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Q7">
        <v>0</v>
      </c>
      <c r="GR7">
        <v>0</v>
      </c>
      <c r="GS7" t="s">
        <v>112</v>
      </c>
      <c r="GT7">
        <v>0</v>
      </c>
      <c r="GU7">
        <v>0</v>
      </c>
      <c r="GV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T7">
        <v>0</v>
      </c>
      <c r="HU7">
        <v>0</v>
      </c>
      <c r="HV7">
        <v>0</v>
      </c>
      <c r="HW7">
        <v>0</v>
      </c>
      <c r="HX7" t="s">
        <v>112</v>
      </c>
      <c r="HY7">
        <v>0</v>
      </c>
    </row>
    <row r="8" spans="1:233" x14ac:dyDescent="0.2">
      <c r="A8" t="s">
        <v>118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112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112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112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F8">
        <v>0</v>
      </c>
      <c r="CG8" t="s">
        <v>112</v>
      </c>
      <c r="CH8">
        <v>0</v>
      </c>
      <c r="CI8">
        <v>0</v>
      </c>
      <c r="CJ8" t="s">
        <v>112</v>
      </c>
      <c r="CK8">
        <v>0</v>
      </c>
      <c r="CL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0.8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V8">
        <v>-0.5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J8">
        <v>0</v>
      </c>
      <c r="FL8">
        <v>0</v>
      </c>
      <c r="FM8">
        <v>0</v>
      </c>
      <c r="FN8">
        <v>0</v>
      </c>
      <c r="FO8">
        <v>0</v>
      </c>
      <c r="FP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Z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Q8">
        <v>0</v>
      </c>
      <c r="GR8" t="s">
        <v>112</v>
      </c>
      <c r="GS8">
        <v>0</v>
      </c>
      <c r="GT8">
        <v>0</v>
      </c>
      <c r="GU8">
        <v>0</v>
      </c>
      <c r="GV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</row>
    <row r="9" spans="1:233" x14ac:dyDescent="0.2">
      <c r="A9" t="s">
        <v>119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112</v>
      </c>
      <c r="K9">
        <v>0</v>
      </c>
      <c r="L9">
        <v>0</v>
      </c>
      <c r="M9">
        <v>0</v>
      </c>
      <c r="N9">
        <v>0</v>
      </c>
      <c r="O9">
        <v>0</v>
      </c>
      <c r="R9" t="s">
        <v>112</v>
      </c>
      <c r="S9">
        <v>0</v>
      </c>
      <c r="T9">
        <v>0</v>
      </c>
      <c r="U9" t="s">
        <v>112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112</v>
      </c>
      <c r="AK9" t="s">
        <v>112</v>
      </c>
      <c r="AL9" t="s">
        <v>112</v>
      </c>
      <c r="AM9">
        <v>0</v>
      </c>
      <c r="AN9" t="s">
        <v>112</v>
      </c>
      <c r="AO9">
        <v>0</v>
      </c>
      <c r="AP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112</v>
      </c>
      <c r="AY9">
        <v>0</v>
      </c>
      <c r="AZ9" t="s">
        <v>112</v>
      </c>
      <c r="BA9">
        <v>0</v>
      </c>
      <c r="BB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0.8</v>
      </c>
      <c r="DC9">
        <v>0</v>
      </c>
      <c r="DD9">
        <v>0</v>
      </c>
      <c r="DE9">
        <v>0</v>
      </c>
      <c r="DF9">
        <v>0</v>
      </c>
      <c r="DG9" t="s">
        <v>112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R9">
        <v>0</v>
      </c>
      <c r="DS9">
        <v>0</v>
      </c>
      <c r="DT9">
        <v>0</v>
      </c>
      <c r="DU9">
        <v>0</v>
      </c>
      <c r="DV9">
        <v>0</v>
      </c>
      <c r="DW9" t="s">
        <v>112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V9">
        <v>-1</v>
      </c>
      <c r="EW9">
        <v>0</v>
      </c>
      <c r="EX9">
        <v>0</v>
      </c>
      <c r="EY9">
        <v>0</v>
      </c>
      <c r="EZ9">
        <v>0</v>
      </c>
      <c r="FA9" t="s">
        <v>112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J9">
        <v>0</v>
      </c>
      <c r="FL9">
        <v>0</v>
      </c>
      <c r="FM9">
        <v>0</v>
      </c>
      <c r="FN9">
        <v>0</v>
      </c>
      <c r="FO9">
        <v>0</v>
      </c>
      <c r="FP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Z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M9">
        <v>0</v>
      </c>
      <c r="HN9" t="s">
        <v>112</v>
      </c>
      <c r="HO9">
        <v>0</v>
      </c>
      <c r="HP9">
        <v>0</v>
      </c>
      <c r="HQ9">
        <v>0</v>
      </c>
      <c r="HR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</row>
    <row r="10" spans="1:233" x14ac:dyDescent="0.2">
      <c r="A10" t="s">
        <v>120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Y10">
        <v>0</v>
      </c>
      <c r="DZ10">
        <v>0</v>
      </c>
      <c r="EA10">
        <v>0</v>
      </c>
      <c r="EB10">
        <v>0</v>
      </c>
      <c r="EC10" t="s">
        <v>112</v>
      </c>
      <c r="ED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V10">
        <v>-1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J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Z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M10">
        <v>0</v>
      </c>
      <c r="HN10">
        <v>0.5</v>
      </c>
      <c r="HO10">
        <v>0</v>
      </c>
      <c r="HP10">
        <v>0</v>
      </c>
      <c r="HQ10">
        <v>0</v>
      </c>
      <c r="HR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</row>
    <row r="11" spans="1:233" x14ac:dyDescent="0.2">
      <c r="A11" t="s">
        <v>121</v>
      </c>
      <c r="C11" t="s">
        <v>112</v>
      </c>
      <c r="D11" t="s">
        <v>112</v>
      </c>
      <c r="E11" t="s">
        <v>112</v>
      </c>
      <c r="F11">
        <v>0.5</v>
      </c>
      <c r="G11" t="s">
        <v>112</v>
      </c>
      <c r="H11" t="s">
        <v>112</v>
      </c>
      <c r="I11">
        <v>0</v>
      </c>
      <c r="J11">
        <v>0</v>
      </c>
      <c r="K11">
        <v>0</v>
      </c>
      <c r="L11">
        <v>0</v>
      </c>
      <c r="M11" t="s">
        <v>112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112</v>
      </c>
      <c r="X11" t="s">
        <v>112</v>
      </c>
      <c r="Y11">
        <v>0</v>
      </c>
      <c r="Z11" t="s">
        <v>112</v>
      </c>
      <c r="AA11">
        <v>0</v>
      </c>
      <c r="AB11">
        <v>0</v>
      </c>
      <c r="AE11">
        <v>0</v>
      </c>
      <c r="AF11" t="s">
        <v>112</v>
      </c>
      <c r="AG11">
        <v>0</v>
      </c>
      <c r="AH11">
        <v>0</v>
      </c>
      <c r="AI11">
        <v>0</v>
      </c>
      <c r="AJ11" t="s">
        <v>112</v>
      </c>
      <c r="AK11">
        <v>0</v>
      </c>
      <c r="AL11" t="s">
        <v>112</v>
      </c>
      <c r="AM11">
        <v>0</v>
      </c>
      <c r="AN11">
        <v>0</v>
      </c>
      <c r="AO11">
        <v>0</v>
      </c>
      <c r="AP11" t="s">
        <v>112</v>
      </c>
      <c r="AS11">
        <v>0</v>
      </c>
      <c r="AT11">
        <v>0</v>
      </c>
      <c r="AU11">
        <v>0</v>
      </c>
      <c r="AV11">
        <v>0</v>
      </c>
      <c r="AW11" t="s">
        <v>112</v>
      </c>
      <c r="AX11">
        <v>0</v>
      </c>
      <c r="AY11">
        <v>0</v>
      </c>
      <c r="AZ11">
        <v>0</v>
      </c>
      <c r="BA11">
        <v>0</v>
      </c>
      <c r="BB11">
        <v>0</v>
      </c>
      <c r="BE11">
        <v>0</v>
      </c>
      <c r="BF11" t="s">
        <v>112</v>
      </c>
      <c r="BG11">
        <v>0</v>
      </c>
      <c r="BH11" t="s">
        <v>112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 t="s">
        <v>112</v>
      </c>
      <c r="BS11">
        <v>0</v>
      </c>
      <c r="BT11">
        <v>0</v>
      </c>
      <c r="BU11" t="s">
        <v>112</v>
      </c>
      <c r="BV11" t="s">
        <v>112</v>
      </c>
      <c r="BW11" t="s">
        <v>112</v>
      </c>
      <c r="BX11" t="s">
        <v>112</v>
      </c>
      <c r="BY11" t="s">
        <v>112</v>
      </c>
      <c r="BZ11">
        <v>0</v>
      </c>
      <c r="CA11">
        <v>0</v>
      </c>
      <c r="CB11">
        <v>0</v>
      </c>
      <c r="CC11">
        <v>0</v>
      </c>
      <c r="CF11">
        <v>0</v>
      </c>
      <c r="CG11" t="s">
        <v>112</v>
      </c>
      <c r="CH11">
        <v>0</v>
      </c>
      <c r="CI11">
        <v>0</v>
      </c>
      <c r="CJ11" t="s">
        <v>112</v>
      </c>
      <c r="CK11">
        <v>0</v>
      </c>
      <c r="CL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 t="s">
        <v>112</v>
      </c>
      <c r="DA11">
        <v>0.8</v>
      </c>
      <c r="DC11">
        <v>0</v>
      </c>
      <c r="DD11">
        <v>0</v>
      </c>
      <c r="DE11">
        <v>0</v>
      </c>
      <c r="DF11">
        <v>0</v>
      </c>
      <c r="DG11" t="s">
        <v>112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N11" t="s">
        <v>112</v>
      </c>
      <c r="EO11">
        <v>0</v>
      </c>
      <c r="EP11">
        <v>0</v>
      </c>
      <c r="EQ11" t="s">
        <v>112</v>
      </c>
      <c r="ER11">
        <v>0</v>
      </c>
      <c r="ES11" t="s">
        <v>112</v>
      </c>
      <c r="EV11">
        <v>-0.5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J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R11">
        <v>0</v>
      </c>
      <c r="FS11">
        <v>0</v>
      </c>
      <c r="FT11">
        <v>0</v>
      </c>
      <c r="FU11">
        <v>0</v>
      </c>
      <c r="FV11" t="s">
        <v>112</v>
      </c>
      <c r="FW11">
        <v>0</v>
      </c>
      <c r="FZ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I11">
        <v>0</v>
      </c>
      <c r="GJ11">
        <v>0</v>
      </c>
      <c r="GK11">
        <v>0</v>
      </c>
      <c r="GL11">
        <v>0</v>
      </c>
      <c r="GM11" t="s">
        <v>112</v>
      </c>
      <c r="GN11">
        <v>0</v>
      </c>
      <c r="GQ11">
        <v>0</v>
      </c>
      <c r="GR11" t="s">
        <v>112</v>
      </c>
      <c r="GS11">
        <v>0</v>
      </c>
      <c r="GT11">
        <v>0</v>
      </c>
      <c r="GU11">
        <v>0</v>
      </c>
      <c r="GV11">
        <v>0</v>
      </c>
      <c r="GX11">
        <v>0</v>
      </c>
      <c r="GY11" t="s">
        <v>112</v>
      </c>
      <c r="GZ11">
        <v>0</v>
      </c>
      <c r="HA11">
        <v>0</v>
      </c>
      <c r="HB11">
        <v>0</v>
      </c>
      <c r="HC11">
        <v>0</v>
      </c>
      <c r="HE11">
        <v>-0.5</v>
      </c>
      <c r="HF11">
        <v>0</v>
      </c>
      <c r="HG11">
        <v>0</v>
      </c>
      <c r="HH11">
        <v>0</v>
      </c>
      <c r="HI11">
        <v>0</v>
      </c>
      <c r="HJ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T11">
        <v>0</v>
      </c>
      <c r="HU11" t="s">
        <v>112</v>
      </c>
      <c r="HV11">
        <v>0</v>
      </c>
      <c r="HW11">
        <v>0</v>
      </c>
      <c r="HX11">
        <v>0</v>
      </c>
      <c r="HY11">
        <v>0</v>
      </c>
    </row>
    <row r="12" spans="1:233" x14ac:dyDescent="0.2">
      <c r="A12" t="s">
        <v>122</v>
      </c>
      <c r="C12">
        <v>-1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112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112</v>
      </c>
      <c r="BB12">
        <v>0</v>
      </c>
      <c r="BE12">
        <v>0</v>
      </c>
      <c r="BF12">
        <v>0</v>
      </c>
      <c r="BG12" t="s">
        <v>112</v>
      </c>
      <c r="BH12" t="s">
        <v>112</v>
      </c>
      <c r="BI12">
        <v>0</v>
      </c>
      <c r="BJ12">
        <v>0</v>
      </c>
      <c r="BK12">
        <v>0</v>
      </c>
      <c r="BL12" t="s">
        <v>112</v>
      </c>
      <c r="BM12">
        <v>0</v>
      </c>
      <c r="BN12">
        <v>0</v>
      </c>
      <c r="BO12">
        <v>0</v>
      </c>
      <c r="BP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Y12">
        <v>0</v>
      </c>
      <c r="DZ12">
        <v>0</v>
      </c>
      <c r="EA12">
        <v>0</v>
      </c>
      <c r="EB12">
        <v>-1</v>
      </c>
      <c r="EC12">
        <v>0</v>
      </c>
      <c r="ED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 t="s">
        <v>112</v>
      </c>
      <c r="EN12">
        <v>0</v>
      </c>
      <c r="EO12">
        <v>0</v>
      </c>
      <c r="EP12" t="s">
        <v>112</v>
      </c>
      <c r="EQ12">
        <v>0</v>
      </c>
      <c r="ER12">
        <v>0</v>
      </c>
      <c r="ES12" t="s">
        <v>112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-1</v>
      </c>
      <c r="FC12">
        <v>0</v>
      </c>
      <c r="FD12">
        <v>0</v>
      </c>
      <c r="FE12">
        <v>0</v>
      </c>
      <c r="FF12">
        <v>0</v>
      </c>
      <c r="FG12">
        <v>0</v>
      </c>
      <c r="FJ12">
        <v>0</v>
      </c>
      <c r="FL12">
        <v>-1</v>
      </c>
      <c r="FM12">
        <v>0</v>
      </c>
      <c r="FN12">
        <v>0</v>
      </c>
      <c r="FO12">
        <v>-1</v>
      </c>
      <c r="FP12">
        <v>0</v>
      </c>
      <c r="FR12">
        <v>-1</v>
      </c>
      <c r="FS12">
        <v>0</v>
      </c>
      <c r="FT12">
        <v>0</v>
      </c>
      <c r="FU12">
        <v>0</v>
      </c>
      <c r="FV12">
        <v>0</v>
      </c>
      <c r="FW12">
        <v>0</v>
      </c>
      <c r="FZ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Q12">
        <v>0</v>
      </c>
      <c r="GR12" t="s">
        <v>112</v>
      </c>
      <c r="GS12">
        <v>0</v>
      </c>
      <c r="GT12">
        <v>0</v>
      </c>
      <c r="GU12">
        <v>0</v>
      </c>
      <c r="GV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T12" t="s">
        <v>112</v>
      </c>
      <c r="HU12" t="s">
        <v>112</v>
      </c>
      <c r="HV12" t="s">
        <v>112</v>
      </c>
      <c r="HW12" t="s">
        <v>112</v>
      </c>
      <c r="HX12">
        <v>0</v>
      </c>
      <c r="HY12" t="s">
        <v>112</v>
      </c>
    </row>
    <row r="13" spans="1:233" x14ac:dyDescent="0.2">
      <c r="A13" t="s">
        <v>123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112</v>
      </c>
      <c r="M13">
        <v>0</v>
      </c>
      <c r="N13">
        <v>0</v>
      </c>
      <c r="O13">
        <v>0</v>
      </c>
      <c r="R13">
        <v>0</v>
      </c>
      <c r="S13">
        <v>0</v>
      </c>
      <c r="T13">
        <v>0.5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E13">
        <v>0</v>
      </c>
      <c r="AF13">
        <v>0</v>
      </c>
      <c r="AG13">
        <v>0</v>
      </c>
      <c r="AH13">
        <v>0.5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S13">
        <v>0</v>
      </c>
      <c r="AT13">
        <v>0</v>
      </c>
      <c r="AU13">
        <v>0</v>
      </c>
      <c r="AV13">
        <v>0</v>
      </c>
      <c r="AW13" t="s">
        <v>112</v>
      </c>
      <c r="AX13">
        <v>0</v>
      </c>
      <c r="AY13">
        <v>0</v>
      </c>
      <c r="AZ13">
        <v>0</v>
      </c>
      <c r="BA13">
        <v>0</v>
      </c>
      <c r="BB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112</v>
      </c>
      <c r="BP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F13">
        <v>-1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-1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0.5</v>
      </c>
      <c r="DC13">
        <v>0</v>
      </c>
      <c r="DD13">
        <v>0</v>
      </c>
      <c r="DE13">
        <v>0</v>
      </c>
      <c r="DF13">
        <v>0</v>
      </c>
      <c r="DG13" t="s">
        <v>112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Y13">
        <v>0</v>
      </c>
      <c r="DZ13">
        <v>0</v>
      </c>
      <c r="EA13">
        <v>0</v>
      </c>
      <c r="EB13" t="s">
        <v>112</v>
      </c>
      <c r="EC13">
        <v>0</v>
      </c>
      <c r="ED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-1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-1</v>
      </c>
      <c r="FC13">
        <v>0</v>
      </c>
      <c r="FD13">
        <v>0</v>
      </c>
      <c r="FE13">
        <v>0</v>
      </c>
      <c r="FF13">
        <v>0.5</v>
      </c>
      <c r="FG13">
        <v>0</v>
      </c>
      <c r="FJ13">
        <v>0</v>
      </c>
      <c r="FL13">
        <v>-1</v>
      </c>
      <c r="FM13">
        <v>0</v>
      </c>
      <c r="FN13">
        <v>0</v>
      </c>
      <c r="FO13">
        <v>0</v>
      </c>
      <c r="FP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Z13">
        <v>-1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E13">
        <v>0.5</v>
      </c>
      <c r="HF13">
        <v>0</v>
      </c>
      <c r="HG13">
        <v>0</v>
      </c>
      <c r="HH13">
        <v>0</v>
      </c>
      <c r="HI13">
        <v>0</v>
      </c>
      <c r="HJ13">
        <v>0</v>
      </c>
      <c r="HM13">
        <v>0</v>
      </c>
      <c r="HN13">
        <v>1</v>
      </c>
      <c r="HO13">
        <v>0</v>
      </c>
      <c r="HP13">
        <v>0</v>
      </c>
      <c r="HQ13">
        <v>0</v>
      </c>
      <c r="HR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</row>
    <row r="14" spans="1:233" x14ac:dyDescent="0.2">
      <c r="A14" t="s">
        <v>124</v>
      </c>
      <c r="C14">
        <v>-0.5</v>
      </c>
      <c r="D14">
        <v>-0.5</v>
      </c>
      <c r="E14">
        <v>0</v>
      </c>
      <c r="F14">
        <v>0</v>
      </c>
      <c r="G14">
        <v>0</v>
      </c>
      <c r="H14">
        <v>-0.5</v>
      </c>
      <c r="I14">
        <v>0</v>
      </c>
      <c r="J14">
        <v>-0.5</v>
      </c>
      <c r="K14">
        <v>0</v>
      </c>
      <c r="L14">
        <v>-0.5</v>
      </c>
      <c r="M14">
        <v>-0.5</v>
      </c>
      <c r="N14">
        <v>-0.5</v>
      </c>
      <c r="O14">
        <v>0</v>
      </c>
      <c r="R14">
        <v>-0.5</v>
      </c>
      <c r="S14">
        <v>0</v>
      </c>
      <c r="T14" t="s">
        <v>112</v>
      </c>
      <c r="U14">
        <v>0</v>
      </c>
      <c r="V14">
        <v>-0.5</v>
      </c>
      <c r="W14">
        <v>0</v>
      </c>
      <c r="X14">
        <v>-0.5</v>
      </c>
      <c r="Y14">
        <v>-0.5</v>
      </c>
      <c r="Z14">
        <v>0</v>
      </c>
      <c r="AA14">
        <v>-0.5</v>
      </c>
      <c r="AB14">
        <v>-0.5</v>
      </c>
      <c r="AE14">
        <v>-0.5</v>
      </c>
      <c r="AF14">
        <v>0</v>
      </c>
      <c r="AG14">
        <v>0</v>
      </c>
      <c r="AH14">
        <v>0</v>
      </c>
      <c r="AI14">
        <v>-0.5</v>
      </c>
      <c r="AJ14">
        <v>0</v>
      </c>
      <c r="AK14">
        <v>0</v>
      </c>
      <c r="AL14">
        <v>-0.5</v>
      </c>
      <c r="AM14">
        <v>0</v>
      </c>
      <c r="AN14">
        <v>-0.5</v>
      </c>
      <c r="AO14">
        <v>0</v>
      </c>
      <c r="AP14">
        <v>0</v>
      </c>
      <c r="AS14">
        <v>0</v>
      </c>
      <c r="AT14">
        <v>-0.5</v>
      </c>
      <c r="AU14">
        <v>0</v>
      </c>
      <c r="AV14">
        <v>-0.5</v>
      </c>
      <c r="AW14">
        <v>0</v>
      </c>
      <c r="AX14">
        <v>0</v>
      </c>
      <c r="AY14">
        <v>-0.5</v>
      </c>
      <c r="AZ14">
        <v>0</v>
      </c>
      <c r="BA14">
        <v>-0.5</v>
      </c>
      <c r="BB14">
        <v>0</v>
      </c>
      <c r="BE14">
        <v>-0.5</v>
      </c>
      <c r="BF14">
        <v>0</v>
      </c>
      <c r="BG14">
        <v>-0.5</v>
      </c>
      <c r="BH14">
        <v>0</v>
      </c>
      <c r="BI14">
        <v>0</v>
      </c>
      <c r="BJ14">
        <v>-0.5</v>
      </c>
      <c r="BK14">
        <v>-0.5</v>
      </c>
      <c r="BL14">
        <v>0</v>
      </c>
      <c r="BM14">
        <v>0</v>
      </c>
      <c r="BN14">
        <v>0</v>
      </c>
      <c r="BO14">
        <v>0</v>
      </c>
      <c r="BP14">
        <v>0</v>
      </c>
      <c r="BS14">
        <v>0</v>
      </c>
      <c r="BT14">
        <v>0</v>
      </c>
      <c r="BU14">
        <v>0</v>
      </c>
      <c r="BV14">
        <v>-0.5</v>
      </c>
      <c r="BW14">
        <v>0</v>
      </c>
      <c r="BX14">
        <v>-0.5</v>
      </c>
      <c r="BY14">
        <v>-0.5</v>
      </c>
      <c r="BZ14">
        <v>0</v>
      </c>
      <c r="CA14">
        <v>-0.5</v>
      </c>
      <c r="CB14">
        <v>-0.5</v>
      </c>
      <c r="CC14">
        <v>0</v>
      </c>
      <c r="CF14">
        <v>-0.5</v>
      </c>
      <c r="CG14">
        <v>-0.5</v>
      </c>
      <c r="CH14">
        <v>-0.5</v>
      </c>
      <c r="CI14">
        <v>-0.5</v>
      </c>
      <c r="CJ14">
        <v>0</v>
      </c>
      <c r="CK14">
        <v>0</v>
      </c>
      <c r="CL14">
        <v>-0.5</v>
      </c>
      <c r="CU14">
        <v>0</v>
      </c>
      <c r="CV14">
        <v>-0.5</v>
      </c>
      <c r="CW14">
        <v>0</v>
      </c>
      <c r="CX14">
        <v>0</v>
      </c>
      <c r="CY14">
        <v>0</v>
      </c>
      <c r="CZ14">
        <v>0</v>
      </c>
      <c r="DA14">
        <v>0.8</v>
      </c>
      <c r="DC14">
        <v>-0.5</v>
      </c>
      <c r="DD14">
        <v>0</v>
      </c>
      <c r="DE14">
        <v>0</v>
      </c>
      <c r="DF14">
        <v>-0.5</v>
      </c>
      <c r="DG14">
        <v>0</v>
      </c>
      <c r="DH14">
        <v>-0.5</v>
      </c>
      <c r="DJ14">
        <v>-0.5</v>
      </c>
      <c r="DK14">
        <v>-0.5</v>
      </c>
      <c r="DL14">
        <v>0</v>
      </c>
      <c r="DM14">
        <v>0</v>
      </c>
      <c r="DN14">
        <v>0</v>
      </c>
      <c r="DO14">
        <v>-0.5</v>
      </c>
      <c r="DR14">
        <v>0</v>
      </c>
      <c r="DS14">
        <v>0</v>
      </c>
      <c r="DT14">
        <v>0</v>
      </c>
      <c r="DU14">
        <v>0</v>
      </c>
      <c r="DV14">
        <v>0.5</v>
      </c>
      <c r="DW14">
        <v>0</v>
      </c>
      <c r="DY14">
        <v>-0.5</v>
      </c>
      <c r="DZ14">
        <v>0</v>
      </c>
      <c r="EA14">
        <v>0</v>
      </c>
      <c r="EB14" t="s">
        <v>112</v>
      </c>
      <c r="EC14">
        <v>0</v>
      </c>
      <c r="ED14">
        <v>0</v>
      </c>
      <c r="EG14">
        <v>-0.5</v>
      </c>
      <c r="EH14">
        <v>-0.5</v>
      </c>
      <c r="EI14">
        <v>0</v>
      </c>
      <c r="EJ14">
        <v>-0.5</v>
      </c>
      <c r="EK14">
        <v>0</v>
      </c>
      <c r="EL14" t="s">
        <v>112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-0.5</v>
      </c>
      <c r="EV14">
        <v>-1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J14">
        <v>0</v>
      </c>
      <c r="FL14">
        <v>0</v>
      </c>
      <c r="FM14">
        <v>0</v>
      </c>
      <c r="FN14">
        <v>0</v>
      </c>
      <c r="FO14">
        <v>0.5</v>
      </c>
      <c r="FP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Z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Q14">
        <v>0</v>
      </c>
      <c r="GR14">
        <v>-0.5</v>
      </c>
      <c r="GS14">
        <v>0</v>
      </c>
      <c r="GT14">
        <v>0</v>
      </c>
      <c r="GU14">
        <v>0</v>
      </c>
      <c r="GV14">
        <v>0</v>
      </c>
      <c r="GX14">
        <v>0</v>
      </c>
      <c r="GY14">
        <v>0.5</v>
      </c>
      <c r="GZ14">
        <v>0.5</v>
      </c>
      <c r="HA14">
        <v>0</v>
      </c>
      <c r="HB14">
        <v>0</v>
      </c>
      <c r="HC14">
        <v>0</v>
      </c>
      <c r="HE14">
        <v>0</v>
      </c>
      <c r="HF14">
        <v>0</v>
      </c>
      <c r="HG14">
        <v>0</v>
      </c>
      <c r="HH14">
        <v>0</v>
      </c>
      <c r="HI14">
        <v>0.5</v>
      </c>
      <c r="HJ14">
        <v>0.5</v>
      </c>
      <c r="HM14">
        <v>0</v>
      </c>
      <c r="HN14">
        <v>1</v>
      </c>
      <c r="HO14">
        <v>0</v>
      </c>
      <c r="HP14">
        <v>0</v>
      </c>
      <c r="HQ14">
        <v>0</v>
      </c>
      <c r="HR14">
        <v>0</v>
      </c>
      <c r="HT14" t="s">
        <v>112</v>
      </c>
      <c r="HU14" t="s">
        <v>112</v>
      </c>
      <c r="HV14" t="s">
        <v>112</v>
      </c>
      <c r="HW14" t="s">
        <v>112</v>
      </c>
      <c r="HX14">
        <v>0</v>
      </c>
      <c r="HY14" t="s">
        <v>112</v>
      </c>
    </row>
    <row r="15" spans="1:233" x14ac:dyDescent="0.2">
      <c r="A15" t="s">
        <v>125</v>
      </c>
      <c r="C15" t="s">
        <v>112</v>
      </c>
      <c r="D15" t="s">
        <v>112</v>
      </c>
      <c r="E15" t="s">
        <v>112</v>
      </c>
      <c r="F15">
        <v>0.5</v>
      </c>
      <c r="G15" t="s">
        <v>112</v>
      </c>
      <c r="H15" t="s">
        <v>112</v>
      </c>
      <c r="I15">
        <v>0</v>
      </c>
      <c r="J15">
        <v>0</v>
      </c>
      <c r="K15">
        <v>0</v>
      </c>
      <c r="L15">
        <v>0</v>
      </c>
      <c r="M15" t="s">
        <v>112</v>
      </c>
      <c r="N15">
        <v>0</v>
      </c>
      <c r="O15">
        <v>0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E15">
        <v>0</v>
      </c>
      <c r="AF15" t="s">
        <v>112</v>
      </c>
      <c r="AG15">
        <v>0</v>
      </c>
      <c r="AH15" t="s">
        <v>112</v>
      </c>
      <c r="AI15" t="s">
        <v>112</v>
      </c>
      <c r="AJ15" t="s">
        <v>112</v>
      </c>
      <c r="AK15" t="s">
        <v>112</v>
      </c>
      <c r="AL15">
        <v>0</v>
      </c>
      <c r="AM15" t="s">
        <v>112</v>
      </c>
      <c r="AN15">
        <v>0</v>
      </c>
      <c r="AO15" t="s">
        <v>112</v>
      </c>
      <c r="AP15" t="s">
        <v>112</v>
      </c>
      <c r="AS15">
        <v>0</v>
      </c>
      <c r="AT15">
        <v>0</v>
      </c>
      <c r="AU15">
        <v>0</v>
      </c>
      <c r="AV15">
        <v>0</v>
      </c>
      <c r="AW15" t="s">
        <v>112</v>
      </c>
      <c r="AX15" t="s">
        <v>112</v>
      </c>
      <c r="AY15">
        <v>0</v>
      </c>
      <c r="AZ15">
        <v>0</v>
      </c>
      <c r="BA15">
        <v>0</v>
      </c>
      <c r="BB15">
        <v>0</v>
      </c>
      <c r="BE15">
        <v>0</v>
      </c>
      <c r="BF15" t="s">
        <v>112</v>
      </c>
      <c r="BG15">
        <v>0</v>
      </c>
      <c r="BH15" t="s">
        <v>112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 t="s">
        <v>112</v>
      </c>
      <c r="BS15">
        <v>0</v>
      </c>
      <c r="BT15">
        <v>0</v>
      </c>
      <c r="BU15" t="s">
        <v>112</v>
      </c>
      <c r="BV15" t="s">
        <v>112</v>
      </c>
      <c r="BW15" t="s">
        <v>112</v>
      </c>
      <c r="BX15" t="s">
        <v>112</v>
      </c>
      <c r="BY15" t="s">
        <v>112</v>
      </c>
      <c r="BZ15">
        <v>0</v>
      </c>
      <c r="CA15">
        <v>0</v>
      </c>
      <c r="CB15">
        <v>0</v>
      </c>
      <c r="CC15">
        <v>0</v>
      </c>
      <c r="CF15">
        <v>0</v>
      </c>
      <c r="CG15" t="s">
        <v>112</v>
      </c>
      <c r="CH15">
        <v>0</v>
      </c>
      <c r="CI15">
        <v>0</v>
      </c>
      <c r="CJ15">
        <v>0</v>
      </c>
      <c r="CK15" t="s">
        <v>112</v>
      </c>
      <c r="CL15">
        <v>0.8</v>
      </c>
      <c r="CU15">
        <v>0</v>
      </c>
      <c r="CV15">
        <v>0</v>
      </c>
      <c r="CW15">
        <v>0</v>
      </c>
      <c r="CX15">
        <v>0</v>
      </c>
      <c r="CY15">
        <v>0</v>
      </c>
      <c r="CZ15" t="s">
        <v>112</v>
      </c>
      <c r="DA15">
        <v>0.8</v>
      </c>
      <c r="DC15">
        <v>0</v>
      </c>
      <c r="DD15">
        <v>0</v>
      </c>
      <c r="DE15">
        <v>0</v>
      </c>
      <c r="DF15">
        <v>0</v>
      </c>
      <c r="DG15" t="s">
        <v>112</v>
      </c>
      <c r="DH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R15">
        <v>0</v>
      </c>
      <c r="DS15">
        <v>0</v>
      </c>
      <c r="DT15" t="s">
        <v>112</v>
      </c>
      <c r="DU15">
        <v>0</v>
      </c>
      <c r="DV15">
        <v>0</v>
      </c>
      <c r="DW15">
        <v>0</v>
      </c>
      <c r="DY15" t="s">
        <v>112</v>
      </c>
      <c r="DZ15" t="s">
        <v>112</v>
      </c>
      <c r="EA15" t="s">
        <v>112</v>
      </c>
      <c r="EB15">
        <v>0</v>
      </c>
      <c r="EC15" t="s">
        <v>112</v>
      </c>
      <c r="ED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N15" t="s">
        <v>112</v>
      </c>
      <c r="EO15" t="s">
        <v>112</v>
      </c>
      <c r="EP15">
        <v>0</v>
      </c>
      <c r="EQ15" t="s">
        <v>112</v>
      </c>
      <c r="ER15">
        <v>0</v>
      </c>
      <c r="ES15" t="s">
        <v>112</v>
      </c>
      <c r="EV15">
        <v>-1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-0.5</v>
      </c>
      <c r="FG15">
        <v>0</v>
      </c>
      <c r="FJ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R15">
        <v>0</v>
      </c>
      <c r="FS15">
        <v>0</v>
      </c>
      <c r="FT15">
        <v>0</v>
      </c>
      <c r="FU15">
        <v>0</v>
      </c>
      <c r="FV15" t="s">
        <v>112</v>
      </c>
      <c r="FW15">
        <v>0</v>
      </c>
      <c r="FZ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I15">
        <v>0</v>
      </c>
      <c r="GJ15">
        <v>0</v>
      </c>
      <c r="GK15">
        <v>0</v>
      </c>
      <c r="GL15">
        <v>0</v>
      </c>
      <c r="GM15" t="s">
        <v>112</v>
      </c>
      <c r="GN15">
        <v>0</v>
      </c>
      <c r="GQ15">
        <v>0</v>
      </c>
      <c r="GR15" t="s">
        <v>112</v>
      </c>
      <c r="GS15">
        <v>0</v>
      </c>
      <c r="GT15">
        <v>0</v>
      </c>
      <c r="GU15">
        <v>0</v>
      </c>
      <c r="GV15">
        <v>0</v>
      </c>
      <c r="GX15">
        <v>0</v>
      </c>
      <c r="GY15" t="s">
        <v>112</v>
      </c>
      <c r="GZ15">
        <v>0</v>
      </c>
      <c r="HA15">
        <v>0</v>
      </c>
      <c r="HB15">
        <v>0</v>
      </c>
      <c r="HC15">
        <v>0</v>
      </c>
      <c r="HE15">
        <v>0.5</v>
      </c>
      <c r="HF15">
        <v>0</v>
      </c>
      <c r="HG15">
        <v>0</v>
      </c>
      <c r="HH15">
        <v>0</v>
      </c>
      <c r="HI15">
        <v>0</v>
      </c>
      <c r="HJ15">
        <v>0</v>
      </c>
      <c r="HM15">
        <v>0</v>
      </c>
      <c r="HN15">
        <v>0.5</v>
      </c>
      <c r="HO15">
        <v>0</v>
      </c>
      <c r="HP15">
        <v>0</v>
      </c>
      <c r="HQ15">
        <v>0</v>
      </c>
      <c r="HR15">
        <v>0</v>
      </c>
      <c r="HT15">
        <v>0</v>
      </c>
      <c r="HU15" t="s">
        <v>112</v>
      </c>
      <c r="HV15">
        <v>0</v>
      </c>
      <c r="HW15">
        <v>0</v>
      </c>
      <c r="HX15">
        <v>0</v>
      </c>
      <c r="HY15">
        <v>0</v>
      </c>
    </row>
    <row r="16" spans="1:233" x14ac:dyDescent="0.2">
      <c r="A16" t="s">
        <v>126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112</v>
      </c>
      <c r="K16">
        <v>0</v>
      </c>
      <c r="L16">
        <v>0</v>
      </c>
      <c r="M16" t="s">
        <v>112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112</v>
      </c>
      <c r="AK16">
        <v>0</v>
      </c>
      <c r="AL16">
        <v>0</v>
      </c>
      <c r="AM16">
        <v>0</v>
      </c>
      <c r="AN16">
        <v>0</v>
      </c>
      <c r="AO16">
        <v>0</v>
      </c>
      <c r="AP16" t="s">
        <v>112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F16">
        <v>0</v>
      </c>
      <c r="CG16">
        <v>0</v>
      </c>
      <c r="CH16">
        <v>0</v>
      </c>
      <c r="CI16">
        <v>0</v>
      </c>
      <c r="CJ16" t="s">
        <v>112</v>
      </c>
      <c r="CK16">
        <v>0</v>
      </c>
      <c r="CL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0.8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N16">
        <v>0</v>
      </c>
      <c r="EO16" t="s">
        <v>112</v>
      </c>
      <c r="EP16">
        <v>0</v>
      </c>
      <c r="EQ16">
        <v>0</v>
      </c>
      <c r="ER16">
        <v>0</v>
      </c>
      <c r="ES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J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Z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Q16">
        <v>0</v>
      </c>
      <c r="GR16" t="s">
        <v>112</v>
      </c>
      <c r="GS16">
        <v>0</v>
      </c>
      <c r="GT16">
        <v>0</v>
      </c>
      <c r="GU16">
        <v>0</v>
      </c>
      <c r="GV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</row>
    <row r="17" spans="1:233" x14ac:dyDescent="0.2">
      <c r="A17" t="s">
        <v>127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0.5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0.8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0.5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V17">
        <v>-0.5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J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Z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M17">
        <v>0</v>
      </c>
      <c r="HN17">
        <v>0.5</v>
      </c>
      <c r="HO17">
        <v>0</v>
      </c>
      <c r="HP17">
        <v>0</v>
      </c>
      <c r="HQ17">
        <v>0</v>
      </c>
      <c r="HR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</row>
    <row r="18" spans="1:233" x14ac:dyDescent="0.2">
      <c r="A18" t="s">
        <v>128</v>
      </c>
      <c r="C18" t="s">
        <v>112</v>
      </c>
      <c r="D18" t="s">
        <v>112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112</v>
      </c>
      <c r="K18">
        <v>0</v>
      </c>
      <c r="L18">
        <v>0</v>
      </c>
      <c r="M18">
        <v>0</v>
      </c>
      <c r="N18">
        <v>0</v>
      </c>
      <c r="O18">
        <v>0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>
        <v>0</v>
      </c>
      <c r="Y18">
        <v>0</v>
      </c>
      <c r="Z18">
        <v>0</v>
      </c>
      <c r="AA18">
        <v>0</v>
      </c>
      <c r="AB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112</v>
      </c>
      <c r="AM18" t="s">
        <v>112</v>
      </c>
      <c r="AN18">
        <v>0</v>
      </c>
      <c r="AO18">
        <v>0</v>
      </c>
      <c r="AP18" t="s">
        <v>112</v>
      </c>
      <c r="AS18" t="s">
        <v>112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112</v>
      </c>
      <c r="BA18" t="s">
        <v>112</v>
      </c>
      <c r="BB18">
        <v>0</v>
      </c>
      <c r="BE18">
        <v>0</v>
      </c>
      <c r="BF18">
        <v>0</v>
      </c>
      <c r="BG18" t="s">
        <v>112</v>
      </c>
      <c r="BH18">
        <v>0</v>
      </c>
      <c r="BI18" t="s">
        <v>112</v>
      </c>
      <c r="BJ18" t="s">
        <v>112</v>
      </c>
      <c r="BK18">
        <v>0</v>
      </c>
      <c r="BL18">
        <v>0</v>
      </c>
      <c r="BM18" t="s">
        <v>112</v>
      </c>
      <c r="BN18">
        <v>0</v>
      </c>
      <c r="BO18">
        <v>0</v>
      </c>
      <c r="BP18">
        <v>0</v>
      </c>
      <c r="BS18">
        <v>0</v>
      </c>
      <c r="BT18" t="s">
        <v>112</v>
      </c>
      <c r="BU18">
        <v>0</v>
      </c>
      <c r="BV18">
        <v>0</v>
      </c>
      <c r="BW18" t="s">
        <v>112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F18">
        <v>0</v>
      </c>
      <c r="CG18">
        <v>0</v>
      </c>
      <c r="CH18" t="s">
        <v>112</v>
      </c>
      <c r="CI18">
        <v>0</v>
      </c>
      <c r="CJ18" t="s">
        <v>112</v>
      </c>
      <c r="CK18">
        <v>0</v>
      </c>
      <c r="CL18" t="s">
        <v>112</v>
      </c>
      <c r="CU18">
        <v>0</v>
      </c>
      <c r="CV18">
        <v>0</v>
      </c>
      <c r="CW18">
        <v>0</v>
      </c>
      <c r="CX18">
        <v>0</v>
      </c>
      <c r="CY18">
        <v>0</v>
      </c>
      <c r="CZ18" t="s">
        <v>112</v>
      </c>
      <c r="DA18">
        <v>0.8</v>
      </c>
      <c r="DC18">
        <v>0</v>
      </c>
      <c r="DD18">
        <v>0</v>
      </c>
      <c r="DE18" t="s">
        <v>112</v>
      </c>
      <c r="DF18">
        <v>0</v>
      </c>
      <c r="DG18" t="s">
        <v>112</v>
      </c>
      <c r="DH18" t="s">
        <v>112</v>
      </c>
      <c r="DJ18">
        <v>0</v>
      </c>
      <c r="DK18">
        <v>0</v>
      </c>
      <c r="DL18">
        <v>0</v>
      </c>
      <c r="DM18" t="s">
        <v>112</v>
      </c>
      <c r="DN18" t="s">
        <v>112</v>
      </c>
      <c r="DO18" t="s">
        <v>112</v>
      </c>
      <c r="DR18">
        <v>0</v>
      </c>
      <c r="DS18">
        <v>0</v>
      </c>
      <c r="DT18">
        <v>0</v>
      </c>
      <c r="DU18">
        <v>0</v>
      </c>
      <c r="DV18" t="s">
        <v>112</v>
      </c>
      <c r="DW18" t="s">
        <v>112</v>
      </c>
      <c r="DY18">
        <v>0</v>
      </c>
      <c r="DZ18">
        <v>0</v>
      </c>
      <c r="EA18">
        <v>0</v>
      </c>
      <c r="EB18" t="s">
        <v>112</v>
      </c>
      <c r="EC18" t="s">
        <v>112</v>
      </c>
      <c r="ED18" t="s">
        <v>112</v>
      </c>
      <c r="EG18">
        <v>0</v>
      </c>
      <c r="EH18">
        <v>0</v>
      </c>
      <c r="EI18">
        <v>0</v>
      </c>
      <c r="EJ18" t="s">
        <v>112</v>
      </c>
      <c r="EK18">
        <v>0</v>
      </c>
      <c r="EL18" t="s">
        <v>112</v>
      </c>
      <c r="EN18" t="s">
        <v>112</v>
      </c>
      <c r="EO18">
        <v>0</v>
      </c>
      <c r="EP18" t="s">
        <v>112</v>
      </c>
      <c r="EQ18">
        <v>0</v>
      </c>
      <c r="ER18" t="s">
        <v>112</v>
      </c>
      <c r="ES18" t="s">
        <v>112</v>
      </c>
      <c r="EV18">
        <v>-0.5</v>
      </c>
      <c r="EW18">
        <v>0</v>
      </c>
      <c r="EX18">
        <v>0</v>
      </c>
      <c r="EY18">
        <v>0</v>
      </c>
      <c r="EZ18">
        <v>0</v>
      </c>
      <c r="FA18" t="s">
        <v>112</v>
      </c>
      <c r="FB18">
        <v>0</v>
      </c>
      <c r="FC18">
        <v>0</v>
      </c>
      <c r="FD18">
        <v>0</v>
      </c>
      <c r="FE18" t="s">
        <v>112</v>
      </c>
      <c r="FF18">
        <v>0</v>
      </c>
      <c r="FG18">
        <v>0</v>
      </c>
      <c r="FJ18">
        <v>0</v>
      </c>
      <c r="FL18">
        <v>0</v>
      </c>
      <c r="FM18">
        <v>0</v>
      </c>
      <c r="FN18">
        <v>0</v>
      </c>
      <c r="FO18" t="s">
        <v>112</v>
      </c>
      <c r="FP18" t="s">
        <v>112</v>
      </c>
      <c r="FR18">
        <v>0</v>
      </c>
      <c r="FS18" t="s">
        <v>112</v>
      </c>
      <c r="FT18" t="s">
        <v>112</v>
      </c>
      <c r="FU18" t="s">
        <v>112</v>
      </c>
      <c r="FV18">
        <v>0</v>
      </c>
      <c r="FW18" t="s">
        <v>112</v>
      </c>
      <c r="FZ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I18">
        <v>0</v>
      </c>
      <c r="GJ18">
        <v>0</v>
      </c>
      <c r="GK18">
        <v>0</v>
      </c>
      <c r="GL18">
        <v>0</v>
      </c>
      <c r="GM18" t="s">
        <v>112</v>
      </c>
      <c r="GN18">
        <v>0</v>
      </c>
      <c r="GQ18">
        <v>0</v>
      </c>
      <c r="GR18">
        <v>0</v>
      </c>
      <c r="GS18">
        <v>0</v>
      </c>
      <c r="GT18" t="s">
        <v>112</v>
      </c>
      <c r="GU18">
        <v>0</v>
      </c>
      <c r="GV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 t="s">
        <v>112</v>
      </c>
      <c r="HM18">
        <v>0</v>
      </c>
      <c r="HN18">
        <v>0</v>
      </c>
      <c r="HO18">
        <v>0</v>
      </c>
      <c r="HP18">
        <v>0</v>
      </c>
      <c r="HQ18" t="s">
        <v>112</v>
      </c>
      <c r="HR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 t="s">
        <v>112</v>
      </c>
    </row>
    <row r="19" spans="1:233" x14ac:dyDescent="0.2">
      <c r="A19" t="s">
        <v>129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112</v>
      </c>
      <c r="K19">
        <v>0</v>
      </c>
      <c r="L19">
        <v>0</v>
      </c>
      <c r="M19">
        <v>1</v>
      </c>
      <c r="N19">
        <v>0</v>
      </c>
      <c r="O19">
        <v>0</v>
      </c>
      <c r="R19">
        <v>0</v>
      </c>
      <c r="S19">
        <v>0</v>
      </c>
      <c r="T19" t="s">
        <v>112</v>
      </c>
      <c r="U19" t="s">
        <v>112</v>
      </c>
      <c r="V19">
        <v>0</v>
      </c>
      <c r="W19">
        <v>0</v>
      </c>
      <c r="X19">
        <v>0</v>
      </c>
      <c r="Y19">
        <v>0.5</v>
      </c>
      <c r="Z19">
        <v>0</v>
      </c>
      <c r="AA19">
        <v>0</v>
      </c>
      <c r="AB19">
        <v>0</v>
      </c>
      <c r="AE19">
        <v>0</v>
      </c>
      <c r="AF19">
        <v>0</v>
      </c>
      <c r="AG19">
        <v>0</v>
      </c>
      <c r="AH19">
        <v>0.8</v>
      </c>
      <c r="AI19" t="s">
        <v>112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S19">
        <v>0</v>
      </c>
      <c r="AT19">
        <v>0</v>
      </c>
      <c r="AU19">
        <v>0</v>
      </c>
      <c r="AV19">
        <v>0</v>
      </c>
      <c r="AW19" t="s">
        <v>112</v>
      </c>
      <c r="AX19">
        <v>0</v>
      </c>
      <c r="AY19" t="s">
        <v>112</v>
      </c>
      <c r="AZ19" t="s">
        <v>112</v>
      </c>
      <c r="BA19" t="s">
        <v>112</v>
      </c>
      <c r="BB19">
        <v>0</v>
      </c>
      <c r="BE19">
        <v>0</v>
      </c>
      <c r="BF19">
        <v>0</v>
      </c>
      <c r="BG19" t="s">
        <v>112</v>
      </c>
      <c r="BH19" t="s">
        <v>112</v>
      </c>
      <c r="BI19">
        <v>0.5</v>
      </c>
      <c r="BJ19">
        <v>0</v>
      </c>
      <c r="BK19">
        <v>0</v>
      </c>
      <c r="BL19" t="s">
        <v>112</v>
      </c>
      <c r="BM19">
        <v>0</v>
      </c>
      <c r="BN19">
        <v>0.5</v>
      </c>
      <c r="BO19">
        <v>0</v>
      </c>
      <c r="BP19">
        <v>0</v>
      </c>
      <c r="BS19">
        <v>0</v>
      </c>
      <c r="BT19">
        <v>0</v>
      </c>
      <c r="BU19">
        <v>0</v>
      </c>
      <c r="BV19">
        <v>0</v>
      </c>
      <c r="BW19" t="s">
        <v>112</v>
      </c>
      <c r="BX19">
        <v>0</v>
      </c>
      <c r="BY19" t="s">
        <v>112</v>
      </c>
      <c r="BZ19">
        <v>0</v>
      </c>
      <c r="CA19">
        <v>0</v>
      </c>
      <c r="CB19">
        <v>0</v>
      </c>
      <c r="CC19">
        <v>0.5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U19">
        <v>0.5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0.8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R19">
        <v>0</v>
      </c>
      <c r="DS19">
        <v>0</v>
      </c>
      <c r="DT19">
        <v>0</v>
      </c>
      <c r="DU19">
        <v>0</v>
      </c>
      <c r="DV19" t="s">
        <v>112</v>
      </c>
      <c r="DW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G19">
        <v>0.5</v>
      </c>
      <c r="EH19">
        <v>0</v>
      </c>
      <c r="EI19">
        <v>0</v>
      </c>
      <c r="EJ19">
        <v>0</v>
      </c>
      <c r="EK19">
        <v>0</v>
      </c>
      <c r="EL19" t="s">
        <v>112</v>
      </c>
      <c r="EN19">
        <v>0.8</v>
      </c>
      <c r="EO19">
        <v>-1</v>
      </c>
      <c r="EP19" t="s">
        <v>112</v>
      </c>
      <c r="EQ19">
        <v>1</v>
      </c>
      <c r="ER19">
        <v>0</v>
      </c>
      <c r="ES19">
        <v>0</v>
      </c>
      <c r="EV19">
        <v>0.8</v>
      </c>
      <c r="EW19">
        <v>0</v>
      </c>
      <c r="EX19">
        <v>0</v>
      </c>
      <c r="EY19">
        <v>1</v>
      </c>
      <c r="EZ19">
        <v>0</v>
      </c>
      <c r="FA19" t="s">
        <v>112</v>
      </c>
      <c r="FB19">
        <v>0</v>
      </c>
      <c r="FC19">
        <v>0</v>
      </c>
      <c r="FD19">
        <v>0</v>
      </c>
      <c r="FE19">
        <v>0</v>
      </c>
      <c r="FF19">
        <v>0.5</v>
      </c>
      <c r="FG19">
        <v>0</v>
      </c>
      <c r="FJ19">
        <v>0</v>
      </c>
      <c r="FL19">
        <v>0</v>
      </c>
      <c r="FM19" t="s">
        <v>112</v>
      </c>
      <c r="FN19">
        <v>0</v>
      </c>
      <c r="FO19">
        <v>0</v>
      </c>
      <c r="FP19">
        <v>0</v>
      </c>
      <c r="FR19">
        <v>0</v>
      </c>
      <c r="FS19">
        <v>0</v>
      </c>
      <c r="FT19">
        <v>1</v>
      </c>
      <c r="FU19">
        <v>0</v>
      </c>
      <c r="FV19" t="s">
        <v>112</v>
      </c>
      <c r="FW19">
        <v>0</v>
      </c>
      <c r="FZ19" t="s">
        <v>112</v>
      </c>
      <c r="GB19">
        <v>0</v>
      </c>
      <c r="GC19">
        <v>-1</v>
      </c>
      <c r="GD19">
        <v>0</v>
      </c>
      <c r="GE19">
        <v>0</v>
      </c>
      <c r="GF19">
        <v>0</v>
      </c>
      <c r="GG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Q19">
        <v>0</v>
      </c>
      <c r="GR19" t="s">
        <v>112</v>
      </c>
      <c r="GS19">
        <v>0</v>
      </c>
      <c r="GT19">
        <v>0</v>
      </c>
      <c r="GU19">
        <v>0</v>
      </c>
      <c r="GV19">
        <v>0</v>
      </c>
      <c r="GX19">
        <v>0</v>
      </c>
      <c r="GY19">
        <v>0.5</v>
      </c>
      <c r="GZ19">
        <v>0.5</v>
      </c>
      <c r="HA19">
        <v>0</v>
      </c>
      <c r="HB19">
        <v>0</v>
      </c>
      <c r="HC19" t="s">
        <v>112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T19" t="s">
        <v>112</v>
      </c>
      <c r="HU19" t="s">
        <v>112</v>
      </c>
      <c r="HV19" t="s">
        <v>112</v>
      </c>
      <c r="HW19" t="s">
        <v>112</v>
      </c>
      <c r="HX19">
        <v>0</v>
      </c>
      <c r="HY19" t="s">
        <v>112</v>
      </c>
    </row>
    <row r="20" spans="1:233" x14ac:dyDescent="0.2">
      <c r="A20" t="s">
        <v>130</v>
      </c>
      <c r="C20" t="s">
        <v>112</v>
      </c>
      <c r="D20">
        <v>0</v>
      </c>
      <c r="E20" t="s">
        <v>112</v>
      </c>
      <c r="F20">
        <v>0</v>
      </c>
      <c r="G20" t="s">
        <v>112</v>
      </c>
      <c r="H20">
        <v>0</v>
      </c>
      <c r="I20" t="s">
        <v>112</v>
      </c>
      <c r="J20" t="s">
        <v>112</v>
      </c>
      <c r="K20">
        <v>0.8</v>
      </c>
      <c r="L20">
        <v>0</v>
      </c>
      <c r="M20" t="s">
        <v>112</v>
      </c>
      <c r="N20" t="s">
        <v>112</v>
      </c>
      <c r="O20">
        <v>0</v>
      </c>
      <c r="R20">
        <v>0</v>
      </c>
      <c r="S20">
        <v>0</v>
      </c>
      <c r="T20">
        <v>0</v>
      </c>
      <c r="U20" t="s">
        <v>112</v>
      </c>
      <c r="V20" t="s">
        <v>112</v>
      </c>
      <c r="W20" t="s">
        <v>112</v>
      </c>
      <c r="X20">
        <v>0</v>
      </c>
      <c r="Y20">
        <v>0</v>
      </c>
      <c r="Z20" t="s">
        <v>112</v>
      </c>
      <c r="AA20">
        <v>0</v>
      </c>
      <c r="AB20">
        <v>0</v>
      </c>
      <c r="AE20">
        <v>0</v>
      </c>
      <c r="AF20">
        <v>0</v>
      </c>
      <c r="AG20" t="s">
        <v>112</v>
      </c>
      <c r="AH20" t="s">
        <v>112</v>
      </c>
      <c r="AI20">
        <v>0</v>
      </c>
      <c r="AJ20">
        <v>0.8</v>
      </c>
      <c r="AK20" t="s">
        <v>112</v>
      </c>
      <c r="AL20" t="s">
        <v>112</v>
      </c>
      <c r="AM20">
        <v>0</v>
      </c>
      <c r="AN20" t="s">
        <v>112</v>
      </c>
      <c r="AO20" t="s">
        <v>112</v>
      </c>
      <c r="AP20" t="s">
        <v>112</v>
      </c>
      <c r="AS20">
        <v>0</v>
      </c>
      <c r="AT20">
        <v>0</v>
      </c>
      <c r="AU20" t="s">
        <v>112</v>
      </c>
      <c r="AV20" t="s">
        <v>112</v>
      </c>
      <c r="AW20">
        <v>0</v>
      </c>
      <c r="AX20">
        <v>0.5</v>
      </c>
      <c r="AY20" t="s">
        <v>112</v>
      </c>
      <c r="AZ20">
        <v>0.8</v>
      </c>
      <c r="BA20">
        <v>0</v>
      </c>
      <c r="BB20" t="s">
        <v>112</v>
      </c>
      <c r="BE20">
        <v>0</v>
      </c>
      <c r="BF20" t="s">
        <v>112</v>
      </c>
      <c r="BG20">
        <v>0</v>
      </c>
      <c r="BH20">
        <v>0</v>
      </c>
      <c r="BI20" t="s">
        <v>112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112</v>
      </c>
      <c r="BP20">
        <v>0</v>
      </c>
      <c r="BS20" t="s">
        <v>112</v>
      </c>
      <c r="BT20" t="s">
        <v>112</v>
      </c>
      <c r="BU20" t="s">
        <v>112</v>
      </c>
      <c r="BV20">
        <v>0</v>
      </c>
      <c r="BW20">
        <v>0</v>
      </c>
      <c r="BX20">
        <v>0</v>
      </c>
      <c r="BY20" t="s">
        <v>112</v>
      </c>
      <c r="BZ20" t="s">
        <v>112</v>
      </c>
      <c r="CA20">
        <v>0</v>
      </c>
      <c r="CB20" t="s">
        <v>112</v>
      </c>
      <c r="CC20">
        <v>0</v>
      </c>
      <c r="CF20">
        <v>0</v>
      </c>
      <c r="CG20">
        <v>0</v>
      </c>
      <c r="CH20">
        <v>0</v>
      </c>
      <c r="CI20">
        <v>0</v>
      </c>
      <c r="CJ20">
        <v>0.5</v>
      </c>
      <c r="CK20">
        <v>0</v>
      </c>
      <c r="CL20">
        <v>0</v>
      </c>
      <c r="CU20" t="s">
        <v>112</v>
      </c>
      <c r="CV20">
        <v>0</v>
      </c>
      <c r="CW20">
        <v>0</v>
      </c>
      <c r="CX20">
        <v>0</v>
      </c>
      <c r="CY20" t="s">
        <v>112</v>
      </c>
      <c r="CZ20">
        <v>0</v>
      </c>
      <c r="DA20">
        <v>0.8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J20">
        <v>0</v>
      </c>
      <c r="DK20" t="s">
        <v>112</v>
      </c>
      <c r="DL20" t="s">
        <v>112</v>
      </c>
      <c r="DM20" t="s">
        <v>112</v>
      </c>
      <c r="DN20" t="s">
        <v>112</v>
      </c>
      <c r="DO20">
        <v>0</v>
      </c>
      <c r="DR20" t="s">
        <v>112</v>
      </c>
      <c r="DS20">
        <v>0</v>
      </c>
      <c r="DT20" t="s">
        <v>112</v>
      </c>
      <c r="DU20" t="s">
        <v>112</v>
      </c>
      <c r="DV20">
        <v>0.5</v>
      </c>
      <c r="DW20">
        <v>0</v>
      </c>
      <c r="DY20" t="s">
        <v>112</v>
      </c>
      <c r="DZ20">
        <v>0</v>
      </c>
      <c r="EA20">
        <v>0</v>
      </c>
      <c r="EB20" t="s">
        <v>112</v>
      </c>
      <c r="EC20">
        <v>0</v>
      </c>
      <c r="ED20">
        <v>0</v>
      </c>
      <c r="EG20">
        <v>0</v>
      </c>
      <c r="EH20">
        <v>0</v>
      </c>
      <c r="EI20" t="s">
        <v>112</v>
      </c>
      <c r="EJ20">
        <v>0</v>
      </c>
      <c r="EK20">
        <v>0</v>
      </c>
      <c r="EL20">
        <v>0</v>
      </c>
      <c r="EN20">
        <v>0</v>
      </c>
      <c r="EO20" t="s">
        <v>112</v>
      </c>
      <c r="EP20" t="s">
        <v>112</v>
      </c>
      <c r="EQ20">
        <v>0</v>
      </c>
      <c r="ER20" t="s">
        <v>112</v>
      </c>
      <c r="ES20">
        <v>0</v>
      </c>
      <c r="EV20" t="s">
        <v>112</v>
      </c>
      <c r="EW20" t="s">
        <v>112</v>
      </c>
      <c r="EX20" t="s">
        <v>112</v>
      </c>
      <c r="EY20" t="s">
        <v>112</v>
      </c>
      <c r="EZ20" t="s">
        <v>112</v>
      </c>
      <c r="FA20">
        <v>0</v>
      </c>
      <c r="FB20" t="s">
        <v>112</v>
      </c>
      <c r="FC20" t="s">
        <v>112</v>
      </c>
      <c r="FD20">
        <v>0</v>
      </c>
      <c r="FE20">
        <v>0</v>
      </c>
      <c r="FF20">
        <v>0</v>
      </c>
      <c r="FG20" t="s">
        <v>112</v>
      </c>
      <c r="FJ20">
        <v>0</v>
      </c>
      <c r="FL20">
        <v>0</v>
      </c>
      <c r="FM20" t="s">
        <v>112</v>
      </c>
      <c r="FN20">
        <v>0</v>
      </c>
      <c r="FO20">
        <v>0</v>
      </c>
      <c r="FP20">
        <v>0</v>
      </c>
      <c r="FR20">
        <v>0</v>
      </c>
      <c r="FS20" t="s">
        <v>112</v>
      </c>
      <c r="FT20">
        <v>0</v>
      </c>
      <c r="FU20" t="s">
        <v>112</v>
      </c>
      <c r="FV20" t="s">
        <v>112</v>
      </c>
      <c r="FW20">
        <v>0</v>
      </c>
      <c r="FZ20" t="s">
        <v>112</v>
      </c>
      <c r="GB20">
        <v>0</v>
      </c>
      <c r="GC20">
        <v>0</v>
      </c>
      <c r="GD20">
        <v>0</v>
      </c>
      <c r="GE20" t="s">
        <v>112</v>
      </c>
      <c r="GF20" t="s">
        <v>112</v>
      </c>
      <c r="GG20">
        <v>0</v>
      </c>
      <c r="GI20" t="s">
        <v>112</v>
      </c>
      <c r="GJ20">
        <v>0</v>
      </c>
      <c r="GK20" t="s">
        <v>112</v>
      </c>
      <c r="GL20">
        <v>0</v>
      </c>
      <c r="GM20">
        <v>0</v>
      </c>
      <c r="GN20" t="s">
        <v>112</v>
      </c>
      <c r="GQ20">
        <v>0</v>
      </c>
      <c r="GR20">
        <v>0</v>
      </c>
      <c r="GS20">
        <v>0</v>
      </c>
      <c r="GT20" t="s">
        <v>112</v>
      </c>
      <c r="GU20" t="s">
        <v>112</v>
      </c>
      <c r="GV20" t="s">
        <v>112</v>
      </c>
      <c r="GX20" t="s">
        <v>112</v>
      </c>
      <c r="GY20">
        <v>0</v>
      </c>
      <c r="GZ20" t="s">
        <v>112</v>
      </c>
      <c r="HA20" t="s">
        <v>112</v>
      </c>
      <c r="HB20">
        <v>0</v>
      </c>
      <c r="HC20" t="s">
        <v>112</v>
      </c>
      <c r="HE20" t="s">
        <v>112</v>
      </c>
      <c r="HF20" t="s">
        <v>112</v>
      </c>
      <c r="HG20">
        <v>0</v>
      </c>
      <c r="HH20">
        <v>0</v>
      </c>
      <c r="HI20" t="s">
        <v>112</v>
      </c>
      <c r="HJ20">
        <v>0</v>
      </c>
      <c r="HM20">
        <v>0</v>
      </c>
      <c r="HN20" t="s">
        <v>112</v>
      </c>
      <c r="HO20">
        <v>0</v>
      </c>
      <c r="HP20">
        <v>0</v>
      </c>
      <c r="HQ20">
        <v>0</v>
      </c>
      <c r="HR20" t="s">
        <v>112</v>
      </c>
      <c r="HT20">
        <v>0</v>
      </c>
      <c r="HU20">
        <v>0</v>
      </c>
      <c r="HV20">
        <v>0</v>
      </c>
      <c r="HW20" t="s">
        <v>112</v>
      </c>
      <c r="HX20" t="s">
        <v>112</v>
      </c>
      <c r="HY20">
        <v>0</v>
      </c>
    </row>
    <row r="21" spans="1:233" x14ac:dyDescent="0.2">
      <c r="A21" t="s">
        <v>131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112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 t="s">
        <v>112</v>
      </c>
      <c r="U21" t="s">
        <v>112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t="s">
        <v>112</v>
      </c>
      <c r="BA21" t="s">
        <v>112</v>
      </c>
      <c r="BB21">
        <v>0</v>
      </c>
      <c r="BE21">
        <v>0</v>
      </c>
      <c r="BF21">
        <v>0</v>
      </c>
      <c r="BG21" t="s">
        <v>112</v>
      </c>
      <c r="BH21" t="s">
        <v>112</v>
      </c>
      <c r="BI21">
        <v>0</v>
      </c>
      <c r="BJ21">
        <v>0</v>
      </c>
      <c r="BK21">
        <v>0</v>
      </c>
      <c r="BL21" t="s">
        <v>112</v>
      </c>
      <c r="BM21">
        <v>0</v>
      </c>
      <c r="BN21">
        <v>0</v>
      </c>
      <c r="BO21">
        <v>0</v>
      </c>
      <c r="BP21">
        <v>0</v>
      </c>
      <c r="BS21">
        <v>0</v>
      </c>
      <c r="BT21">
        <v>0</v>
      </c>
      <c r="BU21">
        <v>0</v>
      </c>
      <c r="BV21">
        <v>0</v>
      </c>
      <c r="BW21" t="s">
        <v>112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</v>
      </c>
      <c r="DC21">
        <v>0</v>
      </c>
      <c r="DD21">
        <v>0</v>
      </c>
      <c r="DE21">
        <v>0</v>
      </c>
      <c r="DF21">
        <v>0</v>
      </c>
      <c r="DG21" t="s">
        <v>112</v>
      </c>
      <c r="DH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 t="s">
        <v>112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V21">
        <v>0.5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J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Z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Q21">
        <v>0</v>
      </c>
      <c r="GR21" t="s">
        <v>112</v>
      </c>
      <c r="GS21">
        <v>0</v>
      </c>
      <c r="GT21">
        <v>0</v>
      </c>
      <c r="GU21">
        <v>0</v>
      </c>
      <c r="GV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T21" t="s">
        <v>112</v>
      </c>
      <c r="HU21" t="s">
        <v>112</v>
      </c>
      <c r="HV21" t="s">
        <v>112</v>
      </c>
      <c r="HW21" t="s">
        <v>112</v>
      </c>
      <c r="HX21">
        <v>0</v>
      </c>
      <c r="HY21" t="s">
        <v>112</v>
      </c>
    </row>
    <row r="22" spans="1:233" x14ac:dyDescent="0.2">
      <c r="A22" t="s">
        <v>132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112</v>
      </c>
      <c r="K22">
        <v>0</v>
      </c>
      <c r="L22">
        <v>0</v>
      </c>
      <c r="M22">
        <v>0</v>
      </c>
      <c r="N22">
        <v>0</v>
      </c>
      <c r="O22">
        <v>0</v>
      </c>
      <c r="R22" t="s">
        <v>112</v>
      </c>
      <c r="S22">
        <v>0</v>
      </c>
      <c r="T22">
        <v>0</v>
      </c>
      <c r="U22" t="s">
        <v>112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E22">
        <v>0</v>
      </c>
      <c r="AF22">
        <v>0</v>
      </c>
      <c r="AG22">
        <v>0</v>
      </c>
      <c r="AH22" t="s">
        <v>112</v>
      </c>
      <c r="AI22">
        <v>0</v>
      </c>
      <c r="AJ22" t="s">
        <v>112</v>
      </c>
      <c r="AK22" t="s">
        <v>112</v>
      </c>
      <c r="AL22" t="s">
        <v>112</v>
      </c>
      <c r="AM22">
        <v>0</v>
      </c>
      <c r="AN22" t="s">
        <v>112</v>
      </c>
      <c r="AO22">
        <v>0</v>
      </c>
      <c r="AP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112</v>
      </c>
      <c r="AY22">
        <v>0</v>
      </c>
      <c r="AZ22" t="s">
        <v>112</v>
      </c>
      <c r="BA22">
        <v>0</v>
      </c>
      <c r="BB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F22" t="s">
        <v>112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0.8</v>
      </c>
      <c r="DC22">
        <v>0</v>
      </c>
      <c r="DD22">
        <v>0</v>
      </c>
      <c r="DE22">
        <v>0</v>
      </c>
      <c r="DF22">
        <v>0</v>
      </c>
      <c r="DG22" t="s">
        <v>112</v>
      </c>
      <c r="DH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V22">
        <v>0.5</v>
      </c>
      <c r="EW22">
        <v>0</v>
      </c>
      <c r="EX22">
        <v>0</v>
      </c>
      <c r="EY22">
        <v>0</v>
      </c>
      <c r="EZ22">
        <v>0</v>
      </c>
      <c r="FA22" t="s">
        <v>112</v>
      </c>
      <c r="FB22">
        <v>0</v>
      </c>
      <c r="FC22">
        <v>0</v>
      </c>
      <c r="FD22">
        <v>0</v>
      </c>
      <c r="FE22">
        <v>0</v>
      </c>
      <c r="FF22">
        <v>-1</v>
      </c>
      <c r="FG22">
        <v>0</v>
      </c>
      <c r="FJ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Z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M22">
        <v>0</v>
      </c>
      <c r="HN22" t="s">
        <v>112</v>
      </c>
      <c r="HO22">
        <v>0</v>
      </c>
      <c r="HP22">
        <v>0</v>
      </c>
      <c r="HQ22">
        <v>0</v>
      </c>
      <c r="HR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</row>
    <row r="23" spans="1:233" x14ac:dyDescent="0.2">
      <c r="A23" t="s">
        <v>133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112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F23">
        <v>0</v>
      </c>
      <c r="CG23" t="s">
        <v>112</v>
      </c>
      <c r="CH23">
        <v>0</v>
      </c>
      <c r="CI23">
        <v>0</v>
      </c>
      <c r="CJ23">
        <v>0</v>
      </c>
      <c r="CK23">
        <v>0</v>
      </c>
      <c r="CL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0.8</v>
      </c>
      <c r="DC23">
        <v>0</v>
      </c>
      <c r="DD23">
        <v>0</v>
      </c>
      <c r="DE23">
        <v>0</v>
      </c>
      <c r="DF23">
        <v>0</v>
      </c>
      <c r="DG23" t="s">
        <v>112</v>
      </c>
      <c r="DH23">
        <v>0</v>
      </c>
      <c r="DJ23" t="s">
        <v>112</v>
      </c>
      <c r="DK23">
        <v>0</v>
      </c>
      <c r="DL23">
        <v>0</v>
      </c>
      <c r="DM23">
        <v>0</v>
      </c>
      <c r="DN23">
        <v>0</v>
      </c>
      <c r="DO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Y23">
        <v>0</v>
      </c>
      <c r="DZ23">
        <v>0</v>
      </c>
      <c r="EA23" t="s">
        <v>112</v>
      </c>
      <c r="EB23">
        <v>0</v>
      </c>
      <c r="EC23" t="s">
        <v>112</v>
      </c>
      <c r="ED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V23">
        <v>0.5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0.8</v>
      </c>
      <c r="FC23">
        <v>0</v>
      </c>
      <c r="FD23">
        <v>0</v>
      </c>
      <c r="FE23">
        <v>0</v>
      </c>
      <c r="FF23">
        <v>0</v>
      </c>
      <c r="FG23">
        <v>0</v>
      </c>
      <c r="FJ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Z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</row>
    <row r="24" spans="1:233" x14ac:dyDescent="0.2">
      <c r="A24" t="s">
        <v>134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112</v>
      </c>
      <c r="I24">
        <v>0</v>
      </c>
      <c r="J24" t="s">
        <v>112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 t="s">
        <v>112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112</v>
      </c>
      <c r="AZ24" t="s">
        <v>112</v>
      </c>
      <c r="BA24">
        <v>0</v>
      </c>
      <c r="BB24">
        <v>0</v>
      </c>
      <c r="BE24" t="s">
        <v>112</v>
      </c>
      <c r="BF24" t="s">
        <v>112</v>
      </c>
      <c r="BG24" t="s">
        <v>112</v>
      </c>
      <c r="BH24" t="s">
        <v>112</v>
      </c>
      <c r="BI24" t="s">
        <v>112</v>
      </c>
      <c r="BJ24" t="s">
        <v>112</v>
      </c>
      <c r="BK24" t="s">
        <v>112</v>
      </c>
      <c r="BL24" t="s">
        <v>112</v>
      </c>
      <c r="BM24" t="s">
        <v>112</v>
      </c>
      <c r="BN24" t="s">
        <v>112</v>
      </c>
      <c r="BO24" t="s">
        <v>112</v>
      </c>
      <c r="BP24" t="s">
        <v>112</v>
      </c>
      <c r="BS24" t="s">
        <v>112</v>
      </c>
      <c r="BT24" t="s">
        <v>112</v>
      </c>
      <c r="BU24" t="s">
        <v>112</v>
      </c>
      <c r="BV24" t="s">
        <v>112</v>
      </c>
      <c r="BW24" t="s">
        <v>112</v>
      </c>
      <c r="BX24" t="s">
        <v>112</v>
      </c>
      <c r="BY24">
        <v>0</v>
      </c>
      <c r="BZ24">
        <v>0</v>
      </c>
      <c r="CA24">
        <v>0</v>
      </c>
      <c r="CB24">
        <v>0</v>
      </c>
      <c r="CC24" t="s">
        <v>112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0.8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V24">
        <v>0</v>
      </c>
      <c r="EW24">
        <v>0</v>
      </c>
      <c r="EX24">
        <v>0</v>
      </c>
      <c r="EY24">
        <v>0</v>
      </c>
      <c r="EZ24">
        <v>0.8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J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R24">
        <v>0</v>
      </c>
      <c r="FS24" t="s">
        <v>112</v>
      </c>
      <c r="FT24">
        <v>0</v>
      </c>
      <c r="FU24">
        <v>0</v>
      </c>
      <c r="FV24">
        <v>0</v>
      </c>
      <c r="FW24">
        <v>0</v>
      </c>
      <c r="FZ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Q24" t="s">
        <v>112</v>
      </c>
      <c r="GR24" t="s">
        <v>112</v>
      </c>
      <c r="GS24" t="s">
        <v>112</v>
      </c>
      <c r="GT24" t="s">
        <v>112</v>
      </c>
      <c r="GU24" t="s">
        <v>112</v>
      </c>
      <c r="GV24" t="s">
        <v>112</v>
      </c>
      <c r="GX24" t="s">
        <v>112</v>
      </c>
      <c r="GY24" t="s">
        <v>112</v>
      </c>
      <c r="GZ24" t="s">
        <v>112</v>
      </c>
      <c r="HA24" t="s">
        <v>112</v>
      </c>
      <c r="HB24" t="s">
        <v>112</v>
      </c>
      <c r="HC24" t="s">
        <v>112</v>
      </c>
      <c r="HE24" t="s">
        <v>112</v>
      </c>
      <c r="HF24" t="s">
        <v>112</v>
      </c>
      <c r="HG24" t="s">
        <v>112</v>
      </c>
      <c r="HH24" t="s">
        <v>112</v>
      </c>
      <c r="HI24" t="s">
        <v>112</v>
      </c>
      <c r="HJ24" t="s">
        <v>112</v>
      </c>
      <c r="HM24" t="s">
        <v>112</v>
      </c>
      <c r="HN24" t="s">
        <v>112</v>
      </c>
      <c r="HO24" t="s">
        <v>112</v>
      </c>
      <c r="HP24" t="s">
        <v>112</v>
      </c>
      <c r="HQ24" t="s">
        <v>112</v>
      </c>
      <c r="HR24" t="s">
        <v>112</v>
      </c>
      <c r="HT24" t="s">
        <v>112</v>
      </c>
      <c r="HU24" t="s">
        <v>112</v>
      </c>
      <c r="HV24" t="s">
        <v>112</v>
      </c>
      <c r="HW24" t="s">
        <v>112</v>
      </c>
      <c r="HX24" t="s">
        <v>112</v>
      </c>
      <c r="HY24" t="s">
        <v>112</v>
      </c>
    </row>
    <row r="25" spans="1:233" x14ac:dyDescent="0.2">
      <c r="A25" t="s">
        <v>135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112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 t="s">
        <v>112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0.5</v>
      </c>
      <c r="DC25">
        <v>0</v>
      </c>
      <c r="DD25">
        <v>0</v>
      </c>
      <c r="DE25">
        <v>0</v>
      </c>
      <c r="DF25">
        <v>0</v>
      </c>
      <c r="DG25" t="s">
        <v>112</v>
      </c>
      <c r="DH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V25">
        <v>0.5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J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Z25">
        <v>0</v>
      </c>
      <c r="GB25">
        <v>0</v>
      </c>
      <c r="GC25">
        <v>-0.5</v>
      </c>
      <c r="GD25">
        <v>0</v>
      </c>
      <c r="GE25">
        <v>0</v>
      </c>
      <c r="GF25">
        <v>0</v>
      </c>
      <c r="GG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E25" t="s">
        <v>112</v>
      </c>
      <c r="HF25">
        <v>0</v>
      </c>
      <c r="HG25">
        <v>0</v>
      </c>
      <c r="HH25">
        <v>0</v>
      </c>
      <c r="HI25">
        <v>0</v>
      </c>
      <c r="HJ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 t="s">
        <v>112</v>
      </c>
    </row>
    <row r="26" spans="1:233" x14ac:dyDescent="0.2">
      <c r="A26" t="s">
        <v>136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112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112</v>
      </c>
      <c r="BO26">
        <v>0</v>
      </c>
      <c r="BP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U26" t="s">
        <v>112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0.8</v>
      </c>
      <c r="DC26">
        <v>0</v>
      </c>
      <c r="DD26">
        <v>0</v>
      </c>
      <c r="DE26" t="s">
        <v>112</v>
      </c>
      <c r="DF26">
        <v>0</v>
      </c>
      <c r="DG26">
        <v>0</v>
      </c>
      <c r="DH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G26">
        <v>0</v>
      </c>
      <c r="EH26" t="s">
        <v>112</v>
      </c>
      <c r="EI26">
        <v>0.5</v>
      </c>
      <c r="EJ26">
        <v>0.5</v>
      </c>
      <c r="EK26">
        <v>0.5</v>
      </c>
      <c r="EL26">
        <v>0</v>
      </c>
      <c r="EN26">
        <v>0.5</v>
      </c>
      <c r="EO26">
        <v>0.5</v>
      </c>
      <c r="EP26">
        <v>0</v>
      </c>
      <c r="EQ26">
        <v>0</v>
      </c>
      <c r="ER26">
        <v>0.5</v>
      </c>
      <c r="ES26">
        <v>0</v>
      </c>
      <c r="EV26">
        <v>0.8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J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Z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Q26">
        <v>0</v>
      </c>
      <c r="GR26">
        <v>0</v>
      </c>
      <c r="GS26" t="s">
        <v>112</v>
      </c>
      <c r="GT26">
        <v>0</v>
      </c>
      <c r="GU26">
        <v>0</v>
      </c>
      <c r="GV26">
        <v>0</v>
      </c>
      <c r="GX26">
        <v>0</v>
      </c>
      <c r="GY26">
        <v>0</v>
      </c>
      <c r="GZ26">
        <v>0</v>
      </c>
      <c r="HA26">
        <v>0</v>
      </c>
      <c r="HB26" t="s">
        <v>112</v>
      </c>
      <c r="HC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M26">
        <v>0</v>
      </c>
      <c r="HN26">
        <v>0.5</v>
      </c>
      <c r="HO26">
        <v>0</v>
      </c>
      <c r="HP26">
        <v>0</v>
      </c>
      <c r="HQ26">
        <v>0</v>
      </c>
      <c r="HR26">
        <v>0</v>
      </c>
      <c r="HT26">
        <v>0</v>
      </c>
      <c r="HU26">
        <v>0</v>
      </c>
      <c r="HV26">
        <v>0</v>
      </c>
      <c r="HW26">
        <v>0</v>
      </c>
      <c r="HX26" t="s">
        <v>112</v>
      </c>
      <c r="HY26">
        <v>0</v>
      </c>
    </row>
    <row r="27" spans="1:233" x14ac:dyDescent="0.2">
      <c r="A27" t="s">
        <v>137</v>
      </c>
      <c r="C27" t="s">
        <v>112</v>
      </c>
      <c r="D27" t="s">
        <v>112</v>
      </c>
      <c r="E27" t="s">
        <v>112</v>
      </c>
      <c r="F27">
        <v>0.8</v>
      </c>
      <c r="G27" t="s">
        <v>112</v>
      </c>
      <c r="H27" t="s">
        <v>112</v>
      </c>
      <c r="I27" t="s">
        <v>112</v>
      </c>
      <c r="J27" t="s">
        <v>112</v>
      </c>
      <c r="K27" t="s">
        <v>112</v>
      </c>
      <c r="L27" t="s">
        <v>112</v>
      </c>
      <c r="M27" t="s">
        <v>112</v>
      </c>
      <c r="N27" t="s">
        <v>112</v>
      </c>
      <c r="O27" t="s">
        <v>112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E27" t="s">
        <v>112</v>
      </c>
      <c r="AF27" t="s">
        <v>112</v>
      </c>
      <c r="AG27" t="s">
        <v>112</v>
      </c>
      <c r="AH27" t="s">
        <v>112</v>
      </c>
      <c r="AI27" t="s">
        <v>112</v>
      </c>
      <c r="AJ27" t="s">
        <v>112</v>
      </c>
      <c r="AK27" t="s">
        <v>112</v>
      </c>
      <c r="AL27" t="s">
        <v>112</v>
      </c>
      <c r="AM27" t="s">
        <v>112</v>
      </c>
      <c r="AN27" t="s">
        <v>112</v>
      </c>
      <c r="AO27" t="s">
        <v>112</v>
      </c>
      <c r="AP27" t="s">
        <v>112</v>
      </c>
      <c r="AS27">
        <v>0</v>
      </c>
      <c r="AT27">
        <v>0</v>
      </c>
      <c r="AU27" t="s">
        <v>112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112</v>
      </c>
      <c r="BO27">
        <v>0</v>
      </c>
      <c r="BP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0.8</v>
      </c>
      <c r="DC27">
        <v>0</v>
      </c>
      <c r="DD27" t="s">
        <v>112</v>
      </c>
      <c r="DE27">
        <v>0.5</v>
      </c>
      <c r="DF27">
        <v>0</v>
      </c>
      <c r="DG27">
        <v>0</v>
      </c>
      <c r="DH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G27">
        <v>0</v>
      </c>
      <c r="EH27">
        <v>0.5</v>
      </c>
      <c r="EI27">
        <v>0.5</v>
      </c>
      <c r="EJ27">
        <v>0.5</v>
      </c>
      <c r="EK27">
        <v>0.5</v>
      </c>
      <c r="EL27">
        <v>0</v>
      </c>
      <c r="EN27">
        <v>0.5</v>
      </c>
      <c r="EO27">
        <v>0.5</v>
      </c>
      <c r="EP27">
        <v>0</v>
      </c>
      <c r="EQ27">
        <v>0</v>
      </c>
      <c r="ER27">
        <v>0.5</v>
      </c>
      <c r="ES27">
        <v>0</v>
      </c>
      <c r="EV27">
        <v>0.5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J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Z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Q27">
        <v>0</v>
      </c>
      <c r="GR27">
        <v>0</v>
      </c>
      <c r="GS27" t="s">
        <v>112</v>
      </c>
      <c r="GT27">
        <v>0</v>
      </c>
      <c r="GU27">
        <v>0</v>
      </c>
      <c r="GV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M27">
        <v>0</v>
      </c>
      <c r="HN27">
        <v>0.5</v>
      </c>
      <c r="HO27">
        <v>0</v>
      </c>
      <c r="HP27">
        <v>0</v>
      </c>
      <c r="HQ27">
        <v>0</v>
      </c>
      <c r="HR27">
        <v>0</v>
      </c>
      <c r="HT27">
        <v>0</v>
      </c>
      <c r="HU27">
        <v>0</v>
      </c>
      <c r="HV27">
        <v>0</v>
      </c>
      <c r="HW27">
        <v>0</v>
      </c>
      <c r="HX27" t="s">
        <v>112</v>
      </c>
      <c r="HY27">
        <v>0</v>
      </c>
    </row>
    <row r="28" spans="1:233" x14ac:dyDescent="0.2">
      <c r="A28" t="s">
        <v>138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0.5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E28">
        <v>0</v>
      </c>
      <c r="AF28">
        <v>0</v>
      </c>
      <c r="AG28">
        <v>0</v>
      </c>
      <c r="AH28">
        <v>0.8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112</v>
      </c>
      <c r="BO28">
        <v>0</v>
      </c>
      <c r="BP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0.5</v>
      </c>
      <c r="CC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-0.5</v>
      </c>
      <c r="CU28">
        <v>0</v>
      </c>
      <c r="CV28">
        <v>0</v>
      </c>
      <c r="CW28">
        <v>0.5</v>
      </c>
      <c r="CX28">
        <v>0</v>
      </c>
      <c r="CY28">
        <v>0</v>
      </c>
      <c r="CZ28">
        <v>0</v>
      </c>
      <c r="DA28">
        <v>0.8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Y28">
        <v>0.8</v>
      </c>
      <c r="DZ28">
        <v>0</v>
      </c>
      <c r="EA28">
        <v>0</v>
      </c>
      <c r="EB28">
        <v>0</v>
      </c>
      <c r="EC28">
        <v>0</v>
      </c>
      <c r="ED28">
        <v>0</v>
      </c>
      <c r="EG28">
        <v>0</v>
      </c>
      <c r="EH28">
        <v>0.8</v>
      </c>
      <c r="EI28">
        <v>0</v>
      </c>
      <c r="EJ28">
        <v>0</v>
      </c>
      <c r="EK28">
        <v>0.5</v>
      </c>
      <c r="EL28">
        <v>0</v>
      </c>
      <c r="EN28">
        <v>0</v>
      </c>
      <c r="EO28">
        <v>0.5</v>
      </c>
      <c r="EP28">
        <v>0</v>
      </c>
      <c r="EQ28">
        <v>0</v>
      </c>
      <c r="ER28" t="s">
        <v>112</v>
      </c>
      <c r="ES28">
        <v>0</v>
      </c>
      <c r="EV28">
        <v>-0.5</v>
      </c>
      <c r="EW28">
        <v>0</v>
      </c>
      <c r="EX28">
        <v>0</v>
      </c>
      <c r="EY28">
        <v>0</v>
      </c>
      <c r="EZ28">
        <v>0</v>
      </c>
      <c r="FA28">
        <v>0.5</v>
      </c>
      <c r="FB28">
        <v>0.8</v>
      </c>
      <c r="FC28">
        <v>0</v>
      </c>
      <c r="FD28">
        <v>0</v>
      </c>
      <c r="FE28">
        <v>0</v>
      </c>
      <c r="FF28">
        <v>0</v>
      </c>
      <c r="FG28">
        <v>0</v>
      </c>
      <c r="FJ28">
        <v>0</v>
      </c>
      <c r="FL28">
        <v>-0.5</v>
      </c>
      <c r="FM28">
        <v>0</v>
      </c>
      <c r="FN28">
        <v>0</v>
      </c>
      <c r="FO28">
        <v>0</v>
      </c>
      <c r="FP28">
        <v>0</v>
      </c>
      <c r="FR28">
        <v>0.5</v>
      </c>
      <c r="FS28">
        <v>0</v>
      </c>
      <c r="FT28">
        <v>0</v>
      </c>
      <c r="FU28">
        <v>0</v>
      </c>
      <c r="FV28">
        <v>0</v>
      </c>
      <c r="FW28">
        <v>0</v>
      </c>
      <c r="FZ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Q28">
        <v>0</v>
      </c>
      <c r="GR28">
        <v>0</v>
      </c>
      <c r="GS28" t="s">
        <v>112</v>
      </c>
      <c r="GT28">
        <v>0</v>
      </c>
      <c r="GU28">
        <v>0</v>
      </c>
      <c r="GV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M28">
        <v>0.8</v>
      </c>
      <c r="HN28">
        <v>0</v>
      </c>
      <c r="HO28" t="s">
        <v>112</v>
      </c>
      <c r="HP28">
        <v>0</v>
      </c>
      <c r="HQ28">
        <v>0</v>
      </c>
      <c r="HR28">
        <v>0</v>
      </c>
      <c r="HT28">
        <v>0</v>
      </c>
      <c r="HU28">
        <v>0</v>
      </c>
      <c r="HV28">
        <v>0</v>
      </c>
      <c r="HW28">
        <v>0</v>
      </c>
      <c r="HX28" t="s">
        <v>112</v>
      </c>
      <c r="HY28">
        <v>0</v>
      </c>
    </row>
    <row r="29" spans="1:233" x14ac:dyDescent="0.2">
      <c r="A29" t="s">
        <v>139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112</v>
      </c>
      <c r="N29">
        <v>0</v>
      </c>
      <c r="O29">
        <v>0</v>
      </c>
      <c r="R29" t="s">
        <v>112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J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Z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</row>
    <row r="30" spans="1:233" x14ac:dyDescent="0.2">
      <c r="A30" t="s">
        <v>140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 t="s">
        <v>112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 t="s">
        <v>112</v>
      </c>
      <c r="AM30">
        <v>0</v>
      </c>
      <c r="AN30">
        <v>0</v>
      </c>
      <c r="AO30">
        <v>0</v>
      </c>
      <c r="AP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0.8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J30" t="s">
        <v>112</v>
      </c>
      <c r="DK30">
        <v>0</v>
      </c>
      <c r="DL30">
        <v>0</v>
      </c>
      <c r="DM30">
        <v>0</v>
      </c>
      <c r="DN30">
        <v>0</v>
      </c>
      <c r="DO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J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Z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</row>
    <row r="31" spans="1:233" x14ac:dyDescent="0.2">
      <c r="A31" t="s">
        <v>141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112</v>
      </c>
      <c r="M31">
        <v>0</v>
      </c>
      <c r="N31">
        <v>0</v>
      </c>
      <c r="O31">
        <v>0</v>
      </c>
      <c r="R31" t="s">
        <v>112</v>
      </c>
      <c r="S31">
        <v>0</v>
      </c>
      <c r="T31">
        <v>0</v>
      </c>
      <c r="U31" t="s">
        <v>112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112</v>
      </c>
      <c r="AK31" t="s">
        <v>112</v>
      </c>
      <c r="AL31">
        <v>0</v>
      </c>
      <c r="AM31">
        <v>0</v>
      </c>
      <c r="AN31" t="s">
        <v>112</v>
      </c>
      <c r="AO31">
        <v>0</v>
      </c>
      <c r="AP31">
        <v>0</v>
      </c>
      <c r="AS31">
        <v>0</v>
      </c>
      <c r="AT31">
        <v>0</v>
      </c>
      <c r="AU31">
        <v>0</v>
      </c>
      <c r="AV31">
        <v>0</v>
      </c>
      <c r="AW31" t="s">
        <v>112</v>
      </c>
      <c r="AX31" t="s">
        <v>112</v>
      </c>
      <c r="AY31">
        <v>0</v>
      </c>
      <c r="AZ31" t="s">
        <v>112</v>
      </c>
      <c r="BA31">
        <v>0</v>
      </c>
      <c r="BB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0.8</v>
      </c>
      <c r="DC31">
        <v>0</v>
      </c>
      <c r="DD31">
        <v>0</v>
      </c>
      <c r="DE31">
        <v>0</v>
      </c>
      <c r="DF31">
        <v>0</v>
      </c>
      <c r="DG31" t="s">
        <v>112</v>
      </c>
      <c r="DH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 t="s">
        <v>112</v>
      </c>
      <c r="DR31">
        <v>0</v>
      </c>
      <c r="DS31">
        <v>0</v>
      </c>
      <c r="DT31">
        <v>0</v>
      </c>
      <c r="DU31">
        <v>0</v>
      </c>
      <c r="DV31">
        <v>0</v>
      </c>
      <c r="DW31" t="s">
        <v>112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V31">
        <v>-1</v>
      </c>
      <c r="EW31">
        <v>0</v>
      </c>
      <c r="EX31">
        <v>0</v>
      </c>
      <c r="EY31">
        <v>0</v>
      </c>
      <c r="EZ31">
        <v>0</v>
      </c>
      <c r="FA31" t="s">
        <v>112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J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Z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M31">
        <v>0</v>
      </c>
      <c r="HN31" t="s">
        <v>112</v>
      </c>
      <c r="HO31">
        <v>0</v>
      </c>
      <c r="HP31">
        <v>0</v>
      </c>
      <c r="HQ31">
        <v>0</v>
      </c>
      <c r="HR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</row>
    <row r="32" spans="1:233" x14ac:dyDescent="0.2">
      <c r="A32" t="s">
        <v>142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112</v>
      </c>
      <c r="K32">
        <v>-0.5</v>
      </c>
      <c r="L32">
        <v>0</v>
      </c>
      <c r="M32">
        <v>0</v>
      </c>
      <c r="N32">
        <v>0</v>
      </c>
      <c r="O32">
        <v>0</v>
      </c>
      <c r="R32" t="s">
        <v>112</v>
      </c>
      <c r="S32">
        <v>0.5</v>
      </c>
      <c r="T32">
        <v>0</v>
      </c>
      <c r="U32" t="s">
        <v>112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-0.5</v>
      </c>
      <c r="AE32">
        <v>0</v>
      </c>
      <c r="AF32">
        <v>0</v>
      </c>
      <c r="AG32">
        <v>0</v>
      </c>
      <c r="AH32" t="s">
        <v>112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112</v>
      </c>
      <c r="AS32">
        <v>0</v>
      </c>
      <c r="AT32">
        <v>0</v>
      </c>
      <c r="AU32">
        <v>0</v>
      </c>
      <c r="AV32" t="s">
        <v>112</v>
      </c>
      <c r="AW32">
        <v>0</v>
      </c>
      <c r="AX32" t="s">
        <v>112</v>
      </c>
      <c r="AY32" t="s">
        <v>112</v>
      </c>
      <c r="AZ32">
        <v>0</v>
      </c>
      <c r="BA32">
        <v>0</v>
      </c>
      <c r="BB32">
        <v>0</v>
      </c>
      <c r="BE32">
        <v>0</v>
      </c>
      <c r="BF32">
        <v>0</v>
      </c>
      <c r="BG32">
        <v>0</v>
      </c>
      <c r="BH32" t="s">
        <v>112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0.8</v>
      </c>
      <c r="DC32" t="s">
        <v>112</v>
      </c>
      <c r="DD32">
        <v>0</v>
      </c>
      <c r="DE32">
        <v>0</v>
      </c>
      <c r="DF32">
        <v>0</v>
      </c>
      <c r="DG32">
        <v>0</v>
      </c>
      <c r="DH32" t="s">
        <v>112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V32">
        <v>0.8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J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Z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I32">
        <v>0</v>
      </c>
      <c r="GJ32">
        <v>0</v>
      </c>
      <c r="GK32" t="s">
        <v>112</v>
      </c>
      <c r="GL32">
        <v>0</v>
      </c>
      <c r="GM32">
        <v>0</v>
      </c>
      <c r="GN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X32" t="s">
        <v>112</v>
      </c>
      <c r="GY32">
        <v>0</v>
      </c>
      <c r="GZ32">
        <v>0</v>
      </c>
      <c r="HA32">
        <v>0</v>
      </c>
      <c r="HB32">
        <v>0</v>
      </c>
      <c r="HC32">
        <v>0</v>
      </c>
      <c r="HE32" t="s">
        <v>112</v>
      </c>
      <c r="HF32">
        <v>0</v>
      </c>
      <c r="HG32">
        <v>0</v>
      </c>
      <c r="HH32">
        <v>0</v>
      </c>
      <c r="HI32">
        <v>0</v>
      </c>
      <c r="HJ32">
        <v>0</v>
      </c>
      <c r="HM32">
        <v>0</v>
      </c>
      <c r="HN32" t="s">
        <v>112</v>
      </c>
      <c r="HO32">
        <v>0</v>
      </c>
      <c r="HP32">
        <v>0</v>
      </c>
      <c r="HQ32">
        <v>0</v>
      </c>
      <c r="HR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</row>
    <row r="33" spans="1:233" x14ac:dyDescent="0.2">
      <c r="A33" t="s">
        <v>143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U33" t="s">
        <v>112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0.8</v>
      </c>
      <c r="DC33">
        <v>0</v>
      </c>
      <c r="DD33">
        <v>0</v>
      </c>
      <c r="DE33">
        <v>0</v>
      </c>
      <c r="DF33">
        <v>0</v>
      </c>
      <c r="DG33" t="s">
        <v>112</v>
      </c>
      <c r="DH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Y33">
        <v>0</v>
      </c>
      <c r="DZ33">
        <v>0</v>
      </c>
      <c r="EA33">
        <v>0</v>
      </c>
      <c r="EB33">
        <v>0</v>
      </c>
      <c r="EC33" t="s">
        <v>112</v>
      </c>
      <c r="ED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J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Z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</row>
    <row r="34" spans="1:233" x14ac:dyDescent="0.2">
      <c r="A34" t="s">
        <v>144</v>
      </c>
      <c r="C34" t="s">
        <v>112</v>
      </c>
      <c r="D34" t="s">
        <v>112</v>
      </c>
      <c r="E34" t="s">
        <v>112</v>
      </c>
      <c r="F34" t="s">
        <v>112</v>
      </c>
      <c r="G34" t="s">
        <v>112</v>
      </c>
      <c r="H34" t="s">
        <v>112</v>
      </c>
      <c r="I34" t="s">
        <v>112</v>
      </c>
      <c r="J34" t="s">
        <v>112</v>
      </c>
      <c r="K34" t="s">
        <v>112</v>
      </c>
      <c r="L34" t="s">
        <v>112</v>
      </c>
      <c r="M34" t="s">
        <v>112</v>
      </c>
      <c r="N34" t="s">
        <v>112</v>
      </c>
      <c r="O34" t="s">
        <v>112</v>
      </c>
      <c r="R34" t="s">
        <v>112</v>
      </c>
      <c r="S34">
        <v>0.8</v>
      </c>
      <c r="T34" t="s">
        <v>112</v>
      </c>
      <c r="U34" t="s">
        <v>112</v>
      </c>
      <c r="V34" t="s">
        <v>112</v>
      </c>
      <c r="W34" t="s">
        <v>112</v>
      </c>
      <c r="X34" t="s">
        <v>112</v>
      </c>
      <c r="Y34" t="s">
        <v>112</v>
      </c>
      <c r="Z34" t="s">
        <v>112</v>
      </c>
      <c r="AA34" t="s">
        <v>112</v>
      </c>
      <c r="AB34" t="s">
        <v>112</v>
      </c>
      <c r="AE34" t="s">
        <v>112</v>
      </c>
      <c r="AF34" t="s">
        <v>112</v>
      </c>
      <c r="AG34" t="s">
        <v>112</v>
      </c>
      <c r="AH34" t="s">
        <v>112</v>
      </c>
      <c r="AI34" t="s">
        <v>112</v>
      </c>
      <c r="AJ34" t="s">
        <v>112</v>
      </c>
      <c r="AK34" t="s">
        <v>112</v>
      </c>
      <c r="AL34" t="s">
        <v>112</v>
      </c>
      <c r="AM34" t="s">
        <v>112</v>
      </c>
      <c r="AN34" t="s">
        <v>112</v>
      </c>
      <c r="AO34" t="s">
        <v>112</v>
      </c>
      <c r="AP34" t="s">
        <v>112</v>
      </c>
      <c r="AS34" t="s">
        <v>112</v>
      </c>
      <c r="AT34" t="s">
        <v>112</v>
      </c>
      <c r="AU34" t="s">
        <v>112</v>
      </c>
      <c r="AV34" t="s">
        <v>112</v>
      </c>
      <c r="AW34" t="s">
        <v>112</v>
      </c>
      <c r="AX34" t="s">
        <v>112</v>
      </c>
      <c r="AY34" t="s">
        <v>112</v>
      </c>
      <c r="AZ34" t="s">
        <v>112</v>
      </c>
      <c r="BA34" t="s">
        <v>112</v>
      </c>
      <c r="BB34" t="s">
        <v>112</v>
      </c>
      <c r="BE34" t="s">
        <v>112</v>
      </c>
      <c r="BF34" t="s">
        <v>112</v>
      </c>
      <c r="BG34" t="s">
        <v>112</v>
      </c>
      <c r="BH34" t="s">
        <v>112</v>
      </c>
      <c r="BI34" t="s">
        <v>112</v>
      </c>
      <c r="BJ34" t="s">
        <v>112</v>
      </c>
      <c r="BK34" t="s">
        <v>112</v>
      </c>
      <c r="BL34" t="s">
        <v>112</v>
      </c>
      <c r="BM34" t="s">
        <v>112</v>
      </c>
      <c r="BN34" t="s">
        <v>112</v>
      </c>
      <c r="BO34" t="s">
        <v>112</v>
      </c>
      <c r="BP34" t="s">
        <v>112</v>
      </c>
      <c r="BS34" t="s">
        <v>112</v>
      </c>
      <c r="BT34" t="s">
        <v>112</v>
      </c>
      <c r="BU34" t="s">
        <v>112</v>
      </c>
      <c r="BV34" t="s">
        <v>112</v>
      </c>
      <c r="BW34" t="s">
        <v>112</v>
      </c>
      <c r="BX34" t="s">
        <v>112</v>
      </c>
      <c r="BY34">
        <v>0.8</v>
      </c>
      <c r="BZ34" t="s">
        <v>112</v>
      </c>
      <c r="CA34" t="s">
        <v>112</v>
      </c>
      <c r="CB34" t="s">
        <v>112</v>
      </c>
      <c r="CC34" t="s">
        <v>112</v>
      </c>
      <c r="CF34" t="s">
        <v>112</v>
      </c>
      <c r="CG34">
        <v>0.8</v>
      </c>
      <c r="CH34" t="s">
        <v>112</v>
      </c>
      <c r="CI34" t="s">
        <v>112</v>
      </c>
      <c r="CJ34" t="s">
        <v>112</v>
      </c>
      <c r="CK34" t="s">
        <v>112</v>
      </c>
      <c r="CL34" t="s">
        <v>112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0.8</v>
      </c>
      <c r="DC34">
        <v>0.8</v>
      </c>
      <c r="DD34" t="s">
        <v>112</v>
      </c>
      <c r="DE34">
        <v>0</v>
      </c>
      <c r="DF34">
        <v>0</v>
      </c>
      <c r="DG34" t="s">
        <v>112</v>
      </c>
      <c r="DH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 t="s">
        <v>112</v>
      </c>
      <c r="DR34" t="s">
        <v>112</v>
      </c>
      <c r="DS34" t="s">
        <v>112</v>
      </c>
      <c r="DT34" t="s">
        <v>112</v>
      </c>
      <c r="DU34" t="s">
        <v>112</v>
      </c>
      <c r="DV34" t="s">
        <v>112</v>
      </c>
      <c r="DW34" t="s">
        <v>112</v>
      </c>
      <c r="DY34" t="s">
        <v>112</v>
      </c>
      <c r="DZ34" t="s">
        <v>112</v>
      </c>
      <c r="EA34" t="s">
        <v>112</v>
      </c>
      <c r="EB34" t="s">
        <v>112</v>
      </c>
      <c r="EC34" t="s">
        <v>112</v>
      </c>
      <c r="ED34" t="s">
        <v>112</v>
      </c>
      <c r="EG34">
        <v>0.8</v>
      </c>
      <c r="EH34">
        <v>0</v>
      </c>
      <c r="EI34">
        <v>0</v>
      </c>
      <c r="EJ34">
        <v>0</v>
      </c>
      <c r="EK34">
        <v>0</v>
      </c>
      <c r="EL34">
        <v>0</v>
      </c>
      <c r="EN34">
        <v>0</v>
      </c>
      <c r="EO34">
        <v>0</v>
      </c>
      <c r="EP34" t="s">
        <v>112</v>
      </c>
      <c r="EQ34">
        <v>0</v>
      </c>
      <c r="ER34">
        <v>0</v>
      </c>
      <c r="ES34">
        <v>0</v>
      </c>
      <c r="EV34" t="s">
        <v>112</v>
      </c>
      <c r="EW34" t="s">
        <v>112</v>
      </c>
      <c r="EX34" t="s">
        <v>112</v>
      </c>
      <c r="EY34" t="s">
        <v>112</v>
      </c>
      <c r="EZ34" t="s">
        <v>112</v>
      </c>
      <c r="FA34" t="s">
        <v>112</v>
      </c>
      <c r="FB34" t="s">
        <v>112</v>
      </c>
      <c r="FC34" t="s">
        <v>112</v>
      </c>
      <c r="FD34" t="s">
        <v>112</v>
      </c>
      <c r="FE34" t="s">
        <v>112</v>
      </c>
      <c r="FF34" t="s">
        <v>112</v>
      </c>
      <c r="FG34" t="s">
        <v>112</v>
      </c>
      <c r="FJ34" t="s">
        <v>112</v>
      </c>
      <c r="FL34" t="s">
        <v>112</v>
      </c>
      <c r="FM34" t="s">
        <v>112</v>
      </c>
      <c r="FN34" t="s">
        <v>112</v>
      </c>
      <c r="FO34" t="s">
        <v>112</v>
      </c>
      <c r="FP34" t="s">
        <v>112</v>
      </c>
      <c r="FR34" t="s">
        <v>112</v>
      </c>
      <c r="FS34" t="s">
        <v>112</v>
      </c>
      <c r="FT34" t="s">
        <v>112</v>
      </c>
      <c r="FU34" t="s">
        <v>112</v>
      </c>
      <c r="FV34" t="s">
        <v>112</v>
      </c>
      <c r="FW34" t="s">
        <v>112</v>
      </c>
      <c r="FZ34" t="s">
        <v>112</v>
      </c>
      <c r="GB34" t="s">
        <v>112</v>
      </c>
      <c r="GC34" t="s">
        <v>112</v>
      </c>
      <c r="GD34" t="s">
        <v>112</v>
      </c>
      <c r="GE34" t="s">
        <v>112</v>
      </c>
      <c r="GF34" t="s">
        <v>112</v>
      </c>
      <c r="GG34" t="s">
        <v>112</v>
      </c>
      <c r="GI34" t="s">
        <v>112</v>
      </c>
      <c r="GJ34" t="s">
        <v>112</v>
      </c>
      <c r="GK34" t="s">
        <v>112</v>
      </c>
      <c r="GL34" t="s">
        <v>112</v>
      </c>
      <c r="GM34" t="s">
        <v>112</v>
      </c>
      <c r="GN34" t="s">
        <v>112</v>
      </c>
      <c r="GQ34" t="s">
        <v>112</v>
      </c>
      <c r="GR34" t="s">
        <v>112</v>
      </c>
      <c r="GS34" t="s">
        <v>112</v>
      </c>
      <c r="GT34" t="s">
        <v>112</v>
      </c>
      <c r="GU34" t="s">
        <v>112</v>
      </c>
      <c r="GV34" t="s">
        <v>112</v>
      </c>
      <c r="GX34" t="s">
        <v>112</v>
      </c>
      <c r="GY34" t="s">
        <v>112</v>
      </c>
      <c r="GZ34" t="s">
        <v>112</v>
      </c>
      <c r="HA34" t="s">
        <v>112</v>
      </c>
      <c r="HB34" t="s">
        <v>112</v>
      </c>
      <c r="HC34" t="s">
        <v>112</v>
      </c>
      <c r="HE34" t="s">
        <v>112</v>
      </c>
      <c r="HF34" t="s">
        <v>112</v>
      </c>
      <c r="HG34" t="s">
        <v>112</v>
      </c>
      <c r="HH34" t="s">
        <v>112</v>
      </c>
      <c r="HI34" t="s">
        <v>112</v>
      </c>
      <c r="HJ34" t="s">
        <v>112</v>
      </c>
      <c r="HM34" t="s">
        <v>112</v>
      </c>
      <c r="HN34" t="s">
        <v>112</v>
      </c>
      <c r="HO34" t="s">
        <v>112</v>
      </c>
      <c r="HP34" t="s">
        <v>112</v>
      </c>
      <c r="HQ34" t="s">
        <v>112</v>
      </c>
      <c r="HR34" t="s">
        <v>112</v>
      </c>
      <c r="HT34" t="s">
        <v>112</v>
      </c>
      <c r="HU34" t="s">
        <v>112</v>
      </c>
      <c r="HV34" t="s">
        <v>112</v>
      </c>
      <c r="HW34" t="s">
        <v>112</v>
      </c>
      <c r="HX34" t="s">
        <v>112</v>
      </c>
      <c r="HY34" t="s">
        <v>112</v>
      </c>
    </row>
    <row r="35" spans="1:233" x14ac:dyDescent="0.2">
      <c r="A35" t="s">
        <v>145</v>
      </c>
      <c r="C35">
        <v>-0.5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112</v>
      </c>
      <c r="K35">
        <v>0</v>
      </c>
      <c r="L35">
        <v>0</v>
      </c>
      <c r="M35">
        <v>1</v>
      </c>
      <c r="N35">
        <v>0</v>
      </c>
      <c r="O35">
        <v>0</v>
      </c>
      <c r="R35">
        <v>0</v>
      </c>
      <c r="S35">
        <v>0</v>
      </c>
      <c r="T35" t="s">
        <v>112</v>
      </c>
      <c r="U35">
        <v>0</v>
      </c>
      <c r="V35" t="s">
        <v>112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E35">
        <v>0</v>
      </c>
      <c r="AF35">
        <v>0</v>
      </c>
      <c r="AG35">
        <v>0</v>
      </c>
      <c r="AH35">
        <v>0.5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S35">
        <v>0</v>
      </c>
      <c r="AT35">
        <v>0.8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E35">
        <v>0</v>
      </c>
      <c r="BF35">
        <v>0</v>
      </c>
      <c r="BG35">
        <v>0</v>
      </c>
      <c r="BH35">
        <v>0</v>
      </c>
      <c r="BI35">
        <v>0.5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-0.5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U35">
        <v>0</v>
      </c>
      <c r="CV35">
        <v>0</v>
      </c>
      <c r="CW35">
        <v>0.8</v>
      </c>
      <c r="CX35">
        <v>0</v>
      </c>
      <c r="CY35">
        <v>0</v>
      </c>
      <c r="CZ35">
        <v>0</v>
      </c>
      <c r="DA35">
        <v>0.8</v>
      </c>
      <c r="DC35">
        <v>0</v>
      </c>
      <c r="DD35">
        <v>0</v>
      </c>
      <c r="DE35">
        <v>0</v>
      </c>
      <c r="DF35">
        <v>0</v>
      </c>
      <c r="DG35" t="s">
        <v>112</v>
      </c>
      <c r="DH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R35">
        <v>0.5</v>
      </c>
      <c r="DS35">
        <v>0</v>
      </c>
      <c r="DT35">
        <v>0</v>
      </c>
      <c r="DU35">
        <v>0</v>
      </c>
      <c r="DV35">
        <v>0</v>
      </c>
      <c r="DW35">
        <v>0</v>
      </c>
      <c r="DY35">
        <v>0.5</v>
      </c>
      <c r="DZ35">
        <v>0.5</v>
      </c>
      <c r="EA35">
        <v>0</v>
      </c>
      <c r="EB35" t="s">
        <v>112</v>
      </c>
      <c r="EC35">
        <v>0</v>
      </c>
      <c r="ED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 t="s">
        <v>112</v>
      </c>
      <c r="EN35">
        <v>1</v>
      </c>
      <c r="EO35">
        <v>1</v>
      </c>
      <c r="EP35">
        <v>0.5</v>
      </c>
      <c r="EQ35">
        <v>0.8</v>
      </c>
      <c r="ER35">
        <v>0</v>
      </c>
      <c r="ES35">
        <v>0</v>
      </c>
      <c r="EV35">
        <v>-1</v>
      </c>
      <c r="EW35">
        <v>0</v>
      </c>
      <c r="EX35">
        <v>0</v>
      </c>
      <c r="EY35">
        <v>0.8</v>
      </c>
      <c r="EZ35">
        <v>0</v>
      </c>
      <c r="FA35">
        <v>1</v>
      </c>
      <c r="FB35">
        <v>0.5</v>
      </c>
      <c r="FC35">
        <v>0</v>
      </c>
      <c r="FD35">
        <v>0</v>
      </c>
      <c r="FE35">
        <v>0</v>
      </c>
      <c r="FF35">
        <v>0.5</v>
      </c>
      <c r="FG35">
        <v>0</v>
      </c>
      <c r="FJ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R35">
        <v>0</v>
      </c>
      <c r="FS35">
        <v>0</v>
      </c>
      <c r="FT35">
        <v>1</v>
      </c>
      <c r="FU35">
        <v>0</v>
      </c>
      <c r="FV35">
        <v>0.5</v>
      </c>
      <c r="FW35">
        <v>0</v>
      </c>
      <c r="FZ35">
        <v>0</v>
      </c>
      <c r="GB35">
        <v>0</v>
      </c>
      <c r="GC35">
        <v>0.8</v>
      </c>
      <c r="GD35">
        <v>0</v>
      </c>
      <c r="GE35">
        <v>0</v>
      </c>
      <c r="GF35">
        <v>0</v>
      </c>
      <c r="GG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Q35">
        <v>0</v>
      </c>
      <c r="GR35">
        <v>0</v>
      </c>
      <c r="GS35">
        <v>0</v>
      </c>
      <c r="GT35">
        <v>0.8</v>
      </c>
      <c r="GU35">
        <v>0</v>
      </c>
      <c r="GV35">
        <v>0</v>
      </c>
      <c r="GX35">
        <v>0.5</v>
      </c>
      <c r="GY35">
        <v>0</v>
      </c>
      <c r="GZ35">
        <v>0</v>
      </c>
      <c r="HA35">
        <v>0</v>
      </c>
      <c r="HB35">
        <v>0</v>
      </c>
      <c r="HC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0.5</v>
      </c>
      <c r="HM35">
        <v>0</v>
      </c>
      <c r="HN35">
        <v>0.5</v>
      </c>
      <c r="HO35">
        <v>0</v>
      </c>
      <c r="HP35">
        <v>0</v>
      </c>
      <c r="HQ35">
        <v>0</v>
      </c>
      <c r="HR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</row>
    <row r="36" spans="1:233" x14ac:dyDescent="0.2">
      <c r="A36" t="s">
        <v>146</v>
      </c>
      <c r="C36">
        <v>-1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R36">
        <v>0</v>
      </c>
      <c r="S36">
        <v>0</v>
      </c>
      <c r="T36">
        <v>0.5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E36">
        <v>0</v>
      </c>
      <c r="AF36">
        <v>1</v>
      </c>
      <c r="AG36">
        <v>0</v>
      </c>
      <c r="AH36">
        <v>-1</v>
      </c>
      <c r="AI36">
        <v>0.5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S36">
        <v>0.5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0.5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-1</v>
      </c>
      <c r="CC36">
        <v>-1</v>
      </c>
      <c r="CF36">
        <v>-1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U36">
        <v>0.5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0.8</v>
      </c>
      <c r="DC36">
        <v>0</v>
      </c>
      <c r="DD36">
        <v>0.8</v>
      </c>
      <c r="DE36">
        <v>0</v>
      </c>
      <c r="DF36">
        <v>0</v>
      </c>
      <c r="DG36">
        <v>0</v>
      </c>
      <c r="DH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Y36">
        <v>0</v>
      </c>
      <c r="DZ36">
        <v>0</v>
      </c>
      <c r="EA36">
        <v>0</v>
      </c>
      <c r="EB36" t="s">
        <v>112</v>
      </c>
      <c r="EC36">
        <v>0</v>
      </c>
      <c r="ED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0.8</v>
      </c>
      <c r="EN36">
        <v>1</v>
      </c>
      <c r="EO36">
        <v>-1</v>
      </c>
      <c r="EP36">
        <v>0</v>
      </c>
      <c r="EQ36">
        <v>1</v>
      </c>
      <c r="ER36">
        <v>0</v>
      </c>
      <c r="ES36">
        <v>0</v>
      </c>
      <c r="EV36">
        <v>-1</v>
      </c>
      <c r="EW36">
        <v>0</v>
      </c>
      <c r="EX36">
        <v>0</v>
      </c>
      <c r="EY36">
        <v>-1</v>
      </c>
      <c r="EZ36">
        <v>0</v>
      </c>
      <c r="FA36">
        <v>1</v>
      </c>
      <c r="FB36">
        <v>1</v>
      </c>
      <c r="FC36">
        <v>1</v>
      </c>
      <c r="FD36">
        <v>0</v>
      </c>
      <c r="FE36">
        <v>0</v>
      </c>
      <c r="FF36">
        <v>1</v>
      </c>
      <c r="FG36">
        <v>0</v>
      </c>
      <c r="FJ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R36">
        <v>0</v>
      </c>
      <c r="FS36">
        <v>0</v>
      </c>
      <c r="FT36">
        <v>1</v>
      </c>
      <c r="FU36">
        <v>1</v>
      </c>
      <c r="FV36">
        <v>-1</v>
      </c>
      <c r="FW36">
        <v>0</v>
      </c>
      <c r="FZ36">
        <v>-1</v>
      </c>
      <c r="GB36">
        <v>-1</v>
      </c>
      <c r="GC36">
        <v>-1</v>
      </c>
      <c r="GD36">
        <v>0</v>
      </c>
      <c r="GE36">
        <v>0</v>
      </c>
      <c r="GF36">
        <v>0</v>
      </c>
      <c r="GG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Q36">
        <v>-1</v>
      </c>
      <c r="GR36">
        <v>0</v>
      </c>
      <c r="GS36">
        <v>0</v>
      </c>
      <c r="GT36">
        <v>1</v>
      </c>
      <c r="GU36">
        <v>0</v>
      </c>
      <c r="GV36">
        <v>0</v>
      </c>
      <c r="GX36">
        <v>-1</v>
      </c>
      <c r="GY36">
        <v>0</v>
      </c>
      <c r="GZ36">
        <v>-1</v>
      </c>
      <c r="HA36">
        <v>0</v>
      </c>
      <c r="HB36">
        <v>0</v>
      </c>
      <c r="HC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M36">
        <v>0</v>
      </c>
      <c r="HN36">
        <v>0</v>
      </c>
      <c r="HO36">
        <v>0.5</v>
      </c>
      <c r="HP36">
        <v>0</v>
      </c>
      <c r="HQ36">
        <v>-1</v>
      </c>
      <c r="HR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</row>
    <row r="37" spans="1:233" x14ac:dyDescent="0.2">
      <c r="A37" t="s">
        <v>147</v>
      </c>
      <c r="C37" t="s">
        <v>112</v>
      </c>
      <c r="D37" t="s">
        <v>112</v>
      </c>
      <c r="E37">
        <v>0</v>
      </c>
      <c r="F37">
        <v>0.8</v>
      </c>
      <c r="G37" t="s">
        <v>112</v>
      </c>
      <c r="H37">
        <v>0</v>
      </c>
      <c r="I37">
        <v>0</v>
      </c>
      <c r="J37">
        <v>0.8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112</v>
      </c>
      <c r="AE37" t="s">
        <v>112</v>
      </c>
      <c r="AF37" t="s">
        <v>112</v>
      </c>
      <c r="AG37" t="s">
        <v>112</v>
      </c>
      <c r="AH37" t="s">
        <v>112</v>
      </c>
      <c r="AI37" t="s">
        <v>112</v>
      </c>
      <c r="AJ37" t="s">
        <v>112</v>
      </c>
      <c r="AK37" t="s">
        <v>112</v>
      </c>
      <c r="AL37" t="s">
        <v>112</v>
      </c>
      <c r="AM37" t="s">
        <v>112</v>
      </c>
      <c r="AN37" t="s">
        <v>112</v>
      </c>
      <c r="AO37" t="s">
        <v>112</v>
      </c>
      <c r="AP37" t="s">
        <v>112</v>
      </c>
      <c r="AS37">
        <v>0</v>
      </c>
      <c r="AT37">
        <v>0</v>
      </c>
      <c r="AU37" t="s">
        <v>112</v>
      </c>
      <c r="AV37" t="s">
        <v>112</v>
      </c>
      <c r="AW37">
        <v>0</v>
      </c>
      <c r="AX37" t="s">
        <v>112</v>
      </c>
      <c r="AY37">
        <v>0</v>
      </c>
      <c r="AZ37" t="s">
        <v>112</v>
      </c>
      <c r="BA37">
        <v>0</v>
      </c>
      <c r="BB37">
        <v>0</v>
      </c>
      <c r="BE37">
        <v>0</v>
      </c>
      <c r="BF37">
        <v>0</v>
      </c>
      <c r="BG37" t="s">
        <v>112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F37">
        <v>0</v>
      </c>
      <c r="CG37" t="s">
        <v>112</v>
      </c>
      <c r="CH37" t="s">
        <v>112</v>
      </c>
      <c r="CI37">
        <v>0</v>
      </c>
      <c r="CJ37">
        <v>0</v>
      </c>
      <c r="CK37">
        <v>0</v>
      </c>
      <c r="CL37">
        <v>0.8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0.8</v>
      </c>
      <c r="DC37">
        <v>0</v>
      </c>
      <c r="DD37" t="s">
        <v>112</v>
      </c>
      <c r="DE37">
        <v>0</v>
      </c>
      <c r="DF37">
        <v>0</v>
      </c>
      <c r="DG37" t="s">
        <v>112</v>
      </c>
      <c r="DH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 t="s">
        <v>112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V37">
        <v>-0.5</v>
      </c>
      <c r="EW37">
        <v>0</v>
      </c>
      <c r="EX37">
        <v>0</v>
      </c>
      <c r="EY37">
        <v>0</v>
      </c>
      <c r="EZ37">
        <v>0</v>
      </c>
      <c r="FA37">
        <v>0</v>
      </c>
      <c r="FB37" t="s">
        <v>112</v>
      </c>
      <c r="FC37" t="s">
        <v>112</v>
      </c>
      <c r="FD37">
        <v>0</v>
      </c>
      <c r="FE37" t="s">
        <v>112</v>
      </c>
      <c r="FF37" t="s">
        <v>112</v>
      </c>
      <c r="FG37" t="s">
        <v>112</v>
      </c>
      <c r="FJ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Z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I37">
        <v>0</v>
      </c>
      <c r="GJ37">
        <v>0</v>
      </c>
      <c r="GK37" t="s">
        <v>112</v>
      </c>
      <c r="GL37">
        <v>0</v>
      </c>
      <c r="GM37">
        <v>0</v>
      </c>
      <c r="GN37">
        <v>0</v>
      </c>
      <c r="GQ37">
        <v>0</v>
      </c>
      <c r="GR37">
        <v>0</v>
      </c>
      <c r="GS37" t="s">
        <v>112</v>
      </c>
      <c r="GT37">
        <v>0</v>
      </c>
      <c r="GU37">
        <v>0</v>
      </c>
      <c r="GV37">
        <v>0</v>
      </c>
      <c r="GX37">
        <v>0</v>
      </c>
      <c r="GY37">
        <v>0</v>
      </c>
      <c r="GZ37" t="s">
        <v>112</v>
      </c>
      <c r="HA37" t="s">
        <v>112</v>
      </c>
      <c r="HB37">
        <v>0</v>
      </c>
      <c r="HC37">
        <v>0</v>
      </c>
      <c r="HE37" t="s">
        <v>112</v>
      </c>
      <c r="HF37">
        <v>0</v>
      </c>
      <c r="HG37">
        <v>0</v>
      </c>
      <c r="HH37">
        <v>0</v>
      </c>
      <c r="HI37">
        <v>0</v>
      </c>
      <c r="HJ37" t="s">
        <v>112</v>
      </c>
      <c r="HM37">
        <v>0</v>
      </c>
      <c r="HN37" t="s">
        <v>112</v>
      </c>
      <c r="HO37">
        <v>0</v>
      </c>
      <c r="HP37">
        <v>0</v>
      </c>
      <c r="HQ37">
        <v>0</v>
      </c>
      <c r="HR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</row>
    <row r="38" spans="1:233" x14ac:dyDescent="0.2">
      <c r="A38" t="s">
        <v>148</v>
      </c>
      <c r="C38">
        <v>0.8</v>
      </c>
      <c r="D38">
        <v>1</v>
      </c>
      <c r="E38">
        <v>0.8</v>
      </c>
      <c r="F38">
        <v>1</v>
      </c>
      <c r="G38">
        <v>0.8</v>
      </c>
      <c r="H38">
        <v>1</v>
      </c>
      <c r="I38">
        <v>1</v>
      </c>
      <c r="J38" t="s">
        <v>112</v>
      </c>
      <c r="K38">
        <v>1</v>
      </c>
      <c r="L38">
        <v>1</v>
      </c>
      <c r="M38">
        <v>1</v>
      </c>
      <c r="N38">
        <v>1</v>
      </c>
      <c r="O38">
        <v>1</v>
      </c>
      <c r="R38">
        <v>0.8</v>
      </c>
      <c r="S38">
        <v>-0.5</v>
      </c>
      <c r="T38">
        <v>0.5</v>
      </c>
      <c r="U38">
        <v>1</v>
      </c>
      <c r="V38">
        <v>1</v>
      </c>
      <c r="W38">
        <v>1</v>
      </c>
      <c r="X38">
        <v>1</v>
      </c>
      <c r="Y38">
        <v>0.5</v>
      </c>
      <c r="Z38">
        <v>1</v>
      </c>
      <c r="AA38">
        <v>1</v>
      </c>
      <c r="AB38">
        <v>0.8</v>
      </c>
      <c r="AE38">
        <v>1</v>
      </c>
      <c r="AF38">
        <v>1</v>
      </c>
      <c r="AG38">
        <v>0.5</v>
      </c>
      <c r="AH38">
        <v>1</v>
      </c>
      <c r="AI38">
        <v>0.8</v>
      </c>
      <c r="AJ38">
        <v>1</v>
      </c>
      <c r="AK38">
        <v>1</v>
      </c>
      <c r="AL38">
        <v>1</v>
      </c>
      <c r="AM38">
        <v>0.8</v>
      </c>
      <c r="AN38">
        <v>1</v>
      </c>
      <c r="AO38">
        <v>1</v>
      </c>
      <c r="AP38">
        <v>1</v>
      </c>
      <c r="AS38">
        <v>1</v>
      </c>
      <c r="AT38">
        <v>1</v>
      </c>
      <c r="AU38">
        <v>1</v>
      </c>
      <c r="AV38">
        <v>1</v>
      </c>
      <c r="AW38" t="s">
        <v>112</v>
      </c>
      <c r="AX38">
        <v>1</v>
      </c>
      <c r="AY38">
        <v>1</v>
      </c>
      <c r="AZ38">
        <v>0.5</v>
      </c>
      <c r="BA38">
        <v>1</v>
      </c>
      <c r="BB38">
        <v>1</v>
      </c>
      <c r="BE38">
        <v>1</v>
      </c>
      <c r="BF38">
        <v>-0.5</v>
      </c>
      <c r="BG38">
        <v>1</v>
      </c>
      <c r="BH38">
        <v>0.8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0.8</v>
      </c>
      <c r="BO38">
        <v>0.5</v>
      </c>
      <c r="BP38">
        <v>0.8</v>
      </c>
      <c r="BS38">
        <v>1</v>
      </c>
      <c r="BT38">
        <v>1</v>
      </c>
      <c r="BU38">
        <v>1</v>
      </c>
      <c r="BV38">
        <v>0.8</v>
      </c>
      <c r="BW38">
        <v>1</v>
      </c>
      <c r="BX38">
        <v>1</v>
      </c>
      <c r="BY38">
        <v>0.8</v>
      </c>
      <c r="BZ38">
        <v>1</v>
      </c>
      <c r="CA38">
        <v>1</v>
      </c>
      <c r="CB38">
        <v>1</v>
      </c>
      <c r="CC38">
        <v>1</v>
      </c>
      <c r="CF38">
        <v>1</v>
      </c>
      <c r="CG38" t="s">
        <v>112</v>
      </c>
      <c r="CH38">
        <v>1</v>
      </c>
      <c r="CI38">
        <v>1</v>
      </c>
      <c r="CJ38">
        <v>1</v>
      </c>
      <c r="CK38">
        <v>1</v>
      </c>
      <c r="CL38">
        <v>0.8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0.5</v>
      </c>
      <c r="DD38">
        <v>1</v>
      </c>
      <c r="DE38">
        <v>1</v>
      </c>
      <c r="DF38">
        <v>0.5</v>
      </c>
      <c r="DG38">
        <v>1</v>
      </c>
      <c r="DH38">
        <v>1</v>
      </c>
      <c r="DJ38">
        <v>-0.5</v>
      </c>
      <c r="DK38">
        <v>1</v>
      </c>
      <c r="DL38">
        <v>1</v>
      </c>
      <c r="DM38">
        <v>1</v>
      </c>
      <c r="DN38">
        <v>1</v>
      </c>
      <c r="DO38">
        <v>1</v>
      </c>
      <c r="DR38">
        <v>1</v>
      </c>
      <c r="DS38">
        <v>1</v>
      </c>
      <c r="DT38">
        <v>1</v>
      </c>
      <c r="DU38">
        <v>0.8</v>
      </c>
      <c r="DV38">
        <v>1</v>
      </c>
      <c r="DW38">
        <v>1</v>
      </c>
      <c r="DY38">
        <v>1</v>
      </c>
      <c r="DZ38">
        <v>1</v>
      </c>
      <c r="EA38">
        <v>1</v>
      </c>
      <c r="EB38">
        <v>0.8</v>
      </c>
      <c r="EC38" t="s">
        <v>112</v>
      </c>
      <c r="ED38">
        <v>0.8</v>
      </c>
      <c r="EG38">
        <v>0.5</v>
      </c>
      <c r="EH38">
        <v>0.8</v>
      </c>
      <c r="EI38">
        <v>1</v>
      </c>
      <c r="EJ38">
        <v>0.5</v>
      </c>
      <c r="EK38">
        <v>1</v>
      </c>
      <c r="EL38">
        <v>1</v>
      </c>
      <c r="EN38">
        <v>1</v>
      </c>
      <c r="EO38">
        <v>1</v>
      </c>
      <c r="EP38">
        <v>1</v>
      </c>
      <c r="EQ38">
        <v>1</v>
      </c>
      <c r="ER38">
        <v>0.5</v>
      </c>
      <c r="ES38">
        <v>0.8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J38">
        <v>1</v>
      </c>
      <c r="FL38">
        <v>1</v>
      </c>
      <c r="FM38">
        <v>1</v>
      </c>
      <c r="FN38">
        <v>1</v>
      </c>
      <c r="FO38">
        <v>1</v>
      </c>
      <c r="FP38">
        <v>0.8</v>
      </c>
      <c r="FR38">
        <v>0.5</v>
      </c>
      <c r="FS38" t="s">
        <v>112</v>
      </c>
      <c r="FT38">
        <v>1</v>
      </c>
      <c r="FU38">
        <v>1</v>
      </c>
      <c r="FV38">
        <v>1</v>
      </c>
      <c r="FW38">
        <v>0.8</v>
      </c>
      <c r="FZ38">
        <v>0.5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I38">
        <v>1</v>
      </c>
      <c r="GJ38">
        <v>1</v>
      </c>
      <c r="GK38">
        <v>1</v>
      </c>
      <c r="GL38">
        <v>0.8</v>
      </c>
      <c r="GM38">
        <v>1</v>
      </c>
      <c r="GN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0.5</v>
      </c>
      <c r="GX38" t="s">
        <v>112</v>
      </c>
      <c r="GY38">
        <v>1</v>
      </c>
      <c r="GZ38">
        <v>1</v>
      </c>
      <c r="HA38">
        <v>0</v>
      </c>
      <c r="HB38">
        <v>0.8</v>
      </c>
      <c r="HC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M38">
        <v>0.5</v>
      </c>
      <c r="HN38">
        <v>-0.5</v>
      </c>
      <c r="HO38">
        <v>1</v>
      </c>
      <c r="HP38">
        <v>1</v>
      </c>
      <c r="HQ38">
        <v>1</v>
      </c>
      <c r="HR38">
        <v>1</v>
      </c>
      <c r="HT38">
        <v>1</v>
      </c>
      <c r="HU38">
        <v>1</v>
      </c>
      <c r="HV38">
        <v>0.8</v>
      </c>
      <c r="HW38">
        <v>1</v>
      </c>
      <c r="HX38">
        <v>0.5</v>
      </c>
      <c r="HY38">
        <v>0.5</v>
      </c>
    </row>
    <row r="39" spans="1:233" x14ac:dyDescent="0.2">
      <c r="A39" t="s">
        <v>149</v>
      </c>
      <c r="C39">
        <v>0.5</v>
      </c>
      <c r="D39">
        <v>0</v>
      </c>
      <c r="E39">
        <v>0</v>
      </c>
      <c r="F39">
        <v>0.8</v>
      </c>
      <c r="G39">
        <v>-0.5</v>
      </c>
      <c r="H39">
        <v>0</v>
      </c>
      <c r="I39">
        <v>0.8</v>
      </c>
      <c r="J39" t="s">
        <v>112</v>
      </c>
      <c r="K39">
        <v>0</v>
      </c>
      <c r="L39">
        <v>-1</v>
      </c>
      <c r="M39">
        <v>0.5</v>
      </c>
      <c r="N39">
        <v>0.5</v>
      </c>
      <c r="O39">
        <v>0</v>
      </c>
      <c r="R39">
        <v>0.5</v>
      </c>
      <c r="S39">
        <v>0</v>
      </c>
      <c r="T39">
        <v>0</v>
      </c>
      <c r="U39">
        <v>-0.5</v>
      </c>
      <c r="V39">
        <v>0.5</v>
      </c>
      <c r="W39">
        <v>0</v>
      </c>
      <c r="X39">
        <v>0.5</v>
      </c>
      <c r="Y39">
        <v>-0.5</v>
      </c>
      <c r="Z39">
        <v>0.8</v>
      </c>
      <c r="AA39">
        <v>0.8</v>
      </c>
      <c r="AB39">
        <v>0.5</v>
      </c>
      <c r="AE39">
        <v>0</v>
      </c>
      <c r="AF39">
        <v>-0.5</v>
      </c>
      <c r="AG39">
        <v>0</v>
      </c>
      <c r="AH39">
        <v>-1</v>
      </c>
      <c r="AI39">
        <v>-0.5</v>
      </c>
      <c r="AJ39">
        <v>0.8</v>
      </c>
      <c r="AK39">
        <v>-0.5</v>
      </c>
      <c r="AL39">
        <v>0</v>
      </c>
      <c r="AM39">
        <v>-0.5</v>
      </c>
      <c r="AN39">
        <v>0</v>
      </c>
      <c r="AO39">
        <v>0.5</v>
      </c>
      <c r="AP39">
        <v>0</v>
      </c>
      <c r="AS39">
        <v>1</v>
      </c>
      <c r="AT39">
        <v>-0.5</v>
      </c>
      <c r="AU39">
        <v>0.5</v>
      </c>
      <c r="AV39">
        <v>-0.5</v>
      </c>
      <c r="AW39">
        <v>0</v>
      </c>
      <c r="AX39">
        <v>0</v>
      </c>
      <c r="AY39">
        <v>0</v>
      </c>
      <c r="AZ39">
        <v>0</v>
      </c>
      <c r="BA39">
        <v>0.5</v>
      </c>
      <c r="BB39">
        <v>0.5</v>
      </c>
      <c r="BE39">
        <v>0.5</v>
      </c>
      <c r="BF39">
        <v>-0.5</v>
      </c>
      <c r="BG39">
        <v>0.8</v>
      </c>
      <c r="BH39">
        <v>0.5</v>
      </c>
      <c r="BI39">
        <v>0.8</v>
      </c>
      <c r="BJ39">
        <v>0.5</v>
      </c>
      <c r="BK39">
        <v>0</v>
      </c>
      <c r="BL39">
        <v>0</v>
      </c>
      <c r="BM39">
        <v>1</v>
      </c>
      <c r="BN39">
        <v>0.5</v>
      </c>
      <c r="BO39">
        <v>0</v>
      </c>
      <c r="BP39">
        <v>0.5</v>
      </c>
      <c r="BS39">
        <v>0</v>
      </c>
      <c r="BT39">
        <v>-0.5</v>
      </c>
      <c r="BU39">
        <v>-0.5</v>
      </c>
      <c r="BV39">
        <v>0</v>
      </c>
      <c r="BW39">
        <v>0.5</v>
      </c>
      <c r="BX39">
        <v>0</v>
      </c>
      <c r="BY39">
        <v>0.5</v>
      </c>
      <c r="BZ39">
        <v>0</v>
      </c>
      <c r="CA39">
        <v>0.5</v>
      </c>
      <c r="CB39">
        <v>1</v>
      </c>
      <c r="CC39">
        <v>-1</v>
      </c>
      <c r="CF39">
        <v>0</v>
      </c>
      <c r="CG39" t="s">
        <v>112</v>
      </c>
      <c r="CH39">
        <v>1</v>
      </c>
      <c r="CI39">
        <v>0</v>
      </c>
      <c r="CJ39">
        <v>-0.5</v>
      </c>
      <c r="CK39">
        <v>0.5</v>
      </c>
      <c r="CL39">
        <v>1</v>
      </c>
      <c r="CU39">
        <v>1</v>
      </c>
      <c r="CV39">
        <v>0</v>
      </c>
      <c r="CW39">
        <v>1</v>
      </c>
      <c r="CX39">
        <v>1</v>
      </c>
      <c r="CY39">
        <v>-0.5</v>
      </c>
      <c r="CZ39">
        <v>-0.5</v>
      </c>
      <c r="DA39">
        <v>0.8</v>
      </c>
      <c r="DC39">
        <v>0</v>
      </c>
      <c r="DD39">
        <v>-1</v>
      </c>
      <c r="DE39">
        <v>-1</v>
      </c>
      <c r="DF39">
        <v>0</v>
      </c>
      <c r="DG39" t="s">
        <v>112</v>
      </c>
      <c r="DH39">
        <v>0</v>
      </c>
      <c r="DJ39">
        <v>-1</v>
      </c>
      <c r="DK39">
        <v>0.5</v>
      </c>
      <c r="DL39">
        <v>0.8</v>
      </c>
      <c r="DM39">
        <v>-0.5</v>
      </c>
      <c r="DN39">
        <v>0</v>
      </c>
      <c r="DO39">
        <v>0</v>
      </c>
      <c r="DR39">
        <v>0.5</v>
      </c>
      <c r="DS39">
        <v>0</v>
      </c>
      <c r="DT39">
        <v>0.8</v>
      </c>
      <c r="DU39">
        <v>0.5</v>
      </c>
      <c r="DV39">
        <v>-1</v>
      </c>
      <c r="DW39">
        <v>0</v>
      </c>
      <c r="DY39">
        <v>-0.5</v>
      </c>
      <c r="DZ39">
        <v>1</v>
      </c>
      <c r="EA39">
        <v>-1</v>
      </c>
      <c r="EB39">
        <v>0.5</v>
      </c>
      <c r="EC39" t="s">
        <v>112</v>
      </c>
      <c r="ED39">
        <v>0</v>
      </c>
      <c r="EG39">
        <v>0</v>
      </c>
      <c r="EH39">
        <v>0.5</v>
      </c>
      <c r="EI39">
        <v>-1</v>
      </c>
      <c r="EJ39">
        <v>0</v>
      </c>
      <c r="EK39">
        <v>0.5</v>
      </c>
      <c r="EL39">
        <v>-1</v>
      </c>
      <c r="EN39">
        <v>0</v>
      </c>
      <c r="EO39">
        <v>0.8</v>
      </c>
      <c r="EP39">
        <v>0.8</v>
      </c>
      <c r="EQ39">
        <v>0.5</v>
      </c>
      <c r="ER39">
        <v>0.5</v>
      </c>
      <c r="ES39">
        <v>0</v>
      </c>
      <c r="EV39">
        <v>0.5</v>
      </c>
      <c r="EW39">
        <v>0.8</v>
      </c>
      <c r="EX39">
        <v>1</v>
      </c>
      <c r="EY39">
        <v>0.5</v>
      </c>
      <c r="EZ39">
        <v>0</v>
      </c>
      <c r="FA39">
        <v>1</v>
      </c>
      <c r="FB39">
        <v>0.8</v>
      </c>
      <c r="FC39">
        <v>0</v>
      </c>
      <c r="FD39">
        <v>-1</v>
      </c>
      <c r="FE39">
        <v>1</v>
      </c>
      <c r="FF39">
        <v>0.8</v>
      </c>
      <c r="FG39">
        <v>0.8</v>
      </c>
      <c r="FJ39">
        <v>0.8</v>
      </c>
      <c r="FL39">
        <v>0.8</v>
      </c>
      <c r="FM39">
        <v>0</v>
      </c>
      <c r="FN39">
        <v>0.5</v>
      </c>
      <c r="FO39">
        <v>0.5</v>
      </c>
      <c r="FP39">
        <v>0.8</v>
      </c>
      <c r="FR39">
        <v>0</v>
      </c>
      <c r="FS39" t="s">
        <v>112</v>
      </c>
      <c r="FT39">
        <v>0.8</v>
      </c>
      <c r="FU39">
        <v>0.8</v>
      </c>
      <c r="FV39">
        <v>-0.5</v>
      </c>
      <c r="FW39">
        <v>0.5</v>
      </c>
      <c r="FZ39">
        <v>0</v>
      </c>
      <c r="GB39">
        <v>0.5</v>
      </c>
      <c r="GC39">
        <v>-1</v>
      </c>
      <c r="GD39">
        <v>-0.5</v>
      </c>
      <c r="GE39">
        <v>0</v>
      </c>
      <c r="GF39">
        <v>0.5</v>
      </c>
      <c r="GG39">
        <v>0.5</v>
      </c>
      <c r="GI39">
        <v>0.5</v>
      </c>
      <c r="GJ39">
        <v>0</v>
      </c>
      <c r="GK39">
        <v>0</v>
      </c>
      <c r="GL39">
        <v>0.5</v>
      </c>
      <c r="GM39">
        <v>0.5</v>
      </c>
      <c r="GN39">
        <v>0.5</v>
      </c>
      <c r="GQ39">
        <v>-1</v>
      </c>
      <c r="GR39">
        <v>0</v>
      </c>
      <c r="GS39">
        <v>-0.5</v>
      </c>
      <c r="GT39">
        <v>0</v>
      </c>
      <c r="GU39">
        <v>0</v>
      </c>
      <c r="GV39">
        <v>0</v>
      </c>
      <c r="GX39">
        <v>0.5</v>
      </c>
      <c r="GY39">
        <v>0.8</v>
      </c>
      <c r="GZ39">
        <v>0.8</v>
      </c>
      <c r="HA39">
        <v>-0.5</v>
      </c>
      <c r="HB39">
        <v>0</v>
      </c>
      <c r="HC39">
        <v>0</v>
      </c>
      <c r="HE39">
        <v>0</v>
      </c>
      <c r="HF39">
        <v>0</v>
      </c>
      <c r="HG39">
        <v>0</v>
      </c>
      <c r="HH39">
        <v>-0.5</v>
      </c>
      <c r="HI39">
        <v>-1</v>
      </c>
      <c r="HJ39">
        <v>0.5</v>
      </c>
      <c r="HM39">
        <v>0</v>
      </c>
      <c r="HN39">
        <v>0.5</v>
      </c>
      <c r="HO39">
        <v>0</v>
      </c>
      <c r="HP39">
        <v>0.5</v>
      </c>
      <c r="HQ39">
        <v>0</v>
      </c>
      <c r="HR39">
        <v>-1</v>
      </c>
      <c r="HT39">
        <v>-0.5</v>
      </c>
      <c r="HU39">
        <v>-1</v>
      </c>
      <c r="HV39">
        <v>0</v>
      </c>
      <c r="HW39">
        <v>0.5</v>
      </c>
      <c r="HX39">
        <v>0</v>
      </c>
      <c r="HY39">
        <v>0</v>
      </c>
    </row>
    <row r="40" spans="1:233" x14ac:dyDescent="0.2">
      <c r="A40" t="s">
        <v>150</v>
      </c>
      <c r="C40">
        <v>0.8</v>
      </c>
      <c r="D40">
        <v>0.8</v>
      </c>
      <c r="E40">
        <v>0.5</v>
      </c>
      <c r="F40">
        <v>0.8</v>
      </c>
      <c r="G40">
        <v>0.5</v>
      </c>
      <c r="H40">
        <v>0</v>
      </c>
      <c r="I40">
        <v>1</v>
      </c>
      <c r="J40" t="s">
        <v>112</v>
      </c>
      <c r="K40">
        <v>0.5</v>
      </c>
      <c r="L40">
        <v>0</v>
      </c>
      <c r="M40">
        <v>1</v>
      </c>
      <c r="N40">
        <v>0.8</v>
      </c>
      <c r="O40">
        <v>0.5</v>
      </c>
      <c r="R40">
        <v>0.8</v>
      </c>
      <c r="S40">
        <v>0.5</v>
      </c>
      <c r="T40">
        <v>0.8</v>
      </c>
      <c r="U40">
        <v>0.5</v>
      </c>
      <c r="V40">
        <v>0.8</v>
      </c>
      <c r="W40">
        <v>0</v>
      </c>
      <c r="X40">
        <v>0.8</v>
      </c>
      <c r="Y40">
        <v>0.5</v>
      </c>
      <c r="Z40">
        <v>0.8</v>
      </c>
      <c r="AA40">
        <v>0.5</v>
      </c>
      <c r="AB40">
        <v>0.8</v>
      </c>
      <c r="AE40">
        <v>0.5</v>
      </c>
      <c r="AF40">
        <v>0.8</v>
      </c>
      <c r="AG40">
        <v>0.5</v>
      </c>
      <c r="AH40">
        <v>1</v>
      </c>
      <c r="AI40">
        <v>0.5</v>
      </c>
      <c r="AJ40">
        <v>1</v>
      </c>
      <c r="AK40">
        <v>0.5</v>
      </c>
      <c r="AL40">
        <v>-1</v>
      </c>
      <c r="AM40">
        <v>0.5</v>
      </c>
      <c r="AN40">
        <v>0.5</v>
      </c>
      <c r="AO40">
        <v>0.5</v>
      </c>
      <c r="AP40">
        <v>1</v>
      </c>
      <c r="AS40">
        <v>1</v>
      </c>
      <c r="AT40">
        <v>1</v>
      </c>
      <c r="AU40">
        <v>1</v>
      </c>
      <c r="AV40">
        <v>0</v>
      </c>
      <c r="AW40">
        <v>0.5</v>
      </c>
      <c r="AX40">
        <v>0.5</v>
      </c>
      <c r="AY40">
        <v>1</v>
      </c>
      <c r="AZ40">
        <v>0.5</v>
      </c>
      <c r="BA40">
        <v>1</v>
      </c>
      <c r="BB40">
        <v>1</v>
      </c>
      <c r="BE40">
        <v>0.8</v>
      </c>
      <c r="BF40">
        <v>0.8</v>
      </c>
      <c r="BG40">
        <v>0.8</v>
      </c>
      <c r="BH40">
        <v>0.8</v>
      </c>
      <c r="BI40">
        <v>1</v>
      </c>
      <c r="BJ40">
        <v>1</v>
      </c>
      <c r="BK40">
        <v>0.8</v>
      </c>
      <c r="BL40">
        <v>0</v>
      </c>
      <c r="BM40">
        <v>1</v>
      </c>
      <c r="BN40">
        <v>0.8</v>
      </c>
      <c r="BO40">
        <v>0.5</v>
      </c>
      <c r="BP40">
        <v>0.5</v>
      </c>
      <c r="BS40">
        <v>0</v>
      </c>
      <c r="BT40">
        <v>1</v>
      </c>
      <c r="BU40">
        <v>1</v>
      </c>
      <c r="BV40">
        <v>0.5</v>
      </c>
      <c r="BW40">
        <v>0.5</v>
      </c>
      <c r="BX40">
        <v>0.5</v>
      </c>
      <c r="BY40">
        <v>0.8</v>
      </c>
      <c r="BZ40">
        <v>1</v>
      </c>
      <c r="CA40">
        <v>0.8</v>
      </c>
      <c r="CB40">
        <v>1</v>
      </c>
      <c r="CC40">
        <v>1</v>
      </c>
      <c r="CF40">
        <v>0.5</v>
      </c>
      <c r="CG40" t="s">
        <v>112</v>
      </c>
      <c r="CH40">
        <v>1</v>
      </c>
      <c r="CI40">
        <v>-1</v>
      </c>
      <c r="CJ40">
        <v>1</v>
      </c>
      <c r="CK40">
        <v>1</v>
      </c>
      <c r="CL40">
        <v>1</v>
      </c>
      <c r="CU40">
        <v>1</v>
      </c>
      <c r="CV40">
        <v>0.8</v>
      </c>
      <c r="CW40">
        <v>1</v>
      </c>
      <c r="CX40">
        <v>1</v>
      </c>
      <c r="CY40">
        <v>1</v>
      </c>
      <c r="CZ40">
        <v>-1</v>
      </c>
      <c r="DA40">
        <v>1</v>
      </c>
      <c r="DC40">
        <v>0.5</v>
      </c>
      <c r="DD40">
        <v>0.5</v>
      </c>
      <c r="DE40">
        <v>1</v>
      </c>
      <c r="DF40">
        <v>0.5</v>
      </c>
      <c r="DG40" t="s">
        <v>112</v>
      </c>
      <c r="DH40">
        <v>1</v>
      </c>
      <c r="DJ40">
        <v>0.8</v>
      </c>
      <c r="DK40">
        <v>0.5</v>
      </c>
      <c r="DL40">
        <v>1</v>
      </c>
      <c r="DM40">
        <v>0.8</v>
      </c>
      <c r="DN40">
        <v>1</v>
      </c>
      <c r="DO40">
        <v>0.5</v>
      </c>
      <c r="DR40">
        <v>-1</v>
      </c>
      <c r="DS40">
        <v>0.5</v>
      </c>
      <c r="DT40">
        <v>1</v>
      </c>
      <c r="DU40">
        <v>0.8</v>
      </c>
      <c r="DV40">
        <v>1</v>
      </c>
      <c r="DW40">
        <v>1</v>
      </c>
      <c r="DY40">
        <v>-0.5</v>
      </c>
      <c r="DZ40">
        <v>1</v>
      </c>
      <c r="EA40">
        <v>0.5</v>
      </c>
      <c r="EB40">
        <v>0.8</v>
      </c>
      <c r="EC40" t="s">
        <v>112</v>
      </c>
      <c r="ED40">
        <v>0.5</v>
      </c>
      <c r="EG40">
        <v>0.5</v>
      </c>
      <c r="EH40">
        <v>0.8</v>
      </c>
      <c r="EI40">
        <v>1</v>
      </c>
      <c r="EJ40">
        <v>0.5</v>
      </c>
      <c r="EK40">
        <v>0.8</v>
      </c>
      <c r="EL40">
        <v>1</v>
      </c>
      <c r="EN40">
        <v>1</v>
      </c>
      <c r="EO40">
        <v>1</v>
      </c>
      <c r="EP40">
        <v>1</v>
      </c>
      <c r="EQ40">
        <v>1</v>
      </c>
      <c r="ER40">
        <v>0.8</v>
      </c>
      <c r="ES40">
        <v>0.8</v>
      </c>
      <c r="EV40">
        <v>0.8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0.8</v>
      </c>
      <c r="FJ40">
        <v>0.5</v>
      </c>
      <c r="FL40">
        <v>-0.5</v>
      </c>
      <c r="FM40">
        <v>0.5</v>
      </c>
      <c r="FN40">
        <v>1</v>
      </c>
      <c r="FO40">
        <v>0.8</v>
      </c>
      <c r="FP40">
        <v>0.8</v>
      </c>
      <c r="FR40">
        <v>0.5</v>
      </c>
      <c r="FS40" t="s">
        <v>112</v>
      </c>
      <c r="FT40">
        <v>1</v>
      </c>
      <c r="FU40">
        <v>1</v>
      </c>
      <c r="FV40">
        <v>1</v>
      </c>
      <c r="FW40">
        <v>0.8</v>
      </c>
      <c r="FZ40">
        <v>0.5</v>
      </c>
      <c r="GB40">
        <v>0.5</v>
      </c>
      <c r="GC40">
        <v>1</v>
      </c>
      <c r="GD40">
        <v>0.5</v>
      </c>
      <c r="GE40">
        <v>1</v>
      </c>
      <c r="GF40">
        <v>0.8</v>
      </c>
      <c r="GG40">
        <v>1</v>
      </c>
      <c r="GI40">
        <v>0.5</v>
      </c>
      <c r="GJ40">
        <v>1</v>
      </c>
      <c r="GK40">
        <v>0.5</v>
      </c>
      <c r="GL40">
        <v>0.8</v>
      </c>
      <c r="GM40">
        <v>1</v>
      </c>
      <c r="GN40">
        <v>0.8</v>
      </c>
      <c r="GQ40">
        <v>1</v>
      </c>
      <c r="GR40">
        <v>0.5</v>
      </c>
      <c r="GS40">
        <v>1</v>
      </c>
      <c r="GT40">
        <v>1</v>
      </c>
      <c r="GU40">
        <v>0.5</v>
      </c>
      <c r="GV40">
        <v>0.5</v>
      </c>
      <c r="GX40">
        <v>1</v>
      </c>
      <c r="GY40">
        <v>1</v>
      </c>
      <c r="GZ40">
        <v>1</v>
      </c>
      <c r="HA40">
        <v>0</v>
      </c>
      <c r="HB40">
        <v>0.5</v>
      </c>
      <c r="HC40">
        <v>1</v>
      </c>
      <c r="HE40">
        <v>0.5</v>
      </c>
      <c r="HF40">
        <v>1</v>
      </c>
      <c r="HG40">
        <v>1</v>
      </c>
      <c r="HH40">
        <v>0.5</v>
      </c>
      <c r="HI40">
        <v>1</v>
      </c>
      <c r="HJ40">
        <v>1</v>
      </c>
      <c r="HM40">
        <v>0.5</v>
      </c>
      <c r="HN40">
        <v>0.8</v>
      </c>
      <c r="HO40">
        <v>1</v>
      </c>
      <c r="HP40">
        <v>1</v>
      </c>
      <c r="HQ40">
        <v>1</v>
      </c>
      <c r="HR40">
        <v>0.8</v>
      </c>
      <c r="HT40">
        <v>0</v>
      </c>
      <c r="HU40">
        <v>1</v>
      </c>
      <c r="HV40">
        <v>0.8</v>
      </c>
      <c r="HW40">
        <v>0</v>
      </c>
      <c r="HX40">
        <v>0.5</v>
      </c>
      <c r="HY40">
        <v>0.5</v>
      </c>
    </row>
    <row r="41" spans="1:233" x14ac:dyDescent="0.2">
      <c r="A41" t="s">
        <v>151</v>
      </c>
      <c r="C41">
        <v>0.5</v>
      </c>
      <c r="D41">
        <v>0</v>
      </c>
      <c r="E41">
        <v>0.5</v>
      </c>
      <c r="F41">
        <v>0.5</v>
      </c>
      <c r="G41">
        <v>0.5</v>
      </c>
      <c r="H41">
        <v>0</v>
      </c>
      <c r="I41">
        <v>1</v>
      </c>
      <c r="J41" t="s">
        <v>112</v>
      </c>
      <c r="K41">
        <v>0</v>
      </c>
      <c r="L41">
        <v>-0.5</v>
      </c>
      <c r="M41">
        <v>1</v>
      </c>
      <c r="N41">
        <v>0</v>
      </c>
      <c r="O41">
        <v>0</v>
      </c>
      <c r="R41">
        <v>0.5</v>
      </c>
      <c r="S41">
        <v>-1</v>
      </c>
      <c r="T41">
        <v>0.5</v>
      </c>
      <c r="U41">
        <v>-1</v>
      </c>
      <c r="V41">
        <v>-1</v>
      </c>
      <c r="W41">
        <v>0</v>
      </c>
      <c r="X41">
        <v>0.5</v>
      </c>
      <c r="Y41">
        <v>0</v>
      </c>
      <c r="Z41">
        <v>0</v>
      </c>
      <c r="AA41">
        <v>0.5</v>
      </c>
      <c r="AB41">
        <v>0.5</v>
      </c>
      <c r="AE41">
        <v>0</v>
      </c>
      <c r="AF41">
        <v>1</v>
      </c>
      <c r="AG41">
        <v>0</v>
      </c>
      <c r="AH41">
        <v>1</v>
      </c>
      <c r="AI41">
        <v>0.5</v>
      </c>
      <c r="AJ41">
        <v>-0.5</v>
      </c>
      <c r="AK41">
        <v>0</v>
      </c>
      <c r="AL41">
        <v>1</v>
      </c>
      <c r="AM41">
        <v>0</v>
      </c>
      <c r="AN41">
        <v>0</v>
      </c>
      <c r="AO41">
        <v>0.5</v>
      </c>
      <c r="AP41">
        <v>-1</v>
      </c>
      <c r="AS41">
        <v>-1</v>
      </c>
      <c r="AT41">
        <v>1</v>
      </c>
      <c r="AU41">
        <v>0</v>
      </c>
      <c r="AV41">
        <v>1</v>
      </c>
      <c r="AW41" t="s">
        <v>112</v>
      </c>
      <c r="AX41">
        <v>-0.5</v>
      </c>
      <c r="AY41">
        <v>-0.5</v>
      </c>
      <c r="AZ41">
        <v>0</v>
      </c>
      <c r="BA41">
        <v>-1</v>
      </c>
      <c r="BB41">
        <v>-1</v>
      </c>
      <c r="BE41">
        <v>0.5</v>
      </c>
      <c r="BF41">
        <v>-1</v>
      </c>
      <c r="BG41">
        <v>0.8</v>
      </c>
      <c r="BH41">
        <v>0</v>
      </c>
      <c r="BI41">
        <v>1</v>
      </c>
      <c r="BJ41">
        <v>-0.5</v>
      </c>
      <c r="BK41">
        <v>0.5</v>
      </c>
      <c r="BL41">
        <v>-1</v>
      </c>
      <c r="BM41">
        <v>-0.5</v>
      </c>
      <c r="BN41">
        <v>0.5</v>
      </c>
      <c r="BO41">
        <v>-0.5</v>
      </c>
      <c r="BP41">
        <v>0</v>
      </c>
      <c r="BS41">
        <v>0</v>
      </c>
      <c r="BT41">
        <v>1</v>
      </c>
      <c r="BU41">
        <v>0.5</v>
      </c>
      <c r="BV41">
        <v>0</v>
      </c>
      <c r="BW41">
        <v>0</v>
      </c>
      <c r="BX41">
        <v>0</v>
      </c>
      <c r="BY41">
        <v>0.5</v>
      </c>
      <c r="BZ41">
        <v>-1</v>
      </c>
      <c r="CA41">
        <v>0.5</v>
      </c>
      <c r="CB41">
        <v>1</v>
      </c>
      <c r="CC41">
        <v>1</v>
      </c>
      <c r="CF41">
        <v>0.5</v>
      </c>
      <c r="CG41" t="s">
        <v>112</v>
      </c>
      <c r="CH41">
        <v>1</v>
      </c>
      <c r="CI41">
        <v>0</v>
      </c>
      <c r="CJ41">
        <v>1</v>
      </c>
      <c r="CK41">
        <v>1</v>
      </c>
      <c r="CL41">
        <v>0.8</v>
      </c>
      <c r="CU41">
        <v>1</v>
      </c>
      <c r="CV41">
        <v>0</v>
      </c>
      <c r="CW41">
        <v>1</v>
      </c>
      <c r="CX41">
        <v>1</v>
      </c>
      <c r="CY41">
        <v>1</v>
      </c>
      <c r="CZ41">
        <v>-1</v>
      </c>
      <c r="DA41">
        <v>1</v>
      </c>
      <c r="DC41">
        <v>0</v>
      </c>
      <c r="DD41">
        <v>1</v>
      </c>
      <c r="DE41">
        <v>-1</v>
      </c>
      <c r="DF41">
        <v>0.5</v>
      </c>
      <c r="DG41">
        <v>0</v>
      </c>
      <c r="DH41">
        <v>1</v>
      </c>
      <c r="DJ41">
        <v>0</v>
      </c>
      <c r="DK41">
        <v>0.8</v>
      </c>
      <c r="DL41">
        <v>-1</v>
      </c>
      <c r="DM41">
        <v>0</v>
      </c>
      <c r="DN41">
        <v>-0.5</v>
      </c>
      <c r="DO41">
        <v>-0.5</v>
      </c>
      <c r="DR41">
        <v>1</v>
      </c>
      <c r="DS41">
        <v>0</v>
      </c>
      <c r="DT41">
        <v>-1</v>
      </c>
      <c r="DU41">
        <v>0.5</v>
      </c>
      <c r="DV41">
        <v>-1</v>
      </c>
      <c r="DW41">
        <v>0</v>
      </c>
      <c r="DY41">
        <v>0.5</v>
      </c>
      <c r="DZ41">
        <v>1</v>
      </c>
      <c r="EA41">
        <v>0.5</v>
      </c>
      <c r="EB41">
        <v>0.5</v>
      </c>
      <c r="EC41" t="s">
        <v>112</v>
      </c>
      <c r="ED41">
        <v>0.5</v>
      </c>
      <c r="EG41">
        <v>0</v>
      </c>
      <c r="EH41">
        <v>0.5</v>
      </c>
      <c r="EI41">
        <v>-1</v>
      </c>
      <c r="EJ41">
        <v>0</v>
      </c>
      <c r="EK41">
        <v>-1</v>
      </c>
      <c r="EL41">
        <v>1</v>
      </c>
      <c r="EN41">
        <v>1</v>
      </c>
      <c r="EO41">
        <v>-1</v>
      </c>
      <c r="EP41">
        <v>-1</v>
      </c>
      <c r="EQ41">
        <v>-1</v>
      </c>
      <c r="ER41">
        <v>0</v>
      </c>
      <c r="ES41">
        <v>0.5</v>
      </c>
      <c r="EV41">
        <v>0.8</v>
      </c>
      <c r="EW41">
        <v>0</v>
      </c>
      <c r="EX41">
        <v>-1</v>
      </c>
      <c r="EY41">
        <v>1</v>
      </c>
      <c r="EZ41">
        <v>-1</v>
      </c>
      <c r="FA41">
        <v>-1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J41">
        <v>1</v>
      </c>
      <c r="FL41">
        <v>0.8</v>
      </c>
      <c r="FM41">
        <v>0.5</v>
      </c>
      <c r="FN41">
        <v>1</v>
      </c>
      <c r="FO41">
        <v>0.8</v>
      </c>
      <c r="FP41">
        <v>0.5</v>
      </c>
      <c r="FR41">
        <v>0</v>
      </c>
      <c r="FS41" t="s">
        <v>112</v>
      </c>
      <c r="FT41">
        <v>-1</v>
      </c>
      <c r="FU41">
        <v>-1</v>
      </c>
      <c r="FV41">
        <v>1</v>
      </c>
      <c r="FW41">
        <v>0.5</v>
      </c>
      <c r="FZ41">
        <v>0</v>
      </c>
      <c r="GB41">
        <v>0.5</v>
      </c>
      <c r="GC41">
        <v>1</v>
      </c>
      <c r="GD41">
        <v>0</v>
      </c>
      <c r="GE41">
        <v>-1</v>
      </c>
      <c r="GF41">
        <v>0.5</v>
      </c>
      <c r="GG41">
        <v>-1</v>
      </c>
      <c r="GI41">
        <v>0</v>
      </c>
      <c r="GJ41">
        <v>-1</v>
      </c>
      <c r="GK41">
        <v>0</v>
      </c>
      <c r="GL41">
        <v>0.5</v>
      </c>
      <c r="GM41">
        <v>1</v>
      </c>
      <c r="GN41">
        <v>0.5</v>
      </c>
      <c r="GQ41">
        <v>1</v>
      </c>
      <c r="GR41">
        <v>0</v>
      </c>
      <c r="GS41">
        <v>0</v>
      </c>
      <c r="GT41">
        <v>-1</v>
      </c>
      <c r="GU41">
        <v>-1</v>
      </c>
      <c r="GV41">
        <v>0</v>
      </c>
      <c r="GX41">
        <v>1</v>
      </c>
      <c r="GY41">
        <v>-1</v>
      </c>
      <c r="GZ41">
        <v>-1</v>
      </c>
      <c r="HA41">
        <v>0</v>
      </c>
      <c r="HB41">
        <v>0</v>
      </c>
      <c r="HC41">
        <v>1</v>
      </c>
      <c r="HE41">
        <v>-0.5</v>
      </c>
      <c r="HF41">
        <v>-1</v>
      </c>
      <c r="HG41">
        <v>-0.5</v>
      </c>
      <c r="HH41">
        <v>0</v>
      </c>
      <c r="HI41">
        <v>-1</v>
      </c>
      <c r="HJ41">
        <v>1</v>
      </c>
      <c r="HM41">
        <v>0</v>
      </c>
      <c r="HN41">
        <v>-0.5</v>
      </c>
      <c r="HO41">
        <v>1</v>
      </c>
      <c r="HP41">
        <v>1</v>
      </c>
      <c r="HQ41">
        <v>1</v>
      </c>
      <c r="HR41">
        <v>-0.5</v>
      </c>
      <c r="HT41">
        <v>0.5</v>
      </c>
      <c r="HU41">
        <v>-1</v>
      </c>
      <c r="HV41">
        <v>0</v>
      </c>
      <c r="HW41">
        <v>1</v>
      </c>
      <c r="HX41">
        <v>0</v>
      </c>
      <c r="HY41">
        <v>0</v>
      </c>
    </row>
    <row r="42" spans="1:233" x14ac:dyDescent="0.2">
      <c r="A42" t="s">
        <v>152</v>
      </c>
      <c r="C42" t="s">
        <v>112</v>
      </c>
      <c r="D42" t="s">
        <v>112</v>
      </c>
      <c r="E42">
        <v>0</v>
      </c>
      <c r="F42">
        <v>0</v>
      </c>
      <c r="G42">
        <v>0</v>
      </c>
      <c r="H42" t="s">
        <v>112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112</v>
      </c>
      <c r="O42">
        <v>0</v>
      </c>
      <c r="R42" t="s">
        <v>112</v>
      </c>
      <c r="S42">
        <v>0</v>
      </c>
      <c r="T42">
        <v>0</v>
      </c>
      <c r="U42" t="s">
        <v>112</v>
      </c>
      <c r="V42" t="s">
        <v>112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E42" t="s">
        <v>112</v>
      </c>
      <c r="AF42">
        <v>0</v>
      </c>
      <c r="AG42">
        <v>0</v>
      </c>
      <c r="AH42" t="s">
        <v>112</v>
      </c>
      <c r="AI42">
        <v>0</v>
      </c>
      <c r="AJ42">
        <v>0</v>
      </c>
      <c r="AK42">
        <v>0</v>
      </c>
      <c r="AL42" t="s">
        <v>112</v>
      </c>
      <c r="AM42">
        <v>0</v>
      </c>
      <c r="AN42">
        <v>0</v>
      </c>
      <c r="AO42">
        <v>0</v>
      </c>
      <c r="AP42" t="s">
        <v>112</v>
      </c>
      <c r="AS42" t="s">
        <v>112</v>
      </c>
      <c r="AT42">
        <v>0</v>
      </c>
      <c r="AU42">
        <v>0</v>
      </c>
      <c r="AV42" t="s">
        <v>112</v>
      </c>
      <c r="AW42">
        <v>0</v>
      </c>
      <c r="AX42">
        <v>0</v>
      </c>
      <c r="AY42" t="s">
        <v>112</v>
      </c>
      <c r="AZ42">
        <v>0</v>
      </c>
      <c r="BA42" t="s">
        <v>112</v>
      </c>
      <c r="BB42">
        <v>0</v>
      </c>
      <c r="BE42">
        <v>0</v>
      </c>
      <c r="BF42">
        <v>0</v>
      </c>
      <c r="BG42" t="s">
        <v>112</v>
      </c>
      <c r="BH42" t="s">
        <v>112</v>
      </c>
      <c r="BI42" t="s">
        <v>112</v>
      </c>
      <c r="BJ42" t="s">
        <v>112</v>
      </c>
      <c r="BK42">
        <v>0</v>
      </c>
      <c r="BL42">
        <v>0</v>
      </c>
      <c r="BM42" t="s">
        <v>112</v>
      </c>
      <c r="BN42">
        <v>0</v>
      </c>
      <c r="BO42">
        <v>0</v>
      </c>
      <c r="BP42">
        <v>0</v>
      </c>
      <c r="BS42">
        <v>0</v>
      </c>
      <c r="BT42">
        <v>0</v>
      </c>
      <c r="BU42">
        <v>0</v>
      </c>
      <c r="BV42">
        <v>0</v>
      </c>
      <c r="BW42" t="s">
        <v>112</v>
      </c>
      <c r="BX42">
        <v>0</v>
      </c>
      <c r="BY42">
        <v>0</v>
      </c>
      <c r="BZ42">
        <v>0</v>
      </c>
      <c r="CA42">
        <v>0</v>
      </c>
      <c r="CB42">
        <v>0</v>
      </c>
      <c r="CC42" t="s">
        <v>112</v>
      </c>
      <c r="CF42">
        <v>0</v>
      </c>
      <c r="CG42">
        <v>0</v>
      </c>
      <c r="CH42">
        <v>0</v>
      </c>
      <c r="CI42" t="s">
        <v>112</v>
      </c>
      <c r="CJ42" t="s">
        <v>112</v>
      </c>
      <c r="CK42">
        <v>0</v>
      </c>
      <c r="CL42">
        <v>0</v>
      </c>
      <c r="CU42">
        <v>0</v>
      </c>
      <c r="CV42">
        <v>0</v>
      </c>
      <c r="CW42" t="s">
        <v>112</v>
      </c>
      <c r="CX42" t="s">
        <v>112</v>
      </c>
      <c r="CY42">
        <v>0</v>
      </c>
      <c r="CZ42" t="s">
        <v>112</v>
      </c>
      <c r="DA42">
        <v>0.8</v>
      </c>
      <c r="DC42">
        <v>0</v>
      </c>
      <c r="DD42">
        <v>0</v>
      </c>
      <c r="DE42">
        <v>0</v>
      </c>
      <c r="DF42">
        <v>0</v>
      </c>
      <c r="DG42" t="s">
        <v>112</v>
      </c>
      <c r="DH42" t="s">
        <v>112</v>
      </c>
      <c r="DJ42">
        <v>0</v>
      </c>
      <c r="DK42">
        <v>0</v>
      </c>
      <c r="DL42">
        <v>0</v>
      </c>
      <c r="DM42" t="s">
        <v>112</v>
      </c>
      <c r="DN42" t="s">
        <v>112</v>
      </c>
      <c r="DO42">
        <v>0</v>
      </c>
      <c r="DR42">
        <v>0</v>
      </c>
      <c r="DS42">
        <v>0</v>
      </c>
      <c r="DT42">
        <v>0</v>
      </c>
      <c r="DU42">
        <v>0</v>
      </c>
      <c r="DV42" t="s">
        <v>112</v>
      </c>
      <c r="DW42" t="s">
        <v>112</v>
      </c>
      <c r="DY42">
        <v>0</v>
      </c>
      <c r="DZ42">
        <v>0</v>
      </c>
      <c r="EA42">
        <v>0</v>
      </c>
      <c r="EB42" t="s">
        <v>112</v>
      </c>
      <c r="EC42" t="s">
        <v>112</v>
      </c>
      <c r="ED42" t="s">
        <v>112</v>
      </c>
      <c r="EG42">
        <v>0</v>
      </c>
      <c r="EH42">
        <v>0</v>
      </c>
      <c r="EI42">
        <v>0</v>
      </c>
      <c r="EJ42" t="s">
        <v>112</v>
      </c>
      <c r="EK42">
        <v>0</v>
      </c>
      <c r="EL42" t="s">
        <v>112</v>
      </c>
      <c r="EN42">
        <v>0</v>
      </c>
      <c r="EO42">
        <v>0</v>
      </c>
      <c r="EP42">
        <v>0</v>
      </c>
      <c r="EQ42">
        <v>0</v>
      </c>
      <c r="ER42">
        <v>0</v>
      </c>
      <c r="ES42" t="s">
        <v>112</v>
      </c>
      <c r="EV42">
        <v>0</v>
      </c>
      <c r="EW42">
        <v>0</v>
      </c>
      <c r="EX42">
        <v>0</v>
      </c>
      <c r="EY42">
        <v>0</v>
      </c>
      <c r="EZ42" t="s">
        <v>112</v>
      </c>
      <c r="FA42" t="s">
        <v>112</v>
      </c>
      <c r="FB42">
        <v>0</v>
      </c>
      <c r="FC42">
        <v>0</v>
      </c>
      <c r="FD42">
        <v>0</v>
      </c>
      <c r="FE42">
        <v>0</v>
      </c>
      <c r="FF42">
        <v>0</v>
      </c>
      <c r="FG42" t="s">
        <v>112</v>
      </c>
      <c r="FJ42">
        <v>0</v>
      </c>
      <c r="FL42">
        <v>0</v>
      </c>
      <c r="FM42">
        <v>0</v>
      </c>
      <c r="FN42" t="s">
        <v>112</v>
      </c>
      <c r="FO42" t="s">
        <v>112</v>
      </c>
      <c r="FP42" t="s">
        <v>112</v>
      </c>
      <c r="FR42">
        <v>0</v>
      </c>
      <c r="FS42">
        <v>0</v>
      </c>
      <c r="FT42">
        <v>0</v>
      </c>
      <c r="FU42" t="s">
        <v>112</v>
      </c>
      <c r="FV42">
        <v>0</v>
      </c>
      <c r="FW42" t="s">
        <v>112</v>
      </c>
      <c r="FZ42">
        <v>0</v>
      </c>
      <c r="GB42">
        <v>0</v>
      </c>
      <c r="GC42">
        <v>-1</v>
      </c>
      <c r="GD42">
        <v>0</v>
      </c>
      <c r="GE42" t="s">
        <v>112</v>
      </c>
      <c r="GF42" t="s">
        <v>112</v>
      </c>
      <c r="GG42" t="s">
        <v>112</v>
      </c>
      <c r="GI42" t="s">
        <v>112</v>
      </c>
      <c r="GJ42">
        <v>0</v>
      </c>
      <c r="GK42">
        <v>0</v>
      </c>
      <c r="GL42" t="s">
        <v>112</v>
      </c>
      <c r="GM42" t="s">
        <v>112</v>
      </c>
      <c r="GN42">
        <v>0</v>
      </c>
      <c r="GQ42">
        <v>0</v>
      </c>
      <c r="GR42">
        <v>0</v>
      </c>
      <c r="GS42" t="s">
        <v>112</v>
      </c>
      <c r="GT42">
        <v>0</v>
      </c>
      <c r="GU42">
        <v>0</v>
      </c>
      <c r="GV42">
        <v>0</v>
      </c>
      <c r="GX42" t="s">
        <v>112</v>
      </c>
      <c r="GY42">
        <v>0</v>
      </c>
      <c r="GZ42">
        <v>0</v>
      </c>
      <c r="HA42" t="s">
        <v>112</v>
      </c>
      <c r="HB42">
        <v>0</v>
      </c>
      <c r="HC42">
        <v>0</v>
      </c>
      <c r="HE42" t="s">
        <v>112</v>
      </c>
      <c r="HF42">
        <v>0</v>
      </c>
      <c r="HG42">
        <v>0</v>
      </c>
      <c r="HH42" t="s">
        <v>112</v>
      </c>
      <c r="HI42" t="s">
        <v>112</v>
      </c>
      <c r="HJ42" t="s">
        <v>112</v>
      </c>
      <c r="HM42">
        <v>0</v>
      </c>
      <c r="HN42" t="s">
        <v>112</v>
      </c>
      <c r="HO42">
        <v>0</v>
      </c>
      <c r="HP42" t="s">
        <v>112</v>
      </c>
      <c r="HQ42" t="s">
        <v>112</v>
      </c>
      <c r="HR42">
        <v>0</v>
      </c>
      <c r="HT42">
        <v>0</v>
      </c>
      <c r="HU42">
        <v>0</v>
      </c>
      <c r="HV42">
        <v>0</v>
      </c>
      <c r="HW42" t="s">
        <v>112</v>
      </c>
      <c r="HX42">
        <v>0</v>
      </c>
      <c r="HY42" t="s">
        <v>112</v>
      </c>
    </row>
    <row r="43" spans="1:233" x14ac:dyDescent="0.2">
      <c r="A43" t="s">
        <v>153</v>
      </c>
      <c r="C43">
        <v>-0.5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112</v>
      </c>
      <c r="K43">
        <v>0</v>
      </c>
      <c r="L43">
        <v>0</v>
      </c>
      <c r="M43">
        <v>0</v>
      </c>
      <c r="N43">
        <v>0</v>
      </c>
      <c r="O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0.8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 t="s">
        <v>112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Y43">
        <v>0</v>
      </c>
      <c r="DZ43">
        <v>0</v>
      </c>
      <c r="EA43">
        <v>0</v>
      </c>
      <c r="EB43">
        <v>-0.5</v>
      </c>
      <c r="EC43">
        <v>0</v>
      </c>
      <c r="ED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 t="s">
        <v>112</v>
      </c>
      <c r="EN43">
        <v>0</v>
      </c>
      <c r="EO43">
        <v>0</v>
      </c>
      <c r="EP43" t="s">
        <v>112</v>
      </c>
      <c r="EQ43">
        <v>0</v>
      </c>
      <c r="ER43" t="s">
        <v>112</v>
      </c>
      <c r="ES43" t="s">
        <v>112</v>
      </c>
      <c r="EV43">
        <v>0.5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J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R43">
        <v>0</v>
      </c>
      <c r="FS43">
        <v>0</v>
      </c>
      <c r="FT43">
        <v>0</v>
      </c>
      <c r="FU43" t="s">
        <v>112</v>
      </c>
      <c r="FV43">
        <v>0</v>
      </c>
      <c r="FW43" t="s">
        <v>112</v>
      </c>
      <c r="FZ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</row>
    <row r="44" spans="1:233" x14ac:dyDescent="0.2">
      <c r="A44" t="s">
        <v>154</v>
      </c>
      <c r="C44">
        <v>0.8</v>
      </c>
      <c r="D44">
        <v>0</v>
      </c>
      <c r="E44">
        <v>0.8</v>
      </c>
      <c r="F44">
        <v>0.8</v>
      </c>
      <c r="G44">
        <v>0.8</v>
      </c>
      <c r="H44">
        <v>0.8</v>
      </c>
      <c r="I44">
        <v>0.8</v>
      </c>
      <c r="J44">
        <v>0</v>
      </c>
      <c r="K44">
        <v>0.8</v>
      </c>
      <c r="L44">
        <v>0.8</v>
      </c>
      <c r="M44">
        <v>0.8</v>
      </c>
      <c r="N44">
        <v>0</v>
      </c>
      <c r="O44">
        <v>0.8</v>
      </c>
      <c r="R44">
        <v>0</v>
      </c>
      <c r="S44">
        <v>0.8</v>
      </c>
      <c r="T44">
        <v>0.8</v>
      </c>
      <c r="U44" t="s">
        <v>112</v>
      </c>
      <c r="V44">
        <v>0.8</v>
      </c>
      <c r="W44">
        <v>0.8</v>
      </c>
      <c r="X44">
        <v>0.8</v>
      </c>
      <c r="Y44">
        <v>0</v>
      </c>
      <c r="Z44">
        <v>0.8</v>
      </c>
      <c r="AA44">
        <v>0</v>
      </c>
      <c r="AB44">
        <v>0</v>
      </c>
      <c r="AE44">
        <v>0.8</v>
      </c>
      <c r="AF44">
        <v>0.8</v>
      </c>
      <c r="AG44">
        <v>0.8</v>
      </c>
      <c r="AH44" t="s">
        <v>112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 t="s">
        <v>112</v>
      </c>
      <c r="AS44">
        <v>0.8</v>
      </c>
      <c r="AT44">
        <v>0.8</v>
      </c>
      <c r="AU44">
        <v>0.8</v>
      </c>
      <c r="AV44" t="s">
        <v>112</v>
      </c>
      <c r="AW44">
        <v>0.8</v>
      </c>
      <c r="AX44" t="s">
        <v>112</v>
      </c>
      <c r="AY44">
        <v>0.8</v>
      </c>
      <c r="AZ44">
        <v>0.8</v>
      </c>
      <c r="BA44">
        <v>0.8</v>
      </c>
      <c r="BB44">
        <v>0.8</v>
      </c>
      <c r="BE44">
        <v>0.8</v>
      </c>
      <c r="BF44">
        <v>0.8</v>
      </c>
      <c r="BG44">
        <v>0.8</v>
      </c>
      <c r="BH44" t="s">
        <v>112</v>
      </c>
      <c r="BI44">
        <v>0.8</v>
      </c>
      <c r="BJ44">
        <v>0.8</v>
      </c>
      <c r="BK44">
        <v>0.8</v>
      </c>
      <c r="BL44">
        <v>0.8</v>
      </c>
      <c r="BM44">
        <v>0.8</v>
      </c>
      <c r="BN44">
        <v>0.8</v>
      </c>
      <c r="BO44">
        <v>0.8</v>
      </c>
      <c r="BP44">
        <v>0.8</v>
      </c>
      <c r="BS44">
        <v>0.8</v>
      </c>
      <c r="BT44">
        <v>0.8</v>
      </c>
      <c r="BU44">
        <v>0.8</v>
      </c>
      <c r="BV44">
        <v>0.8</v>
      </c>
      <c r="BW44">
        <v>0.8</v>
      </c>
      <c r="BX44">
        <v>0.8</v>
      </c>
      <c r="BY44">
        <v>0.8</v>
      </c>
      <c r="BZ44">
        <v>0.8</v>
      </c>
      <c r="CA44">
        <v>0.8</v>
      </c>
      <c r="CB44">
        <v>0.8</v>
      </c>
      <c r="CC44">
        <v>0.8</v>
      </c>
      <c r="CF44">
        <v>0.8</v>
      </c>
      <c r="CG44">
        <v>0.8</v>
      </c>
      <c r="CH44">
        <v>0.8</v>
      </c>
      <c r="CI44">
        <v>0.8</v>
      </c>
      <c r="CJ44">
        <v>0.8</v>
      </c>
      <c r="CK44">
        <v>0.8</v>
      </c>
      <c r="CL44">
        <v>0.8</v>
      </c>
      <c r="CU44">
        <v>0.8</v>
      </c>
      <c r="CV44">
        <v>0.8</v>
      </c>
      <c r="CW44">
        <v>0.8</v>
      </c>
      <c r="CX44">
        <v>0.8</v>
      </c>
      <c r="CY44">
        <v>0.8</v>
      </c>
      <c r="CZ44">
        <v>0.8</v>
      </c>
      <c r="DA44">
        <v>0.8</v>
      </c>
      <c r="DC44">
        <v>0.8</v>
      </c>
      <c r="DD44">
        <v>0.8</v>
      </c>
      <c r="DE44">
        <v>0.8</v>
      </c>
      <c r="DF44">
        <v>0.8</v>
      </c>
      <c r="DG44" t="s">
        <v>112</v>
      </c>
      <c r="DH44">
        <v>0.8</v>
      </c>
      <c r="DJ44">
        <v>0.8</v>
      </c>
      <c r="DK44">
        <v>0.8</v>
      </c>
      <c r="DL44">
        <v>0.8</v>
      </c>
      <c r="DM44">
        <v>0.8</v>
      </c>
      <c r="DN44">
        <v>0.8</v>
      </c>
      <c r="DO44">
        <v>0.8</v>
      </c>
      <c r="DR44">
        <v>0.8</v>
      </c>
      <c r="DS44">
        <v>0.8</v>
      </c>
      <c r="DT44">
        <v>0.8</v>
      </c>
      <c r="DU44">
        <v>0.8</v>
      </c>
      <c r="DV44">
        <v>0.8</v>
      </c>
      <c r="DW44">
        <v>0.8</v>
      </c>
      <c r="DY44">
        <v>0.8</v>
      </c>
      <c r="DZ44">
        <v>0.8</v>
      </c>
      <c r="EA44">
        <v>0.8</v>
      </c>
      <c r="EB44">
        <v>0.8</v>
      </c>
      <c r="EC44">
        <v>0.8</v>
      </c>
      <c r="ED44">
        <v>0.8</v>
      </c>
      <c r="EG44">
        <v>0.8</v>
      </c>
      <c r="EH44">
        <v>0.8</v>
      </c>
      <c r="EI44">
        <v>0.8</v>
      </c>
      <c r="EJ44">
        <v>0.8</v>
      </c>
      <c r="EK44">
        <v>0.8</v>
      </c>
      <c r="EL44">
        <v>0.8</v>
      </c>
      <c r="EN44">
        <v>0.8</v>
      </c>
      <c r="EO44">
        <v>0.8</v>
      </c>
      <c r="EP44">
        <v>0.8</v>
      </c>
      <c r="EQ44">
        <v>0.8</v>
      </c>
      <c r="ER44">
        <v>0.8</v>
      </c>
      <c r="ES44">
        <v>0.8</v>
      </c>
      <c r="EV44">
        <v>0</v>
      </c>
      <c r="EW44">
        <v>0.8</v>
      </c>
      <c r="EX44">
        <v>0.8</v>
      </c>
      <c r="EY44">
        <v>0.8</v>
      </c>
      <c r="EZ44">
        <v>0.8</v>
      </c>
      <c r="FA44">
        <v>0.8</v>
      </c>
      <c r="FB44">
        <v>0.8</v>
      </c>
      <c r="FC44">
        <v>0.8</v>
      </c>
      <c r="FD44">
        <v>0.8</v>
      </c>
      <c r="FE44">
        <v>0.8</v>
      </c>
      <c r="FF44">
        <v>0.8</v>
      </c>
      <c r="FG44">
        <v>0.8</v>
      </c>
      <c r="FJ44">
        <v>0.8</v>
      </c>
      <c r="FL44">
        <v>0.8</v>
      </c>
      <c r="FM44">
        <v>0.8</v>
      </c>
      <c r="FN44">
        <v>0.8</v>
      </c>
      <c r="FO44">
        <v>0.8</v>
      </c>
      <c r="FP44">
        <v>0.8</v>
      </c>
      <c r="FR44">
        <v>0.8</v>
      </c>
      <c r="FS44">
        <v>0.8</v>
      </c>
      <c r="FT44">
        <v>0.8</v>
      </c>
      <c r="FU44">
        <v>0.8</v>
      </c>
      <c r="FV44">
        <v>0.8</v>
      </c>
      <c r="FW44">
        <v>0.8</v>
      </c>
      <c r="FZ44">
        <v>0.8</v>
      </c>
      <c r="GB44">
        <v>0.8</v>
      </c>
      <c r="GC44">
        <v>0.8</v>
      </c>
      <c r="GD44">
        <v>0.8</v>
      </c>
      <c r="GE44">
        <v>0.8</v>
      </c>
      <c r="GF44">
        <v>0.8</v>
      </c>
      <c r="GG44">
        <v>0.8</v>
      </c>
      <c r="GI44">
        <v>0.8</v>
      </c>
      <c r="GJ44">
        <v>0.8</v>
      </c>
      <c r="GK44">
        <v>0.8</v>
      </c>
      <c r="GL44">
        <v>0.8</v>
      </c>
      <c r="GM44">
        <v>0.8</v>
      </c>
      <c r="GN44">
        <v>0.8</v>
      </c>
      <c r="GQ44">
        <v>0.8</v>
      </c>
      <c r="GR44">
        <v>0.8</v>
      </c>
      <c r="GS44" t="s">
        <v>112</v>
      </c>
      <c r="GT44">
        <v>0.8</v>
      </c>
      <c r="GU44">
        <v>0.8</v>
      </c>
      <c r="GV44">
        <v>0.8</v>
      </c>
      <c r="GX44">
        <v>0.8</v>
      </c>
      <c r="GY44">
        <v>0.8</v>
      </c>
      <c r="GZ44">
        <v>0.8</v>
      </c>
      <c r="HA44" t="s">
        <v>112</v>
      </c>
      <c r="HB44">
        <v>0.8</v>
      </c>
      <c r="HC44">
        <v>0.8</v>
      </c>
      <c r="HE44" t="s">
        <v>112</v>
      </c>
      <c r="HF44">
        <v>0.8</v>
      </c>
      <c r="HG44">
        <v>0.8</v>
      </c>
      <c r="HH44">
        <v>0</v>
      </c>
      <c r="HI44">
        <v>0.8</v>
      </c>
      <c r="HJ44">
        <v>0.8</v>
      </c>
      <c r="HM44">
        <v>0.8</v>
      </c>
      <c r="HN44" t="s">
        <v>112</v>
      </c>
      <c r="HO44">
        <v>0.8</v>
      </c>
      <c r="HP44">
        <v>0.8</v>
      </c>
      <c r="HQ44">
        <v>0.8</v>
      </c>
      <c r="HR44">
        <v>0.8</v>
      </c>
      <c r="HT44">
        <v>0.8</v>
      </c>
      <c r="HU44">
        <v>0.8</v>
      </c>
      <c r="HV44">
        <v>0.8</v>
      </c>
      <c r="HW44">
        <v>0.8</v>
      </c>
      <c r="HX44">
        <v>0.8</v>
      </c>
      <c r="HY44">
        <v>0.8</v>
      </c>
    </row>
    <row r="45" spans="1:233" x14ac:dyDescent="0.2">
      <c r="A45" t="s">
        <v>155</v>
      </c>
      <c r="C45" t="s">
        <v>112</v>
      </c>
      <c r="D45" t="s">
        <v>112</v>
      </c>
      <c r="E45">
        <v>0</v>
      </c>
      <c r="F45">
        <v>0.8</v>
      </c>
      <c r="G45" t="s">
        <v>112</v>
      </c>
      <c r="H45">
        <v>0</v>
      </c>
      <c r="I45">
        <v>0</v>
      </c>
      <c r="J45">
        <v>0.8</v>
      </c>
      <c r="K45">
        <v>0</v>
      </c>
      <c r="L45">
        <v>0</v>
      </c>
      <c r="M45">
        <v>0</v>
      </c>
      <c r="N45">
        <v>0</v>
      </c>
      <c r="O45">
        <v>0</v>
      </c>
      <c r="R45">
        <v>0</v>
      </c>
      <c r="S45">
        <v>0</v>
      </c>
      <c r="T45">
        <v>0</v>
      </c>
      <c r="U45" t="s">
        <v>112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E45" t="s">
        <v>112</v>
      </c>
      <c r="AF45" t="s">
        <v>112</v>
      </c>
      <c r="AG45" t="s">
        <v>112</v>
      </c>
      <c r="AH45" t="s">
        <v>112</v>
      </c>
      <c r="AI45" t="s">
        <v>112</v>
      </c>
      <c r="AJ45" t="s">
        <v>112</v>
      </c>
      <c r="AK45" t="s">
        <v>112</v>
      </c>
      <c r="AL45" t="s">
        <v>112</v>
      </c>
      <c r="AM45" t="s">
        <v>112</v>
      </c>
      <c r="AN45" t="s">
        <v>112</v>
      </c>
      <c r="AO45" t="s">
        <v>112</v>
      </c>
      <c r="AP45" t="s">
        <v>112</v>
      </c>
      <c r="AS45">
        <v>0</v>
      </c>
      <c r="AT45">
        <v>0</v>
      </c>
      <c r="AU45" t="s">
        <v>112</v>
      </c>
      <c r="AV45" t="s">
        <v>112</v>
      </c>
      <c r="AW45">
        <v>0</v>
      </c>
      <c r="AX45" t="s">
        <v>112</v>
      </c>
      <c r="AY45">
        <v>0</v>
      </c>
      <c r="AZ45" t="s">
        <v>112</v>
      </c>
      <c r="BA45">
        <v>0</v>
      </c>
      <c r="BB45">
        <v>0</v>
      </c>
      <c r="BE45">
        <v>0</v>
      </c>
      <c r="BF45">
        <v>0</v>
      </c>
      <c r="BG45" t="s">
        <v>112</v>
      </c>
      <c r="BH45" t="s">
        <v>112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S45" t="s">
        <v>112</v>
      </c>
      <c r="BT45">
        <v>0</v>
      </c>
      <c r="BU45">
        <v>0</v>
      </c>
      <c r="BV45" t="s">
        <v>112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F45">
        <v>0</v>
      </c>
      <c r="CG45" t="s">
        <v>112</v>
      </c>
      <c r="CH45" t="s">
        <v>112</v>
      </c>
      <c r="CI45">
        <v>0</v>
      </c>
      <c r="CJ45">
        <v>0</v>
      </c>
      <c r="CK45">
        <v>0</v>
      </c>
      <c r="CL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</v>
      </c>
      <c r="DC45">
        <v>0</v>
      </c>
      <c r="DD45" t="s">
        <v>112</v>
      </c>
      <c r="DE45">
        <v>0</v>
      </c>
      <c r="DF45">
        <v>0</v>
      </c>
      <c r="DG45" t="s">
        <v>112</v>
      </c>
      <c r="DH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V45">
        <v>-1</v>
      </c>
      <c r="EW45">
        <v>0</v>
      </c>
      <c r="EX45">
        <v>0</v>
      </c>
      <c r="EY45">
        <v>0</v>
      </c>
      <c r="EZ45">
        <v>0</v>
      </c>
      <c r="FA45">
        <v>0</v>
      </c>
      <c r="FB45" t="s">
        <v>112</v>
      </c>
      <c r="FC45" t="s">
        <v>112</v>
      </c>
      <c r="FD45">
        <v>0</v>
      </c>
      <c r="FE45" t="s">
        <v>112</v>
      </c>
      <c r="FF45" t="s">
        <v>112</v>
      </c>
      <c r="FG45" t="s">
        <v>112</v>
      </c>
      <c r="FJ45">
        <v>0</v>
      </c>
      <c r="FL45">
        <v>0.5</v>
      </c>
      <c r="FM45">
        <v>0</v>
      </c>
      <c r="FN45">
        <v>0</v>
      </c>
      <c r="FO45">
        <v>0</v>
      </c>
      <c r="FP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Z45">
        <v>0</v>
      </c>
      <c r="GB45">
        <v>0</v>
      </c>
      <c r="GC45">
        <v>-0.5</v>
      </c>
      <c r="GD45">
        <v>0</v>
      </c>
      <c r="GE45">
        <v>0</v>
      </c>
      <c r="GF45">
        <v>0</v>
      </c>
      <c r="GG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Q45">
        <v>0</v>
      </c>
      <c r="GR45">
        <v>0</v>
      </c>
      <c r="GS45" t="s">
        <v>112</v>
      </c>
      <c r="GT45">
        <v>0</v>
      </c>
      <c r="GU45">
        <v>0</v>
      </c>
      <c r="GV45">
        <v>0</v>
      </c>
      <c r="GX45">
        <v>0</v>
      </c>
      <c r="GY45">
        <v>0</v>
      </c>
      <c r="GZ45" t="s">
        <v>112</v>
      </c>
      <c r="HA45" t="s">
        <v>112</v>
      </c>
      <c r="HB45">
        <v>0</v>
      </c>
      <c r="HC45">
        <v>0</v>
      </c>
      <c r="HE45" t="s">
        <v>112</v>
      </c>
      <c r="HF45">
        <v>0</v>
      </c>
      <c r="HG45">
        <v>0</v>
      </c>
      <c r="HH45">
        <v>0</v>
      </c>
      <c r="HI45">
        <v>0</v>
      </c>
      <c r="HJ45" t="s">
        <v>112</v>
      </c>
      <c r="HM45">
        <v>0</v>
      </c>
      <c r="HN45" t="s">
        <v>112</v>
      </c>
      <c r="HO45">
        <v>0</v>
      </c>
      <c r="HP45">
        <v>0</v>
      </c>
      <c r="HQ45">
        <v>0</v>
      </c>
      <c r="HR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</row>
    <row r="46" spans="1:233" x14ac:dyDescent="0.2">
      <c r="A46" t="s">
        <v>156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112</v>
      </c>
      <c r="AY46">
        <v>0</v>
      </c>
      <c r="AZ46">
        <v>0</v>
      </c>
      <c r="BA46">
        <v>0</v>
      </c>
      <c r="BB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-0.5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0.8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Y46">
        <v>0</v>
      </c>
      <c r="DZ46">
        <v>0</v>
      </c>
      <c r="EA46">
        <v>0</v>
      </c>
      <c r="EB46">
        <v>0</v>
      </c>
      <c r="EC46" t="s">
        <v>112</v>
      </c>
      <c r="ED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 t="s">
        <v>112</v>
      </c>
      <c r="FC46">
        <v>0</v>
      </c>
      <c r="FD46">
        <v>0</v>
      </c>
      <c r="FE46">
        <v>0</v>
      </c>
      <c r="FF46">
        <v>0</v>
      </c>
      <c r="FG46">
        <v>0</v>
      </c>
      <c r="FJ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Z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M46">
        <v>0</v>
      </c>
      <c r="HN46">
        <v>0.5</v>
      </c>
      <c r="HO46">
        <v>0</v>
      </c>
      <c r="HP46">
        <v>0</v>
      </c>
      <c r="HQ46">
        <v>0</v>
      </c>
      <c r="HR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</row>
    <row r="47" spans="1:233" x14ac:dyDescent="0.2">
      <c r="A47" t="s">
        <v>157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112</v>
      </c>
      <c r="X47">
        <v>0</v>
      </c>
      <c r="Y47">
        <v>0</v>
      </c>
      <c r="Z47">
        <v>0</v>
      </c>
      <c r="AA47">
        <v>0.5</v>
      </c>
      <c r="AB47">
        <v>0.5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112</v>
      </c>
      <c r="AY47">
        <v>0</v>
      </c>
      <c r="AZ47">
        <v>0</v>
      </c>
      <c r="BA47">
        <v>0</v>
      </c>
      <c r="BB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U47" t="s">
        <v>112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0.8</v>
      </c>
      <c r="DC47">
        <v>0</v>
      </c>
      <c r="DD47">
        <v>0</v>
      </c>
      <c r="DE47" t="s">
        <v>112</v>
      </c>
      <c r="DF47">
        <v>0</v>
      </c>
      <c r="DG47">
        <v>0</v>
      </c>
      <c r="DH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Y47">
        <v>0</v>
      </c>
      <c r="DZ47">
        <v>0</v>
      </c>
      <c r="EA47" t="s">
        <v>112</v>
      </c>
      <c r="EB47">
        <v>0</v>
      </c>
      <c r="EC47" t="s">
        <v>112</v>
      </c>
      <c r="ED47">
        <v>0</v>
      </c>
      <c r="EG47">
        <v>0</v>
      </c>
      <c r="EH47">
        <v>0.5</v>
      </c>
      <c r="EI47">
        <v>0</v>
      </c>
      <c r="EJ47">
        <v>0</v>
      </c>
      <c r="EK47">
        <v>0</v>
      </c>
      <c r="EL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J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Z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Q47">
        <v>0</v>
      </c>
      <c r="GR47">
        <v>0.5</v>
      </c>
      <c r="GS47">
        <v>0</v>
      </c>
      <c r="GT47">
        <v>0</v>
      </c>
      <c r="GU47">
        <v>0</v>
      </c>
      <c r="GV47">
        <v>0</v>
      </c>
      <c r="GX47">
        <v>0</v>
      </c>
      <c r="GY47">
        <v>0</v>
      </c>
      <c r="GZ47">
        <v>0</v>
      </c>
      <c r="HA47">
        <v>0</v>
      </c>
      <c r="HB47" t="s">
        <v>112</v>
      </c>
      <c r="HC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M47">
        <v>0</v>
      </c>
      <c r="HN47">
        <v>-1</v>
      </c>
      <c r="HO47" t="s">
        <v>112</v>
      </c>
      <c r="HP47">
        <v>0</v>
      </c>
      <c r="HQ47">
        <v>0</v>
      </c>
      <c r="HR47">
        <v>0</v>
      </c>
      <c r="HT47">
        <v>0.5</v>
      </c>
      <c r="HU47">
        <v>0</v>
      </c>
      <c r="HV47" t="s">
        <v>112</v>
      </c>
      <c r="HW47">
        <v>0</v>
      </c>
      <c r="HX47">
        <v>0</v>
      </c>
      <c r="HY47">
        <v>0</v>
      </c>
    </row>
    <row r="48" spans="1:233" x14ac:dyDescent="0.2">
      <c r="A48" t="s">
        <v>158</v>
      </c>
      <c r="C48">
        <v>-0.5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 t="s">
        <v>112</v>
      </c>
      <c r="K48">
        <v>0</v>
      </c>
      <c r="L48">
        <v>0.5</v>
      </c>
      <c r="M48">
        <v>0.5</v>
      </c>
      <c r="N48">
        <v>0</v>
      </c>
      <c r="O48">
        <v>0</v>
      </c>
      <c r="R48">
        <v>0</v>
      </c>
      <c r="S48">
        <v>0</v>
      </c>
      <c r="T48" t="s">
        <v>112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E48">
        <v>0</v>
      </c>
      <c r="AF48">
        <v>-0.5</v>
      </c>
      <c r="AG48">
        <v>0</v>
      </c>
      <c r="AH48">
        <v>0.8</v>
      </c>
      <c r="AI48">
        <v>0.5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 t="s">
        <v>112</v>
      </c>
      <c r="BB48">
        <v>-1</v>
      </c>
      <c r="BE48">
        <v>0</v>
      </c>
      <c r="BF48">
        <v>0</v>
      </c>
      <c r="BG48" t="s">
        <v>112</v>
      </c>
      <c r="BH48" t="s">
        <v>112</v>
      </c>
      <c r="BI48">
        <v>1</v>
      </c>
      <c r="BJ48">
        <v>0</v>
      </c>
      <c r="BK48">
        <v>0</v>
      </c>
      <c r="BL48" t="s">
        <v>112</v>
      </c>
      <c r="BM48">
        <v>0</v>
      </c>
      <c r="BN48">
        <v>0</v>
      </c>
      <c r="BO48">
        <v>0</v>
      </c>
      <c r="BP48">
        <v>0</v>
      </c>
      <c r="BS48">
        <v>0</v>
      </c>
      <c r="BT48">
        <v>0</v>
      </c>
      <c r="BU48">
        <v>0</v>
      </c>
      <c r="BV48">
        <v>0</v>
      </c>
      <c r="BW48" t="s">
        <v>112</v>
      </c>
      <c r="BX48">
        <v>0</v>
      </c>
      <c r="BY48">
        <v>0</v>
      </c>
      <c r="BZ48">
        <v>0</v>
      </c>
      <c r="CA48">
        <v>0</v>
      </c>
      <c r="CB48">
        <v>-1</v>
      </c>
      <c r="CC48">
        <v>-1</v>
      </c>
      <c r="CF48">
        <v>0</v>
      </c>
      <c r="CG48">
        <v>0</v>
      </c>
      <c r="CH48">
        <v>1</v>
      </c>
      <c r="CI48">
        <v>0</v>
      </c>
      <c r="CJ48">
        <v>1</v>
      </c>
      <c r="CK48">
        <v>0.5</v>
      </c>
      <c r="CL48">
        <v>1</v>
      </c>
      <c r="CU48">
        <v>-1</v>
      </c>
      <c r="CV48">
        <v>0</v>
      </c>
      <c r="CW48">
        <v>1</v>
      </c>
      <c r="CX48">
        <v>1</v>
      </c>
      <c r="CY48">
        <v>0.5</v>
      </c>
      <c r="CZ48">
        <v>-1</v>
      </c>
      <c r="DA48">
        <v>1</v>
      </c>
      <c r="DC48">
        <v>0</v>
      </c>
      <c r="DD48">
        <v>0</v>
      </c>
      <c r="DE48">
        <v>1</v>
      </c>
      <c r="DF48">
        <v>0</v>
      </c>
      <c r="DG48" t="s">
        <v>112</v>
      </c>
      <c r="DH48">
        <v>0</v>
      </c>
      <c r="DJ48">
        <v>0</v>
      </c>
      <c r="DK48">
        <v>0</v>
      </c>
      <c r="DL48">
        <v>1</v>
      </c>
      <c r="DM48">
        <v>-0.5</v>
      </c>
      <c r="DN48">
        <v>1</v>
      </c>
      <c r="DO48">
        <v>0</v>
      </c>
      <c r="DR48">
        <v>-1</v>
      </c>
      <c r="DS48">
        <v>0</v>
      </c>
      <c r="DT48">
        <v>1</v>
      </c>
      <c r="DU48">
        <v>0</v>
      </c>
      <c r="DV48">
        <v>-1</v>
      </c>
      <c r="DW48">
        <v>-1</v>
      </c>
      <c r="DY48">
        <v>1</v>
      </c>
      <c r="DZ48">
        <v>1</v>
      </c>
      <c r="EA48">
        <v>0</v>
      </c>
      <c r="EB48" t="s">
        <v>112</v>
      </c>
      <c r="EC48">
        <v>0</v>
      </c>
      <c r="ED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1</v>
      </c>
      <c r="EN48">
        <v>1</v>
      </c>
      <c r="EO48">
        <v>1</v>
      </c>
      <c r="EP48">
        <v>1</v>
      </c>
      <c r="EQ48">
        <v>1</v>
      </c>
      <c r="ER48">
        <v>0</v>
      </c>
      <c r="ES48">
        <v>0.5</v>
      </c>
      <c r="EV48">
        <v>0.8</v>
      </c>
      <c r="EW48">
        <v>0</v>
      </c>
      <c r="EX48">
        <v>1</v>
      </c>
      <c r="EY48">
        <v>1</v>
      </c>
      <c r="EZ48">
        <v>-1</v>
      </c>
      <c r="FA48">
        <v>0.8</v>
      </c>
      <c r="FB48">
        <v>-1</v>
      </c>
      <c r="FC48">
        <v>0</v>
      </c>
      <c r="FD48">
        <v>-0.5</v>
      </c>
      <c r="FE48">
        <v>0</v>
      </c>
      <c r="FF48">
        <v>1</v>
      </c>
      <c r="FG48">
        <v>0</v>
      </c>
      <c r="FJ48">
        <v>0</v>
      </c>
      <c r="FL48">
        <v>-1</v>
      </c>
      <c r="FM48">
        <v>0</v>
      </c>
      <c r="FN48">
        <v>0</v>
      </c>
      <c r="FO48">
        <v>0</v>
      </c>
      <c r="FP48">
        <v>0</v>
      </c>
      <c r="FR48">
        <v>0</v>
      </c>
      <c r="FS48">
        <v>0.8</v>
      </c>
      <c r="FT48">
        <v>1</v>
      </c>
      <c r="FU48">
        <v>1</v>
      </c>
      <c r="FV48">
        <v>1</v>
      </c>
      <c r="FW48">
        <v>0</v>
      </c>
      <c r="FZ48">
        <v>0</v>
      </c>
      <c r="GB48">
        <v>-0.5</v>
      </c>
      <c r="GC48">
        <v>1</v>
      </c>
      <c r="GD48">
        <v>-0.5</v>
      </c>
      <c r="GE48">
        <v>-0.5</v>
      </c>
      <c r="GF48">
        <v>-0.5</v>
      </c>
      <c r="GG48">
        <v>1</v>
      </c>
      <c r="GI48">
        <v>1</v>
      </c>
      <c r="GJ48">
        <v>0</v>
      </c>
      <c r="GK48">
        <v>0</v>
      </c>
      <c r="GL48">
        <v>0</v>
      </c>
      <c r="GM48">
        <v>-0.5</v>
      </c>
      <c r="GN48">
        <v>0</v>
      </c>
      <c r="GQ48">
        <v>1</v>
      </c>
      <c r="GR48" t="s">
        <v>112</v>
      </c>
      <c r="GS48">
        <v>-0.5</v>
      </c>
      <c r="GT48">
        <v>1</v>
      </c>
      <c r="GU48">
        <v>0</v>
      </c>
      <c r="GV48">
        <v>0</v>
      </c>
      <c r="GX48">
        <v>1</v>
      </c>
      <c r="GY48">
        <v>1</v>
      </c>
      <c r="GZ48">
        <v>1</v>
      </c>
      <c r="HA48">
        <v>0</v>
      </c>
      <c r="HB48">
        <v>0</v>
      </c>
      <c r="HC48">
        <v>0.5</v>
      </c>
      <c r="HE48">
        <v>0</v>
      </c>
      <c r="HF48">
        <v>0.5</v>
      </c>
      <c r="HG48">
        <v>-1</v>
      </c>
      <c r="HH48">
        <v>0</v>
      </c>
      <c r="HI48">
        <v>1</v>
      </c>
      <c r="HJ48">
        <v>1</v>
      </c>
      <c r="HM48">
        <v>0</v>
      </c>
      <c r="HN48">
        <v>0</v>
      </c>
      <c r="HO48">
        <v>1</v>
      </c>
      <c r="HP48">
        <v>-0.5</v>
      </c>
      <c r="HQ48">
        <v>0</v>
      </c>
      <c r="HR48">
        <v>0</v>
      </c>
      <c r="HT48" t="s">
        <v>112</v>
      </c>
      <c r="HU48" t="s">
        <v>112</v>
      </c>
      <c r="HV48" t="s">
        <v>112</v>
      </c>
      <c r="HW48" t="s">
        <v>112</v>
      </c>
      <c r="HX48">
        <v>0</v>
      </c>
      <c r="HY48">
        <v>0</v>
      </c>
    </row>
    <row r="49" spans="1:233" x14ac:dyDescent="0.2">
      <c r="A49" t="s">
        <v>159</v>
      </c>
      <c r="C49">
        <v>0</v>
      </c>
      <c r="D49">
        <v>0</v>
      </c>
      <c r="E49" t="s">
        <v>112</v>
      </c>
      <c r="F49" t="s">
        <v>112</v>
      </c>
      <c r="G49">
        <v>0</v>
      </c>
      <c r="H49" t="s">
        <v>112</v>
      </c>
      <c r="I49">
        <v>0</v>
      </c>
      <c r="J49">
        <v>-1</v>
      </c>
      <c r="K49" t="s">
        <v>112</v>
      </c>
      <c r="L49" t="s">
        <v>112</v>
      </c>
      <c r="M49">
        <v>0.5</v>
      </c>
      <c r="N49">
        <v>0</v>
      </c>
      <c r="O49" t="s">
        <v>112</v>
      </c>
      <c r="R49" t="s">
        <v>112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112</v>
      </c>
      <c r="Y49">
        <v>0</v>
      </c>
      <c r="Z49">
        <v>0</v>
      </c>
      <c r="AA49">
        <v>0.5</v>
      </c>
      <c r="AB49">
        <v>0</v>
      </c>
      <c r="AE49">
        <v>0.5</v>
      </c>
      <c r="AF49">
        <v>0.8</v>
      </c>
      <c r="AG49">
        <v>0</v>
      </c>
      <c r="AH49">
        <v>0.8</v>
      </c>
      <c r="AI49">
        <v>0</v>
      </c>
      <c r="AJ49">
        <v>0.5</v>
      </c>
      <c r="AK49">
        <v>0</v>
      </c>
      <c r="AL49" t="s">
        <v>112</v>
      </c>
      <c r="AM49">
        <v>0</v>
      </c>
      <c r="AN49">
        <v>0</v>
      </c>
      <c r="AO49">
        <v>0</v>
      </c>
      <c r="AP49">
        <v>0.5</v>
      </c>
      <c r="AS49" t="s">
        <v>112</v>
      </c>
      <c r="AT49">
        <v>0</v>
      </c>
      <c r="AU49">
        <v>-0.5</v>
      </c>
      <c r="AV49" t="s">
        <v>112</v>
      </c>
      <c r="AW49">
        <v>0.5</v>
      </c>
      <c r="AX49" t="s">
        <v>112</v>
      </c>
      <c r="AY49" t="s">
        <v>112</v>
      </c>
      <c r="AZ49" t="s">
        <v>112</v>
      </c>
      <c r="BA49" t="s">
        <v>112</v>
      </c>
      <c r="BB49" t="s">
        <v>112</v>
      </c>
      <c r="BE49">
        <v>0</v>
      </c>
      <c r="BF49">
        <v>0.5</v>
      </c>
      <c r="BG49">
        <v>0</v>
      </c>
      <c r="BH49">
        <v>0</v>
      </c>
      <c r="BI49">
        <v>1</v>
      </c>
      <c r="BJ49">
        <v>0</v>
      </c>
      <c r="BK49" t="s">
        <v>112</v>
      </c>
      <c r="BL49">
        <v>0</v>
      </c>
      <c r="BM49" t="s">
        <v>112</v>
      </c>
      <c r="BN49">
        <v>0</v>
      </c>
      <c r="BO49">
        <v>0</v>
      </c>
      <c r="BP49">
        <v>0</v>
      </c>
      <c r="BS49">
        <v>0</v>
      </c>
      <c r="BT49">
        <v>0.5</v>
      </c>
      <c r="BU49">
        <v>0</v>
      </c>
      <c r="BV49">
        <v>0</v>
      </c>
      <c r="BW49">
        <v>0</v>
      </c>
      <c r="BX49">
        <v>0.5</v>
      </c>
      <c r="BY49">
        <v>0</v>
      </c>
      <c r="BZ49">
        <v>0.5</v>
      </c>
      <c r="CA49">
        <v>0</v>
      </c>
      <c r="CB49">
        <v>0.8</v>
      </c>
      <c r="CC49" t="s">
        <v>112</v>
      </c>
      <c r="CF49">
        <v>0</v>
      </c>
      <c r="CG49">
        <v>0</v>
      </c>
      <c r="CH49">
        <v>0.5</v>
      </c>
      <c r="CI49" t="s">
        <v>112</v>
      </c>
      <c r="CJ49">
        <v>0</v>
      </c>
      <c r="CK49">
        <v>0</v>
      </c>
      <c r="CL49">
        <v>0</v>
      </c>
      <c r="CU49">
        <v>0.5</v>
      </c>
      <c r="CV49">
        <v>0.5</v>
      </c>
      <c r="CW49">
        <v>0.5</v>
      </c>
      <c r="CX49">
        <v>0.8</v>
      </c>
      <c r="CY49">
        <v>0.5</v>
      </c>
      <c r="CZ49">
        <v>0</v>
      </c>
      <c r="DA49">
        <v>0.5</v>
      </c>
      <c r="DC49">
        <v>0</v>
      </c>
      <c r="DD49" t="s">
        <v>112</v>
      </c>
      <c r="DE49">
        <v>0.5</v>
      </c>
      <c r="DF49">
        <v>0</v>
      </c>
      <c r="DG49">
        <v>0.5</v>
      </c>
      <c r="DH49">
        <v>0.5</v>
      </c>
      <c r="DJ49">
        <v>0</v>
      </c>
      <c r="DK49">
        <v>0</v>
      </c>
      <c r="DL49">
        <v>0.5</v>
      </c>
      <c r="DM49">
        <v>0.5</v>
      </c>
      <c r="DN49">
        <v>0</v>
      </c>
      <c r="DO49">
        <v>0</v>
      </c>
      <c r="DR49">
        <v>0.5</v>
      </c>
      <c r="DS49">
        <v>0</v>
      </c>
      <c r="DT49">
        <v>0.5</v>
      </c>
      <c r="DU49">
        <v>0</v>
      </c>
      <c r="DV49">
        <v>0.5</v>
      </c>
      <c r="DW49">
        <v>0.5</v>
      </c>
      <c r="DY49">
        <v>0</v>
      </c>
      <c r="DZ49">
        <v>0.5</v>
      </c>
      <c r="EA49" t="s">
        <v>112</v>
      </c>
      <c r="EB49">
        <v>0</v>
      </c>
      <c r="EC49">
        <v>0</v>
      </c>
      <c r="ED49">
        <v>0</v>
      </c>
      <c r="EG49">
        <v>0</v>
      </c>
      <c r="EH49">
        <v>0</v>
      </c>
      <c r="EI49" t="s">
        <v>112</v>
      </c>
      <c r="EJ49">
        <v>0</v>
      </c>
      <c r="EK49">
        <v>0.8</v>
      </c>
      <c r="EL49">
        <v>0.8</v>
      </c>
      <c r="EN49">
        <v>0</v>
      </c>
      <c r="EO49">
        <v>0.8</v>
      </c>
      <c r="EP49">
        <v>0.8</v>
      </c>
      <c r="EQ49">
        <v>0</v>
      </c>
      <c r="ER49" t="s">
        <v>112</v>
      </c>
      <c r="ES49" t="s">
        <v>112</v>
      </c>
      <c r="EV49">
        <v>-1</v>
      </c>
      <c r="EW49">
        <v>0.5</v>
      </c>
      <c r="EX49">
        <v>0</v>
      </c>
      <c r="EY49">
        <v>0.5</v>
      </c>
      <c r="EZ49">
        <v>0.5</v>
      </c>
      <c r="FA49">
        <v>0.5</v>
      </c>
      <c r="FB49">
        <v>0</v>
      </c>
      <c r="FC49">
        <v>0</v>
      </c>
      <c r="FD49">
        <v>0.5</v>
      </c>
      <c r="FE49">
        <v>0</v>
      </c>
      <c r="FF49">
        <v>0.8</v>
      </c>
      <c r="FG49">
        <v>0</v>
      </c>
      <c r="FJ49">
        <v>0.5</v>
      </c>
      <c r="FL49">
        <v>0.5</v>
      </c>
      <c r="FM49">
        <v>0</v>
      </c>
      <c r="FN49">
        <v>0</v>
      </c>
      <c r="FO49">
        <v>0.5</v>
      </c>
      <c r="FP49">
        <v>0.5</v>
      </c>
      <c r="FR49">
        <v>0</v>
      </c>
      <c r="FS49">
        <v>0.8</v>
      </c>
      <c r="FT49">
        <v>0.5</v>
      </c>
      <c r="FU49">
        <v>0.5</v>
      </c>
      <c r="FV49">
        <v>0</v>
      </c>
      <c r="FW49">
        <v>0</v>
      </c>
      <c r="FZ49">
        <v>0</v>
      </c>
      <c r="GB49">
        <v>0.5</v>
      </c>
      <c r="GC49" t="s">
        <v>112</v>
      </c>
      <c r="GD49">
        <v>0.5</v>
      </c>
      <c r="GE49" t="s">
        <v>112</v>
      </c>
      <c r="GF49">
        <v>0</v>
      </c>
      <c r="GG49">
        <v>0.5</v>
      </c>
      <c r="GI49">
        <v>0</v>
      </c>
      <c r="GJ49">
        <v>0</v>
      </c>
      <c r="GK49">
        <v>0</v>
      </c>
      <c r="GL49">
        <v>0</v>
      </c>
      <c r="GM49">
        <v>0.5</v>
      </c>
      <c r="GN49">
        <v>0.5</v>
      </c>
      <c r="GQ49">
        <v>0.8</v>
      </c>
      <c r="GR49">
        <v>0</v>
      </c>
      <c r="GS49">
        <v>0.5</v>
      </c>
      <c r="GT49">
        <v>0</v>
      </c>
      <c r="GU49">
        <v>0.5</v>
      </c>
      <c r="GV49">
        <v>0</v>
      </c>
      <c r="GX49">
        <v>0.5</v>
      </c>
      <c r="GY49">
        <v>0.5</v>
      </c>
      <c r="GZ49">
        <v>0.5</v>
      </c>
      <c r="HA49" t="s">
        <v>112</v>
      </c>
      <c r="HB49">
        <v>0</v>
      </c>
      <c r="HC49">
        <v>0.5</v>
      </c>
      <c r="HE49">
        <v>0</v>
      </c>
      <c r="HF49">
        <v>0.5</v>
      </c>
      <c r="HG49">
        <v>0.5</v>
      </c>
      <c r="HH49">
        <v>0</v>
      </c>
      <c r="HI49" t="s">
        <v>112</v>
      </c>
      <c r="HJ49" t="s">
        <v>112</v>
      </c>
      <c r="HM49">
        <v>0</v>
      </c>
      <c r="HN49">
        <v>0</v>
      </c>
      <c r="HO49">
        <v>0</v>
      </c>
      <c r="HP49">
        <v>0.5</v>
      </c>
      <c r="HQ49">
        <v>0</v>
      </c>
      <c r="HR49">
        <v>0.8</v>
      </c>
      <c r="HT49">
        <v>0.5</v>
      </c>
      <c r="HU49" t="s">
        <v>112</v>
      </c>
      <c r="HV49">
        <v>0</v>
      </c>
      <c r="HW49">
        <v>0.5</v>
      </c>
      <c r="HX49">
        <v>0</v>
      </c>
      <c r="HY49">
        <v>0.5</v>
      </c>
    </row>
    <row r="50" spans="1:233" x14ac:dyDescent="0.2">
      <c r="A50" t="s">
        <v>160</v>
      </c>
      <c r="C50" t="s">
        <v>112</v>
      </c>
      <c r="D50" t="s">
        <v>112</v>
      </c>
      <c r="E50" t="s">
        <v>112</v>
      </c>
      <c r="F50">
        <v>0</v>
      </c>
      <c r="G50" t="s">
        <v>112</v>
      </c>
      <c r="H50" t="s">
        <v>112</v>
      </c>
      <c r="I50">
        <v>1</v>
      </c>
      <c r="J50">
        <v>1</v>
      </c>
      <c r="K50">
        <v>0</v>
      </c>
      <c r="L50">
        <v>1</v>
      </c>
      <c r="M50" t="s">
        <v>112</v>
      </c>
      <c r="N50">
        <v>0</v>
      </c>
      <c r="O50">
        <v>0</v>
      </c>
      <c r="R50" t="s">
        <v>112</v>
      </c>
      <c r="S50" t="s">
        <v>112</v>
      </c>
      <c r="T50" t="s">
        <v>112</v>
      </c>
      <c r="U50" t="s">
        <v>112</v>
      </c>
      <c r="V50" t="s">
        <v>112</v>
      </c>
      <c r="W50" t="s">
        <v>112</v>
      </c>
      <c r="X50" t="s">
        <v>112</v>
      </c>
      <c r="Y50" t="s">
        <v>112</v>
      </c>
      <c r="Z50" t="s">
        <v>112</v>
      </c>
      <c r="AA50" t="s">
        <v>112</v>
      </c>
      <c r="AB50" t="s">
        <v>112</v>
      </c>
      <c r="AE50">
        <v>0</v>
      </c>
      <c r="AF50" t="s">
        <v>112</v>
      </c>
      <c r="AG50">
        <v>0</v>
      </c>
      <c r="AH50" t="s">
        <v>112</v>
      </c>
      <c r="AI50" t="s">
        <v>112</v>
      </c>
      <c r="AJ50" t="s">
        <v>112</v>
      </c>
      <c r="AK50">
        <v>1</v>
      </c>
      <c r="AL50" t="s">
        <v>112</v>
      </c>
      <c r="AM50">
        <v>0</v>
      </c>
      <c r="AN50">
        <v>1</v>
      </c>
      <c r="AO50" t="s">
        <v>112</v>
      </c>
      <c r="AP50" t="s">
        <v>112</v>
      </c>
      <c r="AS50">
        <v>1</v>
      </c>
      <c r="AT50">
        <v>1</v>
      </c>
      <c r="AU50">
        <v>1</v>
      </c>
      <c r="AV50">
        <v>0</v>
      </c>
      <c r="AW50" t="s">
        <v>112</v>
      </c>
      <c r="AX50" t="s">
        <v>112</v>
      </c>
      <c r="AY50">
        <v>0</v>
      </c>
      <c r="AZ50">
        <v>0</v>
      </c>
      <c r="BA50">
        <v>0</v>
      </c>
      <c r="BB50">
        <v>1</v>
      </c>
      <c r="BE50">
        <v>0</v>
      </c>
      <c r="BF50">
        <v>1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 t="s">
        <v>112</v>
      </c>
      <c r="BS50">
        <v>0</v>
      </c>
      <c r="BT50">
        <v>1</v>
      </c>
      <c r="BU50" t="s">
        <v>112</v>
      </c>
      <c r="BV50" t="s">
        <v>112</v>
      </c>
      <c r="BW50" t="s">
        <v>112</v>
      </c>
      <c r="BX50" t="s">
        <v>112</v>
      </c>
      <c r="BY50">
        <v>1</v>
      </c>
      <c r="BZ50">
        <v>0</v>
      </c>
      <c r="CA50">
        <v>0</v>
      </c>
      <c r="CB50">
        <v>1</v>
      </c>
      <c r="CC50">
        <v>0</v>
      </c>
      <c r="CF50">
        <v>0</v>
      </c>
      <c r="CG50" t="s">
        <v>112</v>
      </c>
      <c r="CH50">
        <v>0</v>
      </c>
      <c r="CI50">
        <v>0</v>
      </c>
      <c r="CJ50">
        <v>0</v>
      </c>
      <c r="CK50">
        <v>1</v>
      </c>
      <c r="CL50" t="s">
        <v>112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C50">
        <v>1</v>
      </c>
      <c r="DD50">
        <v>-0.5</v>
      </c>
      <c r="DE50">
        <v>0</v>
      </c>
      <c r="DF50">
        <v>0</v>
      </c>
      <c r="DG50">
        <v>0</v>
      </c>
      <c r="DH50">
        <v>0</v>
      </c>
      <c r="DJ50">
        <v>1</v>
      </c>
      <c r="DK50">
        <v>1</v>
      </c>
      <c r="DL50">
        <v>0</v>
      </c>
      <c r="DM50">
        <v>1</v>
      </c>
      <c r="DN50">
        <v>0</v>
      </c>
      <c r="DO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Y50" t="s">
        <v>112</v>
      </c>
      <c r="DZ50" t="s">
        <v>112</v>
      </c>
      <c r="EA50" t="s">
        <v>112</v>
      </c>
      <c r="EB50">
        <v>0</v>
      </c>
      <c r="EC50" t="s">
        <v>112</v>
      </c>
      <c r="ED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N50" t="s">
        <v>112</v>
      </c>
      <c r="EO50">
        <v>0</v>
      </c>
      <c r="EP50">
        <v>0</v>
      </c>
      <c r="EQ50" t="s">
        <v>112</v>
      </c>
      <c r="ER50">
        <v>0</v>
      </c>
      <c r="ES50" t="s">
        <v>112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1</v>
      </c>
      <c r="FJ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R50">
        <v>1</v>
      </c>
      <c r="FS50">
        <v>1</v>
      </c>
      <c r="FT50">
        <v>0</v>
      </c>
      <c r="FU50">
        <v>0</v>
      </c>
      <c r="FV50" t="s">
        <v>112</v>
      </c>
      <c r="FW50">
        <v>0</v>
      </c>
      <c r="FZ50">
        <v>1</v>
      </c>
      <c r="GB50">
        <v>1</v>
      </c>
      <c r="GC50">
        <v>1</v>
      </c>
      <c r="GD50">
        <v>0</v>
      </c>
      <c r="GE50">
        <v>0</v>
      </c>
      <c r="GF50">
        <v>0</v>
      </c>
      <c r="GG50">
        <v>0</v>
      </c>
      <c r="GI50">
        <v>0</v>
      </c>
      <c r="GJ50">
        <v>0</v>
      </c>
      <c r="GK50">
        <v>0</v>
      </c>
      <c r="GL50">
        <v>0</v>
      </c>
      <c r="GM50" t="s">
        <v>112</v>
      </c>
      <c r="GN50">
        <v>1</v>
      </c>
      <c r="GQ50">
        <v>1</v>
      </c>
      <c r="GR50">
        <v>0</v>
      </c>
      <c r="GS50">
        <v>0</v>
      </c>
      <c r="GT50">
        <v>0</v>
      </c>
      <c r="GU50">
        <v>0</v>
      </c>
      <c r="GV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E50">
        <v>1</v>
      </c>
      <c r="HF50">
        <v>0</v>
      </c>
      <c r="HG50">
        <v>0</v>
      </c>
      <c r="HH50">
        <v>0</v>
      </c>
      <c r="HI50">
        <v>0</v>
      </c>
      <c r="HJ50">
        <v>1</v>
      </c>
      <c r="HM50">
        <v>0</v>
      </c>
      <c r="HN50">
        <v>1</v>
      </c>
      <c r="HO50">
        <v>0</v>
      </c>
      <c r="HP50">
        <v>0</v>
      </c>
      <c r="HQ50">
        <v>0</v>
      </c>
      <c r="HR50">
        <v>1</v>
      </c>
      <c r="HT50">
        <v>1</v>
      </c>
      <c r="HU50">
        <v>0.8</v>
      </c>
      <c r="HV50">
        <v>0</v>
      </c>
      <c r="HW50">
        <v>0</v>
      </c>
      <c r="HX50">
        <v>0</v>
      </c>
      <c r="HY50">
        <v>0</v>
      </c>
    </row>
    <row r="51" spans="1:233" x14ac:dyDescent="0.2">
      <c r="A51" t="s">
        <v>161</v>
      </c>
      <c r="C51">
        <v>0</v>
      </c>
      <c r="D51">
        <v>0</v>
      </c>
      <c r="E51">
        <v>0</v>
      </c>
      <c r="F51">
        <v>0.5</v>
      </c>
      <c r="G51">
        <v>0</v>
      </c>
      <c r="H51">
        <v>0</v>
      </c>
      <c r="I51">
        <v>0</v>
      </c>
      <c r="J51" t="s">
        <v>112</v>
      </c>
      <c r="K51">
        <v>0</v>
      </c>
      <c r="L51">
        <v>0</v>
      </c>
      <c r="M51">
        <v>0</v>
      </c>
      <c r="N51">
        <v>0</v>
      </c>
      <c r="O51">
        <v>0</v>
      </c>
      <c r="R51">
        <v>0</v>
      </c>
      <c r="S51" t="s">
        <v>112</v>
      </c>
      <c r="T51">
        <v>0</v>
      </c>
      <c r="U51" t="s">
        <v>112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112</v>
      </c>
      <c r="AE51">
        <v>0</v>
      </c>
      <c r="AF51">
        <v>0</v>
      </c>
      <c r="AG51">
        <v>0</v>
      </c>
      <c r="AH51" t="s">
        <v>112</v>
      </c>
      <c r="AI51">
        <v>0</v>
      </c>
      <c r="AJ51">
        <v>0.5</v>
      </c>
      <c r="AK51">
        <v>0</v>
      </c>
      <c r="AL51">
        <v>0</v>
      </c>
      <c r="AM51">
        <v>0</v>
      </c>
      <c r="AN51">
        <v>0</v>
      </c>
      <c r="AO51">
        <v>0</v>
      </c>
      <c r="AP51" t="s">
        <v>112</v>
      </c>
      <c r="AS51">
        <v>0</v>
      </c>
      <c r="AT51">
        <v>0</v>
      </c>
      <c r="AU51">
        <v>0</v>
      </c>
      <c r="AV51" t="s">
        <v>112</v>
      </c>
      <c r="AW51">
        <v>0</v>
      </c>
      <c r="AX51">
        <v>0</v>
      </c>
      <c r="AY51" t="s">
        <v>112</v>
      </c>
      <c r="AZ51">
        <v>0</v>
      </c>
      <c r="BA51">
        <v>0</v>
      </c>
      <c r="BB51">
        <v>0</v>
      </c>
      <c r="BE51">
        <v>0</v>
      </c>
      <c r="BF51">
        <v>-0.5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0.8</v>
      </c>
      <c r="DC51" t="s">
        <v>112</v>
      </c>
      <c r="DD51">
        <v>0</v>
      </c>
      <c r="DE51">
        <v>0</v>
      </c>
      <c r="DF51">
        <v>0</v>
      </c>
      <c r="DG51">
        <v>0</v>
      </c>
      <c r="DH51" t="s">
        <v>112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V51">
        <v>0.8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0.8</v>
      </c>
      <c r="FC51">
        <v>0</v>
      </c>
      <c r="FD51">
        <v>0</v>
      </c>
      <c r="FE51">
        <v>0</v>
      </c>
      <c r="FF51">
        <v>1</v>
      </c>
      <c r="FG51">
        <v>0</v>
      </c>
      <c r="FJ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Z51">
        <v>0.5</v>
      </c>
      <c r="GB51">
        <v>0.5</v>
      </c>
      <c r="GC51">
        <v>0</v>
      </c>
      <c r="GD51">
        <v>0</v>
      </c>
      <c r="GE51">
        <v>0</v>
      </c>
      <c r="GF51">
        <v>0</v>
      </c>
      <c r="GG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X51" t="s">
        <v>112</v>
      </c>
      <c r="GY51">
        <v>0</v>
      </c>
      <c r="GZ51">
        <v>0</v>
      </c>
      <c r="HA51">
        <v>0</v>
      </c>
      <c r="HB51">
        <v>0</v>
      </c>
      <c r="HC51">
        <v>0</v>
      </c>
      <c r="HE51" t="s">
        <v>112</v>
      </c>
      <c r="HF51">
        <v>0</v>
      </c>
      <c r="HG51">
        <v>0</v>
      </c>
      <c r="HH51">
        <v>0</v>
      </c>
      <c r="HI51">
        <v>0</v>
      </c>
      <c r="HJ51">
        <v>0</v>
      </c>
      <c r="HM51">
        <v>0</v>
      </c>
      <c r="HN51" t="s">
        <v>112</v>
      </c>
      <c r="HO51">
        <v>0</v>
      </c>
      <c r="HP51">
        <v>0</v>
      </c>
      <c r="HQ51">
        <v>0</v>
      </c>
      <c r="HR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</row>
    <row r="52" spans="1:233" x14ac:dyDescent="0.2">
      <c r="A52" t="s">
        <v>162</v>
      </c>
      <c r="C52">
        <v>0</v>
      </c>
      <c r="D52">
        <v>0</v>
      </c>
      <c r="E52" t="s">
        <v>112</v>
      </c>
      <c r="F52" t="s">
        <v>112</v>
      </c>
      <c r="G52">
        <v>0</v>
      </c>
      <c r="H52" t="s">
        <v>112</v>
      </c>
      <c r="I52">
        <v>0</v>
      </c>
      <c r="J52" t="s">
        <v>112</v>
      </c>
      <c r="K52" t="s">
        <v>112</v>
      </c>
      <c r="L52" t="s">
        <v>112</v>
      </c>
      <c r="M52">
        <v>0</v>
      </c>
      <c r="N52">
        <v>0</v>
      </c>
      <c r="O52" t="s">
        <v>112</v>
      </c>
      <c r="R52" t="s">
        <v>112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112</v>
      </c>
      <c r="Y52">
        <v>0</v>
      </c>
      <c r="Z52">
        <v>0</v>
      </c>
      <c r="AA52">
        <v>0</v>
      </c>
      <c r="AB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112</v>
      </c>
      <c r="AM52">
        <v>0</v>
      </c>
      <c r="AN52">
        <v>0</v>
      </c>
      <c r="AO52">
        <v>0</v>
      </c>
      <c r="AP52">
        <v>0</v>
      </c>
      <c r="AS52" t="s">
        <v>112</v>
      </c>
      <c r="AT52" t="s">
        <v>112</v>
      </c>
      <c r="AU52">
        <v>0</v>
      </c>
      <c r="AV52" t="s">
        <v>112</v>
      </c>
      <c r="AW52" t="s">
        <v>112</v>
      </c>
      <c r="AX52" t="s">
        <v>112</v>
      </c>
      <c r="AY52" t="s">
        <v>112</v>
      </c>
      <c r="AZ52" t="s">
        <v>112</v>
      </c>
      <c r="BA52" t="s">
        <v>112</v>
      </c>
      <c r="BB52" t="s">
        <v>112</v>
      </c>
      <c r="BE52">
        <v>0</v>
      </c>
      <c r="BF52">
        <v>-1</v>
      </c>
      <c r="BG52">
        <v>0</v>
      </c>
      <c r="BH52">
        <v>0</v>
      </c>
      <c r="BI52">
        <v>0</v>
      </c>
      <c r="BJ52">
        <v>0</v>
      </c>
      <c r="BK52" t="s">
        <v>112</v>
      </c>
      <c r="BL52">
        <v>0</v>
      </c>
      <c r="BM52" t="s">
        <v>112</v>
      </c>
      <c r="BN52">
        <v>0</v>
      </c>
      <c r="BO52">
        <v>0</v>
      </c>
      <c r="BP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 t="s">
        <v>112</v>
      </c>
      <c r="CF52">
        <v>0</v>
      </c>
      <c r="CG52">
        <v>0</v>
      </c>
      <c r="CH52">
        <v>0</v>
      </c>
      <c r="CI52" t="s">
        <v>112</v>
      </c>
      <c r="CJ52">
        <v>0</v>
      </c>
      <c r="CK52">
        <v>0</v>
      </c>
      <c r="CL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0.8</v>
      </c>
      <c r="DC52">
        <v>0</v>
      </c>
      <c r="DD52" t="s">
        <v>112</v>
      </c>
      <c r="DE52">
        <v>0</v>
      </c>
      <c r="DF52">
        <v>0</v>
      </c>
      <c r="DG52" t="s">
        <v>112</v>
      </c>
      <c r="DH52">
        <v>0</v>
      </c>
      <c r="DJ52" t="s">
        <v>112</v>
      </c>
      <c r="DK52">
        <v>0</v>
      </c>
      <c r="DL52">
        <v>0</v>
      </c>
      <c r="DM52">
        <v>0</v>
      </c>
      <c r="DN52">
        <v>0</v>
      </c>
      <c r="DO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G52">
        <v>0</v>
      </c>
      <c r="EH52">
        <v>0</v>
      </c>
      <c r="EI52" t="s">
        <v>112</v>
      </c>
      <c r="EJ52">
        <v>0</v>
      </c>
      <c r="EK52">
        <v>0</v>
      </c>
      <c r="EL52">
        <v>0</v>
      </c>
      <c r="EN52">
        <v>0</v>
      </c>
      <c r="EO52">
        <v>0</v>
      </c>
      <c r="EP52">
        <v>0</v>
      </c>
      <c r="EQ52">
        <v>0</v>
      </c>
      <c r="ER52" t="s">
        <v>112</v>
      </c>
      <c r="ES52" t="s">
        <v>112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J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Z52">
        <v>0</v>
      </c>
      <c r="GB52">
        <v>0</v>
      </c>
      <c r="GC52">
        <v>0</v>
      </c>
      <c r="GD52">
        <v>0</v>
      </c>
      <c r="GE52" t="s">
        <v>112</v>
      </c>
      <c r="GF52">
        <v>0</v>
      </c>
      <c r="GG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X52">
        <v>0</v>
      </c>
      <c r="GY52">
        <v>0</v>
      </c>
      <c r="GZ52">
        <v>0</v>
      </c>
      <c r="HA52" t="s">
        <v>112</v>
      </c>
      <c r="HB52">
        <v>0</v>
      </c>
      <c r="HC52">
        <v>0</v>
      </c>
      <c r="HE52">
        <v>0</v>
      </c>
      <c r="HF52">
        <v>0</v>
      </c>
      <c r="HG52">
        <v>0</v>
      </c>
      <c r="HH52">
        <v>0</v>
      </c>
      <c r="HI52" t="s">
        <v>112</v>
      </c>
      <c r="HJ52" t="s">
        <v>112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T52">
        <v>0</v>
      </c>
      <c r="HU52" t="s">
        <v>112</v>
      </c>
      <c r="HV52">
        <v>0</v>
      </c>
      <c r="HW52">
        <v>0</v>
      </c>
      <c r="HX52">
        <v>0</v>
      </c>
      <c r="HY52">
        <v>0</v>
      </c>
    </row>
    <row r="53" spans="1:233" x14ac:dyDescent="0.2">
      <c r="A53" t="s">
        <v>163</v>
      </c>
      <c r="C53">
        <v>0.5</v>
      </c>
      <c r="D53">
        <v>0</v>
      </c>
      <c r="E53">
        <v>0</v>
      </c>
      <c r="F53">
        <v>0</v>
      </c>
      <c r="G53" t="s">
        <v>112</v>
      </c>
      <c r="H53">
        <v>0</v>
      </c>
      <c r="I53">
        <v>0</v>
      </c>
      <c r="J53" t="s">
        <v>112</v>
      </c>
      <c r="K53">
        <v>0</v>
      </c>
      <c r="L53">
        <v>0</v>
      </c>
      <c r="M53">
        <v>0</v>
      </c>
      <c r="N53">
        <v>0</v>
      </c>
      <c r="O53">
        <v>0</v>
      </c>
      <c r="R53" t="s">
        <v>112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E53">
        <v>0</v>
      </c>
      <c r="AF53">
        <v>0</v>
      </c>
      <c r="AG53">
        <v>0</v>
      </c>
      <c r="AH53" t="s">
        <v>112</v>
      </c>
      <c r="AI53">
        <v>0</v>
      </c>
      <c r="AJ53" t="s">
        <v>112</v>
      </c>
      <c r="AK53" t="s">
        <v>112</v>
      </c>
      <c r="AL53" t="s">
        <v>112</v>
      </c>
      <c r="AM53">
        <v>0</v>
      </c>
      <c r="AN53" t="s">
        <v>112</v>
      </c>
      <c r="AO53">
        <v>0</v>
      </c>
      <c r="AP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112</v>
      </c>
      <c r="AY53">
        <v>0</v>
      </c>
      <c r="AZ53" t="s">
        <v>112</v>
      </c>
      <c r="BA53">
        <v>0</v>
      </c>
      <c r="BB53">
        <v>0</v>
      </c>
      <c r="BE53">
        <v>0</v>
      </c>
      <c r="BF53">
        <v>0</v>
      </c>
      <c r="BG53" t="s">
        <v>112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F53">
        <v>0</v>
      </c>
      <c r="CG53" t="s">
        <v>112</v>
      </c>
      <c r="CH53">
        <v>0</v>
      </c>
      <c r="CI53" t="s">
        <v>112</v>
      </c>
      <c r="CJ53" t="s">
        <v>112</v>
      </c>
      <c r="CK53" t="s">
        <v>112</v>
      </c>
      <c r="CL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0.8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G53">
        <v>0</v>
      </c>
      <c r="EH53">
        <v>0</v>
      </c>
      <c r="EI53">
        <v>0</v>
      </c>
      <c r="EJ53">
        <v>0</v>
      </c>
      <c r="EK53" t="s">
        <v>112</v>
      </c>
      <c r="EL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V53">
        <v>0.8</v>
      </c>
      <c r="EW53">
        <v>0</v>
      </c>
      <c r="EX53">
        <v>0</v>
      </c>
      <c r="EY53">
        <v>0</v>
      </c>
      <c r="EZ53">
        <v>0</v>
      </c>
      <c r="FA53">
        <v>0.5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J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R53">
        <v>0.8</v>
      </c>
      <c r="FS53">
        <v>0</v>
      </c>
      <c r="FT53">
        <v>0</v>
      </c>
      <c r="FU53">
        <v>0</v>
      </c>
      <c r="FV53">
        <v>0</v>
      </c>
      <c r="FW53">
        <v>0</v>
      </c>
      <c r="FZ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I53">
        <v>0</v>
      </c>
      <c r="GJ53">
        <v>0</v>
      </c>
      <c r="GK53">
        <v>0</v>
      </c>
      <c r="GL53">
        <v>0</v>
      </c>
      <c r="GM53" t="s">
        <v>112</v>
      </c>
      <c r="GN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M53">
        <v>0</v>
      </c>
      <c r="HN53" t="s">
        <v>112</v>
      </c>
      <c r="HO53">
        <v>0</v>
      </c>
      <c r="HP53">
        <v>0</v>
      </c>
      <c r="HQ53">
        <v>0</v>
      </c>
      <c r="HR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</row>
    <row r="54" spans="1:233" x14ac:dyDescent="0.2">
      <c r="A54" t="s">
        <v>164</v>
      </c>
      <c r="C54">
        <v>0</v>
      </c>
      <c r="D54">
        <v>0</v>
      </c>
      <c r="E54">
        <v>0</v>
      </c>
      <c r="F54">
        <v>0.5</v>
      </c>
      <c r="G54">
        <v>0</v>
      </c>
      <c r="H54">
        <v>0.5</v>
      </c>
      <c r="I54">
        <v>1</v>
      </c>
      <c r="J54">
        <v>0</v>
      </c>
      <c r="K54">
        <v>0</v>
      </c>
      <c r="L54">
        <v>0.5</v>
      </c>
      <c r="M54" t="s">
        <v>112</v>
      </c>
      <c r="N54" t="s">
        <v>112</v>
      </c>
      <c r="O54">
        <v>0.5</v>
      </c>
      <c r="R54">
        <v>0</v>
      </c>
      <c r="S54">
        <v>0</v>
      </c>
      <c r="T54" t="s">
        <v>112</v>
      </c>
      <c r="U54" t="s">
        <v>112</v>
      </c>
      <c r="V54">
        <v>0</v>
      </c>
      <c r="W54">
        <v>0.5</v>
      </c>
      <c r="X54">
        <v>0.5</v>
      </c>
      <c r="Y54">
        <v>0</v>
      </c>
      <c r="Z54">
        <v>0.5</v>
      </c>
      <c r="AA54">
        <v>0.5</v>
      </c>
      <c r="AB54" t="s">
        <v>112</v>
      </c>
      <c r="AE54">
        <v>0.5</v>
      </c>
      <c r="AF54" t="s">
        <v>112</v>
      </c>
      <c r="AG54" t="s">
        <v>112</v>
      </c>
      <c r="AH54" t="s">
        <v>112</v>
      </c>
      <c r="AI54">
        <v>0.5</v>
      </c>
      <c r="AJ54" t="s">
        <v>112</v>
      </c>
      <c r="AK54" t="s">
        <v>112</v>
      </c>
      <c r="AL54" t="s">
        <v>112</v>
      </c>
      <c r="AM54">
        <v>0</v>
      </c>
      <c r="AN54">
        <v>0</v>
      </c>
      <c r="AO54" t="s">
        <v>112</v>
      </c>
      <c r="AP54" t="s">
        <v>112</v>
      </c>
      <c r="AS54">
        <v>1</v>
      </c>
      <c r="AT54">
        <v>0</v>
      </c>
      <c r="AU54" t="s">
        <v>112</v>
      </c>
      <c r="AV54" t="s">
        <v>112</v>
      </c>
      <c r="AW54">
        <v>0</v>
      </c>
      <c r="AX54">
        <v>0</v>
      </c>
      <c r="AY54" t="s">
        <v>112</v>
      </c>
      <c r="AZ54">
        <v>0.5</v>
      </c>
      <c r="BA54">
        <v>0.5</v>
      </c>
      <c r="BB54" t="s">
        <v>112</v>
      </c>
      <c r="BE54" t="s">
        <v>112</v>
      </c>
      <c r="BF54" t="s">
        <v>112</v>
      </c>
      <c r="BG54">
        <v>0.5</v>
      </c>
      <c r="BH54" t="s">
        <v>112</v>
      </c>
      <c r="BI54">
        <v>-1</v>
      </c>
      <c r="BJ54">
        <v>0</v>
      </c>
      <c r="BK54">
        <v>0</v>
      </c>
      <c r="BL54">
        <v>0.5</v>
      </c>
      <c r="BM54">
        <v>0</v>
      </c>
      <c r="BN54">
        <v>0</v>
      </c>
      <c r="BO54">
        <v>0</v>
      </c>
      <c r="BP54">
        <v>0</v>
      </c>
      <c r="BS54">
        <v>0.5</v>
      </c>
      <c r="BT54">
        <v>-1</v>
      </c>
      <c r="BU54" t="s">
        <v>112</v>
      </c>
      <c r="BV54">
        <v>0</v>
      </c>
      <c r="BW54">
        <v>0.5</v>
      </c>
      <c r="BX54" t="s">
        <v>112</v>
      </c>
      <c r="BY54" t="s">
        <v>112</v>
      </c>
      <c r="BZ54" t="s">
        <v>112</v>
      </c>
      <c r="CA54" t="s">
        <v>112</v>
      </c>
      <c r="CB54">
        <v>1</v>
      </c>
      <c r="CC54">
        <v>1</v>
      </c>
      <c r="CF54">
        <v>0.5</v>
      </c>
      <c r="CG54" t="s">
        <v>112</v>
      </c>
      <c r="CH54">
        <v>-1</v>
      </c>
      <c r="CI54" t="s">
        <v>112</v>
      </c>
      <c r="CJ54">
        <v>0</v>
      </c>
      <c r="CK54">
        <v>1</v>
      </c>
      <c r="CL54">
        <v>0.5</v>
      </c>
      <c r="CU54">
        <v>0</v>
      </c>
      <c r="CV54">
        <v>0</v>
      </c>
      <c r="CW54">
        <v>1</v>
      </c>
      <c r="CX54">
        <v>1</v>
      </c>
      <c r="CY54">
        <v>0</v>
      </c>
      <c r="CZ54">
        <v>0.8</v>
      </c>
      <c r="DA54">
        <v>0.8</v>
      </c>
      <c r="DC54" t="s">
        <v>112</v>
      </c>
      <c r="DD54" t="s">
        <v>112</v>
      </c>
      <c r="DE54" t="s">
        <v>112</v>
      </c>
      <c r="DF54" t="s">
        <v>112</v>
      </c>
      <c r="DG54">
        <v>0.5</v>
      </c>
      <c r="DH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R54" t="s">
        <v>112</v>
      </c>
      <c r="DS54">
        <v>0</v>
      </c>
      <c r="DT54">
        <v>1</v>
      </c>
      <c r="DU54">
        <v>0</v>
      </c>
      <c r="DV54">
        <v>0.5</v>
      </c>
      <c r="DW54">
        <v>0</v>
      </c>
      <c r="DY54">
        <v>0</v>
      </c>
      <c r="DZ54">
        <v>1</v>
      </c>
      <c r="EA54">
        <v>0.5</v>
      </c>
      <c r="EB54">
        <v>0</v>
      </c>
      <c r="EC54">
        <v>0</v>
      </c>
      <c r="ED54">
        <v>0</v>
      </c>
      <c r="EG54" t="s">
        <v>112</v>
      </c>
      <c r="EH54">
        <v>0</v>
      </c>
      <c r="EI54" t="s">
        <v>112</v>
      </c>
      <c r="EJ54">
        <v>0</v>
      </c>
      <c r="EK54" t="s">
        <v>112</v>
      </c>
      <c r="EL54">
        <v>1</v>
      </c>
      <c r="EN54" t="s">
        <v>112</v>
      </c>
      <c r="EO54" t="s">
        <v>112</v>
      </c>
      <c r="EP54">
        <v>0</v>
      </c>
      <c r="EQ54" t="s">
        <v>112</v>
      </c>
      <c r="ER54">
        <v>0</v>
      </c>
      <c r="ES54">
        <v>0</v>
      </c>
      <c r="EV54" t="s">
        <v>112</v>
      </c>
      <c r="EW54">
        <v>0</v>
      </c>
      <c r="EX54">
        <v>1</v>
      </c>
      <c r="EY54" t="s">
        <v>112</v>
      </c>
      <c r="EZ54">
        <v>0</v>
      </c>
      <c r="FA54">
        <v>1</v>
      </c>
      <c r="FB54">
        <v>1</v>
      </c>
      <c r="FC54">
        <v>1</v>
      </c>
      <c r="FD54" t="s">
        <v>112</v>
      </c>
      <c r="FE54">
        <v>1</v>
      </c>
      <c r="FF54">
        <v>-1</v>
      </c>
      <c r="FG54">
        <v>0.5</v>
      </c>
      <c r="FJ54">
        <v>1</v>
      </c>
      <c r="FL54">
        <v>0</v>
      </c>
      <c r="FM54">
        <v>0</v>
      </c>
      <c r="FN54">
        <v>0</v>
      </c>
      <c r="FO54">
        <v>0.5</v>
      </c>
      <c r="FP54">
        <v>0</v>
      </c>
      <c r="FR54">
        <v>0</v>
      </c>
      <c r="FS54">
        <v>0</v>
      </c>
      <c r="FT54" t="s">
        <v>112</v>
      </c>
      <c r="FU54">
        <v>1</v>
      </c>
      <c r="FV54" t="s">
        <v>112</v>
      </c>
      <c r="FW54">
        <v>0</v>
      </c>
      <c r="FZ54" t="s">
        <v>112</v>
      </c>
      <c r="GB54">
        <v>0</v>
      </c>
      <c r="GC54" t="s">
        <v>112</v>
      </c>
      <c r="GD54">
        <v>0</v>
      </c>
      <c r="GE54" t="s">
        <v>112</v>
      </c>
      <c r="GF54">
        <v>0.5</v>
      </c>
      <c r="GG54">
        <v>1</v>
      </c>
      <c r="GI54" t="s">
        <v>112</v>
      </c>
      <c r="GJ54" t="s">
        <v>112</v>
      </c>
      <c r="GK54">
        <v>0.5</v>
      </c>
      <c r="GL54">
        <v>0</v>
      </c>
      <c r="GM54">
        <v>0.5</v>
      </c>
      <c r="GN54" t="s">
        <v>112</v>
      </c>
      <c r="GQ54" t="s">
        <v>112</v>
      </c>
      <c r="GR54">
        <v>0</v>
      </c>
      <c r="GS54">
        <v>0</v>
      </c>
      <c r="GT54">
        <v>-1</v>
      </c>
      <c r="GU54" t="s">
        <v>112</v>
      </c>
      <c r="GV54" t="s">
        <v>112</v>
      </c>
      <c r="GX54">
        <v>0.5</v>
      </c>
      <c r="GY54">
        <v>0</v>
      </c>
      <c r="GZ54">
        <v>1</v>
      </c>
      <c r="HA54">
        <v>0</v>
      </c>
      <c r="HB54" t="s">
        <v>112</v>
      </c>
      <c r="HC54">
        <v>0</v>
      </c>
      <c r="HE54" t="s">
        <v>112</v>
      </c>
      <c r="HF54">
        <v>0</v>
      </c>
      <c r="HG54" t="s">
        <v>112</v>
      </c>
      <c r="HH54">
        <v>0</v>
      </c>
      <c r="HI54" t="s">
        <v>112</v>
      </c>
      <c r="HJ54">
        <v>1</v>
      </c>
      <c r="HM54" t="s">
        <v>112</v>
      </c>
      <c r="HN54" t="s">
        <v>112</v>
      </c>
      <c r="HO54" t="s">
        <v>112</v>
      </c>
      <c r="HP54" t="s">
        <v>112</v>
      </c>
      <c r="HQ54">
        <v>0</v>
      </c>
      <c r="HR54" t="s">
        <v>112</v>
      </c>
      <c r="HT54">
        <v>0</v>
      </c>
      <c r="HU54" t="s">
        <v>112</v>
      </c>
      <c r="HV54" t="s">
        <v>112</v>
      </c>
      <c r="HW54" t="s">
        <v>112</v>
      </c>
      <c r="HX54">
        <v>0</v>
      </c>
      <c r="HY54">
        <v>0</v>
      </c>
    </row>
    <row r="55" spans="1:233" x14ac:dyDescent="0.2">
      <c r="A55" t="s">
        <v>165</v>
      </c>
      <c r="C55" t="s">
        <v>112</v>
      </c>
      <c r="D55">
        <v>0.5</v>
      </c>
      <c r="E55">
        <v>0</v>
      </c>
      <c r="F55">
        <v>0.5</v>
      </c>
      <c r="G55" t="s">
        <v>112</v>
      </c>
      <c r="H55">
        <v>0.5</v>
      </c>
      <c r="I55" t="s">
        <v>112</v>
      </c>
      <c r="J55">
        <v>0.5</v>
      </c>
      <c r="K55" t="s">
        <v>112</v>
      </c>
      <c r="L55" t="s">
        <v>112</v>
      </c>
      <c r="M55">
        <v>0.5</v>
      </c>
      <c r="N55" t="s">
        <v>112</v>
      </c>
      <c r="O55" t="s">
        <v>112</v>
      </c>
      <c r="R55" t="s">
        <v>112</v>
      </c>
      <c r="S55" t="s">
        <v>112</v>
      </c>
      <c r="T55" t="s">
        <v>112</v>
      </c>
      <c r="U55" t="s">
        <v>112</v>
      </c>
      <c r="V55">
        <v>0.5</v>
      </c>
      <c r="W55" t="s">
        <v>112</v>
      </c>
      <c r="X55">
        <v>0.5</v>
      </c>
      <c r="Y55" t="s">
        <v>112</v>
      </c>
      <c r="Z55" t="s">
        <v>112</v>
      </c>
      <c r="AA55" t="s">
        <v>112</v>
      </c>
      <c r="AB55" t="s">
        <v>112</v>
      </c>
      <c r="AE55">
        <v>0.5</v>
      </c>
      <c r="AF55" t="s">
        <v>112</v>
      </c>
      <c r="AG55">
        <v>0</v>
      </c>
      <c r="AH55" t="s">
        <v>112</v>
      </c>
      <c r="AI55" t="s">
        <v>112</v>
      </c>
      <c r="AJ55" t="s">
        <v>112</v>
      </c>
      <c r="AK55" t="s">
        <v>112</v>
      </c>
      <c r="AL55" t="s">
        <v>112</v>
      </c>
      <c r="AM55" t="s">
        <v>112</v>
      </c>
      <c r="AN55" t="s">
        <v>112</v>
      </c>
      <c r="AO55" t="s">
        <v>112</v>
      </c>
      <c r="AP55" t="s">
        <v>112</v>
      </c>
      <c r="AS55">
        <v>-1</v>
      </c>
      <c r="AT55">
        <v>1</v>
      </c>
      <c r="AU55" t="s">
        <v>112</v>
      </c>
      <c r="AV55" t="s">
        <v>112</v>
      </c>
      <c r="AW55" t="s">
        <v>112</v>
      </c>
      <c r="AX55" t="s">
        <v>112</v>
      </c>
      <c r="AY55" t="s">
        <v>112</v>
      </c>
      <c r="AZ55" t="s">
        <v>112</v>
      </c>
      <c r="BA55" t="s">
        <v>112</v>
      </c>
      <c r="BB55" t="s">
        <v>112</v>
      </c>
      <c r="BE55">
        <v>0.5</v>
      </c>
      <c r="BF55" t="s">
        <v>112</v>
      </c>
      <c r="BG55" t="s">
        <v>112</v>
      </c>
      <c r="BH55" t="s">
        <v>112</v>
      </c>
      <c r="BI55">
        <v>0</v>
      </c>
      <c r="BJ55">
        <v>0</v>
      </c>
      <c r="BK55">
        <v>0</v>
      </c>
      <c r="BL55" t="s">
        <v>112</v>
      </c>
      <c r="BM55">
        <v>0</v>
      </c>
      <c r="BN55" t="s">
        <v>112</v>
      </c>
      <c r="BO55" t="s">
        <v>112</v>
      </c>
      <c r="BP55" t="s">
        <v>112</v>
      </c>
      <c r="BS55">
        <v>0.5</v>
      </c>
      <c r="BT55">
        <v>0.5</v>
      </c>
      <c r="BU55">
        <v>-1</v>
      </c>
      <c r="BV55">
        <v>0.5</v>
      </c>
      <c r="BW55">
        <v>0.5</v>
      </c>
      <c r="BX55">
        <v>0</v>
      </c>
      <c r="BY55" t="s">
        <v>112</v>
      </c>
      <c r="BZ55" t="s">
        <v>112</v>
      </c>
      <c r="CA55" t="s">
        <v>112</v>
      </c>
      <c r="CB55" t="s">
        <v>112</v>
      </c>
      <c r="CC55">
        <v>-1</v>
      </c>
      <c r="CF55" t="s">
        <v>112</v>
      </c>
      <c r="CG55" t="s">
        <v>112</v>
      </c>
      <c r="CH55" t="s">
        <v>112</v>
      </c>
      <c r="CI55">
        <v>0.5</v>
      </c>
      <c r="CJ55">
        <v>0</v>
      </c>
      <c r="CK55" t="s">
        <v>112</v>
      </c>
      <c r="CL55">
        <v>0.5</v>
      </c>
      <c r="CU55" t="s">
        <v>112</v>
      </c>
      <c r="CV55">
        <v>0</v>
      </c>
      <c r="CW55">
        <v>-1</v>
      </c>
      <c r="CX55">
        <v>0</v>
      </c>
      <c r="CY55">
        <v>0</v>
      </c>
      <c r="CZ55">
        <v>-1</v>
      </c>
      <c r="DA55" t="s">
        <v>112</v>
      </c>
      <c r="DC55" t="s">
        <v>112</v>
      </c>
      <c r="DD55" t="s">
        <v>112</v>
      </c>
      <c r="DE55" t="s">
        <v>112</v>
      </c>
      <c r="DF55" t="s">
        <v>112</v>
      </c>
      <c r="DG55">
        <v>0.5</v>
      </c>
      <c r="DH55" t="s">
        <v>112</v>
      </c>
      <c r="DJ55" t="s">
        <v>112</v>
      </c>
      <c r="DK55" t="s">
        <v>112</v>
      </c>
      <c r="DL55" t="s">
        <v>112</v>
      </c>
      <c r="DM55" t="s">
        <v>112</v>
      </c>
      <c r="DN55" t="s">
        <v>112</v>
      </c>
      <c r="DO55">
        <v>0</v>
      </c>
      <c r="DR55" t="s">
        <v>112</v>
      </c>
      <c r="DS55">
        <v>0</v>
      </c>
      <c r="DT55" t="s">
        <v>112</v>
      </c>
      <c r="DU55" t="s">
        <v>112</v>
      </c>
      <c r="DV55">
        <v>0.5</v>
      </c>
      <c r="DW55">
        <v>0</v>
      </c>
      <c r="DY55" t="s">
        <v>112</v>
      </c>
      <c r="DZ55">
        <v>1</v>
      </c>
      <c r="EA55" t="s">
        <v>112</v>
      </c>
      <c r="EB55">
        <v>0</v>
      </c>
      <c r="EC55">
        <v>0</v>
      </c>
      <c r="ED55">
        <v>0</v>
      </c>
      <c r="EG55">
        <v>0</v>
      </c>
      <c r="EH55">
        <v>0</v>
      </c>
      <c r="EI55" t="s">
        <v>112</v>
      </c>
      <c r="EJ55">
        <v>0</v>
      </c>
      <c r="EK55" t="s">
        <v>112</v>
      </c>
      <c r="EL55">
        <v>-1</v>
      </c>
      <c r="EN55" t="s">
        <v>112</v>
      </c>
      <c r="EO55" t="s">
        <v>112</v>
      </c>
      <c r="EP55" t="s">
        <v>112</v>
      </c>
      <c r="EQ55" t="s">
        <v>112</v>
      </c>
      <c r="ER55" t="s">
        <v>112</v>
      </c>
      <c r="ES55">
        <v>0</v>
      </c>
      <c r="EV55" t="s">
        <v>112</v>
      </c>
      <c r="EW55" t="s">
        <v>112</v>
      </c>
      <c r="EX55">
        <v>-1</v>
      </c>
      <c r="EY55">
        <v>-1</v>
      </c>
      <c r="EZ55" t="s">
        <v>112</v>
      </c>
      <c r="FA55">
        <v>1</v>
      </c>
      <c r="FB55">
        <v>1</v>
      </c>
      <c r="FC55">
        <v>-1</v>
      </c>
      <c r="FD55" t="s">
        <v>112</v>
      </c>
      <c r="FE55" t="s">
        <v>112</v>
      </c>
      <c r="FF55" t="s">
        <v>112</v>
      </c>
      <c r="FG55">
        <v>0.5</v>
      </c>
      <c r="FJ55" t="s">
        <v>112</v>
      </c>
      <c r="FL55">
        <v>0</v>
      </c>
      <c r="FM55" t="s">
        <v>112</v>
      </c>
      <c r="FN55" t="s">
        <v>112</v>
      </c>
      <c r="FO55">
        <v>0.5</v>
      </c>
      <c r="FP55">
        <v>0</v>
      </c>
      <c r="FR55" t="s">
        <v>112</v>
      </c>
      <c r="FS55" t="s">
        <v>112</v>
      </c>
      <c r="FT55" t="s">
        <v>112</v>
      </c>
      <c r="FU55" t="s">
        <v>112</v>
      </c>
      <c r="FV55" t="s">
        <v>112</v>
      </c>
      <c r="FW55">
        <v>0</v>
      </c>
      <c r="FZ55">
        <v>0</v>
      </c>
      <c r="GB55" t="s">
        <v>112</v>
      </c>
      <c r="GC55" t="s">
        <v>112</v>
      </c>
      <c r="GD55">
        <v>0.5</v>
      </c>
      <c r="GE55">
        <v>0</v>
      </c>
      <c r="GF55" t="s">
        <v>112</v>
      </c>
      <c r="GG55" t="s">
        <v>112</v>
      </c>
      <c r="GI55">
        <v>0</v>
      </c>
      <c r="GJ55" t="s">
        <v>112</v>
      </c>
      <c r="GK55">
        <v>0.5</v>
      </c>
      <c r="GL55">
        <v>0</v>
      </c>
      <c r="GM55">
        <v>0</v>
      </c>
      <c r="GN55">
        <v>0.5</v>
      </c>
      <c r="GQ55" t="s">
        <v>112</v>
      </c>
      <c r="GR55" t="s">
        <v>112</v>
      </c>
      <c r="GS55" t="s">
        <v>112</v>
      </c>
      <c r="GT55">
        <v>0</v>
      </c>
      <c r="GU55" t="s">
        <v>112</v>
      </c>
      <c r="GV55" t="s">
        <v>112</v>
      </c>
      <c r="GX55" t="s">
        <v>112</v>
      </c>
      <c r="GY55" t="s">
        <v>112</v>
      </c>
      <c r="GZ55" t="s">
        <v>112</v>
      </c>
      <c r="HA55" t="s">
        <v>112</v>
      </c>
      <c r="HB55" t="s">
        <v>112</v>
      </c>
      <c r="HC55" t="s">
        <v>112</v>
      </c>
      <c r="HE55" t="s">
        <v>112</v>
      </c>
      <c r="HF55" t="s">
        <v>112</v>
      </c>
      <c r="HG55">
        <v>0</v>
      </c>
      <c r="HH55">
        <v>0</v>
      </c>
      <c r="HI55">
        <v>-1</v>
      </c>
      <c r="HJ55" t="s">
        <v>112</v>
      </c>
      <c r="HM55" t="s">
        <v>112</v>
      </c>
      <c r="HN55" t="s">
        <v>112</v>
      </c>
      <c r="HO55" t="s">
        <v>112</v>
      </c>
      <c r="HP55">
        <v>0</v>
      </c>
      <c r="HQ55" t="s">
        <v>112</v>
      </c>
      <c r="HR55" t="s">
        <v>112</v>
      </c>
      <c r="HT55" t="s">
        <v>112</v>
      </c>
      <c r="HU55" t="s">
        <v>112</v>
      </c>
      <c r="HV55">
        <v>0</v>
      </c>
      <c r="HW55" t="s">
        <v>112</v>
      </c>
      <c r="HX55" t="s">
        <v>112</v>
      </c>
      <c r="HY55">
        <v>0</v>
      </c>
    </row>
    <row r="56" spans="1:233" x14ac:dyDescent="0.2">
      <c r="A56" t="s">
        <v>166</v>
      </c>
      <c r="C56">
        <v>-0.5</v>
      </c>
      <c r="D56">
        <v>0</v>
      </c>
      <c r="E56">
        <v>-0.5</v>
      </c>
      <c r="F56">
        <v>0</v>
      </c>
      <c r="G56">
        <v>-0.5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R56">
        <v>0</v>
      </c>
      <c r="S56">
        <v>0</v>
      </c>
      <c r="T56">
        <v>-0.5</v>
      </c>
      <c r="U56">
        <v>0</v>
      </c>
      <c r="V56">
        <v>0</v>
      </c>
      <c r="W56">
        <v>0</v>
      </c>
      <c r="X56">
        <v>0</v>
      </c>
      <c r="Y56">
        <v>-0.5</v>
      </c>
      <c r="Z56">
        <v>0</v>
      </c>
      <c r="AA56">
        <v>0</v>
      </c>
      <c r="AB56">
        <v>-0.5</v>
      </c>
      <c r="AE56">
        <v>0</v>
      </c>
      <c r="AF56">
        <v>1</v>
      </c>
      <c r="AG56">
        <v>-0.5</v>
      </c>
      <c r="AH56" t="s">
        <v>112</v>
      </c>
      <c r="AI56">
        <v>0</v>
      </c>
      <c r="AJ56">
        <v>1</v>
      </c>
      <c r="AK56">
        <v>-0.5</v>
      </c>
      <c r="AL56">
        <v>1</v>
      </c>
      <c r="AM56">
        <v>0</v>
      </c>
      <c r="AN56">
        <v>-0.5</v>
      </c>
      <c r="AO56">
        <v>0</v>
      </c>
      <c r="AP56">
        <v>1</v>
      </c>
      <c r="AS56">
        <v>1</v>
      </c>
      <c r="AT56">
        <v>1</v>
      </c>
      <c r="AU56">
        <v>0</v>
      </c>
      <c r="AV56" t="s">
        <v>112</v>
      </c>
      <c r="AW56">
        <v>0.8</v>
      </c>
      <c r="AX56">
        <v>0</v>
      </c>
      <c r="AY56" t="s">
        <v>112</v>
      </c>
      <c r="AZ56">
        <v>0</v>
      </c>
      <c r="BA56">
        <v>0</v>
      </c>
      <c r="BB56">
        <v>1</v>
      </c>
      <c r="BE56">
        <v>0</v>
      </c>
      <c r="BF56">
        <v>1</v>
      </c>
      <c r="BG56">
        <v>0</v>
      </c>
      <c r="BH56" t="s">
        <v>112</v>
      </c>
      <c r="BI56">
        <v>1</v>
      </c>
      <c r="BJ56">
        <v>0</v>
      </c>
      <c r="BK56">
        <v>0</v>
      </c>
      <c r="BL56">
        <v>1</v>
      </c>
      <c r="BM56">
        <v>-0.5</v>
      </c>
      <c r="BN56">
        <v>-0.5</v>
      </c>
      <c r="BO56">
        <v>0</v>
      </c>
      <c r="BP56">
        <v>-0.5</v>
      </c>
      <c r="BS56">
        <v>0</v>
      </c>
      <c r="BT56">
        <v>1</v>
      </c>
      <c r="BU56">
        <v>1</v>
      </c>
      <c r="BV56">
        <v>-0.5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1</v>
      </c>
      <c r="CC56">
        <v>1</v>
      </c>
      <c r="CF56">
        <v>0</v>
      </c>
      <c r="CG56">
        <v>-0.5</v>
      </c>
      <c r="CH56">
        <v>1</v>
      </c>
      <c r="CI56">
        <v>0</v>
      </c>
      <c r="CJ56">
        <v>1</v>
      </c>
      <c r="CK56">
        <v>1</v>
      </c>
      <c r="CL56">
        <v>0</v>
      </c>
      <c r="CU56">
        <v>0</v>
      </c>
      <c r="CV56">
        <v>0</v>
      </c>
      <c r="CW56">
        <v>1</v>
      </c>
      <c r="CX56">
        <v>1</v>
      </c>
      <c r="CY56">
        <v>1</v>
      </c>
      <c r="CZ56">
        <v>1</v>
      </c>
      <c r="DA56">
        <v>0.8</v>
      </c>
      <c r="DC56">
        <v>-0.5</v>
      </c>
      <c r="DD56">
        <v>1</v>
      </c>
      <c r="DE56">
        <v>1</v>
      </c>
      <c r="DF56">
        <v>-0.5</v>
      </c>
      <c r="DG56" t="s">
        <v>112</v>
      </c>
      <c r="DH56">
        <v>0</v>
      </c>
      <c r="DJ56">
        <v>-0.5</v>
      </c>
      <c r="DK56">
        <v>-0.5</v>
      </c>
      <c r="DL56">
        <v>1</v>
      </c>
      <c r="DM56">
        <v>-0.5</v>
      </c>
      <c r="DN56">
        <v>1</v>
      </c>
      <c r="DO56">
        <v>0</v>
      </c>
      <c r="DR56">
        <v>1</v>
      </c>
      <c r="DS56">
        <v>-0.5</v>
      </c>
      <c r="DT56">
        <v>1</v>
      </c>
      <c r="DU56">
        <v>-0.5</v>
      </c>
      <c r="DV56">
        <v>0</v>
      </c>
      <c r="DW56">
        <v>0</v>
      </c>
      <c r="DY56">
        <v>-0.5</v>
      </c>
      <c r="DZ56">
        <v>1</v>
      </c>
      <c r="EA56">
        <v>0</v>
      </c>
      <c r="EB56">
        <v>-0.5</v>
      </c>
      <c r="EC56">
        <v>0</v>
      </c>
      <c r="ED56">
        <v>-0.5</v>
      </c>
      <c r="EG56">
        <v>-0.5</v>
      </c>
      <c r="EH56">
        <v>-0.5</v>
      </c>
      <c r="EI56">
        <v>1</v>
      </c>
      <c r="EJ56">
        <v>-0.5</v>
      </c>
      <c r="EK56">
        <v>-0.5</v>
      </c>
      <c r="EL56">
        <v>1</v>
      </c>
      <c r="EN56">
        <v>-1</v>
      </c>
      <c r="EO56">
        <v>-0.5</v>
      </c>
      <c r="EP56">
        <v>1</v>
      </c>
      <c r="EQ56">
        <v>1</v>
      </c>
      <c r="ER56">
        <v>-0.5</v>
      </c>
      <c r="ES56">
        <v>0</v>
      </c>
      <c r="EV56">
        <v>-1</v>
      </c>
      <c r="EW56">
        <v>0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0.8</v>
      </c>
      <c r="FG56">
        <v>0</v>
      </c>
      <c r="FJ56">
        <v>1</v>
      </c>
      <c r="FL56">
        <v>0</v>
      </c>
      <c r="FM56">
        <v>0</v>
      </c>
      <c r="FN56">
        <v>1</v>
      </c>
      <c r="FO56">
        <v>0</v>
      </c>
      <c r="FP56">
        <v>-0.5</v>
      </c>
      <c r="FR56">
        <v>-0.5</v>
      </c>
      <c r="FS56">
        <v>1</v>
      </c>
      <c r="FT56">
        <v>1</v>
      </c>
      <c r="FU56">
        <v>1</v>
      </c>
      <c r="FV56">
        <v>1</v>
      </c>
      <c r="FW56">
        <v>-0.5</v>
      </c>
      <c r="FZ56">
        <v>0</v>
      </c>
      <c r="GB56">
        <v>-0.5</v>
      </c>
      <c r="GC56">
        <v>1</v>
      </c>
      <c r="GD56">
        <v>0</v>
      </c>
      <c r="GE56">
        <v>1</v>
      </c>
      <c r="GF56">
        <v>0</v>
      </c>
      <c r="GG56">
        <v>1</v>
      </c>
      <c r="GI56">
        <v>-0.5</v>
      </c>
      <c r="GJ56">
        <v>0</v>
      </c>
      <c r="GK56">
        <v>0</v>
      </c>
      <c r="GL56">
        <v>-0.5</v>
      </c>
      <c r="GM56">
        <v>1</v>
      </c>
      <c r="GN56">
        <v>0</v>
      </c>
      <c r="GQ56">
        <v>1</v>
      </c>
      <c r="GR56">
        <v>-0.5</v>
      </c>
      <c r="GS56">
        <v>0</v>
      </c>
      <c r="GT56">
        <v>1</v>
      </c>
      <c r="GU56">
        <v>1</v>
      </c>
      <c r="GV56">
        <v>-0.5</v>
      </c>
      <c r="GX56">
        <v>0.8</v>
      </c>
      <c r="GY56">
        <v>1</v>
      </c>
      <c r="GZ56">
        <v>1</v>
      </c>
      <c r="HA56">
        <v>-0.5</v>
      </c>
      <c r="HB56">
        <v>-0.5</v>
      </c>
      <c r="HC56">
        <v>1</v>
      </c>
      <c r="HE56" t="s">
        <v>112</v>
      </c>
      <c r="HF56">
        <v>1</v>
      </c>
      <c r="HG56">
        <v>0</v>
      </c>
      <c r="HH56">
        <v>-0.5</v>
      </c>
      <c r="HI56">
        <v>1</v>
      </c>
      <c r="HJ56">
        <v>1</v>
      </c>
      <c r="HM56">
        <v>-0.5</v>
      </c>
      <c r="HN56">
        <v>0.8</v>
      </c>
      <c r="HO56">
        <v>1</v>
      </c>
      <c r="HP56">
        <v>0</v>
      </c>
      <c r="HQ56">
        <v>1</v>
      </c>
      <c r="HR56">
        <v>1</v>
      </c>
      <c r="HT56">
        <v>-0.5</v>
      </c>
      <c r="HU56">
        <v>0</v>
      </c>
      <c r="HV56">
        <v>-0.5</v>
      </c>
      <c r="HW56">
        <v>0</v>
      </c>
      <c r="HX56">
        <v>-0.5</v>
      </c>
      <c r="HY56">
        <v>-0.5</v>
      </c>
    </row>
    <row r="57" spans="1:233" x14ac:dyDescent="0.2">
      <c r="A57" t="s">
        <v>167</v>
      </c>
      <c r="C57">
        <v>0</v>
      </c>
      <c r="D57">
        <v>0.5</v>
      </c>
      <c r="E57">
        <v>0.5</v>
      </c>
      <c r="F57">
        <v>0.5</v>
      </c>
      <c r="G57">
        <v>0</v>
      </c>
      <c r="H57">
        <v>0.5</v>
      </c>
      <c r="I57">
        <v>0</v>
      </c>
      <c r="J57" t="s">
        <v>112</v>
      </c>
      <c r="K57">
        <v>0</v>
      </c>
      <c r="L57">
        <v>0.8</v>
      </c>
      <c r="M57">
        <v>-1</v>
      </c>
      <c r="N57">
        <v>0.5</v>
      </c>
      <c r="O57">
        <v>0.5</v>
      </c>
      <c r="R57">
        <v>0</v>
      </c>
      <c r="S57">
        <v>-0.5</v>
      </c>
      <c r="T57">
        <v>0</v>
      </c>
      <c r="U57" t="s">
        <v>112</v>
      </c>
      <c r="V57">
        <v>0.5</v>
      </c>
      <c r="W57">
        <v>0.5</v>
      </c>
      <c r="X57">
        <v>0.5</v>
      </c>
      <c r="Y57">
        <v>0</v>
      </c>
      <c r="Z57">
        <v>0.5</v>
      </c>
      <c r="AA57">
        <v>0.5</v>
      </c>
      <c r="AB57" t="s">
        <v>112</v>
      </c>
      <c r="AE57">
        <v>0.5</v>
      </c>
      <c r="AF57" t="s">
        <v>112</v>
      </c>
      <c r="AG57">
        <v>0</v>
      </c>
      <c r="AH57" t="s">
        <v>112</v>
      </c>
      <c r="AI57">
        <v>0.5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0.5</v>
      </c>
      <c r="AP57" t="s">
        <v>112</v>
      </c>
      <c r="AS57">
        <v>-1</v>
      </c>
      <c r="AT57">
        <v>1</v>
      </c>
      <c r="AU57">
        <v>0.5</v>
      </c>
      <c r="AV57" t="s">
        <v>112</v>
      </c>
      <c r="AW57">
        <v>0.5</v>
      </c>
      <c r="AX57" t="s">
        <v>112</v>
      </c>
      <c r="AY57" t="s">
        <v>112</v>
      </c>
      <c r="AZ57">
        <v>0.5</v>
      </c>
      <c r="BA57">
        <v>0.5</v>
      </c>
      <c r="BB57">
        <v>1</v>
      </c>
      <c r="BE57">
        <v>0.5</v>
      </c>
      <c r="BF57">
        <v>0.8</v>
      </c>
      <c r="BG57">
        <v>0.5</v>
      </c>
      <c r="BH57" t="s">
        <v>112</v>
      </c>
      <c r="BI57">
        <v>1</v>
      </c>
      <c r="BJ57">
        <v>0</v>
      </c>
      <c r="BK57">
        <v>0</v>
      </c>
      <c r="BL57">
        <v>0</v>
      </c>
      <c r="BM57">
        <v>0.5</v>
      </c>
      <c r="BN57">
        <v>0</v>
      </c>
      <c r="BO57">
        <v>-0.5</v>
      </c>
      <c r="BP57">
        <v>0</v>
      </c>
      <c r="BS57">
        <v>0.5</v>
      </c>
      <c r="BT57">
        <v>1</v>
      </c>
      <c r="BU57">
        <v>1</v>
      </c>
      <c r="BV57">
        <v>0</v>
      </c>
      <c r="BW57">
        <v>0.5</v>
      </c>
      <c r="BX57">
        <v>0</v>
      </c>
      <c r="BY57">
        <v>0.5</v>
      </c>
      <c r="BZ57">
        <v>0</v>
      </c>
      <c r="CA57">
        <v>0.5</v>
      </c>
      <c r="CB57">
        <v>1</v>
      </c>
      <c r="CC57">
        <v>-1</v>
      </c>
      <c r="CF57">
        <v>0.5</v>
      </c>
      <c r="CG57">
        <v>0</v>
      </c>
      <c r="CH57">
        <v>1</v>
      </c>
      <c r="CI57">
        <v>0.5</v>
      </c>
      <c r="CJ57">
        <v>1</v>
      </c>
      <c r="CK57">
        <v>1</v>
      </c>
      <c r="CL57">
        <v>0.5</v>
      </c>
      <c r="CU57">
        <v>0</v>
      </c>
      <c r="CV57">
        <v>0</v>
      </c>
      <c r="CW57">
        <v>1</v>
      </c>
      <c r="CX57">
        <v>0</v>
      </c>
      <c r="CY57">
        <v>-1</v>
      </c>
      <c r="CZ57">
        <v>1</v>
      </c>
      <c r="DA57">
        <v>0.8</v>
      </c>
      <c r="DC57">
        <v>0</v>
      </c>
      <c r="DD57">
        <v>1</v>
      </c>
      <c r="DE57">
        <v>0</v>
      </c>
      <c r="DF57">
        <v>0</v>
      </c>
      <c r="DG57">
        <v>0.5</v>
      </c>
      <c r="DH57">
        <v>0.5</v>
      </c>
      <c r="DJ57">
        <v>0</v>
      </c>
      <c r="DK57">
        <v>0</v>
      </c>
      <c r="DL57">
        <v>1</v>
      </c>
      <c r="DM57">
        <v>0</v>
      </c>
      <c r="DN57">
        <v>1</v>
      </c>
      <c r="DO57">
        <v>0</v>
      </c>
      <c r="DR57">
        <v>1</v>
      </c>
      <c r="DS57">
        <v>0</v>
      </c>
      <c r="DT57">
        <v>1</v>
      </c>
      <c r="DU57">
        <v>0</v>
      </c>
      <c r="DV57">
        <v>0.5</v>
      </c>
      <c r="DW57">
        <v>0</v>
      </c>
      <c r="DY57">
        <v>0</v>
      </c>
      <c r="DZ57">
        <v>1</v>
      </c>
      <c r="EA57">
        <v>0.5</v>
      </c>
      <c r="EB57">
        <v>0</v>
      </c>
      <c r="EC57">
        <v>0</v>
      </c>
      <c r="ED57">
        <v>0</v>
      </c>
      <c r="EG57">
        <v>0</v>
      </c>
      <c r="EH57">
        <v>0</v>
      </c>
      <c r="EI57">
        <v>1</v>
      </c>
      <c r="EJ57">
        <v>0</v>
      </c>
      <c r="EK57">
        <v>0</v>
      </c>
      <c r="EL57">
        <v>1</v>
      </c>
      <c r="EN57">
        <v>1</v>
      </c>
      <c r="EO57">
        <v>-0.5</v>
      </c>
      <c r="EP57">
        <v>-1</v>
      </c>
      <c r="EQ57">
        <v>1</v>
      </c>
      <c r="ER57">
        <v>0</v>
      </c>
      <c r="ES57">
        <v>0</v>
      </c>
      <c r="EV57">
        <v>0.8</v>
      </c>
      <c r="EW57">
        <v>0</v>
      </c>
      <c r="EX57">
        <v>1</v>
      </c>
      <c r="EY57">
        <v>1</v>
      </c>
      <c r="EZ57">
        <v>0</v>
      </c>
      <c r="FA57">
        <v>1</v>
      </c>
      <c r="FB57" t="s">
        <v>112</v>
      </c>
      <c r="FC57">
        <v>1</v>
      </c>
      <c r="FD57">
        <v>1</v>
      </c>
      <c r="FE57">
        <v>1</v>
      </c>
      <c r="FF57">
        <v>0.8</v>
      </c>
      <c r="FG57">
        <v>0.5</v>
      </c>
      <c r="FJ57">
        <v>1</v>
      </c>
      <c r="FL57">
        <v>0</v>
      </c>
      <c r="FM57">
        <v>0</v>
      </c>
      <c r="FN57">
        <v>-0.5</v>
      </c>
      <c r="FO57">
        <v>0.5</v>
      </c>
      <c r="FP57">
        <v>0</v>
      </c>
      <c r="FR57">
        <v>1</v>
      </c>
      <c r="FS57">
        <v>1</v>
      </c>
      <c r="FT57">
        <v>-1</v>
      </c>
      <c r="FU57">
        <v>1</v>
      </c>
      <c r="FV57">
        <v>1</v>
      </c>
      <c r="FW57">
        <v>0</v>
      </c>
      <c r="FZ57">
        <v>0</v>
      </c>
      <c r="GB57">
        <v>0</v>
      </c>
      <c r="GC57">
        <v>-1</v>
      </c>
      <c r="GD57">
        <v>0.5</v>
      </c>
      <c r="GE57">
        <v>-0.5</v>
      </c>
      <c r="GF57">
        <v>0.5</v>
      </c>
      <c r="GG57">
        <v>1</v>
      </c>
      <c r="GI57">
        <v>0</v>
      </c>
      <c r="GJ57">
        <v>0</v>
      </c>
      <c r="GK57">
        <v>0.5</v>
      </c>
      <c r="GL57">
        <v>0</v>
      </c>
      <c r="GM57">
        <v>1</v>
      </c>
      <c r="GN57">
        <v>0.5</v>
      </c>
      <c r="GQ57">
        <v>-1</v>
      </c>
      <c r="GR57">
        <v>0</v>
      </c>
      <c r="GS57">
        <v>0.5</v>
      </c>
      <c r="GT57">
        <v>1</v>
      </c>
      <c r="GU57">
        <v>1</v>
      </c>
      <c r="GV57">
        <v>0</v>
      </c>
      <c r="GX57">
        <v>0.8</v>
      </c>
      <c r="GY57">
        <v>-1</v>
      </c>
      <c r="GZ57">
        <v>1</v>
      </c>
      <c r="HA57">
        <v>0</v>
      </c>
      <c r="HB57">
        <v>0</v>
      </c>
      <c r="HC57">
        <v>-0.5</v>
      </c>
      <c r="HE57" t="s">
        <v>112</v>
      </c>
      <c r="HF57">
        <v>-1</v>
      </c>
      <c r="HG57">
        <v>0</v>
      </c>
      <c r="HH57">
        <v>0</v>
      </c>
      <c r="HI57">
        <v>0</v>
      </c>
      <c r="HJ57">
        <v>1</v>
      </c>
      <c r="HM57">
        <v>0</v>
      </c>
      <c r="HN57" t="s">
        <v>112</v>
      </c>
      <c r="HO57">
        <v>-0.5</v>
      </c>
      <c r="HP57">
        <v>0</v>
      </c>
      <c r="HQ57">
        <v>-0.5</v>
      </c>
      <c r="HR57">
        <v>0</v>
      </c>
      <c r="HT57">
        <v>0.5</v>
      </c>
      <c r="HU57">
        <v>-0.5</v>
      </c>
      <c r="HV57">
        <v>0</v>
      </c>
      <c r="HW57">
        <v>-0.5</v>
      </c>
      <c r="HX57">
        <v>0</v>
      </c>
      <c r="HY57">
        <v>0</v>
      </c>
    </row>
    <row r="58" spans="1:233" x14ac:dyDescent="0.2">
      <c r="A58" t="s">
        <v>168</v>
      </c>
      <c r="C58">
        <v>0</v>
      </c>
      <c r="D58">
        <v>0.5</v>
      </c>
      <c r="E58">
        <v>0</v>
      </c>
      <c r="F58">
        <v>0.5</v>
      </c>
      <c r="G58">
        <v>0</v>
      </c>
      <c r="H58">
        <v>0.5</v>
      </c>
      <c r="I58">
        <v>1</v>
      </c>
      <c r="J58">
        <v>0</v>
      </c>
      <c r="K58">
        <v>0</v>
      </c>
      <c r="L58">
        <v>0.5</v>
      </c>
      <c r="M58">
        <v>1</v>
      </c>
      <c r="N58">
        <v>0.5</v>
      </c>
      <c r="O58">
        <v>0.5</v>
      </c>
      <c r="R58">
        <v>0.5</v>
      </c>
      <c r="S58">
        <v>0</v>
      </c>
      <c r="T58">
        <v>0</v>
      </c>
      <c r="U58">
        <v>0.5</v>
      </c>
      <c r="V58">
        <v>0.5</v>
      </c>
      <c r="W58">
        <v>0.5</v>
      </c>
      <c r="X58">
        <v>0.5</v>
      </c>
      <c r="Y58">
        <v>0</v>
      </c>
      <c r="Z58">
        <v>0.5</v>
      </c>
      <c r="AA58">
        <v>0.5</v>
      </c>
      <c r="AB58">
        <v>0</v>
      </c>
      <c r="AE58">
        <v>0.5</v>
      </c>
      <c r="AF58">
        <v>1</v>
      </c>
      <c r="AG58">
        <v>0</v>
      </c>
      <c r="AH58" t="s">
        <v>112</v>
      </c>
      <c r="AI58">
        <v>0.5</v>
      </c>
      <c r="AJ58">
        <v>1</v>
      </c>
      <c r="AK58">
        <v>0</v>
      </c>
      <c r="AL58">
        <v>0.5</v>
      </c>
      <c r="AM58">
        <v>0</v>
      </c>
      <c r="AN58">
        <v>0</v>
      </c>
      <c r="AO58">
        <v>0.5</v>
      </c>
      <c r="AP58" t="s">
        <v>112</v>
      </c>
      <c r="AS58">
        <v>-1</v>
      </c>
      <c r="AT58">
        <v>1</v>
      </c>
      <c r="AU58">
        <v>0.5</v>
      </c>
      <c r="AV58">
        <v>0.8</v>
      </c>
      <c r="AW58">
        <v>0.5</v>
      </c>
      <c r="AX58" t="s">
        <v>112</v>
      </c>
      <c r="AY58">
        <v>0.5</v>
      </c>
      <c r="AZ58">
        <v>0.5</v>
      </c>
      <c r="BA58">
        <v>0.5</v>
      </c>
      <c r="BB58">
        <v>1</v>
      </c>
      <c r="BE58">
        <v>0.5</v>
      </c>
      <c r="BF58">
        <v>1</v>
      </c>
      <c r="BG58">
        <v>0.5</v>
      </c>
      <c r="BH58">
        <v>0.5</v>
      </c>
      <c r="BI58">
        <v>1</v>
      </c>
      <c r="BJ58">
        <v>0.5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S58">
        <v>0.5</v>
      </c>
      <c r="BT58">
        <v>1</v>
      </c>
      <c r="BU58">
        <v>-0.5</v>
      </c>
      <c r="BV58">
        <v>0</v>
      </c>
      <c r="BW58">
        <v>0.5</v>
      </c>
      <c r="BX58">
        <v>0</v>
      </c>
      <c r="BY58">
        <v>0.5</v>
      </c>
      <c r="BZ58">
        <v>0</v>
      </c>
      <c r="CA58">
        <v>0.5</v>
      </c>
      <c r="CB58">
        <v>1</v>
      </c>
      <c r="CC58">
        <v>-0.5</v>
      </c>
      <c r="CF58">
        <v>0.5</v>
      </c>
      <c r="CG58">
        <v>0</v>
      </c>
      <c r="CH58">
        <v>1</v>
      </c>
      <c r="CI58">
        <v>0.5</v>
      </c>
      <c r="CJ58">
        <v>1</v>
      </c>
      <c r="CK58">
        <v>1</v>
      </c>
      <c r="CL58">
        <v>0.5</v>
      </c>
      <c r="CU58">
        <v>0.5</v>
      </c>
      <c r="CV58">
        <v>0.5</v>
      </c>
      <c r="CW58">
        <v>1</v>
      </c>
      <c r="CX58">
        <v>1</v>
      </c>
      <c r="CY58">
        <v>1</v>
      </c>
      <c r="CZ58">
        <v>0.8</v>
      </c>
      <c r="DA58">
        <v>0.8</v>
      </c>
      <c r="DC58">
        <v>0</v>
      </c>
      <c r="DD58">
        <v>1</v>
      </c>
      <c r="DE58">
        <v>0</v>
      </c>
      <c r="DF58">
        <v>0</v>
      </c>
      <c r="DG58">
        <v>0.5</v>
      </c>
      <c r="DH58">
        <v>0.5</v>
      </c>
      <c r="DJ58">
        <v>0</v>
      </c>
      <c r="DK58">
        <v>0</v>
      </c>
      <c r="DL58">
        <v>1</v>
      </c>
      <c r="DM58">
        <v>0</v>
      </c>
      <c r="DN58">
        <v>1</v>
      </c>
      <c r="DO58">
        <v>0.5</v>
      </c>
      <c r="DR58">
        <v>1</v>
      </c>
      <c r="DS58">
        <v>0</v>
      </c>
      <c r="DT58">
        <v>1</v>
      </c>
      <c r="DU58">
        <v>0</v>
      </c>
      <c r="DV58">
        <v>0.5</v>
      </c>
      <c r="DW58">
        <v>0</v>
      </c>
      <c r="DY58">
        <v>0</v>
      </c>
      <c r="DZ58">
        <v>1</v>
      </c>
      <c r="EA58">
        <v>0.5</v>
      </c>
      <c r="EB58">
        <v>0</v>
      </c>
      <c r="EC58">
        <v>0</v>
      </c>
      <c r="ED58">
        <v>0</v>
      </c>
      <c r="EG58">
        <v>0</v>
      </c>
      <c r="EH58">
        <v>0</v>
      </c>
      <c r="EI58">
        <v>1</v>
      </c>
      <c r="EJ58">
        <v>0</v>
      </c>
      <c r="EK58">
        <v>0</v>
      </c>
      <c r="EL58">
        <v>1</v>
      </c>
      <c r="EN58">
        <v>1</v>
      </c>
      <c r="EO58">
        <v>0</v>
      </c>
      <c r="EP58">
        <v>1</v>
      </c>
      <c r="EQ58">
        <v>1</v>
      </c>
      <c r="ER58">
        <v>0</v>
      </c>
      <c r="ES58">
        <v>0</v>
      </c>
      <c r="EV58">
        <v>-1</v>
      </c>
      <c r="EW58">
        <v>0</v>
      </c>
      <c r="EX58">
        <v>1</v>
      </c>
      <c r="EY58">
        <v>1</v>
      </c>
      <c r="EZ58">
        <v>0</v>
      </c>
      <c r="FA58">
        <v>1</v>
      </c>
      <c r="FB58" t="s">
        <v>112</v>
      </c>
      <c r="FC58">
        <v>1</v>
      </c>
      <c r="FD58">
        <v>1</v>
      </c>
      <c r="FE58">
        <v>1</v>
      </c>
      <c r="FF58">
        <v>0.8</v>
      </c>
      <c r="FG58">
        <v>0.5</v>
      </c>
      <c r="FJ58">
        <v>1</v>
      </c>
      <c r="FL58">
        <v>0</v>
      </c>
      <c r="FM58">
        <v>0</v>
      </c>
      <c r="FN58">
        <v>0.5</v>
      </c>
      <c r="FO58">
        <v>0</v>
      </c>
      <c r="FP58">
        <v>0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0</v>
      </c>
      <c r="FZ58">
        <v>0</v>
      </c>
      <c r="GB58">
        <v>0</v>
      </c>
      <c r="GC58">
        <v>1</v>
      </c>
      <c r="GD58">
        <v>0.5</v>
      </c>
      <c r="GE58">
        <v>0</v>
      </c>
      <c r="GF58">
        <v>0.5</v>
      </c>
      <c r="GG58">
        <v>1</v>
      </c>
      <c r="GI58">
        <v>0</v>
      </c>
      <c r="GJ58">
        <v>0</v>
      </c>
      <c r="GK58">
        <v>0.5</v>
      </c>
      <c r="GL58">
        <v>0</v>
      </c>
      <c r="GM58">
        <v>1</v>
      </c>
      <c r="GN58">
        <v>0.5</v>
      </c>
      <c r="GQ58">
        <v>1</v>
      </c>
      <c r="GR58">
        <v>0</v>
      </c>
      <c r="GS58">
        <v>0.5</v>
      </c>
      <c r="GT58">
        <v>1</v>
      </c>
      <c r="GU58">
        <v>1</v>
      </c>
      <c r="GV58">
        <v>0</v>
      </c>
      <c r="GX58">
        <v>0.5</v>
      </c>
      <c r="GY58">
        <v>1</v>
      </c>
      <c r="GZ58">
        <v>1</v>
      </c>
      <c r="HA58">
        <v>0</v>
      </c>
      <c r="HB58">
        <v>0</v>
      </c>
      <c r="HC58">
        <v>-0.5</v>
      </c>
      <c r="HE58" t="s">
        <v>112</v>
      </c>
      <c r="HF58">
        <v>1</v>
      </c>
      <c r="HG58">
        <v>0</v>
      </c>
      <c r="HH58">
        <v>0</v>
      </c>
      <c r="HI58">
        <v>1</v>
      </c>
      <c r="HJ58">
        <v>1</v>
      </c>
      <c r="HM58">
        <v>0</v>
      </c>
      <c r="HN58">
        <v>0.5</v>
      </c>
      <c r="HO58">
        <v>1</v>
      </c>
      <c r="HP58">
        <v>0</v>
      </c>
      <c r="HQ58">
        <v>1</v>
      </c>
      <c r="HR58">
        <v>0</v>
      </c>
      <c r="HT58">
        <v>0.5</v>
      </c>
      <c r="HU58">
        <v>-0.5</v>
      </c>
      <c r="HV58">
        <v>0</v>
      </c>
      <c r="HW58">
        <v>0</v>
      </c>
      <c r="HX58">
        <v>0</v>
      </c>
      <c r="HY58">
        <v>0</v>
      </c>
    </row>
    <row r="59" spans="1:233" x14ac:dyDescent="0.2">
      <c r="A59" t="s">
        <v>169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112</v>
      </c>
      <c r="K59">
        <v>0</v>
      </c>
      <c r="L59">
        <v>0</v>
      </c>
      <c r="M59">
        <v>0</v>
      </c>
      <c r="N59">
        <v>0</v>
      </c>
      <c r="O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-1</v>
      </c>
      <c r="BO59">
        <v>0</v>
      </c>
      <c r="BP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0.8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G59">
        <v>0</v>
      </c>
      <c r="EH59">
        <v>0</v>
      </c>
      <c r="EI59" t="s">
        <v>112</v>
      </c>
      <c r="EJ59">
        <v>0</v>
      </c>
      <c r="EK59">
        <v>0</v>
      </c>
      <c r="EL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V59">
        <v>0.5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J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Z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M59">
        <v>0</v>
      </c>
      <c r="HN59">
        <v>-1</v>
      </c>
      <c r="HO59">
        <v>0</v>
      </c>
      <c r="HP59">
        <v>0</v>
      </c>
      <c r="HQ59">
        <v>0</v>
      </c>
      <c r="HR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</row>
    <row r="60" spans="1:233" x14ac:dyDescent="0.2">
      <c r="A60" t="s">
        <v>170</v>
      </c>
      <c r="C60">
        <v>0</v>
      </c>
      <c r="D60" t="s">
        <v>112</v>
      </c>
      <c r="E60" t="s">
        <v>112</v>
      </c>
      <c r="F60">
        <v>0</v>
      </c>
      <c r="G60" t="s">
        <v>112</v>
      </c>
      <c r="H60" t="s">
        <v>112</v>
      </c>
      <c r="I60" t="s">
        <v>112</v>
      </c>
      <c r="J60" t="s">
        <v>112</v>
      </c>
      <c r="K60" t="s">
        <v>112</v>
      </c>
      <c r="L60" t="s">
        <v>112</v>
      </c>
      <c r="M60">
        <v>0</v>
      </c>
      <c r="N60" t="s">
        <v>112</v>
      </c>
      <c r="O60">
        <v>0</v>
      </c>
      <c r="R60" t="s">
        <v>112</v>
      </c>
      <c r="S60">
        <v>0</v>
      </c>
      <c r="T60" t="s">
        <v>112</v>
      </c>
      <c r="U60" t="s">
        <v>112</v>
      </c>
      <c r="V60" t="s">
        <v>112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112</v>
      </c>
      <c r="AE60">
        <v>0</v>
      </c>
      <c r="AF60" t="s">
        <v>112</v>
      </c>
      <c r="AG60" t="s">
        <v>112</v>
      </c>
      <c r="AH60" t="s">
        <v>112</v>
      </c>
      <c r="AI60" t="s">
        <v>112</v>
      </c>
      <c r="AJ60" t="s">
        <v>112</v>
      </c>
      <c r="AK60" t="s">
        <v>112</v>
      </c>
      <c r="AL60">
        <v>0</v>
      </c>
      <c r="AM60">
        <v>0</v>
      </c>
      <c r="AN60" t="s">
        <v>112</v>
      </c>
      <c r="AO60">
        <v>0</v>
      </c>
      <c r="AP60">
        <v>0</v>
      </c>
      <c r="AS60">
        <v>0</v>
      </c>
      <c r="AT60" t="s">
        <v>112</v>
      </c>
      <c r="AU60" t="s">
        <v>112</v>
      </c>
      <c r="AV60">
        <v>0</v>
      </c>
      <c r="AW60" t="s">
        <v>112</v>
      </c>
      <c r="AX60" t="s">
        <v>112</v>
      </c>
      <c r="AY60">
        <v>0</v>
      </c>
      <c r="AZ60" t="s">
        <v>112</v>
      </c>
      <c r="BA60">
        <v>0</v>
      </c>
      <c r="BB60">
        <v>0</v>
      </c>
      <c r="BE60" t="s">
        <v>112</v>
      </c>
      <c r="BF60">
        <v>0</v>
      </c>
      <c r="BG60" t="s">
        <v>112</v>
      </c>
      <c r="BH60" t="s">
        <v>112</v>
      </c>
      <c r="BI60">
        <v>0</v>
      </c>
      <c r="BJ60">
        <v>0</v>
      </c>
      <c r="BK60" t="s">
        <v>112</v>
      </c>
      <c r="BL60">
        <v>0</v>
      </c>
      <c r="BM60">
        <v>0</v>
      </c>
      <c r="BN60">
        <v>0</v>
      </c>
      <c r="BO60">
        <v>0</v>
      </c>
      <c r="BP60">
        <v>0</v>
      </c>
      <c r="BS60" t="s">
        <v>112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 t="s">
        <v>112</v>
      </c>
      <c r="CF60">
        <v>0</v>
      </c>
      <c r="CG60" t="s">
        <v>112</v>
      </c>
      <c r="CH60">
        <v>0</v>
      </c>
      <c r="CI60">
        <v>0</v>
      </c>
      <c r="CJ60" t="s">
        <v>112</v>
      </c>
      <c r="CK60" t="s">
        <v>112</v>
      </c>
      <c r="CL60">
        <v>0</v>
      </c>
      <c r="CU60">
        <v>0</v>
      </c>
      <c r="CV60" t="s">
        <v>112</v>
      </c>
      <c r="CW60">
        <v>0</v>
      </c>
      <c r="CX60" t="s">
        <v>112</v>
      </c>
      <c r="CY60" t="s">
        <v>112</v>
      </c>
      <c r="CZ60">
        <v>0</v>
      </c>
      <c r="DA60">
        <v>0.8</v>
      </c>
      <c r="DC60" t="s">
        <v>112</v>
      </c>
      <c r="DD60" t="s">
        <v>112</v>
      </c>
      <c r="DE60">
        <v>0</v>
      </c>
      <c r="DF60">
        <v>0</v>
      </c>
      <c r="DG60" t="s">
        <v>112</v>
      </c>
      <c r="DH60">
        <v>0</v>
      </c>
      <c r="DJ60" t="s">
        <v>112</v>
      </c>
      <c r="DK60" t="s">
        <v>112</v>
      </c>
      <c r="DL60">
        <v>0</v>
      </c>
      <c r="DM60">
        <v>0</v>
      </c>
      <c r="DN60">
        <v>0</v>
      </c>
      <c r="DO60">
        <v>0</v>
      </c>
      <c r="DR60">
        <v>0</v>
      </c>
      <c r="DS60">
        <v>0</v>
      </c>
      <c r="DT60" t="s">
        <v>112</v>
      </c>
      <c r="DU60">
        <v>0</v>
      </c>
      <c r="DV60">
        <v>0</v>
      </c>
      <c r="DW60" t="s">
        <v>112</v>
      </c>
      <c r="DY60" t="s">
        <v>112</v>
      </c>
      <c r="DZ60">
        <v>0</v>
      </c>
      <c r="EA60">
        <v>0</v>
      </c>
      <c r="EB60" t="s">
        <v>112</v>
      </c>
      <c r="EC60">
        <v>0</v>
      </c>
      <c r="ED60">
        <v>0</v>
      </c>
      <c r="EG60">
        <v>0</v>
      </c>
      <c r="EH60" t="s">
        <v>112</v>
      </c>
      <c r="EI60" t="s">
        <v>112</v>
      </c>
      <c r="EJ60">
        <v>0</v>
      </c>
      <c r="EK60" t="s">
        <v>112</v>
      </c>
      <c r="EL60">
        <v>0</v>
      </c>
      <c r="EN60" t="s">
        <v>112</v>
      </c>
      <c r="EO60">
        <v>0</v>
      </c>
      <c r="EP60">
        <v>0</v>
      </c>
      <c r="EQ60">
        <v>0</v>
      </c>
      <c r="ER60">
        <v>0</v>
      </c>
      <c r="ES60">
        <v>0</v>
      </c>
      <c r="EV60">
        <v>0.8</v>
      </c>
      <c r="EW60" t="s">
        <v>112</v>
      </c>
      <c r="EX60">
        <v>0</v>
      </c>
      <c r="EY60" t="s">
        <v>112</v>
      </c>
      <c r="EZ60">
        <v>0</v>
      </c>
      <c r="FA60" t="s">
        <v>112</v>
      </c>
      <c r="FB60" t="s">
        <v>112</v>
      </c>
      <c r="FC60" t="s">
        <v>112</v>
      </c>
      <c r="FD60">
        <v>0</v>
      </c>
      <c r="FE60">
        <v>0</v>
      </c>
      <c r="FF60" t="s">
        <v>112</v>
      </c>
      <c r="FG60">
        <v>0</v>
      </c>
      <c r="FJ60">
        <v>0</v>
      </c>
      <c r="FL60">
        <v>0</v>
      </c>
      <c r="FM60" t="s">
        <v>112</v>
      </c>
      <c r="FN60" t="s">
        <v>112</v>
      </c>
      <c r="FO60">
        <v>0</v>
      </c>
      <c r="FP60">
        <v>0</v>
      </c>
      <c r="FR60" t="s">
        <v>112</v>
      </c>
      <c r="FS60">
        <v>0</v>
      </c>
      <c r="FT60">
        <v>0</v>
      </c>
      <c r="FU60">
        <v>0</v>
      </c>
      <c r="FV60" t="s">
        <v>112</v>
      </c>
      <c r="FW60">
        <v>0</v>
      </c>
      <c r="FZ60">
        <v>0</v>
      </c>
      <c r="GB60">
        <v>0</v>
      </c>
      <c r="GC60" t="s">
        <v>112</v>
      </c>
      <c r="GD60" t="s">
        <v>112</v>
      </c>
      <c r="GE60" t="s">
        <v>112</v>
      </c>
      <c r="GF60">
        <v>0</v>
      </c>
      <c r="GG60" t="s">
        <v>112</v>
      </c>
      <c r="GI60">
        <v>0</v>
      </c>
      <c r="GJ60">
        <v>0</v>
      </c>
      <c r="GK60">
        <v>0</v>
      </c>
      <c r="GL60" t="s">
        <v>112</v>
      </c>
      <c r="GM60">
        <v>0</v>
      </c>
      <c r="GN60" t="s">
        <v>112</v>
      </c>
      <c r="GQ60" t="s">
        <v>112</v>
      </c>
      <c r="GR60">
        <v>0</v>
      </c>
      <c r="GS60" t="s">
        <v>112</v>
      </c>
      <c r="GT60">
        <v>0</v>
      </c>
      <c r="GU60" t="s">
        <v>112</v>
      </c>
      <c r="GV60" t="s">
        <v>112</v>
      </c>
      <c r="GX60">
        <v>0</v>
      </c>
      <c r="GY60">
        <v>0</v>
      </c>
      <c r="GZ60" t="s">
        <v>112</v>
      </c>
      <c r="HA60">
        <v>0</v>
      </c>
      <c r="HB60" t="s">
        <v>112</v>
      </c>
      <c r="HC60" t="s">
        <v>112</v>
      </c>
      <c r="HE60" t="s">
        <v>112</v>
      </c>
      <c r="HF60">
        <v>0</v>
      </c>
      <c r="HG60" t="s">
        <v>112</v>
      </c>
      <c r="HH60" t="s">
        <v>112</v>
      </c>
      <c r="HI60">
        <v>0</v>
      </c>
      <c r="HJ60">
        <v>0</v>
      </c>
      <c r="HM60">
        <v>0</v>
      </c>
      <c r="HN60" t="s">
        <v>112</v>
      </c>
      <c r="HO60">
        <v>0</v>
      </c>
      <c r="HP60" t="s">
        <v>112</v>
      </c>
      <c r="HQ60">
        <v>0</v>
      </c>
      <c r="HR60">
        <v>0</v>
      </c>
      <c r="HT60">
        <v>0</v>
      </c>
      <c r="HU60">
        <v>0</v>
      </c>
      <c r="HV60">
        <v>0</v>
      </c>
      <c r="HW60" t="s">
        <v>112</v>
      </c>
      <c r="HX60" t="s">
        <v>112</v>
      </c>
      <c r="HY60">
        <v>0</v>
      </c>
    </row>
    <row r="61" spans="1:233" x14ac:dyDescent="0.2">
      <c r="A61" t="s">
        <v>171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112</v>
      </c>
      <c r="K61">
        <v>0</v>
      </c>
      <c r="L61" t="s">
        <v>112</v>
      </c>
      <c r="M61">
        <v>0</v>
      </c>
      <c r="N61">
        <v>0</v>
      </c>
      <c r="O61">
        <v>0</v>
      </c>
      <c r="R61" t="s">
        <v>112</v>
      </c>
      <c r="S61">
        <v>0</v>
      </c>
      <c r="T61">
        <v>0</v>
      </c>
      <c r="U61" t="s">
        <v>112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112</v>
      </c>
      <c r="AE61">
        <v>0</v>
      </c>
      <c r="AF61">
        <v>0</v>
      </c>
      <c r="AG61" t="s">
        <v>112</v>
      </c>
      <c r="AH61" t="s">
        <v>112</v>
      </c>
      <c r="AI61">
        <v>0</v>
      </c>
      <c r="AJ61">
        <v>0</v>
      </c>
      <c r="AK61">
        <v>0</v>
      </c>
      <c r="AL61">
        <v>0</v>
      </c>
      <c r="AM61">
        <v>-0.5</v>
      </c>
      <c r="AN61" t="s">
        <v>112</v>
      </c>
      <c r="AO61">
        <v>0</v>
      </c>
      <c r="AP61" t="s">
        <v>112</v>
      </c>
      <c r="AS61">
        <v>0</v>
      </c>
      <c r="AT61">
        <v>0</v>
      </c>
      <c r="AU61">
        <v>0</v>
      </c>
      <c r="AV61">
        <v>0</v>
      </c>
      <c r="AW61" t="s">
        <v>112</v>
      </c>
      <c r="AX61">
        <v>0</v>
      </c>
      <c r="AY61">
        <v>0</v>
      </c>
      <c r="AZ61">
        <v>0</v>
      </c>
      <c r="BA61">
        <v>0</v>
      </c>
      <c r="BB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 t="s">
        <v>112</v>
      </c>
      <c r="BP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</v>
      </c>
      <c r="DC61" t="s">
        <v>112</v>
      </c>
      <c r="DD61">
        <v>0</v>
      </c>
      <c r="DE61">
        <v>0</v>
      </c>
      <c r="DF61">
        <v>0</v>
      </c>
      <c r="DG61" t="s">
        <v>112</v>
      </c>
      <c r="DH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R61">
        <v>0</v>
      </c>
      <c r="DS61">
        <v>0</v>
      </c>
      <c r="DT61">
        <v>-0.5</v>
      </c>
      <c r="DU61">
        <v>0</v>
      </c>
      <c r="DV61">
        <v>0</v>
      </c>
      <c r="DW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G61">
        <v>0</v>
      </c>
      <c r="EH61">
        <v>0</v>
      </c>
      <c r="EI61">
        <v>-0.5</v>
      </c>
      <c r="EJ61">
        <v>0</v>
      </c>
      <c r="EK61">
        <v>0</v>
      </c>
      <c r="EL61">
        <v>0</v>
      </c>
      <c r="EN61">
        <v>0</v>
      </c>
      <c r="EO61">
        <v>0</v>
      </c>
      <c r="EP61">
        <v>0</v>
      </c>
      <c r="EQ61">
        <v>0</v>
      </c>
      <c r="ER61" t="s">
        <v>112</v>
      </c>
      <c r="ES61">
        <v>0</v>
      </c>
      <c r="EV61">
        <v>0</v>
      </c>
      <c r="EW61">
        <v>0</v>
      </c>
      <c r="EX61">
        <v>0</v>
      </c>
      <c r="EY61" t="s">
        <v>112</v>
      </c>
      <c r="EZ61">
        <v>0</v>
      </c>
      <c r="FA61">
        <v>0</v>
      </c>
      <c r="FB61">
        <v>0</v>
      </c>
      <c r="FC61">
        <v>0</v>
      </c>
      <c r="FD61" t="s">
        <v>112</v>
      </c>
      <c r="FE61">
        <v>0</v>
      </c>
      <c r="FF61">
        <v>0</v>
      </c>
      <c r="FG61">
        <v>0</v>
      </c>
      <c r="FJ61">
        <v>0</v>
      </c>
      <c r="FL61">
        <v>0</v>
      </c>
      <c r="FM61" t="s">
        <v>112</v>
      </c>
      <c r="FN61">
        <v>0</v>
      </c>
      <c r="FO61">
        <v>0</v>
      </c>
      <c r="FP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Z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X61" t="s">
        <v>112</v>
      </c>
      <c r="GY61">
        <v>0</v>
      </c>
      <c r="GZ61">
        <v>0</v>
      </c>
      <c r="HA61">
        <v>0</v>
      </c>
      <c r="HB61">
        <v>0</v>
      </c>
      <c r="HC61">
        <v>0</v>
      </c>
      <c r="HE61" t="s">
        <v>112</v>
      </c>
      <c r="HF61">
        <v>0</v>
      </c>
      <c r="HG61">
        <v>0</v>
      </c>
      <c r="HH61">
        <v>0</v>
      </c>
      <c r="HI61">
        <v>0</v>
      </c>
      <c r="HJ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</row>
    <row r="62" spans="1:233" x14ac:dyDescent="0.2">
      <c r="A62" t="s">
        <v>172</v>
      </c>
      <c r="C62">
        <v>-0.5</v>
      </c>
      <c r="D62">
        <v>0</v>
      </c>
      <c r="E62">
        <v>0</v>
      </c>
      <c r="F62">
        <v>0</v>
      </c>
      <c r="G62">
        <v>0</v>
      </c>
      <c r="H62">
        <v>0</v>
      </c>
      <c r="I62">
        <v>-0.5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0.5</v>
      </c>
      <c r="BB62">
        <v>0</v>
      </c>
      <c r="BE62">
        <v>0</v>
      </c>
      <c r="BF62">
        <v>0</v>
      </c>
      <c r="BG62" t="s">
        <v>112</v>
      </c>
      <c r="BH62" t="s">
        <v>112</v>
      </c>
      <c r="BI62">
        <v>0</v>
      </c>
      <c r="BJ62">
        <v>0</v>
      </c>
      <c r="BK62">
        <v>0</v>
      </c>
      <c r="BL62" t="s">
        <v>112</v>
      </c>
      <c r="BM62">
        <v>0</v>
      </c>
      <c r="BN62">
        <v>0</v>
      </c>
      <c r="BO62">
        <v>0</v>
      </c>
      <c r="BP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-0.5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0.8</v>
      </c>
      <c r="DC62">
        <v>0</v>
      </c>
      <c r="DD62">
        <v>0</v>
      </c>
      <c r="DE62">
        <v>0</v>
      </c>
      <c r="DF62">
        <v>0</v>
      </c>
      <c r="DG62" t="s">
        <v>112</v>
      </c>
      <c r="DH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Y62">
        <v>0</v>
      </c>
      <c r="DZ62">
        <v>0</v>
      </c>
      <c r="EA62">
        <v>0</v>
      </c>
      <c r="EB62" t="s">
        <v>112</v>
      </c>
      <c r="EC62">
        <v>0</v>
      </c>
      <c r="ED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0.5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V62">
        <v>-1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0.5</v>
      </c>
      <c r="FC62">
        <v>0</v>
      </c>
      <c r="FD62">
        <v>0</v>
      </c>
      <c r="FE62">
        <v>0</v>
      </c>
      <c r="FF62">
        <v>0</v>
      </c>
      <c r="FG62">
        <v>0</v>
      </c>
      <c r="FJ62">
        <v>0</v>
      </c>
      <c r="FL62">
        <v>-0.5</v>
      </c>
      <c r="FM62">
        <v>0</v>
      </c>
      <c r="FN62">
        <v>0</v>
      </c>
      <c r="FO62">
        <v>0</v>
      </c>
      <c r="FP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Z62">
        <v>-0.5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Q62">
        <v>0</v>
      </c>
      <c r="GR62">
        <v>0.5</v>
      </c>
      <c r="GS62">
        <v>0</v>
      </c>
      <c r="GT62">
        <v>0</v>
      </c>
      <c r="GU62">
        <v>0</v>
      </c>
      <c r="GV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M62">
        <v>0</v>
      </c>
      <c r="HN62">
        <v>-0.5</v>
      </c>
      <c r="HO62">
        <v>0</v>
      </c>
      <c r="HP62">
        <v>0</v>
      </c>
      <c r="HQ62">
        <v>0</v>
      </c>
      <c r="HR62">
        <v>0</v>
      </c>
      <c r="HT62">
        <v>0.5</v>
      </c>
      <c r="HU62">
        <v>0.5</v>
      </c>
      <c r="HV62">
        <v>0.5</v>
      </c>
      <c r="HW62">
        <v>0.5</v>
      </c>
      <c r="HX62">
        <v>0</v>
      </c>
      <c r="HY62">
        <v>0.5</v>
      </c>
    </row>
    <row r="63" spans="1:233" x14ac:dyDescent="0.2">
      <c r="A63" t="s">
        <v>173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112</v>
      </c>
      <c r="M63">
        <v>0</v>
      </c>
      <c r="N63">
        <v>0</v>
      </c>
      <c r="O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0.8</v>
      </c>
      <c r="AN63">
        <v>0</v>
      </c>
      <c r="AO63">
        <v>0</v>
      </c>
      <c r="AP63">
        <v>0</v>
      </c>
      <c r="AS63">
        <v>0</v>
      </c>
      <c r="AT63">
        <v>0</v>
      </c>
      <c r="AU63">
        <v>0</v>
      </c>
      <c r="AV63">
        <v>0</v>
      </c>
      <c r="AW63" t="s">
        <v>112</v>
      </c>
      <c r="AX63">
        <v>0</v>
      </c>
      <c r="AY63">
        <v>0</v>
      </c>
      <c r="AZ63">
        <v>0</v>
      </c>
      <c r="BA63">
        <v>0</v>
      </c>
      <c r="BB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0.5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0.8</v>
      </c>
      <c r="DC63">
        <v>0</v>
      </c>
      <c r="DD63">
        <v>0</v>
      </c>
      <c r="DE63">
        <v>0</v>
      </c>
      <c r="DF63">
        <v>0</v>
      </c>
      <c r="DG63" t="s">
        <v>112</v>
      </c>
      <c r="DH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Y63">
        <v>0</v>
      </c>
      <c r="DZ63">
        <v>0</v>
      </c>
      <c r="EA63">
        <v>0</v>
      </c>
      <c r="EB63">
        <v>0</v>
      </c>
      <c r="EC63" t="s">
        <v>112</v>
      </c>
      <c r="ED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V63">
        <v>-0.5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J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R63">
        <v>0</v>
      </c>
      <c r="FS63">
        <v>0</v>
      </c>
      <c r="FT63">
        <v>0</v>
      </c>
      <c r="FU63">
        <v>0</v>
      </c>
      <c r="FV63">
        <v>0.5</v>
      </c>
      <c r="FW63">
        <v>0</v>
      </c>
      <c r="FZ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M63">
        <v>0.5</v>
      </c>
      <c r="HN63">
        <v>-0.5</v>
      </c>
      <c r="HO63">
        <v>0</v>
      </c>
      <c r="HP63">
        <v>0</v>
      </c>
      <c r="HQ63">
        <v>0</v>
      </c>
      <c r="HR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</row>
    <row r="64" spans="1:233" x14ac:dyDescent="0.2">
      <c r="A64" t="s">
        <v>174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R64">
        <v>0</v>
      </c>
      <c r="S64">
        <v>0</v>
      </c>
      <c r="T64" t="s">
        <v>112</v>
      </c>
      <c r="U64" t="s">
        <v>112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E64">
        <v>0</v>
      </c>
      <c r="AF64">
        <v>0</v>
      </c>
      <c r="AG64">
        <v>0</v>
      </c>
      <c r="AH64">
        <v>0.8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t="s">
        <v>112</v>
      </c>
      <c r="BA64" t="s">
        <v>112</v>
      </c>
      <c r="BB64">
        <v>0</v>
      </c>
      <c r="BE64">
        <v>0</v>
      </c>
      <c r="BF64">
        <v>0</v>
      </c>
      <c r="BG64" t="s">
        <v>112</v>
      </c>
      <c r="BH64" t="s">
        <v>112</v>
      </c>
      <c r="BI64">
        <v>0</v>
      </c>
      <c r="BJ64">
        <v>0</v>
      </c>
      <c r="BK64">
        <v>0</v>
      </c>
      <c r="BL64" t="s">
        <v>112</v>
      </c>
      <c r="BM64">
        <v>0</v>
      </c>
      <c r="BN64">
        <v>0</v>
      </c>
      <c r="BO64">
        <v>0</v>
      </c>
      <c r="BP64">
        <v>0</v>
      </c>
      <c r="BS64">
        <v>0</v>
      </c>
      <c r="BT64">
        <v>0</v>
      </c>
      <c r="BU64">
        <v>0</v>
      </c>
      <c r="BV64">
        <v>0</v>
      </c>
      <c r="BW64" t="s">
        <v>112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0.8</v>
      </c>
      <c r="DC64">
        <v>0</v>
      </c>
      <c r="DD64">
        <v>0</v>
      </c>
      <c r="DE64">
        <v>0</v>
      </c>
      <c r="DF64">
        <v>0</v>
      </c>
      <c r="DG64" t="s">
        <v>112</v>
      </c>
      <c r="DH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Y64">
        <v>0</v>
      </c>
      <c r="DZ64">
        <v>0</v>
      </c>
      <c r="EA64">
        <v>0</v>
      </c>
      <c r="EB64" t="s">
        <v>112</v>
      </c>
      <c r="EC64">
        <v>0</v>
      </c>
      <c r="ED64">
        <v>0</v>
      </c>
      <c r="EG64" t="s">
        <v>112</v>
      </c>
      <c r="EH64" t="s">
        <v>112</v>
      </c>
      <c r="EI64" t="s">
        <v>112</v>
      </c>
      <c r="EJ64" t="s">
        <v>112</v>
      </c>
      <c r="EK64" t="s">
        <v>112</v>
      </c>
      <c r="EL64" t="s">
        <v>112</v>
      </c>
      <c r="EN64" t="s">
        <v>112</v>
      </c>
      <c r="EO64" t="s">
        <v>112</v>
      </c>
      <c r="EP64">
        <v>0</v>
      </c>
      <c r="EQ64" t="s">
        <v>112</v>
      </c>
      <c r="ER64" t="s">
        <v>112</v>
      </c>
      <c r="ES64" t="s">
        <v>112</v>
      </c>
      <c r="EV64">
        <v>-1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0.8</v>
      </c>
      <c r="FG64">
        <v>0</v>
      </c>
      <c r="FJ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Z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Q64">
        <v>0</v>
      </c>
      <c r="GR64" t="s">
        <v>112</v>
      </c>
      <c r="GS64">
        <v>0</v>
      </c>
      <c r="GT64">
        <v>0</v>
      </c>
      <c r="GU64">
        <v>0</v>
      </c>
      <c r="GV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T64" t="s">
        <v>112</v>
      </c>
      <c r="HU64" t="s">
        <v>112</v>
      </c>
      <c r="HV64" t="s">
        <v>112</v>
      </c>
      <c r="HW64" t="s">
        <v>112</v>
      </c>
      <c r="HX64">
        <v>0</v>
      </c>
      <c r="HY64">
        <v>0</v>
      </c>
    </row>
    <row r="65" spans="1:233" x14ac:dyDescent="0.2">
      <c r="A65" t="s">
        <v>175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-0.5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R65">
        <v>0</v>
      </c>
      <c r="S65">
        <v>0</v>
      </c>
      <c r="T65" t="s">
        <v>112</v>
      </c>
      <c r="U65" t="s">
        <v>112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0.8</v>
      </c>
      <c r="BE65">
        <v>0</v>
      </c>
      <c r="BF65">
        <v>0</v>
      </c>
      <c r="BG65" t="s">
        <v>112</v>
      </c>
      <c r="BH65" t="s">
        <v>112</v>
      </c>
      <c r="BI65">
        <v>0</v>
      </c>
      <c r="BJ65">
        <v>0</v>
      </c>
      <c r="BK65">
        <v>0</v>
      </c>
      <c r="BL65" t="s">
        <v>112</v>
      </c>
      <c r="BM65">
        <v>0.8</v>
      </c>
      <c r="BN65">
        <v>0</v>
      </c>
      <c r="BO65">
        <v>0</v>
      </c>
      <c r="BP65">
        <v>0</v>
      </c>
      <c r="BS65">
        <v>0</v>
      </c>
      <c r="BT65">
        <v>0</v>
      </c>
      <c r="BU65">
        <v>0</v>
      </c>
      <c r="BV65">
        <v>0</v>
      </c>
      <c r="BW65" t="s">
        <v>112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0.8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Y65">
        <v>-0.5</v>
      </c>
      <c r="DZ65">
        <v>0</v>
      </c>
      <c r="EA65">
        <v>0</v>
      </c>
      <c r="EB65" t="s">
        <v>112</v>
      </c>
      <c r="EC65">
        <v>0</v>
      </c>
      <c r="ED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 t="s">
        <v>112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0.8</v>
      </c>
      <c r="FF65">
        <v>0</v>
      </c>
      <c r="FG65">
        <v>0</v>
      </c>
      <c r="FJ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Z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Q65">
        <v>0</v>
      </c>
      <c r="GR65" t="s">
        <v>112</v>
      </c>
      <c r="GS65">
        <v>0</v>
      </c>
      <c r="GT65">
        <v>0</v>
      </c>
      <c r="GU65">
        <v>0</v>
      </c>
      <c r="GV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T65" t="s">
        <v>112</v>
      </c>
      <c r="HU65" t="s">
        <v>112</v>
      </c>
      <c r="HV65" t="s">
        <v>112</v>
      </c>
      <c r="HW65" t="s">
        <v>112</v>
      </c>
      <c r="HX65">
        <v>0</v>
      </c>
      <c r="HY65" t="s">
        <v>112</v>
      </c>
    </row>
    <row r="66" spans="1:233" x14ac:dyDescent="0.2">
      <c r="A66" t="s">
        <v>176</v>
      </c>
      <c r="C66" t="s">
        <v>112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R66" t="s">
        <v>112</v>
      </c>
      <c r="S66" t="s">
        <v>112</v>
      </c>
      <c r="T66">
        <v>0</v>
      </c>
      <c r="U66" t="s">
        <v>112</v>
      </c>
      <c r="V66">
        <v>0</v>
      </c>
      <c r="W66">
        <v>0</v>
      </c>
      <c r="X66">
        <v>0</v>
      </c>
      <c r="Y66">
        <v>0</v>
      </c>
      <c r="Z66" t="s">
        <v>112</v>
      </c>
      <c r="AA66">
        <v>0</v>
      </c>
      <c r="AB66">
        <v>0</v>
      </c>
      <c r="AE66">
        <v>0</v>
      </c>
      <c r="AF66">
        <v>0</v>
      </c>
      <c r="AG66">
        <v>0</v>
      </c>
      <c r="AH66" t="s">
        <v>112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S66" t="s">
        <v>112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E66">
        <v>0</v>
      </c>
      <c r="BF66">
        <v>0</v>
      </c>
      <c r="BG66">
        <v>0</v>
      </c>
      <c r="BH66">
        <v>0</v>
      </c>
      <c r="BI66" t="s">
        <v>112</v>
      </c>
      <c r="BJ66" t="s">
        <v>112</v>
      </c>
      <c r="BK66">
        <v>0</v>
      </c>
      <c r="BL66">
        <v>0</v>
      </c>
      <c r="BM66" t="s">
        <v>112</v>
      </c>
      <c r="BN66">
        <v>-0.5</v>
      </c>
      <c r="BO66">
        <v>0</v>
      </c>
      <c r="BP66" t="s">
        <v>112</v>
      </c>
      <c r="BS66">
        <v>0</v>
      </c>
      <c r="BT66">
        <v>0</v>
      </c>
      <c r="BU66">
        <v>0</v>
      </c>
      <c r="BV66">
        <v>0</v>
      </c>
      <c r="BW66" t="s">
        <v>112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F66">
        <v>0</v>
      </c>
      <c r="CG66">
        <v>0</v>
      </c>
      <c r="CH66" t="s">
        <v>112</v>
      </c>
      <c r="CI66">
        <v>0</v>
      </c>
      <c r="CJ66">
        <v>0</v>
      </c>
      <c r="CK66">
        <v>0</v>
      </c>
      <c r="CL66" t="s">
        <v>112</v>
      </c>
      <c r="CU66">
        <v>0</v>
      </c>
      <c r="CV66">
        <v>0</v>
      </c>
      <c r="CW66" t="s">
        <v>112</v>
      </c>
      <c r="CX66" t="s">
        <v>112</v>
      </c>
      <c r="CY66">
        <v>0</v>
      </c>
      <c r="CZ66" t="s">
        <v>112</v>
      </c>
      <c r="DA66">
        <v>0.8</v>
      </c>
      <c r="DC66">
        <v>0</v>
      </c>
      <c r="DD66">
        <v>0</v>
      </c>
      <c r="DE66">
        <v>0.5</v>
      </c>
      <c r="DF66">
        <v>0</v>
      </c>
      <c r="DG66" t="s">
        <v>112</v>
      </c>
      <c r="DH66" t="s">
        <v>112</v>
      </c>
      <c r="DJ66">
        <v>0</v>
      </c>
      <c r="DK66">
        <v>0</v>
      </c>
      <c r="DL66">
        <v>0</v>
      </c>
      <c r="DM66">
        <v>0</v>
      </c>
      <c r="DN66" t="s">
        <v>112</v>
      </c>
      <c r="DO66" t="s">
        <v>112</v>
      </c>
      <c r="DR66">
        <v>0</v>
      </c>
      <c r="DS66">
        <v>0</v>
      </c>
      <c r="DT66">
        <v>0</v>
      </c>
      <c r="DU66">
        <v>1</v>
      </c>
      <c r="DV66" t="s">
        <v>112</v>
      </c>
      <c r="DW66" t="s">
        <v>112</v>
      </c>
      <c r="DY66">
        <v>0</v>
      </c>
      <c r="DZ66">
        <v>0</v>
      </c>
      <c r="EA66">
        <v>0</v>
      </c>
      <c r="EB66" t="s">
        <v>112</v>
      </c>
      <c r="EC66" t="s">
        <v>112</v>
      </c>
      <c r="ED66" t="s">
        <v>112</v>
      </c>
      <c r="EG66" t="s">
        <v>112</v>
      </c>
      <c r="EH66" t="s">
        <v>112</v>
      </c>
      <c r="EI66" t="s">
        <v>112</v>
      </c>
      <c r="EJ66" t="s">
        <v>112</v>
      </c>
      <c r="EK66">
        <v>0</v>
      </c>
      <c r="EL66" t="s">
        <v>112</v>
      </c>
      <c r="EN66">
        <v>0</v>
      </c>
      <c r="EO66">
        <v>0</v>
      </c>
      <c r="EP66">
        <v>0</v>
      </c>
      <c r="EQ66">
        <v>0</v>
      </c>
      <c r="ER66" t="s">
        <v>112</v>
      </c>
      <c r="ES66" t="s">
        <v>112</v>
      </c>
      <c r="EV66">
        <v>-0.5</v>
      </c>
      <c r="EW66">
        <v>0</v>
      </c>
      <c r="EX66">
        <v>0</v>
      </c>
      <c r="EY66">
        <v>0</v>
      </c>
      <c r="EZ66" t="s">
        <v>112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 t="s">
        <v>112</v>
      </c>
      <c r="FJ66" t="s">
        <v>112</v>
      </c>
      <c r="FL66" t="s">
        <v>112</v>
      </c>
      <c r="FM66" t="s">
        <v>112</v>
      </c>
      <c r="FN66" t="s">
        <v>112</v>
      </c>
      <c r="FO66" t="s">
        <v>112</v>
      </c>
      <c r="FP66" t="s">
        <v>112</v>
      </c>
      <c r="FR66">
        <v>0</v>
      </c>
      <c r="FS66">
        <v>0</v>
      </c>
      <c r="FT66">
        <v>0</v>
      </c>
      <c r="FU66" t="s">
        <v>112</v>
      </c>
      <c r="FV66">
        <v>0</v>
      </c>
      <c r="FW66" t="s">
        <v>112</v>
      </c>
      <c r="FZ66">
        <v>0</v>
      </c>
      <c r="GB66">
        <v>0</v>
      </c>
      <c r="GC66">
        <v>0</v>
      </c>
      <c r="GD66">
        <v>0</v>
      </c>
      <c r="GE66" t="s">
        <v>112</v>
      </c>
      <c r="GF66">
        <v>0</v>
      </c>
      <c r="GG66" t="s">
        <v>112</v>
      </c>
      <c r="GI66" t="s">
        <v>112</v>
      </c>
      <c r="GJ66">
        <v>0</v>
      </c>
      <c r="GK66">
        <v>0</v>
      </c>
      <c r="GL66">
        <v>0</v>
      </c>
      <c r="GM66" t="s">
        <v>112</v>
      </c>
      <c r="GN66">
        <v>0</v>
      </c>
      <c r="GQ66" t="s">
        <v>112</v>
      </c>
      <c r="GR66">
        <v>0</v>
      </c>
      <c r="GS66">
        <v>-0.5</v>
      </c>
      <c r="GT66">
        <v>0</v>
      </c>
      <c r="GU66">
        <v>0</v>
      </c>
      <c r="GV66">
        <v>0</v>
      </c>
      <c r="GX66">
        <v>0</v>
      </c>
      <c r="GY66">
        <v>0</v>
      </c>
      <c r="GZ66">
        <v>0</v>
      </c>
      <c r="HA66" t="s">
        <v>112</v>
      </c>
      <c r="HB66">
        <v>0</v>
      </c>
      <c r="HC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 t="s">
        <v>112</v>
      </c>
      <c r="HM66">
        <v>0</v>
      </c>
      <c r="HN66">
        <v>-0.5</v>
      </c>
      <c r="HO66">
        <v>0</v>
      </c>
      <c r="HP66">
        <v>0</v>
      </c>
      <c r="HQ66" t="s">
        <v>112</v>
      </c>
      <c r="HR66">
        <v>0</v>
      </c>
      <c r="HT66" t="s">
        <v>112</v>
      </c>
      <c r="HU66">
        <v>0</v>
      </c>
      <c r="HV66">
        <v>0</v>
      </c>
      <c r="HW66">
        <v>0</v>
      </c>
      <c r="HX66">
        <v>-0.5</v>
      </c>
      <c r="HY66" t="s">
        <v>112</v>
      </c>
    </row>
    <row r="67" spans="1:233" x14ac:dyDescent="0.2">
      <c r="A67" t="s">
        <v>177</v>
      </c>
      <c r="C67">
        <v>0</v>
      </c>
      <c r="D67">
        <v>0</v>
      </c>
      <c r="E67">
        <v>0</v>
      </c>
      <c r="F67">
        <v>0.8</v>
      </c>
      <c r="G67">
        <v>0</v>
      </c>
      <c r="H67">
        <v>0</v>
      </c>
      <c r="I67">
        <v>0</v>
      </c>
      <c r="J67">
        <v>0</v>
      </c>
      <c r="K67">
        <v>-0.5</v>
      </c>
      <c r="L67" t="s">
        <v>112</v>
      </c>
      <c r="M67">
        <v>0</v>
      </c>
      <c r="N67">
        <v>0</v>
      </c>
      <c r="O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-0.5</v>
      </c>
      <c r="X67">
        <v>0</v>
      </c>
      <c r="Y67">
        <v>0</v>
      </c>
      <c r="Z67">
        <v>0</v>
      </c>
      <c r="AA67">
        <v>0</v>
      </c>
      <c r="AB67">
        <v>0</v>
      </c>
      <c r="AE67">
        <v>0</v>
      </c>
      <c r="AF67" t="s">
        <v>112</v>
      </c>
      <c r="AG67">
        <v>-0.5</v>
      </c>
      <c r="AH67" t="s">
        <v>112</v>
      </c>
      <c r="AI67">
        <v>0</v>
      </c>
      <c r="AJ67">
        <v>0</v>
      </c>
      <c r="AK67" t="s">
        <v>112</v>
      </c>
      <c r="AL67">
        <v>0.5</v>
      </c>
      <c r="AM67" t="s">
        <v>112</v>
      </c>
      <c r="AN67">
        <v>0</v>
      </c>
      <c r="AO67">
        <v>0</v>
      </c>
      <c r="AP67">
        <v>0</v>
      </c>
      <c r="AS67">
        <v>0</v>
      </c>
      <c r="AT67" t="s">
        <v>112</v>
      </c>
      <c r="AU67">
        <v>0</v>
      </c>
      <c r="AV67">
        <v>0</v>
      </c>
      <c r="AW67" t="s">
        <v>112</v>
      </c>
      <c r="AX67" t="s">
        <v>112</v>
      </c>
      <c r="AY67" t="s">
        <v>112</v>
      </c>
      <c r="AZ67" t="s">
        <v>112</v>
      </c>
      <c r="BA67">
        <v>0</v>
      </c>
      <c r="BB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F67">
        <v>0</v>
      </c>
      <c r="CG67" t="s">
        <v>112</v>
      </c>
      <c r="CH67">
        <v>0</v>
      </c>
      <c r="CI67">
        <v>0</v>
      </c>
      <c r="CJ67">
        <v>0</v>
      </c>
      <c r="CK67">
        <v>0</v>
      </c>
      <c r="CL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0.8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R67">
        <v>0</v>
      </c>
      <c r="DS67">
        <v>0</v>
      </c>
      <c r="DT67">
        <v>0</v>
      </c>
      <c r="DU67">
        <v>0</v>
      </c>
      <c r="DV67">
        <v>-0.5</v>
      </c>
      <c r="DW67" t="s">
        <v>112</v>
      </c>
      <c r="DY67">
        <v>0</v>
      </c>
      <c r="DZ67">
        <v>0</v>
      </c>
      <c r="EA67">
        <v>0</v>
      </c>
      <c r="EB67" t="s">
        <v>112</v>
      </c>
      <c r="EC67">
        <v>0</v>
      </c>
      <c r="ED67">
        <v>0</v>
      </c>
      <c r="EG67">
        <v>0</v>
      </c>
      <c r="EH67" t="s">
        <v>112</v>
      </c>
      <c r="EI67">
        <v>0</v>
      </c>
      <c r="EJ67">
        <v>0</v>
      </c>
      <c r="EK67">
        <v>0</v>
      </c>
      <c r="EL67">
        <v>0</v>
      </c>
      <c r="EN67">
        <v>0</v>
      </c>
      <c r="EO67">
        <v>-0.5</v>
      </c>
      <c r="EP67">
        <v>0</v>
      </c>
      <c r="EQ67">
        <v>0</v>
      </c>
      <c r="ER67">
        <v>0</v>
      </c>
      <c r="ES67">
        <v>0</v>
      </c>
      <c r="EV67">
        <v>-0.5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J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Z67" t="s">
        <v>112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I67">
        <v>0</v>
      </c>
      <c r="GJ67">
        <v>0</v>
      </c>
      <c r="GK67">
        <v>0</v>
      </c>
      <c r="GL67" t="s">
        <v>112</v>
      </c>
      <c r="GM67">
        <v>0</v>
      </c>
      <c r="GN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E67">
        <v>0</v>
      </c>
      <c r="HF67">
        <v>0.5</v>
      </c>
      <c r="HG67">
        <v>0</v>
      </c>
      <c r="HH67">
        <v>0</v>
      </c>
      <c r="HI67">
        <v>0</v>
      </c>
      <c r="HJ67">
        <v>0</v>
      </c>
      <c r="HM67">
        <v>0</v>
      </c>
      <c r="HN67" t="s">
        <v>112</v>
      </c>
      <c r="HO67">
        <v>0</v>
      </c>
      <c r="HP67">
        <v>0</v>
      </c>
      <c r="HQ67">
        <v>0</v>
      </c>
      <c r="HR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</row>
    <row r="68" spans="1:233" x14ac:dyDescent="0.2">
      <c r="A68" t="s">
        <v>178</v>
      </c>
      <c r="C68">
        <v>0.5</v>
      </c>
      <c r="D68">
        <v>0</v>
      </c>
      <c r="E68">
        <v>0</v>
      </c>
      <c r="F68">
        <v>0.8</v>
      </c>
      <c r="G68">
        <v>0</v>
      </c>
      <c r="H68">
        <v>0</v>
      </c>
      <c r="I68">
        <v>0</v>
      </c>
      <c r="J68" t="s">
        <v>112</v>
      </c>
      <c r="K68">
        <v>0</v>
      </c>
      <c r="L68" t="s">
        <v>112</v>
      </c>
      <c r="M68">
        <v>0</v>
      </c>
      <c r="N68">
        <v>0</v>
      </c>
      <c r="O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E68" t="s">
        <v>112</v>
      </c>
      <c r="AF68" t="s">
        <v>112</v>
      </c>
      <c r="AG68" t="s">
        <v>112</v>
      </c>
      <c r="AH68" t="s">
        <v>112</v>
      </c>
      <c r="AI68">
        <v>0</v>
      </c>
      <c r="AJ68">
        <v>0</v>
      </c>
      <c r="AK68" t="s">
        <v>112</v>
      </c>
      <c r="AL68" t="s">
        <v>112</v>
      </c>
      <c r="AM68" t="s">
        <v>112</v>
      </c>
      <c r="AN68">
        <v>0</v>
      </c>
      <c r="AO68">
        <v>0</v>
      </c>
      <c r="AP68">
        <v>0</v>
      </c>
      <c r="AS68">
        <v>0</v>
      </c>
      <c r="AT68" t="s">
        <v>112</v>
      </c>
      <c r="AU68">
        <v>0</v>
      </c>
      <c r="AV68">
        <v>0</v>
      </c>
      <c r="AW68" t="s">
        <v>112</v>
      </c>
      <c r="AX68" t="s">
        <v>112</v>
      </c>
      <c r="AY68" t="s">
        <v>112</v>
      </c>
      <c r="AZ68" t="s">
        <v>112</v>
      </c>
      <c r="BA68" t="s">
        <v>112</v>
      </c>
      <c r="BB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S68">
        <v>0</v>
      </c>
      <c r="BT68">
        <v>0</v>
      </c>
      <c r="BU68">
        <v>0.5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F68">
        <v>0</v>
      </c>
      <c r="CG68" t="s">
        <v>112</v>
      </c>
      <c r="CH68">
        <v>0</v>
      </c>
      <c r="CI68">
        <v>0</v>
      </c>
      <c r="CJ68">
        <v>0</v>
      </c>
      <c r="CK68">
        <v>0</v>
      </c>
      <c r="CL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0.8</v>
      </c>
      <c r="DC68">
        <v>-0.5</v>
      </c>
      <c r="DD68">
        <v>0</v>
      </c>
      <c r="DE68">
        <v>0</v>
      </c>
      <c r="DF68">
        <v>0</v>
      </c>
      <c r="DG68" t="s">
        <v>112</v>
      </c>
      <c r="DH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R68">
        <v>0</v>
      </c>
      <c r="DS68">
        <v>0</v>
      </c>
      <c r="DT68">
        <v>0</v>
      </c>
      <c r="DU68">
        <v>0</v>
      </c>
      <c r="DV68" t="s">
        <v>112</v>
      </c>
      <c r="DW68" t="s">
        <v>112</v>
      </c>
      <c r="DY68">
        <v>0</v>
      </c>
      <c r="DZ68">
        <v>0</v>
      </c>
      <c r="EA68">
        <v>0</v>
      </c>
      <c r="EB68" t="s">
        <v>112</v>
      </c>
      <c r="EC68">
        <v>0</v>
      </c>
      <c r="ED68">
        <v>0</v>
      </c>
      <c r="EG68">
        <v>0</v>
      </c>
      <c r="EH68" t="s">
        <v>112</v>
      </c>
      <c r="EI68">
        <v>0</v>
      </c>
      <c r="EJ68">
        <v>0</v>
      </c>
      <c r="EK68">
        <v>0</v>
      </c>
      <c r="EL68">
        <v>0</v>
      </c>
      <c r="EN68">
        <v>0</v>
      </c>
      <c r="EO68" t="s">
        <v>112</v>
      </c>
      <c r="EP68">
        <v>0</v>
      </c>
      <c r="EQ68">
        <v>0</v>
      </c>
      <c r="ER68">
        <v>0</v>
      </c>
      <c r="ES68">
        <v>0</v>
      </c>
      <c r="EV68">
        <v>-0.5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J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Z68" t="s">
        <v>112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E68">
        <v>0</v>
      </c>
      <c r="HF68" t="s">
        <v>112</v>
      </c>
      <c r="HG68">
        <v>0</v>
      </c>
      <c r="HH68">
        <v>0</v>
      </c>
      <c r="HI68">
        <v>0</v>
      </c>
      <c r="HJ68">
        <v>0</v>
      </c>
      <c r="HM68">
        <v>0</v>
      </c>
      <c r="HN68" t="s">
        <v>112</v>
      </c>
      <c r="HO68">
        <v>0</v>
      </c>
      <c r="HP68">
        <v>0</v>
      </c>
      <c r="HQ68">
        <v>0</v>
      </c>
      <c r="HR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</row>
    <row r="69" spans="1:233" x14ac:dyDescent="0.2">
      <c r="A69" t="s">
        <v>179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112</v>
      </c>
      <c r="K69">
        <v>0</v>
      </c>
      <c r="L69" t="s">
        <v>112</v>
      </c>
      <c r="M69">
        <v>0</v>
      </c>
      <c r="N69">
        <v>0</v>
      </c>
      <c r="O69">
        <v>0</v>
      </c>
      <c r="R69" t="s">
        <v>112</v>
      </c>
      <c r="S69">
        <v>0</v>
      </c>
      <c r="T69">
        <v>0</v>
      </c>
      <c r="U69" t="s">
        <v>112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S69">
        <v>0</v>
      </c>
      <c r="AT69">
        <v>0</v>
      </c>
      <c r="AU69">
        <v>0</v>
      </c>
      <c r="AV69">
        <v>0</v>
      </c>
      <c r="AW69" t="s">
        <v>112</v>
      </c>
      <c r="AX69">
        <v>0</v>
      </c>
      <c r="AY69">
        <v>0</v>
      </c>
      <c r="AZ69">
        <v>0</v>
      </c>
      <c r="BA69">
        <v>0</v>
      </c>
      <c r="BB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 t="s">
        <v>112</v>
      </c>
      <c r="BN69" t="s">
        <v>112</v>
      </c>
      <c r="BO69">
        <v>0</v>
      </c>
      <c r="BP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0.8</v>
      </c>
      <c r="DC69">
        <v>0</v>
      </c>
      <c r="DD69">
        <v>0</v>
      </c>
      <c r="DE69">
        <v>0</v>
      </c>
      <c r="DF69">
        <v>0</v>
      </c>
      <c r="DG69" t="s">
        <v>112</v>
      </c>
      <c r="DH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 t="s">
        <v>112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G69">
        <v>0</v>
      </c>
      <c r="EH69">
        <v>0</v>
      </c>
      <c r="EI69">
        <v>0.8</v>
      </c>
      <c r="EJ69">
        <v>0</v>
      </c>
      <c r="EK69">
        <v>0</v>
      </c>
      <c r="EL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V69">
        <v>0.8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0.8</v>
      </c>
      <c r="FG69">
        <v>0</v>
      </c>
      <c r="FJ69">
        <v>0</v>
      </c>
      <c r="FL69">
        <v>0</v>
      </c>
      <c r="FM69" t="s">
        <v>112</v>
      </c>
      <c r="FN69">
        <v>0</v>
      </c>
      <c r="FO69">
        <v>0</v>
      </c>
      <c r="FP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Z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Q69">
        <v>0</v>
      </c>
      <c r="GR69">
        <v>0</v>
      </c>
      <c r="GS69" t="s">
        <v>112</v>
      </c>
      <c r="GT69">
        <v>0</v>
      </c>
      <c r="GU69">
        <v>0</v>
      </c>
      <c r="GV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T69">
        <v>0</v>
      </c>
      <c r="HU69">
        <v>0</v>
      </c>
      <c r="HV69">
        <v>0</v>
      </c>
      <c r="HW69">
        <v>0</v>
      </c>
      <c r="HX69" t="s">
        <v>112</v>
      </c>
      <c r="HY69">
        <v>0</v>
      </c>
    </row>
    <row r="70" spans="1:233" x14ac:dyDescent="0.2">
      <c r="A70" t="s">
        <v>180</v>
      </c>
      <c r="C70">
        <v>0.8</v>
      </c>
      <c r="D70">
        <v>0.8</v>
      </c>
      <c r="E70">
        <v>0.8</v>
      </c>
      <c r="F70">
        <v>0.8</v>
      </c>
      <c r="G70">
        <v>0.8</v>
      </c>
      <c r="H70">
        <v>0.8</v>
      </c>
      <c r="I70">
        <v>0.8</v>
      </c>
      <c r="J70">
        <v>-1</v>
      </c>
      <c r="K70">
        <v>0</v>
      </c>
      <c r="L70">
        <v>0.8</v>
      </c>
      <c r="M70">
        <v>0.8</v>
      </c>
      <c r="N70">
        <v>0.8</v>
      </c>
      <c r="O70">
        <v>0.8</v>
      </c>
      <c r="R70" t="s">
        <v>112</v>
      </c>
      <c r="S70" t="s">
        <v>112</v>
      </c>
      <c r="T70">
        <v>0.8</v>
      </c>
      <c r="U70">
        <v>0.8</v>
      </c>
      <c r="V70" t="s">
        <v>112</v>
      </c>
      <c r="W70">
        <v>0.8</v>
      </c>
      <c r="X70">
        <v>0.8</v>
      </c>
      <c r="Y70" t="s">
        <v>112</v>
      </c>
      <c r="Z70">
        <v>0.8</v>
      </c>
      <c r="AA70">
        <v>0.8</v>
      </c>
      <c r="AB70">
        <v>0.8</v>
      </c>
      <c r="AE70">
        <v>0.8</v>
      </c>
      <c r="AF70">
        <v>0.8</v>
      </c>
      <c r="AG70">
        <v>0.8</v>
      </c>
      <c r="AH70" t="s">
        <v>112</v>
      </c>
      <c r="AI70" t="s">
        <v>112</v>
      </c>
      <c r="AJ70" t="s">
        <v>112</v>
      </c>
      <c r="AK70" t="s">
        <v>112</v>
      </c>
      <c r="AL70">
        <v>0.8</v>
      </c>
      <c r="AM70" t="s">
        <v>112</v>
      </c>
      <c r="AN70" t="s">
        <v>112</v>
      </c>
      <c r="AO70">
        <v>0.8</v>
      </c>
      <c r="AP70">
        <v>0.8</v>
      </c>
      <c r="AS70">
        <v>0.8</v>
      </c>
      <c r="AT70" t="s">
        <v>112</v>
      </c>
      <c r="AU70">
        <v>0.8</v>
      </c>
      <c r="AV70">
        <v>0.8</v>
      </c>
      <c r="AW70">
        <v>0.8</v>
      </c>
      <c r="AX70" t="s">
        <v>112</v>
      </c>
      <c r="AY70">
        <v>0.8</v>
      </c>
      <c r="AZ70">
        <v>0.8</v>
      </c>
      <c r="BA70">
        <v>0.8</v>
      </c>
      <c r="BB70">
        <v>0.8</v>
      </c>
      <c r="BE70">
        <v>0.8</v>
      </c>
      <c r="BF70">
        <v>1</v>
      </c>
      <c r="BG70">
        <v>0</v>
      </c>
      <c r="BH70">
        <v>0.8</v>
      </c>
      <c r="BI70">
        <v>0.8</v>
      </c>
      <c r="BJ70">
        <v>0.8</v>
      </c>
      <c r="BK70">
        <v>0.8</v>
      </c>
      <c r="BL70">
        <v>0.8</v>
      </c>
      <c r="BM70">
        <v>0.8</v>
      </c>
      <c r="BN70">
        <v>0.8</v>
      </c>
      <c r="BO70">
        <v>0.8</v>
      </c>
      <c r="BP70" t="s">
        <v>112</v>
      </c>
      <c r="BS70">
        <v>0.8</v>
      </c>
      <c r="BT70">
        <v>0.8</v>
      </c>
      <c r="BU70">
        <v>0.8</v>
      </c>
      <c r="BV70">
        <v>0.8</v>
      </c>
      <c r="BW70">
        <v>0.8</v>
      </c>
      <c r="BX70">
        <v>0.8</v>
      </c>
      <c r="BY70">
        <v>0.8</v>
      </c>
      <c r="BZ70">
        <v>0.8</v>
      </c>
      <c r="CA70" t="s">
        <v>112</v>
      </c>
      <c r="CB70">
        <v>0.8</v>
      </c>
      <c r="CC70">
        <v>0.8</v>
      </c>
      <c r="CF70">
        <v>0.8</v>
      </c>
      <c r="CG70">
        <v>0.8</v>
      </c>
      <c r="CH70">
        <v>0.8</v>
      </c>
      <c r="CI70" t="s">
        <v>112</v>
      </c>
      <c r="CJ70" t="s">
        <v>112</v>
      </c>
      <c r="CK70" t="s">
        <v>112</v>
      </c>
      <c r="CL70" t="s">
        <v>112</v>
      </c>
      <c r="CU70">
        <v>0.8</v>
      </c>
      <c r="CV70">
        <v>0.8</v>
      </c>
      <c r="CW70">
        <v>0.8</v>
      </c>
      <c r="CX70">
        <v>0.8</v>
      </c>
      <c r="CY70">
        <v>0.8</v>
      </c>
      <c r="CZ70">
        <v>0.8</v>
      </c>
      <c r="DA70">
        <v>0.8</v>
      </c>
      <c r="DC70">
        <v>0.8</v>
      </c>
      <c r="DD70" t="s">
        <v>112</v>
      </c>
      <c r="DE70">
        <v>0.8</v>
      </c>
      <c r="DF70">
        <v>0.8</v>
      </c>
      <c r="DG70" t="s">
        <v>112</v>
      </c>
      <c r="DH70">
        <v>0.8</v>
      </c>
      <c r="DJ70" t="s">
        <v>112</v>
      </c>
      <c r="DK70">
        <v>0.8</v>
      </c>
      <c r="DL70">
        <v>0.8</v>
      </c>
      <c r="DM70">
        <v>0.8</v>
      </c>
      <c r="DN70">
        <v>0.8</v>
      </c>
      <c r="DO70" t="s">
        <v>112</v>
      </c>
      <c r="DR70">
        <v>0.8</v>
      </c>
      <c r="DS70">
        <v>0.8</v>
      </c>
      <c r="DT70">
        <v>0.8</v>
      </c>
      <c r="DU70">
        <v>0.8</v>
      </c>
      <c r="DV70">
        <v>0.8</v>
      </c>
      <c r="DW70">
        <v>0.8</v>
      </c>
      <c r="DY70">
        <v>0.8</v>
      </c>
      <c r="DZ70">
        <v>0.8</v>
      </c>
      <c r="EA70">
        <v>0.8</v>
      </c>
      <c r="EB70" t="s">
        <v>112</v>
      </c>
      <c r="EC70">
        <v>0.8</v>
      </c>
      <c r="ED70">
        <v>0.8</v>
      </c>
      <c r="EG70">
        <v>0.8</v>
      </c>
      <c r="EH70">
        <v>0.8</v>
      </c>
      <c r="EI70">
        <v>0.8</v>
      </c>
      <c r="EJ70">
        <v>0.8</v>
      </c>
      <c r="EK70">
        <v>0.8</v>
      </c>
      <c r="EL70">
        <v>0.8</v>
      </c>
      <c r="EN70">
        <v>0.8</v>
      </c>
      <c r="EO70">
        <v>0.8</v>
      </c>
      <c r="EP70">
        <v>0.8</v>
      </c>
      <c r="EQ70">
        <v>0.8</v>
      </c>
      <c r="ER70">
        <v>0.8</v>
      </c>
      <c r="ES70">
        <v>0.8</v>
      </c>
      <c r="EV70">
        <v>0</v>
      </c>
      <c r="EW70">
        <v>0.8</v>
      </c>
      <c r="EX70">
        <v>0.8</v>
      </c>
      <c r="EY70">
        <v>0.8</v>
      </c>
      <c r="EZ70" t="s">
        <v>112</v>
      </c>
      <c r="FA70" t="s">
        <v>112</v>
      </c>
      <c r="FB70">
        <v>0.8</v>
      </c>
      <c r="FC70">
        <v>0.8</v>
      </c>
      <c r="FD70">
        <v>0.8</v>
      </c>
      <c r="FE70">
        <v>0.8</v>
      </c>
      <c r="FF70">
        <v>0.8</v>
      </c>
      <c r="FG70">
        <v>0.8</v>
      </c>
      <c r="FJ70">
        <v>0.8</v>
      </c>
      <c r="FL70">
        <v>0.8</v>
      </c>
      <c r="FM70">
        <v>0.8</v>
      </c>
      <c r="FN70">
        <v>0.8</v>
      </c>
      <c r="FO70">
        <v>0.8</v>
      </c>
      <c r="FP70">
        <v>0.8</v>
      </c>
      <c r="FR70">
        <v>0.8</v>
      </c>
      <c r="FS70">
        <v>0.8</v>
      </c>
      <c r="FT70">
        <v>0.8</v>
      </c>
      <c r="FU70">
        <v>0.8</v>
      </c>
      <c r="FV70" t="s">
        <v>112</v>
      </c>
      <c r="FW70">
        <v>0.8</v>
      </c>
      <c r="FZ70">
        <v>0.8</v>
      </c>
      <c r="GB70">
        <v>0.8</v>
      </c>
      <c r="GC70">
        <v>0.8</v>
      </c>
      <c r="GD70" t="s">
        <v>112</v>
      </c>
      <c r="GE70">
        <v>0.8</v>
      </c>
      <c r="GF70">
        <v>0.8</v>
      </c>
      <c r="GG70">
        <v>0.8</v>
      </c>
      <c r="GI70">
        <v>0.8</v>
      </c>
      <c r="GJ70">
        <v>0.8</v>
      </c>
      <c r="GK70">
        <v>0.8</v>
      </c>
      <c r="GL70">
        <v>0.8</v>
      </c>
      <c r="GM70">
        <v>0</v>
      </c>
      <c r="GN70">
        <v>0.8</v>
      </c>
      <c r="GQ70">
        <v>0.8</v>
      </c>
      <c r="GR70">
        <v>0.8</v>
      </c>
      <c r="GS70">
        <v>0.8</v>
      </c>
      <c r="GT70">
        <v>0.8</v>
      </c>
      <c r="GU70">
        <v>0.8</v>
      </c>
      <c r="GV70">
        <v>0.8</v>
      </c>
      <c r="GX70">
        <v>0.8</v>
      </c>
      <c r="GY70">
        <v>0.8</v>
      </c>
      <c r="GZ70">
        <v>0.8</v>
      </c>
      <c r="HA70">
        <v>0.8</v>
      </c>
      <c r="HB70">
        <v>0.8</v>
      </c>
      <c r="HC70">
        <v>0.8</v>
      </c>
      <c r="HE70">
        <v>0.8</v>
      </c>
      <c r="HF70">
        <v>0.8</v>
      </c>
      <c r="HG70">
        <v>0.8</v>
      </c>
      <c r="HH70">
        <v>0.8</v>
      </c>
      <c r="HI70">
        <v>0.8</v>
      </c>
      <c r="HJ70">
        <v>0.8</v>
      </c>
      <c r="HM70">
        <v>0.8</v>
      </c>
      <c r="HN70" t="s">
        <v>112</v>
      </c>
      <c r="HO70">
        <v>0.8</v>
      </c>
      <c r="HP70">
        <v>0.8</v>
      </c>
      <c r="HQ70">
        <v>0.8</v>
      </c>
      <c r="HR70">
        <v>0.8</v>
      </c>
      <c r="HT70">
        <v>0.8</v>
      </c>
      <c r="HU70">
        <v>0.8</v>
      </c>
      <c r="HV70">
        <v>0.8</v>
      </c>
      <c r="HW70">
        <v>0.8</v>
      </c>
      <c r="HX70">
        <v>0.8</v>
      </c>
      <c r="HY70">
        <v>0.8</v>
      </c>
    </row>
    <row r="71" spans="1:233" x14ac:dyDescent="0.2">
      <c r="A71" t="s">
        <v>181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112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R71">
        <v>0</v>
      </c>
      <c r="S71">
        <v>0</v>
      </c>
      <c r="T71" t="s">
        <v>112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E71">
        <v>0</v>
      </c>
      <c r="AF71">
        <v>0</v>
      </c>
      <c r="AG71">
        <v>0</v>
      </c>
      <c r="AH71" t="s">
        <v>112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 t="s">
        <v>112</v>
      </c>
      <c r="BE71">
        <v>0</v>
      </c>
      <c r="BF71">
        <v>-1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F71">
        <v>0</v>
      </c>
      <c r="CG71" t="s">
        <v>112</v>
      </c>
      <c r="CH71">
        <v>0</v>
      </c>
      <c r="CI71">
        <v>0</v>
      </c>
      <c r="CJ71">
        <v>0</v>
      </c>
      <c r="CK71">
        <v>0</v>
      </c>
      <c r="CL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0.8</v>
      </c>
      <c r="DC71">
        <v>0</v>
      </c>
      <c r="DD71">
        <v>0</v>
      </c>
      <c r="DE71">
        <v>0</v>
      </c>
      <c r="DF71">
        <v>0</v>
      </c>
      <c r="DG71" t="s">
        <v>112</v>
      </c>
      <c r="DH71">
        <v>0</v>
      </c>
      <c r="DJ71" t="s">
        <v>112</v>
      </c>
      <c r="DK71">
        <v>0</v>
      </c>
      <c r="DL71">
        <v>0</v>
      </c>
      <c r="DM71">
        <v>0</v>
      </c>
      <c r="DN71">
        <v>0</v>
      </c>
      <c r="DO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 t="s">
        <v>112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V71">
        <v>-1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J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Z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M71">
        <v>0</v>
      </c>
      <c r="HN71">
        <v>0</v>
      </c>
      <c r="HO71" t="s">
        <v>112</v>
      </c>
      <c r="HP71">
        <v>0</v>
      </c>
      <c r="HQ71">
        <v>0</v>
      </c>
      <c r="HR71">
        <v>0</v>
      </c>
      <c r="HT71">
        <v>0</v>
      </c>
      <c r="HU71">
        <v>0</v>
      </c>
      <c r="HV71">
        <v>0</v>
      </c>
      <c r="HW71" t="s">
        <v>112</v>
      </c>
      <c r="HX71">
        <v>0</v>
      </c>
      <c r="HY71">
        <v>0</v>
      </c>
    </row>
    <row r="72" spans="1:233" x14ac:dyDescent="0.2">
      <c r="A72" t="s">
        <v>182</v>
      </c>
      <c r="C72">
        <v>0</v>
      </c>
      <c r="D72">
        <v>0</v>
      </c>
      <c r="E72" t="s">
        <v>112</v>
      </c>
      <c r="F72">
        <v>0</v>
      </c>
      <c r="G72">
        <v>0</v>
      </c>
      <c r="H72">
        <v>0</v>
      </c>
      <c r="I72">
        <v>0</v>
      </c>
      <c r="J72" t="s">
        <v>112</v>
      </c>
      <c r="K72">
        <v>0</v>
      </c>
      <c r="L72">
        <v>0</v>
      </c>
      <c r="M72">
        <v>0</v>
      </c>
      <c r="N72">
        <v>0</v>
      </c>
      <c r="O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 t="s">
        <v>112</v>
      </c>
      <c r="BN72">
        <v>-0.5</v>
      </c>
      <c r="BO72">
        <v>0</v>
      </c>
      <c r="BP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F72">
        <v>0</v>
      </c>
      <c r="CG72" t="s">
        <v>112</v>
      </c>
      <c r="CH72">
        <v>0</v>
      </c>
      <c r="CI72">
        <v>0</v>
      </c>
      <c r="CJ72">
        <v>0</v>
      </c>
      <c r="CK72">
        <v>0</v>
      </c>
      <c r="CL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0.8</v>
      </c>
      <c r="DA72">
        <v>0.8</v>
      </c>
      <c r="DC72">
        <v>0</v>
      </c>
      <c r="DD72">
        <v>0</v>
      </c>
      <c r="DE72">
        <v>0</v>
      </c>
      <c r="DF72">
        <v>0</v>
      </c>
      <c r="DG72" t="s">
        <v>112</v>
      </c>
      <c r="DH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Y72">
        <v>0</v>
      </c>
      <c r="DZ72" t="s">
        <v>112</v>
      </c>
      <c r="EA72">
        <v>0</v>
      </c>
      <c r="EB72">
        <v>0</v>
      </c>
      <c r="EC72" t="s">
        <v>112</v>
      </c>
      <c r="ED72">
        <v>0</v>
      </c>
      <c r="EG72">
        <v>0</v>
      </c>
      <c r="EH72">
        <v>0</v>
      </c>
      <c r="EI72" t="s">
        <v>112</v>
      </c>
      <c r="EJ72">
        <v>0</v>
      </c>
      <c r="EK72">
        <v>0</v>
      </c>
      <c r="EL72">
        <v>0</v>
      </c>
      <c r="EN72">
        <v>0</v>
      </c>
      <c r="EO72">
        <v>0</v>
      </c>
      <c r="EP72">
        <v>0</v>
      </c>
      <c r="EQ72">
        <v>0</v>
      </c>
      <c r="ER72">
        <v>-0.5</v>
      </c>
      <c r="ES72">
        <v>1</v>
      </c>
      <c r="EV72">
        <v>0.8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1</v>
      </c>
      <c r="FG72">
        <v>0</v>
      </c>
      <c r="FJ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Z72">
        <v>0</v>
      </c>
      <c r="GB72">
        <v>0</v>
      </c>
      <c r="GC72">
        <v>0</v>
      </c>
      <c r="GD72">
        <v>0</v>
      </c>
      <c r="GE72" t="s">
        <v>112</v>
      </c>
      <c r="GF72">
        <v>0</v>
      </c>
      <c r="GG72">
        <v>0</v>
      </c>
      <c r="GI72">
        <v>0</v>
      </c>
      <c r="GJ72" t="s">
        <v>112</v>
      </c>
      <c r="GK72">
        <v>0</v>
      </c>
      <c r="GL72">
        <v>0</v>
      </c>
      <c r="GM72">
        <v>0</v>
      </c>
      <c r="GN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 t="s">
        <v>112</v>
      </c>
      <c r="HM72">
        <v>0</v>
      </c>
      <c r="HN72">
        <v>1</v>
      </c>
      <c r="HO72">
        <v>0</v>
      </c>
      <c r="HP72">
        <v>0</v>
      </c>
      <c r="HQ72">
        <v>0</v>
      </c>
      <c r="HR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</row>
    <row r="73" spans="1:233" x14ac:dyDescent="0.2">
      <c r="A73" t="s">
        <v>183</v>
      </c>
      <c r="C73">
        <v>0</v>
      </c>
      <c r="D73">
        <v>0</v>
      </c>
      <c r="E73" t="s">
        <v>112</v>
      </c>
      <c r="F73">
        <v>0</v>
      </c>
      <c r="G73">
        <v>0</v>
      </c>
      <c r="H73">
        <v>0</v>
      </c>
      <c r="I73">
        <v>0</v>
      </c>
      <c r="J73" t="s">
        <v>112</v>
      </c>
      <c r="K73">
        <v>0</v>
      </c>
      <c r="L73">
        <v>0</v>
      </c>
      <c r="M73">
        <v>0</v>
      </c>
      <c r="N73">
        <v>0</v>
      </c>
      <c r="O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 t="s">
        <v>112</v>
      </c>
      <c r="BN73">
        <v>0</v>
      </c>
      <c r="BO73">
        <v>0</v>
      </c>
      <c r="BP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F73">
        <v>0</v>
      </c>
      <c r="CG73" t="s">
        <v>112</v>
      </c>
      <c r="CH73">
        <v>0</v>
      </c>
      <c r="CI73">
        <v>0</v>
      </c>
      <c r="CJ73">
        <v>0</v>
      </c>
      <c r="CK73">
        <v>0</v>
      </c>
      <c r="CL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0.8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Y73">
        <v>0</v>
      </c>
      <c r="DZ73" t="s">
        <v>112</v>
      </c>
      <c r="EA73">
        <v>0</v>
      </c>
      <c r="EB73">
        <v>0</v>
      </c>
      <c r="EC73" t="s">
        <v>112</v>
      </c>
      <c r="ED73">
        <v>0</v>
      </c>
      <c r="EG73">
        <v>0</v>
      </c>
      <c r="EH73">
        <v>0</v>
      </c>
      <c r="EI73" t="s">
        <v>112</v>
      </c>
      <c r="EJ73">
        <v>0</v>
      </c>
      <c r="EK73">
        <v>0</v>
      </c>
      <c r="EL73">
        <v>0</v>
      </c>
      <c r="EN73" t="s">
        <v>112</v>
      </c>
      <c r="EO73">
        <v>0</v>
      </c>
      <c r="EP73">
        <v>0</v>
      </c>
      <c r="EQ73">
        <v>0</v>
      </c>
      <c r="ER73" t="s">
        <v>112</v>
      </c>
      <c r="ES73" t="s">
        <v>112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J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R73">
        <v>0</v>
      </c>
      <c r="FS73" t="s">
        <v>112</v>
      </c>
      <c r="FT73">
        <v>0</v>
      </c>
      <c r="FU73">
        <v>0</v>
      </c>
      <c r="FV73">
        <v>0</v>
      </c>
      <c r="FW73">
        <v>0</v>
      </c>
      <c r="FZ73">
        <v>0</v>
      </c>
      <c r="GB73">
        <v>0</v>
      </c>
      <c r="GC73">
        <v>0</v>
      </c>
      <c r="GD73">
        <v>0</v>
      </c>
      <c r="GE73" t="s">
        <v>112</v>
      </c>
      <c r="GF73">
        <v>0</v>
      </c>
      <c r="GG73">
        <v>0</v>
      </c>
      <c r="GI73">
        <v>0</v>
      </c>
      <c r="GJ73" t="s">
        <v>112</v>
      </c>
      <c r="GK73">
        <v>0</v>
      </c>
      <c r="GL73">
        <v>0</v>
      </c>
      <c r="GM73">
        <v>0</v>
      </c>
      <c r="GN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E73">
        <v>-0.5</v>
      </c>
      <c r="HF73">
        <v>0</v>
      </c>
      <c r="HG73">
        <v>0</v>
      </c>
      <c r="HH73">
        <v>0</v>
      </c>
      <c r="HI73">
        <v>0</v>
      </c>
      <c r="HJ73" t="s">
        <v>112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</row>
    <row r="74" spans="1:233" x14ac:dyDescent="0.2">
      <c r="A74" t="s">
        <v>184</v>
      </c>
      <c r="C74">
        <v>0.5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112</v>
      </c>
      <c r="K74">
        <v>0</v>
      </c>
      <c r="L74">
        <v>1</v>
      </c>
      <c r="M74">
        <v>1</v>
      </c>
      <c r="N74">
        <v>0</v>
      </c>
      <c r="O74">
        <v>0</v>
      </c>
      <c r="R74">
        <v>0</v>
      </c>
      <c r="S74">
        <v>0</v>
      </c>
      <c r="T74">
        <v>0</v>
      </c>
      <c r="U74">
        <v>0.5</v>
      </c>
      <c r="V74">
        <v>0</v>
      </c>
      <c r="W74">
        <v>0</v>
      </c>
      <c r="X74">
        <v>0</v>
      </c>
      <c r="Y74">
        <v>0.5</v>
      </c>
      <c r="Z74">
        <v>0.5</v>
      </c>
      <c r="AA74">
        <v>0.5</v>
      </c>
      <c r="AB74">
        <v>0.5</v>
      </c>
      <c r="AE74">
        <v>0</v>
      </c>
      <c r="AF74">
        <v>0.5</v>
      </c>
      <c r="AG74">
        <v>0</v>
      </c>
      <c r="AH74">
        <v>0.8</v>
      </c>
      <c r="AI74">
        <v>0.5</v>
      </c>
      <c r="AJ74">
        <v>0.8</v>
      </c>
      <c r="AK74">
        <v>0</v>
      </c>
      <c r="AL74">
        <v>0</v>
      </c>
      <c r="AM74">
        <v>0</v>
      </c>
      <c r="AN74">
        <v>0.5</v>
      </c>
      <c r="AO74">
        <v>0</v>
      </c>
      <c r="AP74">
        <v>0.5</v>
      </c>
      <c r="AS74">
        <v>0.8</v>
      </c>
      <c r="AT74">
        <v>0.5</v>
      </c>
      <c r="AU74">
        <v>0</v>
      </c>
      <c r="AV74" t="s">
        <v>112</v>
      </c>
      <c r="AW74">
        <v>0</v>
      </c>
      <c r="AX74">
        <v>0</v>
      </c>
      <c r="AY74" t="s">
        <v>112</v>
      </c>
      <c r="AZ74">
        <v>0</v>
      </c>
      <c r="BA74">
        <v>0.5</v>
      </c>
      <c r="BB74">
        <v>0.5</v>
      </c>
      <c r="BE74">
        <v>0</v>
      </c>
      <c r="BF74">
        <v>0.5</v>
      </c>
      <c r="BG74">
        <v>0</v>
      </c>
      <c r="BH74" t="s">
        <v>112</v>
      </c>
      <c r="BI74">
        <v>0.8</v>
      </c>
      <c r="BJ74">
        <v>0</v>
      </c>
      <c r="BK74">
        <v>0.5</v>
      </c>
      <c r="BL74">
        <v>0</v>
      </c>
      <c r="BM74">
        <v>0.8</v>
      </c>
      <c r="BN74">
        <v>0.5</v>
      </c>
      <c r="BO74">
        <v>0</v>
      </c>
      <c r="BP74">
        <v>0</v>
      </c>
      <c r="BS74">
        <v>0</v>
      </c>
      <c r="BT74">
        <v>0</v>
      </c>
      <c r="BU74">
        <v>0</v>
      </c>
      <c r="BV74">
        <v>0</v>
      </c>
      <c r="BW74">
        <v>0.5</v>
      </c>
      <c r="BX74">
        <v>0</v>
      </c>
      <c r="BY74">
        <v>0</v>
      </c>
      <c r="BZ74">
        <v>0.5</v>
      </c>
      <c r="CA74">
        <v>0</v>
      </c>
      <c r="CB74">
        <v>0.5</v>
      </c>
      <c r="CC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0.5</v>
      </c>
      <c r="CL74">
        <v>1</v>
      </c>
      <c r="CU74" t="s">
        <v>112</v>
      </c>
      <c r="CV74">
        <v>0</v>
      </c>
      <c r="CW74">
        <v>1</v>
      </c>
      <c r="CX74">
        <v>1</v>
      </c>
      <c r="CY74">
        <v>0</v>
      </c>
      <c r="CZ74">
        <v>0</v>
      </c>
      <c r="DA74">
        <v>0.8</v>
      </c>
      <c r="DC74">
        <v>0.8</v>
      </c>
      <c r="DD74">
        <v>1</v>
      </c>
      <c r="DE74">
        <v>0.5</v>
      </c>
      <c r="DF74">
        <v>0</v>
      </c>
      <c r="DG74" t="s">
        <v>112</v>
      </c>
      <c r="DH74">
        <v>0</v>
      </c>
      <c r="DJ74">
        <v>0</v>
      </c>
      <c r="DK74">
        <v>0</v>
      </c>
      <c r="DL74">
        <v>0.8</v>
      </c>
      <c r="DM74">
        <v>0</v>
      </c>
      <c r="DN74">
        <v>0</v>
      </c>
      <c r="DO74">
        <v>0</v>
      </c>
      <c r="DR74">
        <v>1</v>
      </c>
      <c r="DS74">
        <v>0</v>
      </c>
      <c r="DT74">
        <v>0.8</v>
      </c>
      <c r="DU74">
        <v>0</v>
      </c>
      <c r="DV74">
        <v>0.5</v>
      </c>
      <c r="DW74">
        <v>0.5</v>
      </c>
      <c r="DY74">
        <v>0.8</v>
      </c>
      <c r="DZ74">
        <v>1</v>
      </c>
      <c r="EA74">
        <v>0.5</v>
      </c>
      <c r="EB74">
        <v>0.5</v>
      </c>
      <c r="EC74">
        <v>0.5</v>
      </c>
      <c r="ED74">
        <v>0</v>
      </c>
      <c r="EG74">
        <v>0.5</v>
      </c>
      <c r="EH74">
        <v>0</v>
      </c>
      <c r="EI74">
        <v>0</v>
      </c>
      <c r="EJ74">
        <v>0</v>
      </c>
      <c r="EK74">
        <v>0.5</v>
      </c>
      <c r="EL74">
        <v>0.8</v>
      </c>
      <c r="EN74">
        <v>1</v>
      </c>
      <c r="EO74">
        <v>1</v>
      </c>
      <c r="EP74">
        <v>0.8</v>
      </c>
      <c r="EQ74">
        <v>0.5</v>
      </c>
      <c r="ER74">
        <v>0</v>
      </c>
      <c r="ES74">
        <v>0.8</v>
      </c>
      <c r="EV74">
        <v>0.5</v>
      </c>
      <c r="EW74">
        <v>0.8</v>
      </c>
      <c r="EX74">
        <v>0.8</v>
      </c>
      <c r="EY74">
        <v>1</v>
      </c>
      <c r="EZ74">
        <v>0.5</v>
      </c>
      <c r="FA74">
        <v>0.8</v>
      </c>
      <c r="FB74" t="s">
        <v>112</v>
      </c>
      <c r="FC74">
        <v>0.8</v>
      </c>
      <c r="FD74">
        <v>0.5</v>
      </c>
      <c r="FE74">
        <v>1</v>
      </c>
      <c r="FF74">
        <v>1</v>
      </c>
      <c r="FG74">
        <v>0</v>
      </c>
      <c r="FJ74">
        <v>1</v>
      </c>
      <c r="FL74">
        <v>0</v>
      </c>
      <c r="FM74">
        <v>0</v>
      </c>
      <c r="FN74">
        <v>0.5</v>
      </c>
      <c r="FO74">
        <v>0</v>
      </c>
      <c r="FP74">
        <v>0</v>
      </c>
      <c r="FR74">
        <v>0</v>
      </c>
      <c r="FS74">
        <v>0.8</v>
      </c>
      <c r="FT74">
        <v>0.8</v>
      </c>
      <c r="FU74">
        <v>0.8</v>
      </c>
      <c r="FV74">
        <v>0.8</v>
      </c>
      <c r="FW74">
        <v>0</v>
      </c>
      <c r="FZ74">
        <v>0</v>
      </c>
      <c r="GB74">
        <v>0.8</v>
      </c>
      <c r="GC74">
        <v>0.8</v>
      </c>
      <c r="GD74">
        <v>0.5</v>
      </c>
      <c r="GE74">
        <v>0.5</v>
      </c>
      <c r="GF74">
        <v>0</v>
      </c>
      <c r="GG74">
        <v>0.8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0.5</v>
      </c>
      <c r="GQ74">
        <v>0.5</v>
      </c>
      <c r="GR74">
        <v>0</v>
      </c>
      <c r="GS74">
        <v>0</v>
      </c>
      <c r="GT74">
        <v>0.8</v>
      </c>
      <c r="GU74">
        <v>0</v>
      </c>
      <c r="GV74">
        <v>0</v>
      </c>
      <c r="GX74">
        <v>1</v>
      </c>
      <c r="GY74">
        <v>0.8</v>
      </c>
      <c r="GZ74">
        <v>1</v>
      </c>
      <c r="HA74">
        <v>0</v>
      </c>
      <c r="HB74">
        <v>0</v>
      </c>
      <c r="HC74">
        <v>0</v>
      </c>
      <c r="HE74">
        <v>-0.5</v>
      </c>
      <c r="HF74">
        <v>0</v>
      </c>
      <c r="HG74">
        <v>0</v>
      </c>
      <c r="HH74">
        <v>0</v>
      </c>
      <c r="HI74">
        <v>0.5</v>
      </c>
      <c r="HJ74">
        <v>0.8</v>
      </c>
      <c r="HM74">
        <v>0</v>
      </c>
      <c r="HN74" t="s">
        <v>112</v>
      </c>
      <c r="HO74">
        <v>0.5</v>
      </c>
      <c r="HP74">
        <v>0</v>
      </c>
      <c r="HQ74">
        <v>0</v>
      </c>
      <c r="HR74">
        <v>0</v>
      </c>
      <c r="HT74">
        <v>0</v>
      </c>
      <c r="HU74">
        <v>0.8</v>
      </c>
      <c r="HV74">
        <v>0.5</v>
      </c>
      <c r="HW74">
        <v>0.5</v>
      </c>
      <c r="HX74">
        <v>0</v>
      </c>
      <c r="HY74">
        <v>0</v>
      </c>
    </row>
    <row r="75" spans="1:233" x14ac:dyDescent="0.2">
      <c r="A75" t="s">
        <v>185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112</v>
      </c>
      <c r="K75">
        <v>0</v>
      </c>
      <c r="L75">
        <v>0</v>
      </c>
      <c r="M75" t="s">
        <v>112</v>
      </c>
      <c r="N75">
        <v>0</v>
      </c>
      <c r="O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E75">
        <v>0</v>
      </c>
      <c r="AF75">
        <v>0</v>
      </c>
      <c r="AG75">
        <v>0</v>
      </c>
      <c r="AH75">
        <v>0</v>
      </c>
      <c r="AI75">
        <v>-0.5</v>
      </c>
      <c r="AJ75" t="s">
        <v>112</v>
      </c>
      <c r="AK75">
        <v>0</v>
      </c>
      <c r="AL75">
        <v>0</v>
      </c>
      <c r="AM75">
        <v>0</v>
      </c>
      <c r="AN75">
        <v>0</v>
      </c>
      <c r="AO75">
        <v>0</v>
      </c>
      <c r="AP75" t="s">
        <v>112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F75">
        <v>0</v>
      </c>
      <c r="CG75">
        <v>0</v>
      </c>
      <c r="CH75">
        <v>0</v>
      </c>
      <c r="CI75">
        <v>0</v>
      </c>
      <c r="CJ75" t="s">
        <v>112</v>
      </c>
      <c r="CK75">
        <v>0</v>
      </c>
      <c r="CL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0.8</v>
      </c>
      <c r="DC75">
        <v>0</v>
      </c>
      <c r="DD75">
        <v>0</v>
      </c>
      <c r="DE75">
        <v>0</v>
      </c>
      <c r="DF75">
        <v>0</v>
      </c>
      <c r="DG75" t="s">
        <v>112</v>
      </c>
      <c r="DH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-0.5</v>
      </c>
      <c r="EV75">
        <v>-0.5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-0.5</v>
      </c>
      <c r="FG75">
        <v>0</v>
      </c>
      <c r="FJ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Z75">
        <v>0</v>
      </c>
      <c r="GB75">
        <v>0</v>
      </c>
      <c r="GC75">
        <v>-0.5</v>
      </c>
      <c r="GD75">
        <v>0</v>
      </c>
      <c r="GE75">
        <v>0</v>
      </c>
      <c r="GF75">
        <v>0</v>
      </c>
      <c r="GG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Q75">
        <v>0</v>
      </c>
      <c r="GR75" t="s">
        <v>112</v>
      </c>
      <c r="GS75">
        <v>0</v>
      </c>
      <c r="GT75">
        <v>0</v>
      </c>
      <c r="GU75">
        <v>0</v>
      </c>
      <c r="GV75">
        <v>0</v>
      </c>
      <c r="GX75">
        <v>-0.5</v>
      </c>
      <c r="GY75">
        <v>0</v>
      </c>
      <c r="GZ75">
        <v>0</v>
      </c>
      <c r="HA75">
        <v>0</v>
      </c>
      <c r="HB75">
        <v>0</v>
      </c>
      <c r="HC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M75">
        <v>0</v>
      </c>
      <c r="HN75">
        <v>-0.5</v>
      </c>
      <c r="HO75">
        <v>0</v>
      </c>
      <c r="HP75">
        <v>0</v>
      </c>
      <c r="HQ75">
        <v>0</v>
      </c>
      <c r="HR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</row>
    <row r="76" spans="1:233" x14ac:dyDescent="0.2">
      <c r="A76" t="s">
        <v>186</v>
      </c>
      <c r="C76" t="s">
        <v>112</v>
      </c>
      <c r="D76" t="s">
        <v>112</v>
      </c>
      <c r="E76" t="s">
        <v>112</v>
      </c>
      <c r="F76">
        <v>0.5</v>
      </c>
      <c r="G76" t="s">
        <v>112</v>
      </c>
      <c r="H76" t="s">
        <v>112</v>
      </c>
      <c r="I76">
        <v>0</v>
      </c>
      <c r="J76" t="s">
        <v>112</v>
      </c>
      <c r="K76">
        <v>0</v>
      </c>
      <c r="L76">
        <v>0</v>
      </c>
      <c r="M76" t="s">
        <v>112</v>
      </c>
      <c r="N76">
        <v>0</v>
      </c>
      <c r="O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112</v>
      </c>
      <c r="X76" t="s">
        <v>112</v>
      </c>
      <c r="Y76">
        <v>0</v>
      </c>
      <c r="Z76" t="s">
        <v>112</v>
      </c>
      <c r="AA76">
        <v>0</v>
      </c>
      <c r="AB76">
        <v>0</v>
      </c>
      <c r="AE76">
        <v>0</v>
      </c>
      <c r="AF76" t="s">
        <v>112</v>
      </c>
      <c r="AG76">
        <v>0</v>
      </c>
      <c r="AH76">
        <v>0</v>
      </c>
      <c r="AI76">
        <v>0</v>
      </c>
      <c r="AJ76" t="s">
        <v>112</v>
      </c>
      <c r="AK76">
        <v>0</v>
      </c>
      <c r="AL76" t="s">
        <v>112</v>
      </c>
      <c r="AM76">
        <v>0</v>
      </c>
      <c r="AN76">
        <v>0</v>
      </c>
      <c r="AO76">
        <v>0</v>
      </c>
      <c r="AP76" t="s">
        <v>112</v>
      </c>
      <c r="AS76">
        <v>0</v>
      </c>
      <c r="AT76">
        <v>0</v>
      </c>
      <c r="AU76">
        <v>0</v>
      </c>
      <c r="AV76">
        <v>0</v>
      </c>
      <c r="AW76" t="s">
        <v>112</v>
      </c>
      <c r="AX76">
        <v>0</v>
      </c>
      <c r="AY76">
        <v>0</v>
      </c>
      <c r="AZ76">
        <v>0</v>
      </c>
      <c r="BA76">
        <v>0</v>
      </c>
      <c r="BB76">
        <v>0</v>
      </c>
      <c r="BE76">
        <v>0</v>
      </c>
      <c r="BF76">
        <v>0</v>
      </c>
      <c r="BG76">
        <v>0</v>
      </c>
      <c r="BH76" t="s">
        <v>112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 t="s">
        <v>112</v>
      </c>
      <c r="BS76">
        <v>0</v>
      </c>
      <c r="BT76">
        <v>0</v>
      </c>
      <c r="BU76" t="s">
        <v>112</v>
      </c>
      <c r="BV76" t="s">
        <v>112</v>
      </c>
      <c r="BW76" t="s">
        <v>112</v>
      </c>
      <c r="BX76" t="s">
        <v>112</v>
      </c>
      <c r="BY76">
        <v>0</v>
      </c>
      <c r="BZ76">
        <v>0</v>
      </c>
      <c r="CA76">
        <v>0</v>
      </c>
      <c r="CB76">
        <v>0</v>
      </c>
      <c r="CC76">
        <v>0</v>
      </c>
      <c r="CF76">
        <v>0</v>
      </c>
      <c r="CG76" t="s">
        <v>112</v>
      </c>
      <c r="CH76">
        <v>0</v>
      </c>
      <c r="CI76">
        <v>0</v>
      </c>
      <c r="CJ76" t="s">
        <v>112</v>
      </c>
      <c r="CK76">
        <v>0</v>
      </c>
      <c r="CL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 t="s">
        <v>112</v>
      </c>
      <c r="DA76">
        <v>0.8</v>
      </c>
      <c r="DC76">
        <v>0</v>
      </c>
      <c r="DD76">
        <v>0</v>
      </c>
      <c r="DE76">
        <v>0</v>
      </c>
      <c r="DF76">
        <v>0</v>
      </c>
      <c r="DG76" t="s">
        <v>112</v>
      </c>
      <c r="DH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N76" t="s">
        <v>112</v>
      </c>
      <c r="EO76" t="s">
        <v>112</v>
      </c>
      <c r="EP76">
        <v>0</v>
      </c>
      <c r="EQ76" t="s">
        <v>112</v>
      </c>
      <c r="ER76">
        <v>0</v>
      </c>
      <c r="ES76" t="s">
        <v>112</v>
      </c>
      <c r="EV76">
        <v>0.5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-0.5</v>
      </c>
      <c r="FC76">
        <v>0</v>
      </c>
      <c r="FD76">
        <v>0</v>
      </c>
      <c r="FE76">
        <v>0</v>
      </c>
      <c r="FF76">
        <v>0</v>
      </c>
      <c r="FG76">
        <v>0</v>
      </c>
      <c r="FJ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R76">
        <v>0</v>
      </c>
      <c r="FS76">
        <v>0</v>
      </c>
      <c r="FT76">
        <v>0</v>
      </c>
      <c r="FU76">
        <v>0</v>
      </c>
      <c r="FV76" t="s">
        <v>112</v>
      </c>
      <c r="FW76">
        <v>0</v>
      </c>
      <c r="FZ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I76">
        <v>0</v>
      </c>
      <c r="GJ76">
        <v>0</v>
      </c>
      <c r="GK76">
        <v>0</v>
      </c>
      <c r="GL76">
        <v>0</v>
      </c>
      <c r="GM76" t="s">
        <v>112</v>
      </c>
      <c r="GN76">
        <v>0.5</v>
      </c>
      <c r="GQ76">
        <v>0</v>
      </c>
      <c r="GR76" t="s">
        <v>112</v>
      </c>
      <c r="GS76">
        <v>0</v>
      </c>
      <c r="GT76">
        <v>0</v>
      </c>
      <c r="GU76">
        <v>0</v>
      </c>
      <c r="GV76">
        <v>0</v>
      </c>
      <c r="GX76">
        <v>0</v>
      </c>
      <c r="GY76" t="s">
        <v>112</v>
      </c>
      <c r="GZ76">
        <v>0</v>
      </c>
      <c r="HA76">
        <v>0</v>
      </c>
      <c r="HB76">
        <v>0</v>
      </c>
      <c r="HC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M76">
        <v>0.5</v>
      </c>
      <c r="HN76">
        <v>0</v>
      </c>
      <c r="HO76">
        <v>0</v>
      </c>
      <c r="HP76">
        <v>0</v>
      </c>
      <c r="HQ76">
        <v>0</v>
      </c>
      <c r="HR76">
        <v>0</v>
      </c>
      <c r="HT76">
        <v>0</v>
      </c>
      <c r="HU76" t="s">
        <v>112</v>
      </c>
      <c r="HV76">
        <v>0</v>
      </c>
      <c r="HW76">
        <v>0</v>
      </c>
      <c r="HX76">
        <v>0</v>
      </c>
      <c r="HY76">
        <v>0</v>
      </c>
    </row>
    <row r="77" spans="1:233" x14ac:dyDescent="0.2">
      <c r="A77" t="s">
        <v>187</v>
      </c>
      <c r="C77" t="s">
        <v>112</v>
      </c>
      <c r="D77" t="s">
        <v>112</v>
      </c>
      <c r="E77" t="s">
        <v>112</v>
      </c>
      <c r="F77">
        <v>0</v>
      </c>
      <c r="G77" t="s">
        <v>112</v>
      </c>
      <c r="H77" t="s">
        <v>112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112</v>
      </c>
      <c r="X77" t="s">
        <v>112</v>
      </c>
      <c r="Y77">
        <v>0</v>
      </c>
      <c r="Z77" t="s">
        <v>112</v>
      </c>
      <c r="AA77">
        <v>0</v>
      </c>
      <c r="AB77">
        <v>0</v>
      </c>
      <c r="AE77">
        <v>0</v>
      </c>
      <c r="AF77" t="s">
        <v>112</v>
      </c>
      <c r="AG77">
        <v>0</v>
      </c>
      <c r="AH77">
        <v>0</v>
      </c>
      <c r="AI77">
        <v>0</v>
      </c>
      <c r="AJ77" t="s">
        <v>112</v>
      </c>
      <c r="AK77">
        <v>0</v>
      </c>
      <c r="AL77" t="s">
        <v>112</v>
      </c>
      <c r="AM77">
        <v>0</v>
      </c>
      <c r="AN77">
        <v>0</v>
      </c>
      <c r="AO77">
        <v>0</v>
      </c>
      <c r="AP77" t="s">
        <v>112</v>
      </c>
      <c r="AS77">
        <v>0</v>
      </c>
      <c r="AT77">
        <v>0</v>
      </c>
      <c r="AU77">
        <v>0</v>
      </c>
      <c r="AV77">
        <v>0</v>
      </c>
      <c r="AW77" t="s">
        <v>112</v>
      </c>
      <c r="AX77">
        <v>0</v>
      </c>
      <c r="AY77">
        <v>0</v>
      </c>
      <c r="AZ77">
        <v>0</v>
      </c>
      <c r="BA77">
        <v>0</v>
      </c>
      <c r="BB77">
        <v>0</v>
      </c>
      <c r="BE77">
        <v>0</v>
      </c>
      <c r="BF77">
        <v>0</v>
      </c>
      <c r="BG77">
        <v>0</v>
      </c>
      <c r="BH77" t="s">
        <v>112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 t="s">
        <v>112</v>
      </c>
      <c r="BS77">
        <v>0</v>
      </c>
      <c r="BT77">
        <v>0</v>
      </c>
      <c r="BU77" t="s">
        <v>112</v>
      </c>
      <c r="BV77" t="s">
        <v>112</v>
      </c>
      <c r="BW77" t="s">
        <v>112</v>
      </c>
      <c r="BX77" t="s">
        <v>112</v>
      </c>
      <c r="BY77">
        <v>0</v>
      </c>
      <c r="BZ77">
        <v>0</v>
      </c>
      <c r="CA77">
        <v>0</v>
      </c>
      <c r="CB77">
        <v>0</v>
      </c>
      <c r="CC77">
        <v>0</v>
      </c>
      <c r="CF77">
        <v>0</v>
      </c>
      <c r="CG77" t="s">
        <v>112</v>
      </c>
      <c r="CH77">
        <v>0</v>
      </c>
      <c r="CI77">
        <v>0</v>
      </c>
      <c r="CJ77">
        <v>0</v>
      </c>
      <c r="CK77">
        <v>0</v>
      </c>
      <c r="CL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 t="s">
        <v>112</v>
      </c>
      <c r="DA77">
        <v>0.8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N77" t="s">
        <v>112</v>
      </c>
      <c r="EO77" t="s">
        <v>112</v>
      </c>
      <c r="EP77">
        <v>0</v>
      </c>
      <c r="EQ77" t="s">
        <v>112</v>
      </c>
      <c r="ER77">
        <v>0</v>
      </c>
      <c r="ES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J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R77">
        <v>1</v>
      </c>
      <c r="FS77">
        <v>0</v>
      </c>
      <c r="FT77">
        <v>0</v>
      </c>
      <c r="FU77">
        <v>0</v>
      </c>
      <c r="FV77" t="s">
        <v>112</v>
      </c>
      <c r="FW77">
        <v>0</v>
      </c>
      <c r="FZ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X77">
        <v>0</v>
      </c>
      <c r="GY77" t="s">
        <v>112</v>
      </c>
      <c r="GZ77">
        <v>0</v>
      </c>
      <c r="HA77">
        <v>0</v>
      </c>
      <c r="HB77">
        <v>0</v>
      </c>
      <c r="HC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M77">
        <v>0</v>
      </c>
      <c r="HN77">
        <v>1</v>
      </c>
      <c r="HO77">
        <v>0</v>
      </c>
      <c r="HP77">
        <v>0</v>
      </c>
      <c r="HQ77">
        <v>0</v>
      </c>
      <c r="HR77">
        <v>0</v>
      </c>
      <c r="HT77">
        <v>0</v>
      </c>
      <c r="HU77" t="s">
        <v>112</v>
      </c>
      <c r="HV77">
        <v>0</v>
      </c>
      <c r="HW77">
        <v>0</v>
      </c>
      <c r="HX77">
        <v>0</v>
      </c>
      <c r="HY77">
        <v>0</v>
      </c>
    </row>
    <row r="78" spans="1:233" x14ac:dyDescent="0.2">
      <c r="A78" t="s">
        <v>188</v>
      </c>
      <c r="C78" t="s">
        <v>112</v>
      </c>
      <c r="D78" t="s">
        <v>112</v>
      </c>
      <c r="E78" t="s">
        <v>112</v>
      </c>
      <c r="F78">
        <v>-1</v>
      </c>
      <c r="G78" t="s">
        <v>112</v>
      </c>
      <c r="H78" t="s">
        <v>112</v>
      </c>
      <c r="I78" t="s">
        <v>112</v>
      </c>
      <c r="J78" t="s">
        <v>112</v>
      </c>
      <c r="K78" t="s">
        <v>112</v>
      </c>
      <c r="L78" t="s">
        <v>112</v>
      </c>
      <c r="M78" t="s">
        <v>112</v>
      </c>
      <c r="N78" t="s">
        <v>112</v>
      </c>
      <c r="O78" t="s">
        <v>112</v>
      </c>
      <c r="R78" t="s">
        <v>112</v>
      </c>
      <c r="S78" t="s">
        <v>112</v>
      </c>
      <c r="T78" t="s">
        <v>112</v>
      </c>
      <c r="U78" t="s">
        <v>112</v>
      </c>
      <c r="V78" t="s">
        <v>112</v>
      </c>
      <c r="W78" t="s">
        <v>112</v>
      </c>
      <c r="X78" t="s">
        <v>112</v>
      </c>
      <c r="Y78" t="s">
        <v>112</v>
      </c>
      <c r="Z78" t="s">
        <v>112</v>
      </c>
      <c r="AA78" t="s">
        <v>112</v>
      </c>
      <c r="AB78" t="s">
        <v>112</v>
      </c>
      <c r="AE78" t="s">
        <v>112</v>
      </c>
      <c r="AF78" t="s">
        <v>112</v>
      </c>
      <c r="AG78" t="s">
        <v>112</v>
      </c>
      <c r="AH78" t="s">
        <v>112</v>
      </c>
      <c r="AI78" t="s">
        <v>112</v>
      </c>
      <c r="AJ78" t="s">
        <v>112</v>
      </c>
      <c r="AK78" t="s">
        <v>112</v>
      </c>
      <c r="AL78" t="s">
        <v>112</v>
      </c>
      <c r="AM78" t="s">
        <v>112</v>
      </c>
      <c r="AN78" t="s">
        <v>112</v>
      </c>
      <c r="AO78" t="s">
        <v>112</v>
      </c>
      <c r="AP78" t="s">
        <v>112</v>
      </c>
      <c r="AS78">
        <v>0</v>
      </c>
      <c r="AT78">
        <v>0</v>
      </c>
      <c r="AU78" t="s">
        <v>112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E78" t="s">
        <v>112</v>
      </c>
      <c r="BF78" t="s">
        <v>112</v>
      </c>
      <c r="BG78" t="s">
        <v>112</v>
      </c>
      <c r="BH78" t="s">
        <v>112</v>
      </c>
      <c r="BI78" t="s">
        <v>112</v>
      </c>
      <c r="BJ78" t="s">
        <v>112</v>
      </c>
      <c r="BK78" t="s">
        <v>112</v>
      </c>
      <c r="BL78" t="s">
        <v>112</v>
      </c>
      <c r="BM78" t="s">
        <v>112</v>
      </c>
      <c r="BN78" t="s">
        <v>112</v>
      </c>
      <c r="BO78" t="s">
        <v>112</v>
      </c>
      <c r="BP78" t="s">
        <v>112</v>
      </c>
      <c r="BS78" t="s">
        <v>112</v>
      </c>
      <c r="BT78" t="s">
        <v>112</v>
      </c>
      <c r="BU78" t="s">
        <v>112</v>
      </c>
      <c r="BV78" t="s">
        <v>112</v>
      </c>
      <c r="BW78" t="s">
        <v>112</v>
      </c>
      <c r="BX78" t="s">
        <v>112</v>
      </c>
      <c r="BY78" t="s">
        <v>112</v>
      </c>
      <c r="BZ78" t="s">
        <v>112</v>
      </c>
      <c r="CA78" t="s">
        <v>112</v>
      </c>
      <c r="CB78" t="s">
        <v>112</v>
      </c>
      <c r="CC78" t="s">
        <v>112</v>
      </c>
      <c r="CF78" t="s">
        <v>112</v>
      </c>
      <c r="CG78" t="s">
        <v>112</v>
      </c>
      <c r="CH78" t="s">
        <v>112</v>
      </c>
      <c r="CI78" t="s">
        <v>112</v>
      </c>
      <c r="CJ78" t="s">
        <v>112</v>
      </c>
      <c r="CK78" t="s">
        <v>112</v>
      </c>
      <c r="CL78" t="s">
        <v>112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-1</v>
      </c>
      <c r="DC78">
        <v>0</v>
      </c>
      <c r="DD78" t="s">
        <v>112</v>
      </c>
      <c r="DE78">
        <v>0</v>
      </c>
      <c r="DF78">
        <v>0</v>
      </c>
      <c r="DG78">
        <v>0</v>
      </c>
      <c r="DH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J78" t="s">
        <v>112</v>
      </c>
      <c r="FL78" t="s">
        <v>112</v>
      </c>
      <c r="FM78" t="s">
        <v>112</v>
      </c>
      <c r="FN78" t="s">
        <v>112</v>
      </c>
      <c r="FO78" t="s">
        <v>112</v>
      </c>
      <c r="FP78" t="s">
        <v>112</v>
      </c>
      <c r="FR78" t="s">
        <v>112</v>
      </c>
      <c r="FS78">
        <v>-1</v>
      </c>
      <c r="FT78" t="s">
        <v>112</v>
      </c>
      <c r="FU78" t="s">
        <v>112</v>
      </c>
      <c r="FV78" t="s">
        <v>112</v>
      </c>
      <c r="FW78" t="s">
        <v>112</v>
      </c>
      <c r="FZ78" t="s">
        <v>112</v>
      </c>
      <c r="GB78" t="s">
        <v>112</v>
      </c>
      <c r="GC78">
        <v>-1</v>
      </c>
      <c r="GD78" t="s">
        <v>112</v>
      </c>
      <c r="GE78" t="s">
        <v>112</v>
      </c>
      <c r="GF78" t="s">
        <v>112</v>
      </c>
      <c r="GG78" t="s">
        <v>112</v>
      </c>
      <c r="GI78" t="s">
        <v>112</v>
      </c>
      <c r="GJ78" t="s">
        <v>112</v>
      </c>
      <c r="GK78" t="s">
        <v>112</v>
      </c>
      <c r="GL78" t="s">
        <v>112</v>
      </c>
      <c r="GM78" t="s">
        <v>112</v>
      </c>
      <c r="GN78" t="s">
        <v>112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</row>
    <row r="79" spans="1:233" x14ac:dyDescent="0.2">
      <c r="A79" t="s">
        <v>189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-1</v>
      </c>
      <c r="BO79">
        <v>0</v>
      </c>
      <c r="BP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0.8</v>
      </c>
      <c r="DC79">
        <v>0</v>
      </c>
      <c r="DD79">
        <v>0</v>
      </c>
      <c r="DE79">
        <v>0</v>
      </c>
      <c r="DF79">
        <v>0</v>
      </c>
      <c r="DG79" t="s">
        <v>112</v>
      </c>
      <c r="DH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J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Z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</row>
    <row r="80" spans="1:233" x14ac:dyDescent="0.2">
      <c r="A80" t="s">
        <v>190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R80">
        <v>0</v>
      </c>
      <c r="S80">
        <v>0</v>
      </c>
      <c r="T80">
        <v>0</v>
      </c>
      <c r="U80" t="s">
        <v>112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 t="s">
        <v>112</v>
      </c>
      <c r="AM80">
        <v>0</v>
      </c>
      <c r="AN80">
        <v>0</v>
      </c>
      <c r="AO80">
        <v>0.8</v>
      </c>
      <c r="AP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t="s">
        <v>112</v>
      </c>
      <c r="BA80">
        <v>0</v>
      </c>
      <c r="BB80">
        <v>0</v>
      </c>
      <c r="BE80">
        <v>0</v>
      </c>
      <c r="BF80">
        <v>0</v>
      </c>
      <c r="BG80" t="s">
        <v>112</v>
      </c>
      <c r="BH80" t="s">
        <v>112</v>
      </c>
      <c r="BI80">
        <v>0</v>
      </c>
      <c r="BJ80">
        <v>0</v>
      </c>
      <c r="BK80">
        <v>0</v>
      </c>
      <c r="BL80" t="s">
        <v>112</v>
      </c>
      <c r="BM80">
        <v>0</v>
      </c>
      <c r="BN80">
        <v>0</v>
      </c>
      <c r="BO80">
        <v>0</v>
      </c>
      <c r="BP80">
        <v>0</v>
      </c>
      <c r="BS80">
        <v>0</v>
      </c>
      <c r="BT80">
        <v>0</v>
      </c>
      <c r="BU80">
        <v>0</v>
      </c>
      <c r="BV80">
        <v>0</v>
      </c>
      <c r="BW80" t="s">
        <v>112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0.8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J80">
        <v>0</v>
      </c>
      <c r="DK80">
        <v>0</v>
      </c>
      <c r="DL80">
        <v>0</v>
      </c>
      <c r="DM80">
        <v>0</v>
      </c>
      <c r="DN80" t="s">
        <v>112</v>
      </c>
      <c r="DO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Y80">
        <v>0</v>
      </c>
      <c r="DZ80">
        <v>0</v>
      </c>
      <c r="EA80">
        <v>0</v>
      </c>
      <c r="EB80" t="s">
        <v>112</v>
      </c>
      <c r="EC80">
        <v>0</v>
      </c>
      <c r="ED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 t="s">
        <v>112</v>
      </c>
      <c r="EN80">
        <v>0</v>
      </c>
      <c r="EO80">
        <v>0</v>
      </c>
      <c r="EP80">
        <v>0</v>
      </c>
      <c r="EQ80">
        <v>0</v>
      </c>
      <c r="ER80" t="s">
        <v>112</v>
      </c>
      <c r="ES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J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R80">
        <v>0</v>
      </c>
      <c r="FS80">
        <v>0</v>
      </c>
      <c r="FT80">
        <v>0</v>
      </c>
      <c r="FU80">
        <v>0</v>
      </c>
      <c r="FV80" t="s">
        <v>112</v>
      </c>
      <c r="FW80" t="s">
        <v>112</v>
      </c>
      <c r="FZ80" t="s">
        <v>112</v>
      </c>
      <c r="GB80" t="s">
        <v>112</v>
      </c>
      <c r="GC80" t="s">
        <v>112</v>
      </c>
      <c r="GD80">
        <v>0</v>
      </c>
      <c r="GE80">
        <v>0</v>
      </c>
      <c r="GF80">
        <v>0</v>
      </c>
      <c r="GG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Q80">
        <v>0</v>
      </c>
      <c r="GR80" t="s">
        <v>112</v>
      </c>
      <c r="GS80">
        <v>0</v>
      </c>
      <c r="GT80">
        <v>0</v>
      </c>
      <c r="GU80">
        <v>0</v>
      </c>
      <c r="GV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T80" t="s">
        <v>112</v>
      </c>
      <c r="HU80">
        <v>0</v>
      </c>
      <c r="HV80" t="s">
        <v>112</v>
      </c>
      <c r="HW80" t="s">
        <v>112</v>
      </c>
      <c r="HX80">
        <v>0</v>
      </c>
      <c r="HY80" t="s">
        <v>112</v>
      </c>
    </row>
    <row r="81" spans="1:233" x14ac:dyDescent="0.2">
      <c r="A81" t="s">
        <v>191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112</v>
      </c>
      <c r="K81">
        <v>0</v>
      </c>
      <c r="L81">
        <v>0</v>
      </c>
      <c r="M81">
        <v>0</v>
      </c>
      <c r="N81">
        <v>0</v>
      </c>
      <c r="O81">
        <v>0</v>
      </c>
      <c r="R81">
        <v>0</v>
      </c>
      <c r="S81">
        <v>0</v>
      </c>
      <c r="T81">
        <v>0</v>
      </c>
      <c r="U81" t="s">
        <v>112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112</v>
      </c>
      <c r="AE81">
        <v>0</v>
      </c>
      <c r="AF81">
        <v>0</v>
      </c>
      <c r="AG81">
        <v>0</v>
      </c>
      <c r="AH81" t="s">
        <v>112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 t="s">
        <v>112</v>
      </c>
      <c r="AS81">
        <v>0</v>
      </c>
      <c r="AT81">
        <v>0</v>
      </c>
      <c r="AU81">
        <v>0</v>
      </c>
      <c r="AV81" t="s">
        <v>112</v>
      </c>
      <c r="AW81">
        <v>0</v>
      </c>
      <c r="AX81">
        <v>0</v>
      </c>
      <c r="AY81" t="s">
        <v>112</v>
      </c>
      <c r="AZ81">
        <v>0</v>
      </c>
      <c r="BA81">
        <v>0</v>
      </c>
      <c r="BB81">
        <v>0</v>
      </c>
      <c r="BE81">
        <v>0</v>
      </c>
      <c r="BF81">
        <v>0</v>
      </c>
      <c r="BG81">
        <v>0</v>
      </c>
      <c r="BH81" t="s">
        <v>112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0.8</v>
      </c>
      <c r="DC81">
        <v>0</v>
      </c>
      <c r="DD81">
        <v>0</v>
      </c>
      <c r="DE81">
        <v>0</v>
      </c>
      <c r="DF81">
        <v>0</v>
      </c>
      <c r="DG81" t="s">
        <v>112</v>
      </c>
      <c r="DH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V81">
        <v>-0.5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J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Z81">
        <v>-0.5</v>
      </c>
      <c r="GB81">
        <v>0</v>
      </c>
      <c r="GC81">
        <v>-0.5</v>
      </c>
      <c r="GD81">
        <v>0</v>
      </c>
      <c r="GE81">
        <v>0</v>
      </c>
      <c r="GF81">
        <v>0</v>
      </c>
      <c r="GG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X81" t="s">
        <v>112</v>
      </c>
      <c r="GY81">
        <v>0</v>
      </c>
      <c r="GZ81">
        <v>0</v>
      </c>
      <c r="HA81">
        <v>0</v>
      </c>
      <c r="HB81">
        <v>0</v>
      </c>
      <c r="HC81">
        <v>0</v>
      </c>
      <c r="HE81" t="s">
        <v>112</v>
      </c>
      <c r="HF81">
        <v>0</v>
      </c>
      <c r="HG81">
        <v>0</v>
      </c>
      <c r="HH81">
        <v>0</v>
      </c>
      <c r="HI81">
        <v>0</v>
      </c>
      <c r="HJ81">
        <v>0</v>
      </c>
      <c r="HM81">
        <v>0</v>
      </c>
      <c r="HN81" t="s">
        <v>112</v>
      </c>
      <c r="HO81">
        <v>0</v>
      </c>
      <c r="HP81">
        <v>0</v>
      </c>
      <c r="HQ81">
        <v>0</v>
      </c>
      <c r="HR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</row>
    <row r="82" spans="1:233" x14ac:dyDescent="0.2">
      <c r="A82" t="s">
        <v>192</v>
      </c>
      <c r="C82">
        <v>0</v>
      </c>
      <c r="D82">
        <v>0</v>
      </c>
      <c r="E82" t="s">
        <v>112</v>
      </c>
      <c r="F82">
        <v>0</v>
      </c>
      <c r="G82">
        <v>0</v>
      </c>
      <c r="H82" t="s">
        <v>112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0.5</v>
      </c>
      <c r="X82">
        <v>0</v>
      </c>
      <c r="Y82">
        <v>0</v>
      </c>
      <c r="Z82">
        <v>0</v>
      </c>
      <c r="AA82">
        <v>0</v>
      </c>
      <c r="AB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t="s">
        <v>112</v>
      </c>
      <c r="AY82">
        <v>0</v>
      </c>
      <c r="AZ82">
        <v>0</v>
      </c>
      <c r="BA82">
        <v>0</v>
      </c>
      <c r="BB82">
        <v>0</v>
      </c>
      <c r="BE82">
        <v>0</v>
      </c>
      <c r="BF82">
        <v>-0.5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 t="s">
        <v>112</v>
      </c>
      <c r="BN82">
        <v>0</v>
      </c>
      <c r="BO82">
        <v>0</v>
      </c>
      <c r="BP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-0.5</v>
      </c>
      <c r="DA82">
        <v>0.8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J82" t="s">
        <v>112</v>
      </c>
      <c r="DK82">
        <v>0</v>
      </c>
      <c r="DL82">
        <v>0</v>
      </c>
      <c r="DM82">
        <v>0</v>
      </c>
      <c r="DN82">
        <v>0</v>
      </c>
      <c r="DO82">
        <v>0</v>
      </c>
      <c r="DR82">
        <v>-0.5</v>
      </c>
      <c r="DS82">
        <v>0</v>
      </c>
      <c r="DT82">
        <v>0</v>
      </c>
      <c r="DU82">
        <v>0</v>
      </c>
      <c r="DV82">
        <v>0</v>
      </c>
      <c r="DW82">
        <v>0</v>
      </c>
      <c r="DY82">
        <v>0</v>
      </c>
      <c r="DZ82">
        <v>0</v>
      </c>
      <c r="EA82">
        <v>0</v>
      </c>
      <c r="EB82">
        <v>0</v>
      </c>
      <c r="EC82" t="s">
        <v>112</v>
      </c>
      <c r="ED82">
        <v>0</v>
      </c>
      <c r="EG82">
        <v>0</v>
      </c>
      <c r="EH82">
        <v>0</v>
      </c>
      <c r="EI82" t="s">
        <v>112</v>
      </c>
      <c r="EJ82">
        <v>0</v>
      </c>
      <c r="EK82">
        <v>0</v>
      </c>
      <c r="EL82">
        <v>0</v>
      </c>
      <c r="EN82" t="s">
        <v>112</v>
      </c>
      <c r="EO82">
        <v>0</v>
      </c>
      <c r="EP82">
        <v>0</v>
      </c>
      <c r="EQ82">
        <v>0</v>
      </c>
      <c r="ER82">
        <v>-0.5</v>
      </c>
      <c r="ES82" t="s">
        <v>112</v>
      </c>
      <c r="EV82">
        <v>-1</v>
      </c>
      <c r="EW82">
        <v>0</v>
      </c>
      <c r="EX82">
        <v>0</v>
      </c>
      <c r="EY82">
        <v>0</v>
      </c>
      <c r="EZ82">
        <v>0</v>
      </c>
      <c r="FA82">
        <v>0</v>
      </c>
      <c r="FB82" t="s">
        <v>112</v>
      </c>
      <c r="FC82">
        <v>0</v>
      </c>
      <c r="FD82">
        <v>0</v>
      </c>
      <c r="FE82">
        <v>0</v>
      </c>
      <c r="FF82">
        <v>-0.5</v>
      </c>
      <c r="FG82">
        <v>0</v>
      </c>
      <c r="FJ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R82">
        <v>1</v>
      </c>
      <c r="FS82">
        <v>0</v>
      </c>
      <c r="FT82">
        <v>0</v>
      </c>
      <c r="FU82">
        <v>0</v>
      </c>
      <c r="FV82">
        <v>0</v>
      </c>
      <c r="FW82">
        <v>0</v>
      </c>
      <c r="FZ82">
        <v>-1</v>
      </c>
      <c r="GB82">
        <v>-0.5</v>
      </c>
      <c r="GC82">
        <v>0</v>
      </c>
      <c r="GD82">
        <v>0</v>
      </c>
      <c r="GE82" t="s">
        <v>112</v>
      </c>
      <c r="GF82">
        <v>0</v>
      </c>
      <c r="GG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X82">
        <v>-1</v>
      </c>
      <c r="GY82">
        <v>0</v>
      </c>
      <c r="GZ82">
        <v>0</v>
      </c>
      <c r="HA82">
        <v>0</v>
      </c>
      <c r="HB82">
        <v>0</v>
      </c>
      <c r="HC82">
        <v>0</v>
      </c>
      <c r="HE82">
        <v>-1</v>
      </c>
      <c r="HF82">
        <v>0</v>
      </c>
      <c r="HG82">
        <v>0</v>
      </c>
      <c r="HH82">
        <v>0</v>
      </c>
      <c r="HI82" t="s">
        <v>112</v>
      </c>
      <c r="HJ82" t="s">
        <v>112</v>
      </c>
      <c r="HM82">
        <v>0</v>
      </c>
      <c r="HN82">
        <v>-1</v>
      </c>
      <c r="HO82">
        <v>0</v>
      </c>
      <c r="HP82">
        <v>0</v>
      </c>
      <c r="HQ82">
        <v>0</v>
      </c>
      <c r="HR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</row>
    <row r="83" spans="1:233" x14ac:dyDescent="0.2">
      <c r="A83" t="s">
        <v>193</v>
      </c>
      <c r="C83">
        <v>0</v>
      </c>
      <c r="D83">
        <v>0</v>
      </c>
      <c r="E83" t="s">
        <v>112</v>
      </c>
      <c r="F83">
        <v>0</v>
      </c>
      <c r="G83">
        <v>0</v>
      </c>
      <c r="H83">
        <v>0</v>
      </c>
      <c r="I83">
        <v>0</v>
      </c>
      <c r="J83" t="s">
        <v>112</v>
      </c>
      <c r="K83">
        <v>0</v>
      </c>
      <c r="L83">
        <v>0</v>
      </c>
      <c r="M83">
        <v>0</v>
      </c>
      <c r="N83">
        <v>0</v>
      </c>
      <c r="O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 t="s">
        <v>112</v>
      </c>
      <c r="BN83">
        <v>0</v>
      </c>
      <c r="BO83">
        <v>0</v>
      </c>
      <c r="BP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0.8</v>
      </c>
      <c r="DC83">
        <v>0</v>
      </c>
      <c r="DD83">
        <v>0</v>
      </c>
      <c r="DE83">
        <v>0</v>
      </c>
      <c r="DF83">
        <v>0</v>
      </c>
      <c r="DG83" t="s">
        <v>112</v>
      </c>
      <c r="DH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Y83">
        <v>0</v>
      </c>
      <c r="DZ83">
        <v>0</v>
      </c>
      <c r="EA83">
        <v>0</v>
      </c>
      <c r="EB83">
        <v>0</v>
      </c>
      <c r="EC83" t="s">
        <v>112</v>
      </c>
      <c r="ED83">
        <v>0</v>
      </c>
      <c r="EG83">
        <v>0</v>
      </c>
      <c r="EH83">
        <v>0</v>
      </c>
      <c r="EI83" t="s">
        <v>112</v>
      </c>
      <c r="EJ83">
        <v>0</v>
      </c>
      <c r="EK83">
        <v>0</v>
      </c>
      <c r="EL83">
        <v>0</v>
      </c>
      <c r="EN83" t="s">
        <v>112</v>
      </c>
      <c r="EO83">
        <v>0</v>
      </c>
      <c r="EP83">
        <v>0</v>
      </c>
      <c r="EQ83">
        <v>0</v>
      </c>
      <c r="ER83" t="s">
        <v>112</v>
      </c>
      <c r="ES83" t="s">
        <v>112</v>
      </c>
      <c r="EV83">
        <v>-0.5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-0.5</v>
      </c>
      <c r="FG83">
        <v>0</v>
      </c>
      <c r="FJ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Z83">
        <v>0</v>
      </c>
      <c r="GB83">
        <v>0</v>
      </c>
      <c r="GC83">
        <v>0</v>
      </c>
      <c r="GD83">
        <v>0</v>
      </c>
      <c r="GE83" t="s">
        <v>112</v>
      </c>
      <c r="GF83">
        <v>0</v>
      </c>
      <c r="GG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E83">
        <v>0</v>
      </c>
      <c r="HF83">
        <v>0</v>
      </c>
      <c r="HG83">
        <v>0</v>
      </c>
      <c r="HH83">
        <v>0</v>
      </c>
      <c r="HI83" t="s">
        <v>112</v>
      </c>
      <c r="HJ83" t="s">
        <v>112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</row>
    <row r="84" spans="1:233" x14ac:dyDescent="0.2">
      <c r="A84" t="s">
        <v>194</v>
      </c>
      <c r="C84">
        <v>0</v>
      </c>
      <c r="D84">
        <v>0</v>
      </c>
      <c r="E84" t="s">
        <v>112</v>
      </c>
      <c r="F84">
        <v>0</v>
      </c>
      <c r="G84">
        <v>0</v>
      </c>
      <c r="H84">
        <v>0</v>
      </c>
      <c r="I84">
        <v>0</v>
      </c>
      <c r="J84" t="s">
        <v>112</v>
      </c>
      <c r="K84">
        <v>0</v>
      </c>
      <c r="L84">
        <v>0</v>
      </c>
      <c r="M84">
        <v>0</v>
      </c>
      <c r="N84">
        <v>0</v>
      </c>
      <c r="O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 t="s">
        <v>112</v>
      </c>
      <c r="BN84">
        <v>0</v>
      </c>
      <c r="BO84">
        <v>0</v>
      </c>
      <c r="BP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-0.5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0.8</v>
      </c>
      <c r="DC84">
        <v>0</v>
      </c>
      <c r="DD84">
        <v>0</v>
      </c>
      <c r="DE84">
        <v>0</v>
      </c>
      <c r="DF84">
        <v>0</v>
      </c>
      <c r="DG84" t="s">
        <v>112</v>
      </c>
      <c r="DH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Y84">
        <v>0</v>
      </c>
      <c r="DZ84">
        <v>0</v>
      </c>
      <c r="EA84">
        <v>0</v>
      </c>
      <c r="EB84">
        <v>0</v>
      </c>
      <c r="EC84">
        <v>0.8</v>
      </c>
      <c r="ED84">
        <v>0</v>
      </c>
      <c r="EG84">
        <v>0</v>
      </c>
      <c r="EH84">
        <v>0</v>
      </c>
      <c r="EI84" t="s">
        <v>112</v>
      </c>
      <c r="EJ84">
        <v>0</v>
      </c>
      <c r="EK84">
        <v>0</v>
      </c>
      <c r="EL84">
        <v>0</v>
      </c>
      <c r="EN84" t="s">
        <v>112</v>
      </c>
      <c r="EO84">
        <v>0</v>
      </c>
      <c r="EP84">
        <v>0</v>
      </c>
      <c r="EQ84">
        <v>0</v>
      </c>
      <c r="ER84" t="s">
        <v>112</v>
      </c>
      <c r="ES84" t="s">
        <v>112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J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Z84">
        <v>0</v>
      </c>
      <c r="GB84">
        <v>0</v>
      </c>
      <c r="GC84">
        <v>0</v>
      </c>
      <c r="GD84">
        <v>0</v>
      </c>
      <c r="GE84">
        <v>0.8</v>
      </c>
      <c r="GF84">
        <v>0</v>
      </c>
      <c r="GG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0.8</v>
      </c>
      <c r="HM84">
        <v>0</v>
      </c>
      <c r="HN84">
        <v>0.8</v>
      </c>
      <c r="HO84">
        <v>0</v>
      </c>
      <c r="HP84">
        <v>0</v>
      </c>
      <c r="HQ84">
        <v>0</v>
      </c>
      <c r="HR84">
        <v>0</v>
      </c>
      <c r="HT84">
        <v>1</v>
      </c>
      <c r="HU84">
        <v>0</v>
      </c>
      <c r="HV84">
        <v>0</v>
      </c>
      <c r="HW84">
        <v>0</v>
      </c>
      <c r="HX84">
        <v>0</v>
      </c>
      <c r="HY84">
        <v>0</v>
      </c>
    </row>
    <row r="85" spans="1:233" x14ac:dyDescent="0.2">
      <c r="A85" t="s">
        <v>195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S85">
        <v>0.5</v>
      </c>
      <c r="AT85">
        <v>0</v>
      </c>
      <c r="AU85">
        <v>0</v>
      </c>
      <c r="AV85">
        <v>0</v>
      </c>
      <c r="AW85">
        <v>0</v>
      </c>
      <c r="AX85" t="s">
        <v>112</v>
      </c>
      <c r="AY85">
        <v>0</v>
      </c>
      <c r="AZ85">
        <v>0</v>
      </c>
      <c r="BA85">
        <v>0</v>
      </c>
      <c r="BB85">
        <v>0.5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112</v>
      </c>
      <c r="BO85">
        <v>0</v>
      </c>
      <c r="BP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0.8</v>
      </c>
      <c r="DC85">
        <v>0</v>
      </c>
      <c r="DD85">
        <v>0</v>
      </c>
      <c r="DE85" t="s">
        <v>112</v>
      </c>
      <c r="DF85">
        <v>0</v>
      </c>
      <c r="DG85">
        <v>0</v>
      </c>
      <c r="DH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G85">
        <v>0</v>
      </c>
      <c r="EH85" t="s">
        <v>112</v>
      </c>
      <c r="EI85" t="s">
        <v>112</v>
      </c>
      <c r="EJ85">
        <v>0</v>
      </c>
      <c r="EK85" t="s">
        <v>112</v>
      </c>
      <c r="EL85">
        <v>0</v>
      </c>
      <c r="EN85" t="s">
        <v>112</v>
      </c>
      <c r="EO85" t="s">
        <v>112</v>
      </c>
      <c r="EP85">
        <v>0</v>
      </c>
      <c r="EQ85">
        <v>0</v>
      </c>
      <c r="ER85">
        <v>0</v>
      </c>
      <c r="ES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 t="s">
        <v>112</v>
      </c>
      <c r="FC85">
        <v>0</v>
      </c>
      <c r="FD85">
        <v>0</v>
      </c>
      <c r="FE85">
        <v>0</v>
      </c>
      <c r="FF85">
        <v>0</v>
      </c>
      <c r="FG85">
        <v>0</v>
      </c>
      <c r="FJ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0</v>
      </c>
      <c r="FZ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</row>
    <row r="86" spans="1:233" x14ac:dyDescent="0.2">
      <c r="A86" t="s">
        <v>196</v>
      </c>
      <c r="C86">
        <v>0</v>
      </c>
      <c r="D86">
        <v>0</v>
      </c>
      <c r="E86">
        <v>0</v>
      </c>
      <c r="F86">
        <v>0.5</v>
      </c>
      <c r="G86" t="s">
        <v>112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112</v>
      </c>
      <c r="N86">
        <v>0</v>
      </c>
      <c r="O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112</v>
      </c>
      <c r="AK86">
        <v>0</v>
      </c>
      <c r="AL86" t="s">
        <v>112</v>
      </c>
      <c r="AM86">
        <v>0</v>
      </c>
      <c r="AN86">
        <v>0</v>
      </c>
      <c r="AO86">
        <v>0</v>
      </c>
      <c r="AP86" t="s">
        <v>112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E86">
        <v>0</v>
      </c>
      <c r="BF86">
        <v>0</v>
      </c>
      <c r="BG86">
        <v>0</v>
      </c>
      <c r="BH86" t="s">
        <v>112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F86">
        <v>0</v>
      </c>
      <c r="CG86">
        <v>0</v>
      </c>
      <c r="CH86">
        <v>0</v>
      </c>
      <c r="CI86">
        <v>0</v>
      </c>
      <c r="CJ86" t="s">
        <v>112</v>
      </c>
      <c r="CK86">
        <v>0</v>
      </c>
      <c r="CL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0.8</v>
      </c>
      <c r="DC86">
        <v>0</v>
      </c>
      <c r="DD86">
        <v>0</v>
      </c>
      <c r="DE86">
        <v>0</v>
      </c>
      <c r="DF86">
        <v>0</v>
      </c>
      <c r="DG86" t="s">
        <v>112</v>
      </c>
      <c r="DH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R86">
        <v>-0.5</v>
      </c>
      <c r="DS86">
        <v>0</v>
      </c>
      <c r="DT86">
        <v>0</v>
      </c>
      <c r="DU86">
        <v>0</v>
      </c>
      <c r="DV86">
        <v>0</v>
      </c>
      <c r="DW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N86" t="s">
        <v>112</v>
      </c>
      <c r="EO86" t="s">
        <v>112</v>
      </c>
      <c r="EP86">
        <v>0</v>
      </c>
      <c r="EQ86" t="s">
        <v>112</v>
      </c>
      <c r="ER86">
        <v>0</v>
      </c>
      <c r="ES86" t="s">
        <v>112</v>
      </c>
      <c r="EV86">
        <v>-0.5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-0.5</v>
      </c>
      <c r="FC86">
        <v>0</v>
      </c>
      <c r="FD86">
        <v>0</v>
      </c>
      <c r="FE86">
        <v>0</v>
      </c>
      <c r="FF86">
        <v>0</v>
      </c>
      <c r="FG86">
        <v>0</v>
      </c>
      <c r="FJ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Z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Q86">
        <v>0</v>
      </c>
      <c r="GR86" t="s">
        <v>112</v>
      </c>
      <c r="GS86">
        <v>0</v>
      </c>
      <c r="GT86">
        <v>0</v>
      </c>
      <c r="GU86">
        <v>0</v>
      </c>
      <c r="GV86">
        <v>0</v>
      </c>
      <c r="GX86">
        <v>0</v>
      </c>
      <c r="GY86" t="s">
        <v>112</v>
      </c>
      <c r="GZ86">
        <v>0</v>
      </c>
      <c r="HA86">
        <v>0</v>
      </c>
      <c r="HB86">
        <v>0</v>
      </c>
      <c r="HC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M86">
        <v>0</v>
      </c>
      <c r="HN86">
        <v>0.5</v>
      </c>
      <c r="HO86">
        <v>0</v>
      </c>
      <c r="HP86">
        <v>0</v>
      </c>
      <c r="HQ86">
        <v>0</v>
      </c>
      <c r="HR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</row>
    <row r="87" spans="1:233" x14ac:dyDescent="0.2">
      <c r="A87" t="s">
        <v>197</v>
      </c>
      <c r="C87">
        <v>0</v>
      </c>
      <c r="D87">
        <v>0</v>
      </c>
      <c r="E87">
        <v>0</v>
      </c>
      <c r="F87">
        <v>-0.5</v>
      </c>
      <c r="G87">
        <v>0</v>
      </c>
      <c r="H87">
        <v>0</v>
      </c>
      <c r="I87">
        <v>-0.5</v>
      </c>
      <c r="J87" t="s">
        <v>112</v>
      </c>
      <c r="K87">
        <v>0</v>
      </c>
      <c r="L87">
        <v>-0.5</v>
      </c>
      <c r="M87" t="s">
        <v>112</v>
      </c>
      <c r="N87">
        <v>0</v>
      </c>
      <c r="O87">
        <v>0</v>
      </c>
      <c r="R87">
        <v>0</v>
      </c>
      <c r="S87">
        <v>0</v>
      </c>
      <c r="T87">
        <v>-0.5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E87">
        <v>0</v>
      </c>
      <c r="AF87">
        <v>-0.5</v>
      </c>
      <c r="AG87">
        <v>0</v>
      </c>
      <c r="AH87">
        <v>0.8</v>
      </c>
      <c r="AI87">
        <v>0</v>
      </c>
      <c r="AJ87">
        <v>0.5</v>
      </c>
      <c r="AK87">
        <v>-0.5</v>
      </c>
      <c r="AL87">
        <v>-0.5</v>
      </c>
      <c r="AM87">
        <v>0</v>
      </c>
      <c r="AN87">
        <v>0</v>
      </c>
      <c r="AO87">
        <v>0</v>
      </c>
      <c r="AP87">
        <v>0.5</v>
      </c>
      <c r="AS87">
        <v>-1</v>
      </c>
      <c r="AT87">
        <v>-0.5</v>
      </c>
      <c r="AU87">
        <v>-0.5</v>
      </c>
      <c r="AV87">
        <v>0</v>
      </c>
      <c r="AW87">
        <v>-0.5</v>
      </c>
      <c r="AX87">
        <v>0</v>
      </c>
      <c r="AY87">
        <v>0</v>
      </c>
      <c r="AZ87">
        <v>0</v>
      </c>
      <c r="BA87">
        <v>0</v>
      </c>
      <c r="BB87">
        <v>-0.5</v>
      </c>
      <c r="BE87">
        <v>0</v>
      </c>
      <c r="BF87">
        <v>-0.5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-0.5</v>
      </c>
      <c r="BM87">
        <v>-0.5</v>
      </c>
      <c r="BN87">
        <v>0</v>
      </c>
      <c r="BO87">
        <v>0</v>
      </c>
      <c r="BP87">
        <v>0</v>
      </c>
      <c r="BS87">
        <v>0</v>
      </c>
      <c r="BT87">
        <v>-0.5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-0.5</v>
      </c>
      <c r="CA87">
        <v>0</v>
      </c>
      <c r="CB87">
        <v>-0.5</v>
      </c>
      <c r="CC87">
        <v>-0.5</v>
      </c>
      <c r="CF87">
        <v>0</v>
      </c>
      <c r="CG87">
        <v>0</v>
      </c>
      <c r="CH87">
        <v>-0.5</v>
      </c>
      <c r="CI87">
        <v>0</v>
      </c>
      <c r="CJ87">
        <v>0.5</v>
      </c>
      <c r="CK87">
        <v>0.8</v>
      </c>
      <c r="CL87">
        <v>-0.5</v>
      </c>
      <c r="CU87">
        <v>-0.5</v>
      </c>
      <c r="CV87">
        <v>0</v>
      </c>
      <c r="CW87">
        <v>0.8</v>
      </c>
      <c r="CX87">
        <v>0</v>
      </c>
      <c r="CY87">
        <v>-0.5</v>
      </c>
      <c r="CZ87">
        <v>0</v>
      </c>
      <c r="DA87">
        <v>0.8</v>
      </c>
      <c r="DC87">
        <v>0</v>
      </c>
      <c r="DD87">
        <v>-0.5</v>
      </c>
      <c r="DE87">
        <v>0</v>
      </c>
      <c r="DF87">
        <v>0</v>
      </c>
      <c r="DG87">
        <v>-0.5</v>
      </c>
      <c r="DH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G87">
        <v>0</v>
      </c>
      <c r="EH87">
        <v>0</v>
      </c>
      <c r="EI87">
        <v>-0.5</v>
      </c>
      <c r="EJ87">
        <v>0</v>
      </c>
      <c r="EK87">
        <v>-0.5</v>
      </c>
      <c r="EL87">
        <v>-0.5</v>
      </c>
      <c r="EN87">
        <v>0</v>
      </c>
      <c r="EO87">
        <v>-0.5</v>
      </c>
      <c r="EP87">
        <v>0</v>
      </c>
      <c r="EQ87">
        <v>0.5</v>
      </c>
      <c r="ER87">
        <v>0</v>
      </c>
      <c r="ES87">
        <v>0</v>
      </c>
      <c r="EV87">
        <v>0.8</v>
      </c>
      <c r="EW87">
        <v>0</v>
      </c>
      <c r="EX87">
        <v>0</v>
      </c>
      <c r="EY87">
        <v>0</v>
      </c>
      <c r="EZ87">
        <v>0</v>
      </c>
      <c r="FA87">
        <v>0.8</v>
      </c>
      <c r="FB87">
        <v>0.8</v>
      </c>
      <c r="FC87">
        <v>0.8</v>
      </c>
      <c r="FD87">
        <v>0</v>
      </c>
      <c r="FE87">
        <v>-0.5</v>
      </c>
      <c r="FF87">
        <v>0.5</v>
      </c>
      <c r="FG87">
        <v>0</v>
      </c>
      <c r="FJ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R87">
        <v>0</v>
      </c>
      <c r="FS87">
        <v>0</v>
      </c>
      <c r="FT87">
        <v>0.5</v>
      </c>
      <c r="FU87">
        <v>0</v>
      </c>
      <c r="FV87">
        <v>0.8</v>
      </c>
      <c r="FW87">
        <v>0</v>
      </c>
      <c r="FZ87">
        <v>0</v>
      </c>
      <c r="GB87">
        <v>0</v>
      </c>
      <c r="GC87">
        <v>-0.5</v>
      </c>
      <c r="GD87">
        <v>0</v>
      </c>
      <c r="GE87">
        <v>0</v>
      </c>
      <c r="GF87">
        <v>0</v>
      </c>
      <c r="GG87">
        <v>0</v>
      </c>
      <c r="GI87">
        <v>0</v>
      </c>
      <c r="GJ87">
        <v>0</v>
      </c>
      <c r="GK87">
        <v>0</v>
      </c>
      <c r="GL87">
        <v>0</v>
      </c>
      <c r="GM87">
        <v>0.5</v>
      </c>
      <c r="GN87">
        <v>0</v>
      </c>
      <c r="GQ87">
        <v>-0.5</v>
      </c>
      <c r="GR87">
        <v>0.5</v>
      </c>
      <c r="GS87">
        <v>0</v>
      </c>
      <c r="GT87">
        <v>0.8</v>
      </c>
      <c r="GU87">
        <v>-0.5</v>
      </c>
      <c r="GV87">
        <v>0</v>
      </c>
      <c r="GX87">
        <v>-0.5</v>
      </c>
      <c r="GY87">
        <v>0</v>
      </c>
      <c r="GZ87">
        <v>0.5</v>
      </c>
      <c r="HA87">
        <v>0</v>
      </c>
      <c r="HB87">
        <v>0</v>
      </c>
      <c r="HC87">
        <v>0</v>
      </c>
      <c r="HE87">
        <v>0</v>
      </c>
      <c r="HF87">
        <v>0</v>
      </c>
      <c r="HG87">
        <v>0</v>
      </c>
      <c r="HH87">
        <v>0</v>
      </c>
      <c r="HI87">
        <v>-0.5</v>
      </c>
      <c r="HJ87">
        <v>0.5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</row>
    <row r="88" spans="1:233" x14ac:dyDescent="0.2">
      <c r="A88" t="s">
        <v>198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-0.5</v>
      </c>
      <c r="J88" t="s">
        <v>112</v>
      </c>
      <c r="K88">
        <v>0</v>
      </c>
      <c r="L88">
        <v>0</v>
      </c>
      <c r="M88">
        <v>0</v>
      </c>
      <c r="N88">
        <v>0</v>
      </c>
      <c r="O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-0.5</v>
      </c>
      <c r="AL88">
        <v>0</v>
      </c>
      <c r="AM88">
        <v>0</v>
      </c>
      <c r="AN88">
        <v>0</v>
      </c>
      <c r="AO88">
        <v>0</v>
      </c>
      <c r="AP88">
        <v>0</v>
      </c>
      <c r="AS88">
        <v>0</v>
      </c>
      <c r="AT88">
        <v>0</v>
      </c>
      <c r="AU88">
        <v>0</v>
      </c>
      <c r="AV88">
        <v>-0.5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0.8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V88">
        <v>-1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-0.5</v>
      </c>
      <c r="FC88">
        <v>0</v>
      </c>
      <c r="FD88">
        <v>0</v>
      </c>
      <c r="FE88">
        <v>0</v>
      </c>
      <c r="FF88">
        <v>0.8</v>
      </c>
      <c r="FG88">
        <v>0</v>
      </c>
      <c r="FJ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Z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M88">
        <v>0</v>
      </c>
      <c r="HN88">
        <v>1</v>
      </c>
      <c r="HO88">
        <v>0</v>
      </c>
      <c r="HP88">
        <v>0</v>
      </c>
      <c r="HQ88">
        <v>0</v>
      </c>
      <c r="HR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</row>
    <row r="89" spans="1:233" x14ac:dyDescent="0.2">
      <c r="A89" t="s">
        <v>199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R89" t="s">
        <v>112</v>
      </c>
      <c r="S89" t="s">
        <v>112</v>
      </c>
      <c r="T89">
        <v>0</v>
      </c>
      <c r="U89" t="s">
        <v>112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112</v>
      </c>
      <c r="AE89">
        <v>0</v>
      </c>
      <c r="AF89">
        <v>0</v>
      </c>
      <c r="AG89">
        <v>0</v>
      </c>
      <c r="AH89" t="s">
        <v>112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 t="s">
        <v>112</v>
      </c>
      <c r="AS89" t="s">
        <v>112</v>
      </c>
      <c r="AT89">
        <v>0</v>
      </c>
      <c r="AU89">
        <v>0</v>
      </c>
      <c r="AV89" t="s">
        <v>112</v>
      </c>
      <c r="AW89">
        <v>0</v>
      </c>
      <c r="AX89" t="s">
        <v>112</v>
      </c>
      <c r="AY89">
        <v>0</v>
      </c>
      <c r="AZ89">
        <v>0</v>
      </c>
      <c r="BA89">
        <v>0</v>
      </c>
      <c r="BB89">
        <v>0</v>
      </c>
      <c r="BE89">
        <v>0</v>
      </c>
      <c r="BF89">
        <v>0</v>
      </c>
      <c r="BG89" t="s">
        <v>112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0.8</v>
      </c>
      <c r="DC89" t="s">
        <v>112</v>
      </c>
      <c r="DD89">
        <v>0</v>
      </c>
      <c r="DE89">
        <v>0</v>
      </c>
      <c r="DF89">
        <v>0</v>
      </c>
      <c r="DG89" t="s">
        <v>112</v>
      </c>
      <c r="DH89" t="s">
        <v>112</v>
      </c>
      <c r="DJ89">
        <v>0</v>
      </c>
      <c r="DK89">
        <v>0</v>
      </c>
      <c r="DL89">
        <v>0</v>
      </c>
      <c r="DM89">
        <v>0</v>
      </c>
      <c r="DN89">
        <v>0</v>
      </c>
      <c r="DO89" t="s">
        <v>112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0.8</v>
      </c>
      <c r="FC89">
        <v>0</v>
      </c>
      <c r="FD89">
        <v>0</v>
      </c>
      <c r="FE89">
        <v>0</v>
      </c>
      <c r="FF89">
        <v>0</v>
      </c>
      <c r="FG89">
        <v>0</v>
      </c>
      <c r="FJ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Z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X89" t="s">
        <v>112</v>
      </c>
      <c r="GY89">
        <v>0</v>
      </c>
      <c r="GZ89">
        <v>0</v>
      </c>
      <c r="HA89">
        <v>0</v>
      </c>
      <c r="HB89">
        <v>0</v>
      </c>
      <c r="HC89">
        <v>0</v>
      </c>
      <c r="HE89" t="s">
        <v>112</v>
      </c>
      <c r="HF89">
        <v>0</v>
      </c>
      <c r="HG89">
        <v>0</v>
      </c>
      <c r="HH89">
        <v>0</v>
      </c>
      <c r="HI89">
        <v>0</v>
      </c>
      <c r="HJ89">
        <v>0</v>
      </c>
      <c r="HM89">
        <v>0</v>
      </c>
      <c r="HN89" t="s">
        <v>112</v>
      </c>
      <c r="HO89">
        <v>0</v>
      </c>
      <c r="HP89">
        <v>0</v>
      </c>
      <c r="HQ89">
        <v>0</v>
      </c>
      <c r="HR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</row>
    <row r="90" spans="1:233" x14ac:dyDescent="0.2">
      <c r="A90" t="s">
        <v>200</v>
      </c>
      <c r="C90" t="s">
        <v>112</v>
      </c>
      <c r="D90" t="s">
        <v>112</v>
      </c>
      <c r="E90" t="s">
        <v>112</v>
      </c>
      <c r="F90">
        <v>-1</v>
      </c>
      <c r="G90" t="s">
        <v>112</v>
      </c>
      <c r="H90" t="s">
        <v>112</v>
      </c>
      <c r="I90" t="s">
        <v>112</v>
      </c>
      <c r="J90" t="s">
        <v>112</v>
      </c>
      <c r="K90" t="s">
        <v>112</v>
      </c>
      <c r="L90" t="s">
        <v>112</v>
      </c>
      <c r="M90" t="s">
        <v>112</v>
      </c>
      <c r="N90" t="s">
        <v>112</v>
      </c>
      <c r="O90" t="s">
        <v>112</v>
      </c>
      <c r="R90" t="s">
        <v>112</v>
      </c>
      <c r="S90" t="s">
        <v>112</v>
      </c>
      <c r="T90" t="s">
        <v>112</v>
      </c>
      <c r="U90" t="s">
        <v>112</v>
      </c>
      <c r="V90" t="s">
        <v>112</v>
      </c>
      <c r="W90" t="s">
        <v>112</v>
      </c>
      <c r="X90" t="s">
        <v>112</v>
      </c>
      <c r="Y90" t="s">
        <v>112</v>
      </c>
      <c r="Z90" t="s">
        <v>112</v>
      </c>
      <c r="AA90" t="s">
        <v>112</v>
      </c>
      <c r="AB90" t="s">
        <v>112</v>
      </c>
      <c r="AE90" t="s">
        <v>112</v>
      </c>
      <c r="AF90" t="s">
        <v>112</v>
      </c>
      <c r="AG90" t="s">
        <v>112</v>
      </c>
      <c r="AH90" t="s">
        <v>112</v>
      </c>
      <c r="AI90" t="s">
        <v>112</v>
      </c>
      <c r="AJ90" t="s">
        <v>112</v>
      </c>
      <c r="AK90" t="s">
        <v>112</v>
      </c>
      <c r="AL90" t="s">
        <v>112</v>
      </c>
      <c r="AM90" t="s">
        <v>112</v>
      </c>
      <c r="AN90" t="s">
        <v>112</v>
      </c>
      <c r="AO90" t="s">
        <v>112</v>
      </c>
      <c r="AP90" t="s">
        <v>112</v>
      </c>
      <c r="AS90">
        <v>0</v>
      </c>
      <c r="AT90">
        <v>0</v>
      </c>
      <c r="AU90" t="s">
        <v>112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E90" t="s">
        <v>112</v>
      </c>
      <c r="BF90" t="s">
        <v>112</v>
      </c>
      <c r="BG90" t="s">
        <v>112</v>
      </c>
      <c r="BH90" t="s">
        <v>112</v>
      </c>
      <c r="BI90" t="s">
        <v>112</v>
      </c>
      <c r="BJ90" t="s">
        <v>112</v>
      </c>
      <c r="BK90" t="s">
        <v>112</v>
      </c>
      <c r="BL90" t="s">
        <v>112</v>
      </c>
      <c r="BM90" t="s">
        <v>112</v>
      </c>
      <c r="BN90" t="s">
        <v>112</v>
      </c>
      <c r="BO90" t="s">
        <v>112</v>
      </c>
      <c r="BP90" t="s">
        <v>112</v>
      </c>
      <c r="BS90" t="s">
        <v>112</v>
      </c>
      <c r="BT90" t="s">
        <v>112</v>
      </c>
      <c r="BU90" t="s">
        <v>112</v>
      </c>
      <c r="BV90" t="s">
        <v>112</v>
      </c>
      <c r="BW90" t="s">
        <v>112</v>
      </c>
      <c r="BX90" t="s">
        <v>112</v>
      </c>
      <c r="BY90" t="s">
        <v>112</v>
      </c>
      <c r="BZ90" t="s">
        <v>112</v>
      </c>
      <c r="CA90" t="s">
        <v>112</v>
      </c>
      <c r="CB90" t="s">
        <v>112</v>
      </c>
      <c r="CC90" t="s">
        <v>112</v>
      </c>
      <c r="CF90" t="s">
        <v>112</v>
      </c>
      <c r="CG90" t="s">
        <v>112</v>
      </c>
      <c r="CH90" t="s">
        <v>112</v>
      </c>
      <c r="CI90" t="s">
        <v>112</v>
      </c>
      <c r="CJ90" t="s">
        <v>112</v>
      </c>
      <c r="CK90" t="s">
        <v>112</v>
      </c>
      <c r="CL90" t="s">
        <v>112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C90">
        <v>0</v>
      </c>
      <c r="DD90" t="s">
        <v>112</v>
      </c>
      <c r="DE90">
        <v>0</v>
      </c>
      <c r="DF90">
        <v>0</v>
      </c>
      <c r="DG90">
        <v>0</v>
      </c>
      <c r="DH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Y90">
        <v>0</v>
      </c>
      <c r="DZ90">
        <v>0</v>
      </c>
      <c r="EA90">
        <v>0</v>
      </c>
      <c r="EB90">
        <v>0</v>
      </c>
      <c r="EC90">
        <v>0.5</v>
      </c>
      <c r="ED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V90" t="s">
        <v>112</v>
      </c>
      <c r="EW90" t="s">
        <v>112</v>
      </c>
      <c r="EX90" t="s">
        <v>112</v>
      </c>
      <c r="EY90" t="s">
        <v>112</v>
      </c>
      <c r="EZ90" t="s">
        <v>112</v>
      </c>
      <c r="FA90" t="s">
        <v>112</v>
      </c>
      <c r="FB90" t="s">
        <v>112</v>
      </c>
      <c r="FC90" t="s">
        <v>112</v>
      </c>
      <c r="FD90" t="s">
        <v>112</v>
      </c>
      <c r="FE90" t="s">
        <v>112</v>
      </c>
      <c r="FF90" t="s">
        <v>112</v>
      </c>
      <c r="FG90" t="s">
        <v>112</v>
      </c>
      <c r="FJ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-1</v>
      </c>
      <c r="FZ90" t="s">
        <v>112</v>
      </c>
      <c r="GB90" t="s">
        <v>112</v>
      </c>
      <c r="GC90">
        <v>-1</v>
      </c>
      <c r="GD90" t="s">
        <v>112</v>
      </c>
      <c r="GE90" t="s">
        <v>112</v>
      </c>
      <c r="GF90" t="s">
        <v>112</v>
      </c>
      <c r="GG90" t="s">
        <v>112</v>
      </c>
      <c r="GI90" t="s">
        <v>112</v>
      </c>
      <c r="GJ90" t="s">
        <v>112</v>
      </c>
      <c r="GK90" t="s">
        <v>112</v>
      </c>
      <c r="GL90" t="s">
        <v>112</v>
      </c>
      <c r="GM90" t="s">
        <v>112</v>
      </c>
      <c r="GN90" t="s">
        <v>112</v>
      </c>
      <c r="GQ90" t="s">
        <v>112</v>
      </c>
      <c r="GR90">
        <v>0</v>
      </c>
      <c r="GS90" t="s">
        <v>112</v>
      </c>
      <c r="GT90">
        <v>0</v>
      </c>
      <c r="GU90">
        <v>0</v>
      </c>
      <c r="GV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</row>
    <row r="91" spans="1:233" x14ac:dyDescent="0.2">
      <c r="A91" t="s">
        <v>201</v>
      </c>
      <c r="C91">
        <v>1</v>
      </c>
      <c r="D91">
        <v>1</v>
      </c>
      <c r="E91">
        <v>-0.5</v>
      </c>
      <c r="F91">
        <v>0</v>
      </c>
      <c r="G91">
        <v>1</v>
      </c>
      <c r="H91">
        <v>1</v>
      </c>
      <c r="I91">
        <v>0</v>
      </c>
      <c r="J91" t="s">
        <v>112</v>
      </c>
      <c r="K91">
        <v>-0.5</v>
      </c>
      <c r="L91">
        <v>1</v>
      </c>
      <c r="M91">
        <v>0</v>
      </c>
      <c r="N91">
        <v>1</v>
      </c>
      <c r="O91">
        <v>1</v>
      </c>
      <c r="R91">
        <v>1</v>
      </c>
      <c r="S91">
        <v>-1</v>
      </c>
      <c r="T91">
        <v>1</v>
      </c>
      <c r="U91">
        <v>-0.5</v>
      </c>
      <c r="V91">
        <v>-1</v>
      </c>
      <c r="W91">
        <v>1</v>
      </c>
      <c r="X91">
        <v>-1</v>
      </c>
      <c r="Y91">
        <v>1</v>
      </c>
      <c r="Z91">
        <v>1</v>
      </c>
      <c r="AA91">
        <v>1</v>
      </c>
      <c r="AB91">
        <v>1</v>
      </c>
      <c r="AE91">
        <v>-1</v>
      </c>
      <c r="AF91">
        <v>0</v>
      </c>
      <c r="AG91">
        <v>1</v>
      </c>
      <c r="AH91">
        <v>0</v>
      </c>
      <c r="AI91">
        <v>1</v>
      </c>
      <c r="AJ91">
        <v>-0.5</v>
      </c>
      <c r="AK91">
        <v>1</v>
      </c>
      <c r="AL91">
        <v>-1</v>
      </c>
      <c r="AM91">
        <v>0</v>
      </c>
      <c r="AN91">
        <v>1</v>
      </c>
      <c r="AO91">
        <v>1</v>
      </c>
      <c r="AP91">
        <v>0</v>
      </c>
      <c r="AS91">
        <v>0</v>
      </c>
      <c r="AT91">
        <v>1</v>
      </c>
      <c r="AU91">
        <v>-0.5</v>
      </c>
      <c r="AV91" t="s">
        <v>112</v>
      </c>
      <c r="AW91">
        <v>1</v>
      </c>
      <c r="AX91">
        <v>1</v>
      </c>
      <c r="AY91">
        <v>1</v>
      </c>
      <c r="AZ91">
        <v>-1</v>
      </c>
      <c r="BA91" t="s">
        <v>112</v>
      </c>
      <c r="BB91">
        <v>0</v>
      </c>
      <c r="BE91">
        <v>0</v>
      </c>
      <c r="BF91">
        <v>-1</v>
      </c>
      <c r="BG91">
        <v>-1</v>
      </c>
      <c r="BH91">
        <v>-1</v>
      </c>
      <c r="BI91">
        <v>-0.5</v>
      </c>
      <c r="BJ91">
        <v>1</v>
      </c>
      <c r="BK91">
        <v>1</v>
      </c>
      <c r="BL91">
        <v>0</v>
      </c>
      <c r="BM91">
        <v>-0.5</v>
      </c>
      <c r="BN91">
        <v>1</v>
      </c>
      <c r="BO91">
        <v>-0.5</v>
      </c>
      <c r="BP91">
        <v>1</v>
      </c>
      <c r="BS91">
        <v>-1</v>
      </c>
      <c r="BT91">
        <v>0</v>
      </c>
      <c r="BU91">
        <v>0</v>
      </c>
      <c r="BV91">
        <v>-0.5</v>
      </c>
      <c r="BW91">
        <v>-1</v>
      </c>
      <c r="BX91">
        <v>0</v>
      </c>
      <c r="BY91">
        <v>1</v>
      </c>
      <c r="BZ91">
        <v>-0.5</v>
      </c>
      <c r="CA91">
        <v>-1</v>
      </c>
      <c r="CB91">
        <v>1</v>
      </c>
      <c r="CC91">
        <v>0</v>
      </c>
      <c r="CF91">
        <v>1</v>
      </c>
      <c r="CG91" t="s">
        <v>112</v>
      </c>
      <c r="CH91">
        <v>0</v>
      </c>
      <c r="CI91">
        <v>1</v>
      </c>
      <c r="CJ91">
        <v>0</v>
      </c>
      <c r="CK91">
        <v>0</v>
      </c>
      <c r="CL91">
        <v>1</v>
      </c>
      <c r="CU91">
        <v>0</v>
      </c>
      <c r="CV91">
        <v>-0.5</v>
      </c>
      <c r="CW91">
        <v>0</v>
      </c>
      <c r="CX91">
        <v>0</v>
      </c>
      <c r="CY91">
        <v>0</v>
      </c>
      <c r="CZ91">
        <v>-0.5</v>
      </c>
      <c r="DA91">
        <v>1</v>
      </c>
      <c r="DC91">
        <v>1</v>
      </c>
      <c r="DD91">
        <v>0</v>
      </c>
      <c r="DE91">
        <v>0</v>
      </c>
      <c r="DF91">
        <v>1</v>
      </c>
      <c r="DG91" t="s">
        <v>112</v>
      </c>
      <c r="DH91">
        <v>1</v>
      </c>
      <c r="DJ91">
        <v>1</v>
      </c>
      <c r="DK91">
        <v>1</v>
      </c>
      <c r="DL91">
        <v>0</v>
      </c>
      <c r="DM91">
        <v>0</v>
      </c>
      <c r="DN91">
        <v>0</v>
      </c>
      <c r="DO91">
        <v>1</v>
      </c>
      <c r="DR91">
        <v>1</v>
      </c>
      <c r="DS91">
        <v>1</v>
      </c>
      <c r="DT91">
        <v>-0.5</v>
      </c>
      <c r="DU91">
        <v>-0.5</v>
      </c>
      <c r="DV91">
        <v>1</v>
      </c>
      <c r="DW91">
        <v>-1</v>
      </c>
      <c r="DY91">
        <v>1</v>
      </c>
      <c r="DZ91">
        <v>0</v>
      </c>
      <c r="EA91">
        <v>1</v>
      </c>
      <c r="EB91">
        <v>-0.5</v>
      </c>
      <c r="EC91" t="s">
        <v>112</v>
      </c>
      <c r="ED91">
        <v>-1</v>
      </c>
      <c r="EG91">
        <v>-0.5</v>
      </c>
      <c r="EH91">
        <v>-0.5</v>
      </c>
      <c r="EI91">
        <v>0</v>
      </c>
      <c r="EJ91">
        <v>-0.5</v>
      </c>
      <c r="EK91">
        <v>0</v>
      </c>
      <c r="EL91">
        <v>-0.5</v>
      </c>
      <c r="EN91">
        <v>0</v>
      </c>
      <c r="EO91">
        <v>1</v>
      </c>
      <c r="EP91">
        <v>1</v>
      </c>
      <c r="EQ91">
        <v>0.5</v>
      </c>
      <c r="ER91">
        <v>1</v>
      </c>
      <c r="ES91">
        <v>1</v>
      </c>
      <c r="EV91">
        <v>1</v>
      </c>
      <c r="EW91">
        <v>-0.5</v>
      </c>
      <c r="EX91">
        <v>0</v>
      </c>
      <c r="EY91">
        <v>0</v>
      </c>
      <c r="EZ91">
        <v>0</v>
      </c>
      <c r="FA91">
        <v>0</v>
      </c>
      <c r="FB91">
        <v>-1</v>
      </c>
      <c r="FC91">
        <v>0</v>
      </c>
      <c r="FD91">
        <v>0</v>
      </c>
      <c r="FE91">
        <v>0</v>
      </c>
      <c r="FF91">
        <v>1</v>
      </c>
      <c r="FG91">
        <v>1</v>
      </c>
      <c r="FJ91">
        <v>0</v>
      </c>
      <c r="FL91">
        <v>1</v>
      </c>
      <c r="FM91">
        <v>-0.5</v>
      </c>
      <c r="FN91">
        <v>0</v>
      </c>
      <c r="FO91">
        <v>1</v>
      </c>
      <c r="FP91">
        <v>-0.5</v>
      </c>
      <c r="FR91">
        <v>-0.5</v>
      </c>
      <c r="FS91">
        <v>1</v>
      </c>
      <c r="FT91">
        <v>0</v>
      </c>
      <c r="FU91">
        <v>-0.5</v>
      </c>
      <c r="FV91">
        <v>0</v>
      </c>
      <c r="FW91">
        <v>1</v>
      </c>
      <c r="FZ91">
        <v>1</v>
      </c>
      <c r="GB91">
        <v>1</v>
      </c>
      <c r="GC91">
        <v>0</v>
      </c>
      <c r="GD91">
        <v>1</v>
      </c>
      <c r="GE91">
        <v>0</v>
      </c>
      <c r="GF91">
        <v>-1</v>
      </c>
      <c r="GG91">
        <v>0</v>
      </c>
      <c r="GI91">
        <v>0</v>
      </c>
      <c r="GJ91">
        <v>-1</v>
      </c>
      <c r="GK91">
        <v>-0.5</v>
      </c>
      <c r="GL91">
        <v>-0.5</v>
      </c>
      <c r="GM91">
        <v>0</v>
      </c>
      <c r="GN91">
        <v>-0.5</v>
      </c>
      <c r="GQ91">
        <v>-0.5</v>
      </c>
      <c r="GR91">
        <v>-0.5</v>
      </c>
      <c r="GS91">
        <v>1</v>
      </c>
      <c r="GT91">
        <v>0</v>
      </c>
      <c r="GU91">
        <v>1</v>
      </c>
      <c r="GV91">
        <v>-0.5</v>
      </c>
      <c r="GX91">
        <v>1</v>
      </c>
      <c r="GY91">
        <v>-0.5</v>
      </c>
      <c r="GZ91">
        <v>0</v>
      </c>
      <c r="HA91">
        <v>-1</v>
      </c>
      <c r="HB91">
        <v>1</v>
      </c>
      <c r="HC91">
        <v>0</v>
      </c>
      <c r="HE91">
        <v>1</v>
      </c>
      <c r="HF91">
        <v>0</v>
      </c>
      <c r="HG91">
        <v>0</v>
      </c>
      <c r="HH91">
        <v>-0.5</v>
      </c>
      <c r="HI91">
        <v>0</v>
      </c>
      <c r="HJ91">
        <v>0</v>
      </c>
      <c r="HM91">
        <v>1</v>
      </c>
      <c r="HN91">
        <v>-1</v>
      </c>
      <c r="HO91">
        <v>0</v>
      </c>
      <c r="HP91">
        <v>0</v>
      </c>
      <c r="HQ91">
        <v>0</v>
      </c>
      <c r="HR91">
        <v>0</v>
      </c>
      <c r="HT91">
        <v>1</v>
      </c>
      <c r="HU91">
        <v>-0.5</v>
      </c>
      <c r="HV91">
        <v>1</v>
      </c>
      <c r="HW91">
        <v>0</v>
      </c>
      <c r="HX91">
        <v>-1</v>
      </c>
      <c r="HY91">
        <v>-1</v>
      </c>
    </row>
    <row r="92" spans="1:233" x14ac:dyDescent="0.2">
      <c r="A92" t="s">
        <v>202</v>
      </c>
      <c r="C92">
        <v>-0.5</v>
      </c>
      <c r="D92">
        <v>0</v>
      </c>
      <c r="E92">
        <v>0</v>
      </c>
      <c r="F92">
        <v>0</v>
      </c>
      <c r="G92">
        <v>-0.5</v>
      </c>
      <c r="H92" t="s">
        <v>112</v>
      </c>
      <c r="I92" t="s">
        <v>112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R92">
        <v>0</v>
      </c>
      <c r="S92">
        <v>0</v>
      </c>
      <c r="T92" t="s">
        <v>112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E92">
        <v>0</v>
      </c>
      <c r="AF92">
        <v>0</v>
      </c>
      <c r="AG92">
        <v>0</v>
      </c>
      <c r="AH92" t="s">
        <v>112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S92" t="s">
        <v>112</v>
      </c>
      <c r="AT92" t="s">
        <v>112</v>
      </c>
      <c r="AU92">
        <v>0</v>
      </c>
      <c r="AV92">
        <v>0</v>
      </c>
      <c r="AW92" t="s">
        <v>112</v>
      </c>
      <c r="AX92" t="s">
        <v>112</v>
      </c>
      <c r="AY92" t="s">
        <v>112</v>
      </c>
      <c r="AZ92" t="s">
        <v>112</v>
      </c>
      <c r="BA92">
        <v>0</v>
      </c>
      <c r="BB92" t="s">
        <v>112</v>
      </c>
      <c r="BE92">
        <v>0</v>
      </c>
      <c r="BF92">
        <v>1</v>
      </c>
      <c r="BG92">
        <v>0</v>
      </c>
      <c r="BH92">
        <v>0</v>
      </c>
      <c r="BI92">
        <v>0</v>
      </c>
      <c r="BJ92" t="s">
        <v>112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F92">
        <v>0</v>
      </c>
      <c r="CG92" t="s">
        <v>112</v>
      </c>
      <c r="CH92">
        <v>0</v>
      </c>
      <c r="CI92">
        <v>0</v>
      </c>
      <c r="CJ92">
        <v>0</v>
      </c>
      <c r="CK92">
        <v>0</v>
      </c>
      <c r="CL92" t="s">
        <v>112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0.8</v>
      </c>
      <c r="DC92">
        <v>0</v>
      </c>
      <c r="DD92">
        <v>0</v>
      </c>
      <c r="DE92">
        <v>0</v>
      </c>
      <c r="DF92">
        <v>0</v>
      </c>
      <c r="DG92" t="s">
        <v>112</v>
      </c>
      <c r="DH92">
        <v>0</v>
      </c>
      <c r="DJ92" t="s">
        <v>112</v>
      </c>
      <c r="DK92">
        <v>0</v>
      </c>
      <c r="DL92">
        <v>0</v>
      </c>
      <c r="DM92">
        <v>0</v>
      </c>
      <c r="DN92">
        <v>0</v>
      </c>
      <c r="DO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Y92">
        <v>0</v>
      </c>
      <c r="DZ92">
        <v>0</v>
      </c>
      <c r="EA92">
        <v>0</v>
      </c>
      <c r="EB92" t="s">
        <v>112</v>
      </c>
      <c r="EC92">
        <v>0</v>
      </c>
      <c r="ED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 t="s">
        <v>112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V92">
        <v>-1</v>
      </c>
      <c r="EW92" t="s">
        <v>112</v>
      </c>
      <c r="EX92">
        <v>0</v>
      </c>
      <c r="EY92" t="s">
        <v>112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J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Z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M92">
        <v>0</v>
      </c>
      <c r="HN92">
        <v>-1</v>
      </c>
      <c r="HO92" t="s">
        <v>112</v>
      </c>
      <c r="HP92">
        <v>0</v>
      </c>
      <c r="HQ92">
        <v>0</v>
      </c>
      <c r="HR92" t="s">
        <v>112</v>
      </c>
      <c r="HT92">
        <v>0</v>
      </c>
      <c r="HU92">
        <v>0</v>
      </c>
      <c r="HV92">
        <v>0</v>
      </c>
      <c r="HW92" t="s">
        <v>112</v>
      </c>
      <c r="HX92">
        <v>0</v>
      </c>
      <c r="HY92">
        <v>0</v>
      </c>
    </row>
    <row r="93" spans="1:233" x14ac:dyDescent="0.2">
      <c r="A93" t="s">
        <v>203</v>
      </c>
      <c r="C93">
        <v>-0.5</v>
      </c>
      <c r="D93">
        <v>0</v>
      </c>
      <c r="E93">
        <v>0</v>
      </c>
      <c r="F93">
        <v>0</v>
      </c>
      <c r="G93" t="s">
        <v>112</v>
      </c>
      <c r="H93" t="s">
        <v>112</v>
      </c>
      <c r="I93" t="s">
        <v>112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R93" t="s">
        <v>112</v>
      </c>
      <c r="S93">
        <v>0</v>
      </c>
      <c r="T93" t="s">
        <v>112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E93">
        <v>0</v>
      </c>
      <c r="AF93">
        <v>0</v>
      </c>
      <c r="AG93">
        <v>0</v>
      </c>
      <c r="AH93" t="s">
        <v>112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S93" t="s">
        <v>112</v>
      </c>
      <c r="AT93" t="s">
        <v>112</v>
      </c>
      <c r="AU93">
        <v>0</v>
      </c>
      <c r="AV93">
        <v>0</v>
      </c>
      <c r="AW93" t="s">
        <v>112</v>
      </c>
      <c r="AX93" t="s">
        <v>112</v>
      </c>
      <c r="AY93" t="s">
        <v>112</v>
      </c>
      <c r="AZ93" t="s">
        <v>112</v>
      </c>
      <c r="BA93">
        <v>0</v>
      </c>
      <c r="BB93" t="s">
        <v>112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112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F93">
        <v>0</v>
      </c>
      <c r="CG93" t="s">
        <v>112</v>
      </c>
      <c r="CH93">
        <v>0</v>
      </c>
      <c r="CI93">
        <v>0</v>
      </c>
      <c r="CJ93">
        <v>0</v>
      </c>
      <c r="CK93">
        <v>0</v>
      </c>
      <c r="CL93" t="s">
        <v>112</v>
      </c>
      <c r="CU93" t="s">
        <v>112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0.8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R93" t="s">
        <v>112</v>
      </c>
      <c r="DS93" t="s">
        <v>112</v>
      </c>
      <c r="DT93">
        <v>0</v>
      </c>
      <c r="DU93" t="s">
        <v>112</v>
      </c>
      <c r="DV93" t="s">
        <v>112</v>
      </c>
      <c r="DW93" t="s">
        <v>112</v>
      </c>
      <c r="DY93" t="s">
        <v>112</v>
      </c>
      <c r="DZ93" t="s">
        <v>112</v>
      </c>
      <c r="EA93">
        <v>0</v>
      </c>
      <c r="EB93">
        <v>-0.5</v>
      </c>
      <c r="EC93" t="s">
        <v>112</v>
      </c>
      <c r="ED93" t="s">
        <v>112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-0.5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V93" t="s">
        <v>112</v>
      </c>
      <c r="EW93">
        <v>-0.5</v>
      </c>
      <c r="EX93" t="s">
        <v>112</v>
      </c>
      <c r="EY93">
        <v>0</v>
      </c>
      <c r="EZ93" t="s">
        <v>112</v>
      </c>
      <c r="FA93" t="s">
        <v>112</v>
      </c>
      <c r="FB93">
        <v>0</v>
      </c>
      <c r="FC93" t="s">
        <v>112</v>
      </c>
      <c r="FD93">
        <v>0</v>
      </c>
      <c r="FE93" t="s">
        <v>112</v>
      </c>
      <c r="FF93">
        <v>0</v>
      </c>
      <c r="FG93" t="s">
        <v>112</v>
      </c>
      <c r="FJ93" t="s">
        <v>112</v>
      </c>
      <c r="FL93" t="s">
        <v>112</v>
      </c>
      <c r="FM93">
        <v>0</v>
      </c>
      <c r="FN93" t="s">
        <v>112</v>
      </c>
      <c r="FO93" t="s">
        <v>112</v>
      </c>
      <c r="FP93" t="s">
        <v>112</v>
      </c>
      <c r="FR93">
        <v>0</v>
      </c>
      <c r="FS93">
        <v>0</v>
      </c>
      <c r="FT93">
        <v>0</v>
      </c>
      <c r="FU93" t="s">
        <v>112</v>
      </c>
      <c r="FV93" t="s">
        <v>112</v>
      </c>
      <c r="FW93" t="s">
        <v>112</v>
      </c>
      <c r="FZ93">
        <v>0</v>
      </c>
      <c r="GB93" t="s">
        <v>112</v>
      </c>
      <c r="GC93">
        <v>0</v>
      </c>
      <c r="GD93" t="s">
        <v>112</v>
      </c>
      <c r="GE93">
        <v>0</v>
      </c>
      <c r="GF93" t="s">
        <v>112</v>
      </c>
      <c r="GG93" t="s">
        <v>112</v>
      </c>
      <c r="GI93" t="s">
        <v>112</v>
      </c>
      <c r="GJ93">
        <v>0</v>
      </c>
      <c r="GK93" t="s">
        <v>112</v>
      </c>
      <c r="GL93" t="s">
        <v>112</v>
      </c>
      <c r="GM93" t="s">
        <v>112</v>
      </c>
      <c r="GN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X93">
        <v>0</v>
      </c>
      <c r="GY93">
        <v>0</v>
      </c>
      <c r="GZ93">
        <v>0</v>
      </c>
      <c r="HA93">
        <v>0</v>
      </c>
      <c r="HB93" t="s">
        <v>112</v>
      </c>
      <c r="HC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M93">
        <v>0</v>
      </c>
      <c r="HN93">
        <v>-0.5</v>
      </c>
      <c r="HO93" t="s">
        <v>112</v>
      </c>
      <c r="HP93">
        <v>0</v>
      </c>
      <c r="HQ93">
        <v>0</v>
      </c>
      <c r="HR93" t="s">
        <v>112</v>
      </c>
      <c r="HT93">
        <v>0</v>
      </c>
      <c r="HU93">
        <v>0</v>
      </c>
      <c r="HV93">
        <v>0</v>
      </c>
      <c r="HW93" t="s">
        <v>112</v>
      </c>
      <c r="HX93">
        <v>0</v>
      </c>
      <c r="HY93">
        <v>0</v>
      </c>
    </row>
    <row r="94" spans="1:233" x14ac:dyDescent="0.2">
      <c r="A94" t="s">
        <v>204</v>
      </c>
      <c r="C94">
        <v>0</v>
      </c>
      <c r="D94">
        <v>0</v>
      </c>
      <c r="E94">
        <v>0</v>
      </c>
      <c r="F94">
        <v>0</v>
      </c>
      <c r="G94">
        <v>0</v>
      </c>
      <c r="H94" t="s">
        <v>112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R94" t="s">
        <v>112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112</v>
      </c>
      <c r="Y94" t="s">
        <v>112</v>
      </c>
      <c r="Z94" t="s">
        <v>112</v>
      </c>
      <c r="AA94" t="s">
        <v>112</v>
      </c>
      <c r="AB94" t="s">
        <v>112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112</v>
      </c>
      <c r="AN94">
        <v>0</v>
      </c>
      <c r="AO94">
        <v>0</v>
      </c>
      <c r="AP94">
        <v>0</v>
      </c>
      <c r="AS94">
        <v>0</v>
      </c>
      <c r="AT94" t="s">
        <v>112</v>
      </c>
      <c r="AU94">
        <v>0</v>
      </c>
      <c r="AV94">
        <v>0</v>
      </c>
      <c r="AW94" t="s">
        <v>112</v>
      </c>
      <c r="AX94">
        <v>0</v>
      </c>
      <c r="AY94">
        <v>0</v>
      </c>
      <c r="AZ94">
        <v>0</v>
      </c>
      <c r="BA94">
        <v>0</v>
      </c>
      <c r="BB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0.5</v>
      </c>
      <c r="BO94">
        <v>0</v>
      </c>
      <c r="BP94">
        <v>0</v>
      </c>
      <c r="BS94">
        <v>0</v>
      </c>
      <c r="BT94">
        <v>0.5</v>
      </c>
      <c r="BU94">
        <v>0</v>
      </c>
      <c r="BV94">
        <v>0</v>
      </c>
      <c r="BW94">
        <v>0</v>
      </c>
      <c r="BX94" t="s">
        <v>112</v>
      </c>
      <c r="BY94">
        <v>0</v>
      </c>
      <c r="BZ94">
        <v>0</v>
      </c>
      <c r="CA94">
        <v>0</v>
      </c>
      <c r="CB94">
        <v>0</v>
      </c>
      <c r="CC94">
        <v>0</v>
      </c>
      <c r="CF94" t="s">
        <v>112</v>
      </c>
      <c r="CG94">
        <v>0.5</v>
      </c>
      <c r="CH94">
        <v>0</v>
      </c>
      <c r="CI94" t="s">
        <v>112</v>
      </c>
      <c r="CJ94">
        <v>0</v>
      </c>
      <c r="CK94">
        <v>0.5</v>
      </c>
      <c r="CL94">
        <v>0.5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0.8</v>
      </c>
      <c r="DC94">
        <v>0</v>
      </c>
      <c r="DD94" t="s">
        <v>112</v>
      </c>
      <c r="DE94">
        <v>0</v>
      </c>
      <c r="DF94">
        <v>0</v>
      </c>
      <c r="DG94" t="s">
        <v>112</v>
      </c>
      <c r="DH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Y94">
        <v>0</v>
      </c>
      <c r="DZ94">
        <v>0</v>
      </c>
      <c r="EA94">
        <v>0</v>
      </c>
      <c r="EB94">
        <v>0</v>
      </c>
      <c r="EC94" t="s">
        <v>112</v>
      </c>
      <c r="ED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V94">
        <v>-0.5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J94">
        <v>0</v>
      </c>
      <c r="FL94">
        <v>0</v>
      </c>
      <c r="FM94">
        <v>0</v>
      </c>
      <c r="FN94">
        <v>0</v>
      </c>
      <c r="FO94">
        <v>0</v>
      </c>
      <c r="FP94">
        <v>-0.5</v>
      </c>
      <c r="FR94">
        <v>0</v>
      </c>
      <c r="FS94" t="s">
        <v>112</v>
      </c>
      <c r="FT94">
        <v>0</v>
      </c>
      <c r="FU94">
        <v>0</v>
      </c>
      <c r="FV94">
        <v>0</v>
      </c>
      <c r="FW94">
        <v>0</v>
      </c>
      <c r="FZ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E94">
        <v>0</v>
      </c>
      <c r="HF94">
        <v>0</v>
      </c>
      <c r="HG94">
        <v>0</v>
      </c>
      <c r="HH94">
        <v>0</v>
      </c>
      <c r="HI94" t="s">
        <v>112</v>
      </c>
      <c r="HJ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</row>
    <row r="95" spans="1:233" x14ac:dyDescent="0.2">
      <c r="A95" t="s">
        <v>205</v>
      </c>
      <c r="C95" t="s">
        <v>112</v>
      </c>
      <c r="D95" t="s">
        <v>112</v>
      </c>
      <c r="E95" t="s">
        <v>112</v>
      </c>
      <c r="F95" t="s">
        <v>112</v>
      </c>
      <c r="G95" t="s">
        <v>112</v>
      </c>
      <c r="H95" t="s">
        <v>112</v>
      </c>
      <c r="I95" t="s">
        <v>112</v>
      </c>
      <c r="J95" t="s">
        <v>112</v>
      </c>
      <c r="K95" t="s">
        <v>112</v>
      </c>
      <c r="L95" t="s">
        <v>112</v>
      </c>
      <c r="M95" t="s">
        <v>112</v>
      </c>
      <c r="N95" t="s">
        <v>112</v>
      </c>
      <c r="O95" t="s">
        <v>112</v>
      </c>
      <c r="R95" t="s">
        <v>112</v>
      </c>
      <c r="S95" t="s">
        <v>112</v>
      </c>
      <c r="T95" t="s">
        <v>112</v>
      </c>
      <c r="U95" t="s">
        <v>112</v>
      </c>
      <c r="V95" t="s">
        <v>112</v>
      </c>
      <c r="W95" t="s">
        <v>112</v>
      </c>
      <c r="X95" t="s">
        <v>112</v>
      </c>
      <c r="Y95" t="s">
        <v>112</v>
      </c>
      <c r="Z95" t="s">
        <v>112</v>
      </c>
      <c r="AA95" t="s">
        <v>112</v>
      </c>
      <c r="AB95" t="s">
        <v>112</v>
      </c>
      <c r="AE95" t="s">
        <v>112</v>
      </c>
      <c r="AF95" t="s">
        <v>112</v>
      </c>
      <c r="AG95" t="s">
        <v>112</v>
      </c>
      <c r="AH95" t="s">
        <v>112</v>
      </c>
      <c r="AI95" t="s">
        <v>112</v>
      </c>
      <c r="AJ95" t="s">
        <v>112</v>
      </c>
      <c r="AK95" t="s">
        <v>112</v>
      </c>
      <c r="AL95" t="s">
        <v>112</v>
      </c>
      <c r="AM95" t="s">
        <v>112</v>
      </c>
      <c r="AN95" t="s">
        <v>112</v>
      </c>
      <c r="AO95" t="s">
        <v>112</v>
      </c>
      <c r="AP95" t="s">
        <v>112</v>
      </c>
      <c r="AS95" t="s">
        <v>112</v>
      </c>
      <c r="AT95" t="s">
        <v>112</v>
      </c>
      <c r="AU95" t="s">
        <v>112</v>
      </c>
      <c r="AV95" t="s">
        <v>112</v>
      </c>
      <c r="AW95" t="s">
        <v>112</v>
      </c>
      <c r="AX95" t="s">
        <v>112</v>
      </c>
      <c r="AY95" t="s">
        <v>112</v>
      </c>
      <c r="AZ95" t="s">
        <v>112</v>
      </c>
      <c r="BA95" t="s">
        <v>112</v>
      </c>
      <c r="BB95" t="s">
        <v>112</v>
      </c>
      <c r="BE95" t="s">
        <v>112</v>
      </c>
      <c r="BF95" t="s">
        <v>112</v>
      </c>
      <c r="BG95" t="s">
        <v>112</v>
      </c>
      <c r="BH95" t="s">
        <v>112</v>
      </c>
      <c r="BI95" t="s">
        <v>112</v>
      </c>
      <c r="BJ95" t="s">
        <v>112</v>
      </c>
      <c r="BK95" t="s">
        <v>112</v>
      </c>
      <c r="BL95" t="s">
        <v>112</v>
      </c>
      <c r="BM95" t="s">
        <v>112</v>
      </c>
      <c r="BN95" t="s">
        <v>112</v>
      </c>
      <c r="BO95" t="s">
        <v>112</v>
      </c>
      <c r="BP95" t="s">
        <v>112</v>
      </c>
      <c r="BS95" t="s">
        <v>112</v>
      </c>
      <c r="BT95" t="s">
        <v>112</v>
      </c>
      <c r="BU95" t="s">
        <v>112</v>
      </c>
      <c r="BV95" t="s">
        <v>112</v>
      </c>
      <c r="BW95" t="s">
        <v>112</v>
      </c>
      <c r="BX95" t="s">
        <v>112</v>
      </c>
      <c r="BY95" t="s">
        <v>112</v>
      </c>
      <c r="BZ95" t="s">
        <v>112</v>
      </c>
      <c r="CA95" t="s">
        <v>112</v>
      </c>
      <c r="CB95" t="s">
        <v>112</v>
      </c>
      <c r="CC95" t="s">
        <v>112</v>
      </c>
      <c r="CF95" t="s">
        <v>112</v>
      </c>
      <c r="CG95">
        <v>0.5</v>
      </c>
      <c r="CH95" t="s">
        <v>112</v>
      </c>
      <c r="CI95" t="s">
        <v>112</v>
      </c>
      <c r="CJ95" t="s">
        <v>112</v>
      </c>
      <c r="CK95" t="s">
        <v>112</v>
      </c>
      <c r="CL95" t="s">
        <v>112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0.8</v>
      </c>
      <c r="DC95">
        <v>0</v>
      </c>
      <c r="DD95" t="s">
        <v>112</v>
      </c>
      <c r="DE95">
        <v>0</v>
      </c>
      <c r="DF95">
        <v>0</v>
      </c>
      <c r="DG95">
        <v>0</v>
      </c>
      <c r="DH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R95" t="s">
        <v>112</v>
      </c>
      <c r="DS95" t="s">
        <v>112</v>
      </c>
      <c r="DT95" t="s">
        <v>112</v>
      </c>
      <c r="DU95" t="s">
        <v>112</v>
      </c>
      <c r="DV95" t="s">
        <v>112</v>
      </c>
      <c r="DW95" t="s">
        <v>112</v>
      </c>
      <c r="DY95" t="s">
        <v>112</v>
      </c>
      <c r="DZ95" t="s">
        <v>112</v>
      </c>
      <c r="EA95" t="s">
        <v>112</v>
      </c>
      <c r="EB95" t="s">
        <v>112</v>
      </c>
      <c r="EC95" t="s">
        <v>112</v>
      </c>
      <c r="ED95" t="s">
        <v>112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0.5</v>
      </c>
      <c r="EN95">
        <v>0</v>
      </c>
      <c r="EO95">
        <v>0</v>
      </c>
      <c r="EP95" t="s">
        <v>112</v>
      </c>
      <c r="EQ95">
        <v>0.5</v>
      </c>
      <c r="ER95">
        <v>0</v>
      </c>
      <c r="ES95">
        <v>0</v>
      </c>
      <c r="EV95" t="s">
        <v>112</v>
      </c>
      <c r="EW95" t="s">
        <v>112</v>
      </c>
      <c r="EX95" t="s">
        <v>112</v>
      </c>
      <c r="EY95" t="s">
        <v>112</v>
      </c>
      <c r="EZ95" t="s">
        <v>112</v>
      </c>
      <c r="FA95" t="s">
        <v>112</v>
      </c>
      <c r="FB95" t="s">
        <v>112</v>
      </c>
      <c r="FC95" t="s">
        <v>112</v>
      </c>
      <c r="FD95" t="s">
        <v>112</v>
      </c>
      <c r="FE95" t="s">
        <v>112</v>
      </c>
      <c r="FF95" t="s">
        <v>112</v>
      </c>
      <c r="FG95" t="s">
        <v>112</v>
      </c>
      <c r="FJ95" t="s">
        <v>112</v>
      </c>
      <c r="FL95" t="s">
        <v>112</v>
      </c>
      <c r="FM95" t="s">
        <v>112</v>
      </c>
      <c r="FN95" t="s">
        <v>112</v>
      </c>
      <c r="FO95" t="s">
        <v>112</v>
      </c>
      <c r="FP95" t="s">
        <v>112</v>
      </c>
      <c r="FR95" t="s">
        <v>112</v>
      </c>
      <c r="FS95" t="s">
        <v>112</v>
      </c>
      <c r="FT95" t="s">
        <v>112</v>
      </c>
      <c r="FU95" t="s">
        <v>112</v>
      </c>
      <c r="FV95" t="s">
        <v>112</v>
      </c>
      <c r="FW95" t="s">
        <v>112</v>
      </c>
      <c r="FZ95" t="s">
        <v>112</v>
      </c>
      <c r="GB95" t="s">
        <v>112</v>
      </c>
      <c r="GC95">
        <v>0.8</v>
      </c>
      <c r="GD95" t="s">
        <v>112</v>
      </c>
      <c r="GE95" t="s">
        <v>112</v>
      </c>
      <c r="GF95" t="s">
        <v>112</v>
      </c>
      <c r="GG95" t="s">
        <v>112</v>
      </c>
      <c r="GI95" t="s">
        <v>112</v>
      </c>
      <c r="GJ95" t="s">
        <v>112</v>
      </c>
      <c r="GK95" t="s">
        <v>112</v>
      </c>
      <c r="GL95" t="s">
        <v>112</v>
      </c>
      <c r="GM95" t="s">
        <v>112</v>
      </c>
      <c r="GN95" t="s">
        <v>112</v>
      </c>
      <c r="GQ95" t="s">
        <v>112</v>
      </c>
      <c r="GR95" t="s">
        <v>112</v>
      </c>
      <c r="GS95" t="s">
        <v>112</v>
      </c>
      <c r="GT95" t="s">
        <v>112</v>
      </c>
      <c r="GU95" t="s">
        <v>112</v>
      </c>
      <c r="GV95" t="s">
        <v>112</v>
      </c>
      <c r="GX95" t="s">
        <v>112</v>
      </c>
      <c r="GY95" t="s">
        <v>112</v>
      </c>
      <c r="GZ95" t="s">
        <v>112</v>
      </c>
      <c r="HA95" t="s">
        <v>112</v>
      </c>
      <c r="HB95" t="s">
        <v>112</v>
      </c>
      <c r="HC95" t="s">
        <v>112</v>
      </c>
      <c r="HE95" t="s">
        <v>112</v>
      </c>
      <c r="HF95" t="s">
        <v>112</v>
      </c>
      <c r="HG95" t="s">
        <v>112</v>
      </c>
      <c r="HH95" t="s">
        <v>112</v>
      </c>
      <c r="HI95" t="s">
        <v>112</v>
      </c>
      <c r="HJ95" t="s">
        <v>112</v>
      </c>
      <c r="HM95" t="s">
        <v>112</v>
      </c>
      <c r="HN95" t="s">
        <v>112</v>
      </c>
      <c r="HO95" t="s">
        <v>112</v>
      </c>
      <c r="HP95" t="s">
        <v>112</v>
      </c>
      <c r="HQ95" t="s">
        <v>112</v>
      </c>
      <c r="HR95" t="s">
        <v>112</v>
      </c>
      <c r="HT95" t="s">
        <v>112</v>
      </c>
      <c r="HU95" t="s">
        <v>112</v>
      </c>
      <c r="HV95" t="s">
        <v>112</v>
      </c>
      <c r="HW95" t="s">
        <v>112</v>
      </c>
      <c r="HX95" t="s">
        <v>112</v>
      </c>
      <c r="HY95" t="s">
        <v>112</v>
      </c>
    </row>
    <row r="96" spans="1:233" x14ac:dyDescent="0.2">
      <c r="A96" t="s">
        <v>206</v>
      </c>
      <c r="C96">
        <v>0.8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112</v>
      </c>
      <c r="K96">
        <v>0</v>
      </c>
      <c r="L96">
        <v>0</v>
      </c>
      <c r="M96">
        <v>0</v>
      </c>
      <c r="N96">
        <v>0</v>
      </c>
      <c r="O96">
        <v>0</v>
      </c>
      <c r="R96" t="s">
        <v>112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t="s">
        <v>112</v>
      </c>
      <c r="AK96" t="s">
        <v>112</v>
      </c>
      <c r="AL96">
        <v>0</v>
      </c>
      <c r="AM96">
        <v>0</v>
      </c>
      <c r="AN96" t="s">
        <v>112</v>
      </c>
      <c r="AO96">
        <v>0</v>
      </c>
      <c r="AP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t="s">
        <v>112</v>
      </c>
      <c r="AY96">
        <v>0</v>
      </c>
      <c r="AZ96" t="s">
        <v>112</v>
      </c>
      <c r="BA96">
        <v>0</v>
      </c>
      <c r="BB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0.8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 t="s">
        <v>112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 t="s">
        <v>112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J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Z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M96">
        <v>0</v>
      </c>
      <c r="HN96" t="s">
        <v>112</v>
      </c>
      <c r="HO96">
        <v>0</v>
      </c>
      <c r="HP96">
        <v>0</v>
      </c>
      <c r="HQ96">
        <v>0</v>
      </c>
      <c r="HR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</row>
    <row r="97" spans="1:233" x14ac:dyDescent="0.2">
      <c r="A97" t="s">
        <v>207</v>
      </c>
      <c r="C97">
        <v>-1</v>
      </c>
      <c r="D97">
        <v>-1</v>
      </c>
      <c r="E97">
        <v>0</v>
      </c>
      <c r="F97">
        <v>-1</v>
      </c>
      <c r="G97">
        <v>0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0</v>
      </c>
      <c r="R97">
        <v>-1</v>
      </c>
      <c r="S97">
        <v>-1</v>
      </c>
      <c r="T97">
        <v>0</v>
      </c>
      <c r="U97" t="s">
        <v>112</v>
      </c>
      <c r="V97">
        <v>-1</v>
      </c>
      <c r="W97">
        <v>0</v>
      </c>
      <c r="X97">
        <v>0</v>
      </c>
      <c r="Y97">
        <v>-1</v>
      </c>
      <c r="Z97">
        <v>0</v>
      </c>
      <c r="AA97">
        <v>-1</v>
      </c>
      <c r="AB97">
        <v>-1</v>
      </c>
      <c r="AE97">
        <v>-1</v>
      </c>
      <c r="AF97">
        <v>-1</v>
      </c>
      <c r="AG97">
        <v>0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0</v>
      </c>
      <c r="AP97">
        <v>-1</v>
      </c>
      <c r="AS97">
        <v>-1</v>
      </c>
      <c r="AT97">
        <v>-1</v>
      </c>
      <c r="AU97">
        <v>0</v>
      </c>
      <c r="AV97" t="s">
        <v>112</v>
      </c>
      <c r="AW97">
        <v>-1</v>
      </c>
      <c r="AX97">
        <v>0</v>
      </c>
      <c r="AY97" t="s">
        <v>112</v>
      </c>
      <c r="AZ97">
        <v>0</v>
      </c>
      <c r="BA97">
        <v>-1</v>
      </c>
      <c r="BB97">
        <v>-1</v>
      </c>
      <c r="BE97">
        <v>-1</v>
      </c>
      <c r="BF97">
        <v>-1</v>
      </c>
      <c r="BG97">
        <v>-1</v>
      </c>
      <c r="BH97" t="s">
        <v>112</v>
      </c>
      <c r="BI97">
        <v>-1</v>
      </c>
      <c r="BJ97">
        <v>-1</v>
      </c>
      <c r="BK97">
        <v>-1</v>
      </c>
      <c r="BL97">
        <v>-1</v>
      </c>
      <c r="BM97">
        <v>-1</v>
      </c>
      <c r="BN97">
        <v>0</v>
      </c>
      <c r="BO97">
        <v>-1</v>
      </c>
      <c r="BP97">
        <v>0</v>
      </c>
      <c r="BS97">
        <v>0</v>
      </c>
      <c r="BT97">
        <v>-1</v>
      </c>
      <c r="BU97">
        <v>-1</v>
      </c>
      <c r="BV97">
        <v>-1</v>
      </c>
      <c r="BW97">
        <v>-1</v>
      </c>
      <c r="BX97">
        <v>-1</v>
      </c>
      <c r="BY97">
        <v>-1</v>
      </c>
      <c r="BZ97">
        <v>-1</v>
      </c>
      <c r="CA97">
        <v>-1</v>
      </c>
      <c r="CB97">
        <v>-1</v>
      </c>
      <c r="CC97">
        <v>-1</v>
      </c>
      <c r="CF97">
        <v>-1</v>
      </c>
      <c r="CG97">
        <v>-1</v>
      </c>
      <c r="CH97">
        <v>-1</v>
      </c>
      <c r="CI97">
        <v>-1</v>
      </c>
      <c r="CJ97">
        <v>-1</v>
      </c>
      <c r="CK97">
        <v>-1</v>
      </c>
      <c r="CL97">
        <v>-1</v>
      </c>
      <c r="CU97">
        <v>-1</v>
      </c>
      <c r="CV97">
        <v>-1</v>
      </c>
      <c r="CW97">
        <v>-1</v>
      </c>
      <c r="CX97">
        <v>-1</v>
      </c>
      <c r="CY97">
        <v>-1</v>
      </c>
      <c r="CZ97">
        <v>-1</v>
      </c>
      <c r="DA97">
        <v>0.5</v>
      </c>
      <c r="DC97">
        <v>-1</v>
      </c>
      <c r="DD97">
        <v>-1</v>
      </c>
      <c r="DE97">
        <v>-1</v>
      </c>
      <c r="DF97">
        <v>-1</v>
      </c>
      <c r="DG97" t="s">
        <v>112</v>
      </c>
      <c r="DH97">
        <v>-1</v>
      </c>
      <c r="DJ97">
        <v>-1</v>
      </c>
      <c r="DK97">
        <v>-1</v>
      </c>
      <c r="DL97">
        <v>-1</v>
      </c>
      <c r="DM97">
        <v>-1</v>
      </c>
      <c r="DN97">
        <v>-1</v>
      </c>
      <c r="DO97">
        <v>-1</v>
      </c>
      <c r="DR97">
        <v>-1</v>
      </c>
      <c r="DS97">
        <v>-1</v>
      </c>
      <c r="DT97">
        <v>-1</v>
      </c>
      <c r="DU97">
        <v>-1</v>
      </c>
      <c r="DV97">
        <v>0</v>
      </c>
      <c r="DW97">
        <v>-1</v>
      </c>
      <c r="DY97">
        <v>-1</v>
      </c>
      <c r="DZ97">
        <v>-1</v>
      </c>
      <c r="EA97">
        <v>-1</v>
      </c>
      <c r="EB97">
        <v>-1</v>
      </c>
      <c r="EC97">
        <v>0</v>
      </c>
      <c r="ED97">
        <v>-1</v>
      </c>
      <c r="EG97">
        <v>-1</v>
      </c>
      <c r="EH97">
        <v>-1</v>
      </c>
      <c r="EI97">
        <v>-1</v>
      </c>
      <c r="EJ97">
        <v>-1</v>
      </c>
      <c r="EK97">
        <v>-1</v>
      </c>
      <c r="EL97">
        <v>-1</v>
      </c>
      <c r="EN97">
        <v>-1</v>
      </c>
      <c r="EO97">
        <v>-1</v>
      </c>
      <c r="EP97">
        <v>-1</v>
      </c>
      <c r="EQ97">
        <v>-1</v>
      </c>
      <c r="ER97">
        <v>-1</v>
      </c>
      <c r="ES97">
        <v>-1</v>
      </c>
      <c r="EV97">
        <v>-1</v>
      </c>
      <c r="EW97">
        <v>-1</v>
      </c>
      <c r="EX97">
        <v>-1</v>
      </c>
      <c r="EY97">
        <v>-1</v>
      </c>
      <c r="EZ97">
        <v>-1</v>
      </c>
      <c r="FA97">
        <v>-1</v>
      </c>
      <c r="FB97">
        <v>-1</v>
      </c>
      <c r="FC97">
        <v>-1</v>
      </c>
      <c r="FD97">
        <v>-1</v>
      </c>
      <c r="FE97">
        <v>-1</v>
      </c>
      <c r="FF97">
        <v>-1</v>
      </c>
      <c r="FG97">
        <v>-1</v>
      </c>
      <c r="FJ97">
        <v>-1</v>
      </c>
      <c r="FL97">
        <v>-1</v>
      </c>
      <c r="FM97">
        <v>-1</v>
      </c>
      <c r="FN97">
        <v>-1</v>
      </c>
      <c r="FO97">
        <v>0</v>
      </c>
      <c r="FP97">
        <v>0</v>
      </c>
      <c r="FR97">
        <v>0</v>
      </c>
      <c r="FS97">
        <v>-1</v>
      </c>
      <c r="FT97">
        <v>-1</v>
      </c>
      <c r="FU97">
        <v>-1</v>
      </c>
      <c r="FV97">
        <v>-1</v>
      </c>
      <c r="FW97">
        <v>-1</v>
      </c>
      <c r="FZ97">
        <v>0</v>
      </c>
      <c r="GB97">
        <v>-1</v>
      </c>
      <c r="GC97">
        <v>-1</v>
      </c>
      <c r="GD97">
        <v>-1</v>
      </c>
      <c r="GE97">
        <v>-1</v>
      </c>
      <c r="GF97">
        <v>-1</v>
      </c>
      <c r="GG97">
        <v>-1</v>
      </c>
      <c r="GI97">
        <v>-1</v>
      </c>
      <c r="GJ97">
        <v>-1</v>
      </c>
      <c r="GK97">
        <v>-1</v>
      </c>
      <c r="GL97">
        <v>-1</v>
      </c>
      <c r="GM97">
        <v>-1</v>
      </c>
      <c r="GN97">
        <v>-1</v>
      </c>
      <c r="GQ97">
        <v>-1</v>
      </c>
      <c r="GR97">
        <v>-1</v>
      </c>
      <c r="GS97">
        <v>-1</v>
      </c>
      <c r="GT97">
        <v>-1</v>
      </c>
      <c r="GU97">
        <v>0</v>
      </c>
      <c r="GV97">
        <v>-1</v>
      </c>
      <c r="GX97">
        <v>-1</v>
      </c>
      <c r="GY97">
        <v>-1</v>
      </c>
      <c r="GZ97">
        <v>-1</v>
      </c>
      <c r="HA97">
        <v>-1</v>
      </c>
      <c r="HB97">
        <v>-1</v>
      </c>
      <c r="HC97">
        <v>-1</v>
      </c>
      <c r="HE97">
        <v>-1</v>
      </c>
      <c r="HF97">
        <v>-1</v>
      </c>
      <c r="HG97">
        <v>-1</v>
      </c>
      <c r="HH97">
        <v>-1</v>
      </c>
      <c r="HI97">
        <v>0</v>
      </c>
      <c r="HJ97">
        <v>-1</v>
      </c>
      <c r="HM97">
        <v>-1</v>
      </c>
      <c r="HN97" t="s">
        <v>112</v>
      </c>
      <c r="HO97">
        <v>-1</v>
      </c>
      <c r="HP97">
        <v>-1</v>
      </c>
      <c r="HQ97">
        <v>-1</v>
      </c>
      <c r="HR97">
        <v>-1</v>
      </c>
      <c r="HT97">
        <v>-1</v>
      </c>
      <c r="HU97">
        <v>-1</v>
      </c>
      <c r="HV97">
        <v>-1</v>
      </c>
      <c r="HW97">
        <v>-1</v>
      </c>
      <c r="HX97">
        <v>0</v>
      </c>
      <c r="HY97">
        <v>-1</v>
      </c>
    </row>
    <row r="98" spans="1:233" x14ac:dyDescent="0.2">
      <c r="A98" t="s">
        <v>208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112</v>
      </c>
      <c r="K98">
        <v>0</v>
      </c>
      <c r="L98">
        <v>0</v>
      </c>
      <c r="M98">
        <v>0</v>
      </c>
      <c r="N98">
        <v>0</v>
      </c>
      <c r="O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S98" t="s">
        <v>112</v>
      </c>
      <c r="AT98">
        <v>0</v>
      </c>
      <c r="AU98">
        <v>0</v>
      </c>
      <c r="AV98" t="s">
        <v>112</v>
      </c>
      <c r="AW98">
        <v>0</v>
      </c>
      <c r="AX98">
        <v>0</v>
      </c>
      <c r="AY98">
        <v>0</v>
      </c>
      <c r="AZ98">
        <v>0</v>
      </c>
      <c r="BA98" t="s">
        <v>112</v>
      </c>
      <c r="BB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F98">
        <v>0</v>
      </c>
      <c r="CG98" t="s">
        <v>112</v>
      </c>
      <c r="CH98">
        <v>0</v>
      </c>
      <c r="CI98">
        <v>0</v>
      </c>
      <c r="CJ98">
        <v>0</v>
      </c>
      <c r="CK98">
        <v>0</v>
      </c>
      <c r="CL98">
        <v>0</v>
      </c>
      <c r="CU98" t="s">
        <v>112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0.8</v>
      </c>
      <c r="DC98">
        <v>0</v>
      </c>
      <c r="DD98" t="s">
        <v>112</v>
      </c>
      <c r="DE98">
        <v>0</v>
      </c>
      <c r="DF98">
        <v>0</v>
      </c>
      <c r="DG98" t="s">
        <v>112</v>
      </c>
      <c r="DH98" t="s">
        <v>112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Y98">
        <v>0</v>
      </c>
      <c r="DZ98">
        <v>0</v>
      </c>
      <c r="EA98">
        <v>0</v>
      </c>
      <c r="EB98">
        <v>0</v>
      </c>
      <c r="EC98" t="s">
        <v>112</v>
      </c>
      <c r="ED98">
        <v>0</v>
      </c>
      <c r="EG98">
        <v>0</v>
      </c>
      <c r="EH98">
        <v>0</v>
      </c>
      <c r="EI98" t="s">
        <v>112</v>
      </c>
      <c r="EJ98">
        <v>0</v>
      </c>
      <c r="EK98">
        <v>0</v>
      </c>
      <c r="EL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-1</v>
      </c>
      <c r="FG98">
        <v>0</v>
      </c>
      <c r="FJ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Z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I98">
        <v>0</v>
      </c>
      <c r="GJ98" t="s">
        <v>112</v>
      </c>
      <c r="GK98">
        <v>0</v>
      </c>
      <c r="GL98">
        <v>0</v>
      </c>
      <c r="GM98">
        <v>0</v>
      </c>
      <c r="GN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X98">
        <v>0</v>
      </c>
      <c r="GY98">
        <v>0</v>
      </c>
      <c r="GZ98">
        <v>0</v>
      </c>
      <c r="HA98">
        <v>0</v>
      </c>
      <c r="HB98" t="s">
        <v>112</v>
      </c>
      <c r="HC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M98">
        <v>0</v>
      </c>
      <c r="HN98">
        <v>1</v>
      </c>
      <c r="HO98" t="s">
        <v>112</v>
      </c>
      <c r="HP98">
        <v>0</v>
      </c>
      <c r="HQ98">
        <v>0</v>
      </c>
      <c r="HR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</row>
    <row r="99" spans="1:233" x14ac:dyDescent="0.2">
      <c r="A99" t="s">
        <v>209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112</v>
      </c>
      <c r="K99">
        <v>0</v>
      </c>
      <c r="L99" t="s">
        <v>112</v>
      </c>
      <c r="M99">
        <v>0</v>
      </c>
      <c r="N99">
        <v>0</v>
      </c>
      <c r="O99">
        <v>0</v>
      </c>
      <c r="R99">
        <v>0</v>
      </c>
      <c r="S99">
        <v>0</v>
      </c>
      <c r="T99" t="s">
        <v>112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E99">
        <v>0</v>
      </c>
      <c r="AF99">
        <v>0</v>
      </c>
      <c r="AG99" t="s">
        <v>112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S99">
        <v>0</v>
      </c>
      <c r="AT99">
        <v>0</v>
      </c>
      <c r="AU99">
        <v>0</v>
      </c>
      <c r="AV99">
        <v>0</v>
      </c>
      <c r="AW99" t="s">
        <v>112</v>
      </c>
      <c r="AX99">
        <v>0</v>
      </c>
      <c r="AY99">
        <v>0</v>
      </c>
      <c r="AZ99">
        <v>0</v>
      </c>
      <c r="BA99">
        <v>0</v>
      </c>
      <c r="BB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 t="s">
        <v>112</v>
      </c>
      <c r="BP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-1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0.8</v>
      </c>
      <c r="DC99">
        <v>0</v>
      </c>
      <c r="DD99">
        <v>0</v>
      </c>
      <c r="DE99">
        <v>0</v>
      </c>
      <c r="DF99">
        <v>0</v>
      </c>
      <c r="DG99" t="s">
        <v>112</v>
      </c>
      <c r="DH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R99">
        <v>0</v>
      </c>
      <c r="DS99">
        <v>0</v>
      </c>
      <c r="DT99">
        <v>-1</v>
      </c>
      <c r="DU99">
        <v>0</v>
      </c>
      <c r="DV99">
        <v>0</v>
      </c>
      <c r="DW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V99">
        <v>0.5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J99">
        <v>0</v>
      </c>
      <c r="FL99">
        <v>0</v>
      </c>
      <c r="FM99" t="s">
        <v>112</v>
      </c>
      <c r="FN99">
        <v>0</v>
      </c>
      <c r="FO99">
        <v>0</v>
      </c>
      <c r="FP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Z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</row>
    <row r="100" spans="1:233" x14ac:dyDescent="0.2">
      <c r="A100" t="s">
        <v>210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112</v>
      </c>
      <c r="K100">
        <v>0</v>
      </c>
      <c r="L100">
        <v>0</v>
      </c>
      <c r="M100" t="s">
        <v>112</v>
      </c>
      <c r="N100">
        <v>0</v>
      </c>
      <c r="O100">
        <v>0</v>
      </c>
      <c r="R100">
        <v>0</v>
      </c>
      <c r="S100">
        <v>0</v>
      </c>
      <c r="T100">
        <v>0</v>
      </c>
      <c r="U100">
        <v>0</v>
      </c>
      <c r="V100" t="s">
        <v>112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112</v>
      </c>
      <c r="AK100">
        <v>0</v>
      </c>
      <c r="AL100">
        <v>0</v>
      </c>
      <c r="AM100">
        <v>0</v>
      </c>
      <c r="AN100">
        <v>0</v>
      </c>
      <c r="AO100">
        <v>0</v>
      </c>
      <c r="AP100" t="s">
        <v>112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F100">
        <v>0</v>
      </c>
      <c r="CG100">
        <v>0</v>
      </c>
      <c r="CH100">
        <v>0</v>
      </c>
      <c r="CI100">
        <v>0</v>
      </c>
      <c r="CJ100" t="s">
        <v>112</v>
      </c>
      <c r="CK100">
        <v>0</v>
      </c>
      <c r="CL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0.8</v>
      </c>
      <c r="DC100">
        <v>0</v>
      </c>
      <c r="DD100">
        <v>0</v>
      </c>
      <c r="DE100">
        <v>0</v>
      </c>
      <c r="DF100">
        <v>0</v>
      </c>
      <c r="DG100" t="s">
        <v>112</v>
      </c>
      <c r="DH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V100">
        <v>0.5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J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R100">
        <v>0</v>
      </c>
      <c r="FS100">
        <v>0</v>
      </c>
      <c r="FT100">
        <v>1</v>
      </c>
      <c r="FU100">
        <v>0</v>
      </c>
      <c r="FV100">
        <v>0</v>
      </c>
      <c r="FW100">
        <v>0</v>
      </c>
      <c r="FZ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Q100">
        <v>0</v>
      </c>
      <c r="GR100" t="s">
        <v>112</v>
      </c>
      <c r="GS100">
        <v>0</v>
      </c>
      <c r="GT100">
        <v>0</v>
      </c>
      <c r="GU100">
        <v>0</v>
      </c>
      <c r="GV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</row>
    <row r="101" spans="1:233" x14ac:dyDescent="0.2">
      <c r="A101" t="s">
        <v>211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112</v>
      </c>
      <c r="K101">
        <v>0</v>
      </c>
      <c r="L101">
        <v>0</v>
      </c>
      <c r="M101">
        <v>0</v>
      </c>
      <c r="N101">
        <v>0</v>
      </c>
      <c r="O101">
        <v>0</v>
      </c>
      <c r="R101">
        <v>0</v>
      </c>
      <c r="S101">
        <v>0</v>
      </c>
      <c r="T101">
        <v>0</v>
      </c>
      <c r="U101">
        <v>0</v>
      </c>
      <c r="V101" t="s">
        <v>112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F101">
        <v>0</v>
      </c>
      <c r="CG101" t="s">
        <v>112</v>
      </c>
      <c r="CH101">
        <v>0</v>
      </c>
      <c r="CI101">
        <v>0</v>
      </c>
      <c r="CJ101">
        <v>0</v>
      </c>
      <c r="CK101">
        <v>0</v>
      </c>
      <c r="CL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0.8</v>
      </c>
      <c r="DC101">
        <v>0</v>
      </c>
      <c r="DD101">
        <v>0</v>
      </c>
      <c r="DE101">
        <v>0</v>
      </c>
      <c r="DF101">
        <v>0</v>
      </c>
      <c r="DG101" t="s">
        <v>112</v>
      </c>
      <c r="DH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Y101">
        <v>0</v>
      </c>
      <c r="DZ101">
        <v>0</v>
      </c>
      <c r="EA101">
        <v>0</v>
      </c>
      <c r="EB101">
        <v>0</v>
      </c>
      <c r="EC101" t="s">
        <v>112</v>
      </c>
      <c r="ED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V101">
        <v>0.8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0.8</v>
      </c>
      <c r="FG101">
        <v>0</v>
      </c>
      <c r="FJ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R101">
        <v>0</v>
      </c>
      <c r="FS101">
        <v>0</v>
      </c>
      <c r="FT101">
        <v>1</v>
      </c>
      <c r="FU101">
        <v>0</v>
      </c>
      <c r="FV101">
        <v>0</v>
      </c>
      <c r="FW101">
        <v>0</v>
      </c>
      <c r="FZ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</row>
    <row r="102" spans="1:233" x14ac:dyDescent="0.2">
      <c r="A102" t="s">
        <v>212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E102">
        <v>0</v>
      </c>
      <c r="AF102">
        <v>0</v>
      </c>
      <c r="AG102">
        <v>0.8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S102">
        <v>-0.5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-0.5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0.8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0.8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Y102">
        <v>0</v>
      </c>
      <c r="DZ102">
        <v>0</v>
      </c>
      <c r="EA102">
        <v>0</v>
      </c>
      <c r="EB102">
        <v>0</v>
      </c>
      <c r="EC102" t="s">
        <v>112</v>
      </c>
      <c r="ED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V102">
        <v>-1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J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Z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M102">
        <v>0</v>
      </c>
      <c r="HN102">
        <v>-0.5</v>
      </c>
      <c r="HO102">
        <v>0</v>
      </c>
      <c r="HP102">
        <v>0</v>
      </c>
      <c r="HQ102">
        <v>0</v>
      </c>
      <c r="HR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</row>
    <row r="103" spans="1:233" x14ac:dyDescent="0.2">
      <c r="A103" t="s">
        <v>213</v>
      </c>
      <c r="C103">
        <v>0</v>
      </c>
      <c r="D103">
        <v>0</v>
      </c>
      <c r="E103">
        <v>0</v>
      </c>
      <c r="F103">
        <v>0</v>
      </c>
      <c r="G103" t="s">
        <v>112</v>
      </c>
      <c r="H103">
        <v>0</v>
      </c>
      <c r="I103">
        <v>0</v>
      </c>
      <c r="J103" t="s">
        <v>112</v>
      </c>
      <c r="K103" t="s">
        <v>112</v>
      </c>
      <c r="L103">
        <v>0</v>
      </c>
      <c r="M103">
        <v>0</v>
      </c>
      <c r="N103">
        <v>0</v>
      </c>
      <c r="O103">
        <v>0</v>
      </c>
      <c r="R103" t="s">
        <v>112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E103">
        <v>0</v>
      </c>
      <c r="AF103">
        <v>0</v>
      </c>
      <c r="AG103">
        <v>0</v>
      </c>
      <c r="AH103" t="s">
        <v>112</v>
      </c>
      <c r="AI103">
        <v>0</v>
      </c>
      <c r="AJ103" t="s">
        <v>112</v>
      </c>
      <c r="AK103" t="s">
        <v>112</v>
      </c>
      <c r="AL103" t="s">
        <v>112</v>
      </c>
      <c r="AM103">
        <v>0</v>
      </c>
      <c r="AN103" t="s">
        <v>112</v>
      </c>
      <c r="AO103">
        <v>0</v>
      </c>
      <c r="AP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112</v>
      </c>
      <c r="AY103">
        <v>0</v>
      </c>
      <c r="AZ103" t="s">
        <v>112</v>
      </c>
      <c r="BA103">
        <v>0</v>
      </c>
      <c r="BB103">
        <v>0</v>
      </c>
      <c r="BE103">
        <v>0</v>
      </c>
      <c r="BF103">
        <v>0</v>
      </c>
      <c r="BG103" t="s">
        <v>112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F103">
        <v>0</v>
      </c>
      <c r="CG103">
        <v>0</v>
      </c>
      <c r="CH103">
        <v>0</v>
      </c>
      <c r="CI103" t="s">
        <v>112</v>
      </c>
      <c r="CJ103" t="s">
        <v>112</v>
      </c>
      <c r="CK103" t="s">
        <v>112</v>
      </c>
      <c r="CL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0.8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G103">
        <v>0</v>
      </c>
      <c r="EH103">
        <v>0</v>
      </c>
      <c r="EI103">
        <v>0</v>
      </c>
      <c r="EJ103">
        <v>0</v>
      </c>
      <c r="EK103" t="s">
        <v>112</v>
      </c>
      <c r="EL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V103">
        <v>0.5</v>
      </c>
      <c r="EW103">
        <v>0</v>
      </c>
      <c r="EX103">
        <v>0</v>
      </c>
      <c r="EY103">
        <v>0</v>
      </c>
      <c r="EZ103">
        <v>0</v>
      </c>
      <c r="FA103" t="s">
        <v>112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J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Z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I103">
        <v>0</v>
      </c>
      <c r="GJ103">
        <v>0</v>
      </c>
      <c r="GK103">
        <v>0</v>
      </c>
      <c r="GL103">
        <v>0</v>
      </c>
      <c r="GM103" t="s">
        <v>112</v>
      </c>
      <c r="GN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M103">
        <v>0</v>
      </c>
      <c r="HN103" t="s">
        <v>112</v>
      </c>
      <c r="HO103">
        <v>0</v>
      </c>
      <c r="HP103">
        <v>0</v>
      </c>
      <c r="HQ103">
        <v>0</v>
      </c>
      <c r="HR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</row>
    <row r="104" spans="1:233" x14ac:dyDescent="0.2">
      <c r="A104" t="s">
        <v>214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-1</v>
      </c>
      <c r="J104" t="s">
        <v>112</v>
      </c>
      <c r="K104">
        <v>0</v>
      </c>
      <c r="L104">
        <v>0</v>
      </c>
      <c r="M104">
        <v>0</v>
      </c>
      <c r="N104">
        <v>0</v>
      </c>
      <c r="O104">
        <v>0</v>
      </c>
      <c r="R104">
        <v>0</v>
      </c>
      <c r="S104">
        <v>0</v>
      </c>
      <c r="T104">
        <v>0</v>
      </c>
      <c r="U104">
        <v>0</v>
      </c>
      <c r="V104" t="s">
        <v>112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E104">
        <v>0</v>
      </c>
      <c r="AF104">
        <v>0</v>
      </c>
      <c r="AG104">
        <v>0</v>
      </c>
      <c r="AH104" t="s">
        <v>112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 t="s">
        <v>112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0.8</v>
      </c>
      <c r="DC104">
        <v>0</v>
      </c>
      <c r="DD104">
        <v>0</v>
      </c>
      <c r="DE104">
        <v>0</v>
      </c>
      <c r="DF104">
        <v>0</v>
      </c>
      <c r="DG104" t="s">
        <v>112</v>
      </c>
      <c r="DH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V104">
        <v>-1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J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R104">
        <v>0</v>
      </c>
      <c r="FS104">
        <v>0</v>
      </c>
      <c r="FT104">
        <v>1</v>
      </c>
      <c r="FU104">
        <v>0</v>
      </c>
      <c r="FV104">
        <v>0</v>
      </c>
      <c r="FW104">
        <v>0</v>
      </c>
      <c r="FZ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X104" t="s">
        <v>112</v>
      </c>
      <c r="GY104">
        <v>0</v>
      </c>
      <c r="GZ104">
        <v>0</v>
      </c>
      <c r="HA104">
        <v>0</v>
      </c>
      <c r="HB104">
        <v>0</v>
      </c>
      <c r="HC104">
        <v>0</v>
      </c>
      <c r="HE104" t="s">
        <v>112</v>
      </c>
      <c r="HF104">
        <v>0</v>
      </c>
      <c r="HG104">
        <v>0</v>
      </c>
      <c r="HH104">
        <v>0</v>
      </c>
      <c r="HI104">
        <v>0</v>
      </c>
      <c r="HJ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</row>
    <row r="105" spans="1:233" x14ac:dyDescent="0.2">
      <c r="A105" t="s">
        <v>215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112</v>
      </c>
      <c r="K105">
        <v>0</v>
      </c>
      <c r="L105">
        <v>0</v>
      </c>
      <c r="M105">
        <v>0</v>
      </c>
      <c r="N105">
        <v>0</v>
      </c>
      <c r="O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112</v>
      </c>
      <c r="BO105">
        <v>0</v>
      </c>
      <c r="BP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-1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0.8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J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Z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Q105">
        <v>0</v>
      </c>
      <c r="GR105">
        <v>0</v>
      </c>
      <c r="GS105" t="s">
        <v>112</v>
      </c>
      <c r="GT105">
        <v>0</v>
      </c>
      <c r="GU105">
        <v>0</v>
      </c>
      <c r="GV105">
        <v>0</v>
      </c>
      <c r="GX105">
        <v>-0.5</v>
      </c>
      <c r="GY105">
        <v>0</v>
      </c>
      <c r="GZ105">
        <v>0</v>
      </c>
      <c r="HA105">
        <v>0</v>
      </c>
      <c r="HB105">
        <v>0</v>
      </c>
      <c r="HC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T105">
        <v>0</v>
      </c>
      <c r="HU105">
        <v>0</v>
      </c>
      <c r="HV105">
        <v>0</v>
      </c>
      <c r="HW105">
        <v>0</v>
      </c>
      <c r="HX105" t="s">
        <v>112</v>
      </c>
      <c r="HY105">
        <v>0</v>
      </c>
    </row>
    <row r="106" spans="1:233" x14ac:dyDescent="0.2">
      <c r="A106" t="s">
        <v>216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-0.5</v>
      </c>
      <c r="J106" t="s">
        <v>112</v>
      </c>
      <c r="K106">
        <v>0</v>
      </c>
      <c r="L106">
        <v>0</v>
      </c>
      <c r="M106">
        <v>0</v>
      </c>
      <c r="N106">
        <v>0</v>
      </c>
      <c r="O106">
        <v>0</v>
      </c>
      <c r="R106">
        <v>0</v>
      </c>
      <c r="S106">
        <v>0</v>
      </c>
      <c r="T106" t="s">
        <v>112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-0.5</v>
      </c>
      <c r="CL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0.8</v>
      </c>
      <c r="DC106">
        <v>0</v>
      </c>
      <c r="DD106">
        <v>0</v>
      </c>
      <c r="DE106">
        <v>0</v>
      </c>
      <c r="DF106">
        <v>0</v>
      </c>
      <c r="DG106" t="s">
        <v>112</v>
      </c>
      <c r="DH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R106">
        <v>0</v>
      </c>
      <c r="DS106">
        <v>0</v>
      </c>
      <c r="DT106">
        <v>0</v>
      </c>
      <c r="DU106">
        <v>-1</v>
      </c>
      <c r="DV106">
        <v>0</v>
      </c>
      <c r="DW106">
        <v>0</v>
      </c>
      <c r="DY106">
        <v>0</v>
      </c>
      <c r="DZ106">
        <v>0</v>
      </c>
      <c r="EA106">
        <v>0</v>
      </c>
      <c r="EB106" t="s">
        <v>112</v>
      </c>
      <c r="EC106">
        <v>0</v>
      </c>
      <c r="ED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 t="s">
        <v>112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J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Z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</row>
    <row r="107" spans="1:233" x14ac:dyDescent="0.2">
      <c r="A107" t="s">
        <v>217</v>
      </c>
      <c r="C107">
        <v>0</v>
      </c>
      <c r="D107">
        <v>0.8</v>
      </c>
      <c r="E107">
        <v>0.8</v>
      </c>
      <c r="F107">
        <v>0.8</v>
      </c>
      <c r="G107">
        <v>0.8</v>
      </c>
      <c r="H107">
        <v>0.8</v>
      </c>
      <c r="I107">
        <v>1</v>
      </c>
      <c r="J107">
        <v>0</v>
      </c>
      <c r="K107">
        <v>1</v>
      </c>
      <c r="L107">
        <v>0.8</v>
      </c>
      <c r="M107">
        <v>1</v>
      </c>
      <c r="N107">
        <v>1</v>
      </c>
      <c r="O107">
        <v>0.8</v>
      </c>
      <c r="R107">
        <v>0.8</v>
      </c>
      <c r="S107">
        <v>0.8</v>
      </c>
      <c r="T107" t="s">
        <v>112</v>
      </c>
      <c r="U107">
        <v>0.8</v>
      </c>
      <c r="V107">
        <v>0.8</v>
      </c>
      <c r="W107">
        <v>0.8</v>
      </c>
      <c r="X107">
        <v>0.8</v>
      </c>
      <c r="Y107">
        <v>0.8</v>
      </c>
      <c r="Z107">
        <v>0.8</v>
      </c>
      <c r="AA107">
        <v>0.8</v>
      </c>
      <c r="AB107">
        <v>0.8</v>
      </c>
      <c r="AE107">
        <v>0.8</v>
      </c>
      <c r="AF107">
        <v>0.8</v>
      </c>
      <c r="AG107">
        <v>0.8</v>
      </c>
      <c r="AH107">
        <v>0.8</v>
      </c>
      <c r="AI107">
        <v>0.8</v>
      </c>
      <c r="AJ107">
        <v>1</v>
      </c>
      <c r="AK107">
        <v>1</v>
      </c>
      <c r="AL107">
        <v>1</v>
      </c>
      <c r="AM107">
        <v>0.8</v>
      </c>
      <c r="AN107">
        <v>0.8</v>
      </c>
      <c r="AO107">
        <v>0.8</v>
      </c>
      <c r="AP107">
        <v>0.8</v>
      </c>
      <c r="AS107">
        <v>0.8</v>
      </c>
      <c r="AT107">
        <v>0.8</v>
      </c>
      <c r="AU107">
        <v>0.8</v>
      </c>
      <c r="AV107">
        <v>0.8</v>
      </c>
      <c r="AW107">
        <v>0.8</v>
      </c>
      <c r="AX107">
        <v>0.8</v>
      </c>
      <c r="AY107">
        <v>0.8</v>
      </c>
      <c r="AZ107">
        <v>0.8</v>
      </c>
      <c r="BA107">
        <v>0.8</v>
      </c>
      <c r="BB107">
        <v>0.8</v>
      </c>
      <c r="BE107">
        <v>0.8</v>
      </c>
      <c r="BF107">
        <v>0.8</v>
      </c>
      <c r="BG107">
        <v>0.8</v>
      </c>
      <c r="BH107">
        <v>0.8</v>
      </c>
      <c r="BI107">
        <v>1</v>
      </c>
      <c r="BJ107">
        <v>0.8</v>
      </c>
      <c r="BK107">
        <v>0.8</v>
      </c>
      <c r="BL107">
        <v>0.8</v>
      </c>
      <c r="BM107">
        <v>0.8</v>
      </c>
      <c r="BN107">
        <v>0.8</v>
      </c>
      <c r="BO107">
        <v>0.8</v>
      </c>
      <c r="BP107">
        <v>0.8</v>
      </c>
      <c r="BS107">
        <v>1</v>
      </c>
      <c r="BT107">
        <v>0.8</v>
      </c>
      <c r="BU107">
        <v>1</v>
      </c>
      <c r="BV107">
        <v>0.8</v>
      </c>
      <c r="BW107">
        <v>0.8</v>
      </c>
      <c r="BX107">
        <v>0.8</v>
      </c>
      <c r="BY107">
        <v>0.8</v>
      </c>
      <c r="BZ107">
        <v>0.8</v>
      </c>
      <c r="CA107">
        <v>0.8</v>
      </c>
      <c r="CB107">
        <v>0.8</v>
      </c>
      <c r="CC107">
        <v>0.8</v>
      </c>
      <c r="CF107">
        <v>0.8</v>
      </c>
      <c r="CG107">
        <v>0.8</v>
      </c>
      <c r="CH107">
        <v>0.8</v>
      </c>
      <c r="CI107">
        <v>0.8</v>
      </c>
      <c r="CJ107">
        <v>0.8</v>
      </c>
      <c r="CK107">
        <v>0.8</v>
      </c>
      <c r="CL107">
        <v>0</v>
      </c>
      <c r="CU107">
        <v>0.8</v>
      </c>
      <c r="CV107">
        <v>0.8</v>
      </c>
      <c r="CW107">
        <v>0.8</v>
      </c>
      <c r="CX107">
        <v>0.8</v>
      </c>
      <c r="CY107">
        <v>0.8</v>
      </c>
      <c r="CZ107">
        <v>0.8</v>
      </c>
      <c r="DA107">
        <v>0.8</v>
      </c>
      <c r="DC107">
        <v>0.8</v>
      </c>
      <c r="DD107">
        <v>0.8</v>
      </c>
      <c r="DE107">
        <v>1</v>
      </c>
      <c r="DF107">
        <v>0.8</v>
      </c>
      <c r="DG107">
        <v>0.8</v>
      </c>
      <c r="DH107">
        <v>0.8</v>
      </c>
      <c r="DJ107">
        <v>0.8</v>
      </c>
      <c r="DK107">
        <v>1</v>
      </c>
      <c r="DL107">
        <v>0.8</v>
      </c>
      <c r="DM107">
        <v>0.8</v>
      </c>
      <c r="DN107">
        <v>0.8</v>
      </c>
      <c r="DO107">
        <v>1</v>
      </c>
      <c r="DR107">
        <v>0.8</v>
      </c>
      <c r="DS107">
        <v>0.8</v>
      </c>
      <c r="DT107">
        <v>0.8</v>
      </c>
      <c r="DU107">
        <v>0.8</v>
      </c>
      <c r="DV107">
        <v>0.8</v>
      </c>
      <c r="DW107">
        <v>0.8</v>
      </c>
      <c r="DY107">
        <v>0.8</v>
      </c>
      <c r="DZ107">
        <v>0.8</v>
      </c>
      <c r="EA107">
        <v>0.8</v>
      </c>
      <c r="EB107" t="s">
        <v>112</v>
      </c>
      <c r="EC107">
        <v>0.8</v>
      </c>
      <c r="ED107">
        <v>0.8</v>
      </c>
      <c r="EG107">
        <v>0.8</v>
      </c>
      <c r="EH107">
        <v>0.8</v>
      </c>
      <c r="EI107">
        <v>1</v>
      </c>
      <c r="EJ107">
        <v>0.8</v>
      </c>
      <c r="EK107">
        <v>0.8</v>
      </c>
      <c r="EL107" t="s">
        <v>112</v>
      </c>
      <c r="EN107">
        <v>0.8</v>
      </c>
      <c r="EO107">
        <v>0.8</v>
      </c>
      <c r="EP107">
        <v>0.8</v>
      </c>
      <c r="EQ107">
        <v>1</v>
      </c>
      <c r="ER107">
        <v>0.8</v>
      </c>
      <c r="ES107">
        <v>0.8</v>
      </c>
      <c r="EV107">
        <v>0.8</v>
      </c>
      <c r="EW107">
        <v>0.8</v>
      </c>
      <c r="EX107">
        <v>0.8</v>
      </c>
      <c r="EY107">
        <v>0.8</v>
      </c>
      <c r="EZ107">
        <v>0.8</v>
      </c>
      <c r="FA107">
        <v>0.8</v>
      </c>
      <c r="FB107">
        <v>0.8</v>
      </c>
      <c r="FC107">
        <v>0.8</v>
      </c>
      <c r="FD107">
        <v>0.8</v>
      </c>
      <c r="FE107">
        <v>0.8</v>
      </c>
      <c r="FF107">
        <v>0.8</v>
      </c>
      <c r="FG107">
        <v>0.8</v>
      </c>
      <c r="FJ107">
        <v>0.8</v>
      </c>
      <c r="FL107">
        <v>0.8</v>
      </c>
      <c r="FM107">
        <v>0.8</v>
      </c>
      <c r="FN107">
        <v>0.8</v>
      </c>
      <c r="FO107">
        <v>0.8</v>
      </c>
      <c r="FP107">
        <v>0.8</v>
      </c>
      <c r="FR107">
        <v>0.8</v>
      </c>
      <c r="FS107">
        <v>0.8</v>
      </c>
      <c r="FT107">
        <v>0.8</v>
      </c>
      <c r="FU107">
        <v>0.8</v>
      </c>
      <c r="FV107">
        <v>0.8</v>
      </c>
      <c r="FW107" t="s">
        <v>112</v>
      </c>
      <c r="FZ107">
        <v>0.8</v>
      </c>
      <c r="GB107">
        <v>0.8</v>
      </c>
      <c r="GC107">
        <v>0.8</v>
      </c>
      <c r="GD107">
        <v>0.8</v>
      </c>
      <c r="GE107">
        <v>0.8</v>
      </c>
      <c r="GF107">
        <v>0.8</v>
      </c>
      <c r="GG107">
        <v>0.8</v>
      </c>
      <c r="GI107">
        <v>0.8</v>
      </c>
      <c r="GJ107">
        <v>0.8</v>
      </c>
      <c r="GK107">
        <v>0.8</v>
      </c>
      <c r="GL107">
        <v>0.8</v>
      </c>
      <c r="GM107">
        <v>0.8</v>
      </c>
      <c r="GN107">
        <v>0.8</v>
      </c>
      <c r="GQ107">
        <v>0.8</v>
      </c>
      <c r="GR107">
        <v>0.8</v>
      </c>
      <c r="GS107">
        <v>0.8</v>
      </c>
      <c r="GT107">
        <v>0.8</v>
      </c>
      <c r="GU107">
        <v>0.8</v>
      </c>
      <c r="GV107">
        <v>0.8</v>
      </c>
      <c r="GX107">
        <v>0.8</v>
      </c>
      <c r="GY107">
        <v>0.8</v>
      </c>
      <c r="GZ107">
        <v>0.8</v>
      </c>
      <c r="HA107">
        <v>0.8</v>
      </c>
      <c r="HB107">
        <v>0.8</v>
      </c>
      <c r="HC107">
        <v>0.8</v>
      </c>
      <c r="HE107">
        <v>0</v>
      </c>
      <c r="HF107">
        <v>0.8</v>
      </c>
      <c r="HG107">
        <v>0.8</v>
      </c>
      <c r="HH107">
        <v>0.8</v>
      </c>
      <c r="HI107">
        <v>0.8</v>
      </c>
      <c r="HJ107">
        <v>0.8</v>
      </c>
      <c r="HM107">
        <v>0.8</v>
      </c>
      <c r="HN107">
        <v>0.8</v>
      </c>
      <c r="HO107">
        <v>0.8</v>
      </c>
      <c r="HP107">
        <v>0.8</v>
      </c>
      <c r="HQ107">
        <v>0.8</v>
      </c>
      <c r="HR107">
        <v>0.8</v>
      </c>
      <c r="HT107">
        <v>0.8</v>
      </c>
      <c r="HU107">
        <v>0.8</v>
      </c>
      <c r="HV107">
        <v>0.8</v>
      </c>
      <c r="HW107">
        <v>0.8</v>
      </c>
      <c r="HX107">
        <v>0.8</v>
      </c>
      <c r="HY107">
        <v>0.8</v>
      </c>
    </row>
    <row r="108" spans="1:233" x14ac:dyDescent="0.2">
      <c r="A108" t="s">
        <v>218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R108">
        <v>0</v>
      </c>
      <c r="S108">
        <v>0</v>
      </c>
      <c r="T108" t="s">
        <v>112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E108">
        <v>0</v>
      </c>
      <c r="BF108">
        <v>0</v>
      </c>
      <c r="BG108">
        <v>0</v>
      </c>
      <c r="BH108">
        <v>0</v>
      </c>
      <c r="BI108">
        <v>0.8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S108">
        <v>0</v>
      </c>
      <c r="BT108">
        <v>0.8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0.8</v>
      </c>
      <c r="CL108">
        <v>0.8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0.8</v>
      </c>
      <c r="DC108">
        <v>0</v>
      </c>
      <c r="DD108">
        <v>0</v>
      </c>
      <c r="DE108">
        <v>0.8</v>
      </c>
      <c r="DF108">
        <v>0</v>
      </c>
      <c r="DG108">
        <v>0</v>
      </c>
      <c r="DH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Y108">
        <v>0</v>
      </c>
      <c r="DZ108">
        <v>0</v>
      </c>
      <c r="EA108">
        <v>0</v>
      </c>
      <c r="EB108" t="s">
        <v>112</v>
      </c>
      <c r="EC108">
        <v>0</v>
      </c>
      <c r="ED108">
        <v>0</v>
      </c>
      <c r="EG108">
        <v>0</v>
      </c>
      <c r="EH108">
        <v>0</v>
      </c>
      <c r="EI108">
        <v>1</v>
      </c>
      <c r="EJ108">
        <v>0</v>
      </c>
      <c r="EK108">
        <v>0</v>
      </c>
      <c r="EL108" t="s">
        <v>112</v>
      </c>
      <c r="EN108">
        <v>0</v>
      </c>
      <c r="EO108">
        <v>0</v>
      </c>
      <c r="EP108">
        <v>0</v>
      </c>
      <c r="EQ108">
        <v>0.8</v>
      </c>
      <c r="ER108">
        <v>0</v>
      </c>
      <c r="ES108">
        <v>0</v>
      </c>
      <c r="EV108">
        <v>0</v>
      </c>
      <c r="EW108">
        <v>0.8</v>
      </c>
      <c r="EX108">
        <v>0</v>
      </c>
      <c r="EY108">
        <v>0</v>
      </c>
      <c r="EZ108">
        <v>0</v>
      </c>
      <c r="FA108">
        <v>0</v>
      </c>
      <c r="FB108">
        <v>0.8</v>
      </c>
      <c r="FC108">
        <v>0</v>
      </c>
      <c r="FD108">
        <v>0</v>
      </c>
      <c r="FE108">
        <v>0</v>
      </c>
      <c r="FF108">
        <v>0.8</v>
      </c>
      <c r="FG108">
        <v>0</v>
      </c>
      <c r="FJ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Z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Q108">
        <v>0</v>
      </c>
      <c r="GR108">
        <v>0</v>
      </c>
      <c r="GS108">
        <v>0</v>
      </c>
      <c r="GT108">
        <v>0.8</v>
      </c>
      <c r="GU108">
        <v>0</v>
      </c>
      <c r="GV108">
        <v>0</v>
      </c>
      <c r="GX108">
        <v>0.8</v>
      </c>
      <c r="GY108">
        <v>0</v>
      </c>
      <c r="GZ108">
        <v>0</v>
      </c>
      <c r="HA108">
        <v>0</v>
      </c>
      <c r="HB108">
        <v>0</v>
      </c>
      <c r="HC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T108">
        <v>0</v>
      </c>
      <c r="HU108">
        <v>0.8</v>
      </c>
      <c r="HV108">
        <v>0</v>
      </c>
      <c r="HW108">
        <v>0</v>
      </c>
      <c r="HX108">
        <v>0</v>
      </c>
      <c r="HY108">
        <v>0</v>
      </c>
    </row>
    <row r="109" spans="1:233" x14ac:dyDescent="0.2">
      <c r="A109" t="s">
        <v>219</v>
      </c>
      <c r="C109" t="s">
        <v>112</v>
      </c>
      <c r="D109" t="s">
        <v>112</v>
      </c>
      <c r="E109" t="s">
        <v>112</v>
      </c>
      <c r="F109" t="s">
        <v>112</v>
      </c>
      <c r="G109" t="s">
        <v>112</v>
      </c>
      <c r="H109">
        <v>0</v>
      </c>
      <c r="I109" t="s">
        <v>112</v>
      </c>
      <c r="J109" t="s">
        <v>112</v>
      </c>
      <c r="K109">
        <v>0</v>
      </c>
      <c r="L109">
        <v>0</v>
      </c>
      <c r="M109" t="s">
        <v>112</v>
      </c>
      <c r="N109">
        <v>0</v>
      </c>
      <c r="O109">
        <v>0</v>
      </c>
      <c r="R109">
        <v>0</v>
      </c>
      <c r="S109" t="s">
        <v>112</v>
      </c>
      <c r="T109" t="s">
        <v>112</v>
      </c>
      <c r="U109">
        <v>0</v>
      </c>
      <c r="V109" t="s">
        <v>112</v>
      </c>
      <c r="W109">
        <v>0</v>
      </c>
      <c r="X109" t="s">
        <v>112</v>
      </c>
      <c r="Y109" t="s">
        <v>112</v>
      </c>
      <c r="Z109">
        <v>0</v>
      </c>
      <c r="AA109">
        <v>0</v>
      </c>
      <c r="AB109" t="s">
        <v>112</v>
      </c>
      <c r="AE109" t="s">
        <v>112</v>
      </c>
      <c r="AF109" t="s">
        <v>112</v>
      </c>
      <c r="AG109">
        <v>0</v>
      </c>
      <c r="AH109">
        <v>-0.5</v>
      </c>
      <c r="AI109" t="s">
        <v>112</v>
      </c>
      <c r="AJ109">
        <v>0</v>
      </c>
      <c r="AK109">
        <v>0</v>
      </c>
      <c r="AL109">
        <v>0</v>
      </c>
      <c r="AM109">
        <v>0</v>
      </c>
      <c r="AN109">
        <v>0</v>
      </c>
      <c r="AO109" t="s">
        <v>112</v>
      </c>
      <c r="AP109" t="s">
        <v>112</v>
      </c>
      <c r="AS109" t="s">
        <v>112</v>
      </c>
      <c r="AT109" t="s">
        <v>112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 t="s">
        <v>112</v>
      </c>
      <c r="BB109">
        <v>0</v>
      </c>
      <c r="BE109">
        <v>0</v>
      </c>
      <c r="BF109">
        <v>0</v>
      </c>
      <c r="BG109">
        <v>0</v>
      </c>
      <c r="BH109" t="s">
        <v>112</v>
      </c>
      <c r="BI109" t="s">
        <v>112</v>
      </c>
      <c r="BJ109" t="s">
        <v>112</v>
      </c>
      <c r="BK109">
        <v>0</v>
      </c>
      <c r="BL109">
        <v>0</v>
      </c>
      <c r="BM109" t="s">
        <v>112</v>
      </c>
      <c r="BN109" t="s">
        <v>112</v>
      </c>
      <c r="BO109">
        <v>0</v>
      </c>
      <c r="BP109">
        <v>0</v>
      </c>
      <c r="BS109">
        <v>0</v>
      </c>
      <c r="BT109">
        <v>0</v>
      </c>
      <c r="BU109">
        <v>0</v>
      </c>
      <c r="BV109">
        <v>0</v>
      </c>
      <c r="BW109" t="s">
        <v>112</v>
      </c>
      <c r="BX109">
        <v>0</v>
      </c>
      <c r="BY109" t="s">
        <v>112</v>
      </c>
      <c r="BZ109" t="s">
        <v>112</v>
      </c>
      <c r="CA109" t="s">
        <v>112</v>
      </c>
      <c r="CB109">
        <v>0</v>
      </c>
      <c r="CC109">
        <v>0</v>
      </c>
      <c r="CF109">
        <v>0</v>
      </c>
      <c r="CG109">
        <v>0</v>
      </c>
      <c r="CH109" t="s">
        <v>112</v>
      </c>
      <c r="CI109">
        <v>0</v>
      </c>
      <c r="CJ109">
        <v>0</v>
      </c>
      <c r="CK109">
        <v>0</v>
      </c>
      <c r="CL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0.8</v>
      </c>
      <c r="DC109">
        <v>0</v>
      </c>
      <c r="DD109">
        <v>0</v>
      </c>
      <c r="DE109" t="s">
        <v>112</v>
      </c>
      <c r="DF109">
        <v>0</v>
      </c>
      <c r="DG109">
        <v>0</v>
      </c>
      <c r="DH109" t="s">
        <v>112</v>
      </c>
      <c r="DJ109">
        <v>0</v>
      </c>
      <c r="DK109" t="s">
        <v>112</v>
      </c>
      <c r="DL109" t="s">
        <v>112</v>
      </c>
      <c r="DM109" t="s">
        <v>112</v>
      </c>
      <c r="DN109">
        <v>0</v>
      </c>
      <c r="DO109">
        <v>0</v>
      </c>
      <c r="DR109" t="s">
        <v>112</v>
      </c>
      <c r="DS109" t="s">
        <v>112</v>
      </c>
      <c r="DT109">
        <v>0</v>
      </c>
      <c r="DU109">
        <v>0</v>
      </c>
      <c r="DV109">
        <v>0</v>
      </c>
      <c r="DW109">
        <v>0</v>
      </c>
      <c r="DY109">
        <v>0</v>
      </c>
      <c r="DZ109">
        <v>0</v>
      </c>
      <c r="EA109" t="s">
        <v>112</v>
      </c>
      <c r="EB109" t="s">
        <v>112</v>
      </c>
      <c r="EC109" t="s">
        <v>112</v>
      </c>
      <c r="ED109" t="s">
        <v>112</v>
      </c>
      <c r="EG109" t="s">
        <v>112</v>
      </c>
      <c r="EH109" t="s">
        <v>112</v>
      </c>
      <c r="EI109" t="s">
        <v>112</v>
      </c>
      <c r="EJ109" t="s">
        <v>112</v>
      </c>
      <c r="EK109" t="s">
        <v>112</v>
      </c>
      <c r="EL109" t="s">
        <v>112</v>
      </c>
      <c r="EN109">
        <v>0</v>
      </c>
      <c r="EO109" t="s">
        <v>112</v>
      </c>
      <c r="EP109" t="s">
        <v>112</v>
      </c>
      <c r="EQ109" t="s">
        <v>112</v>
      </c>
      <c r="ER109" t="s">
        <v>112</v>
      </c>
      <c r="ES109">
        <v>-0.5</v>
      </c>
      <c r="EV109">
        <v>0</v>
      </c>
      <c r="EW109" t="s">
        <v>112</v>
      </c>
      <c r="EX109" t="s">
        <v>112</v>
      </c>
      <c r="EY109" t="s">
        <v>112</v>
      </c>
      <c r="EZ109">
        <v>0</v>
      </c>
      <c r="FA109">
        <v>0</v>
      </c>
      <c r="FB109">
        <v>0</v>
      </c>
      <c r="FC109">
        <v>0</v>
      </c>
      <c r="FD109" t="s">
        <v>112</v>
      </c>
      <c r="FE109">
        <v>0</v>
      </c>
      <c r="FF109">
        <v>0.8</v>
      </c>
      <c r="FG109">
        <v>0</v>
      </c>
      <c r="FJ109">
        <v>0</v>
      </c>
      <c r="FL109" t="s">
        <v>112</v>
      </c>
      <c r="FM109" t="s">
        <v>112</v>
      </c>
      <c r="FN109" t="s">
        <v>112</v>
      </c>
      <c r="FO109" t="s">
        <v>112</v>
      </c>
      <c r="FP109">
        <v>0</v>
      </c>
      <c r="FR109" t="s">
        <v>112</v>
      </c>
      <c r="FS109">
        <v>0</v>
      </c>
      <c r="FT109" t="s">
        <v>112</v>
      </c>
      <c r="FU109" t="s">
        <v>112</v>
      </c>
      <c r="FV109">
        <v>0</v>
      </c>
      <c r="FW109" t="s">
        <v>112</v>
      </c>
      <c r="FZ109">
        <v>0</v>
      </c>
      <c r="GB109">
        <v>0</v>
      </c>
      <c r="GC109">
        <v>0</v>
      </c>
      <c r="GD109">
        <v>0</v>
      </c>
      <c r="GE109" t="s">
        <v>112</v>
      </c>
      <c r="GF109">
        <v>0</v>
      </c>
      <c r="GG109" t="s">
        <v>112</v>
      </c>
      <c r="GI109" t="s">
        <v>112</v>
      </c>
      <c r="GJ109">
        <v>0</v>
      </c>
      <c r="GK109">
        <v>0</v>
      </c>
      <c r="GL109">
        <v>0</v>
      </c>
      <c r="GM109">
        <v>0</v>
      </c>
      <c r="GN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X109">
        <v>0</v>
      </c>
      <c r="GY109" t="s">
        <v>112</v>
      </c>
      <c r="GZ109" t="s">
        <v>112</v>
      </c>
      <c r="HA109">
        <v>0</v>
      </c>
      <c r="HB109">
        <v>0</v>
      </c>
      <c r="HC109" t="s">
        <v>112</v>
      </c>
      <c r="HE109">
        <v>0</v>
      </c>
      <c r="HF109">
        <v>0</v>
      </c>
      <c r="HG109">
        <v>0</v>
      </c>
      <c r="HH109" t="s">
        <v>112</v>
      </c>
      <c r="HI109">
        <v>0</v>
      </c>
      <c r="HJ109">
        <v>0</v>
      </c>
      <c r="HM109">
        <v>0</v>
      </c>
      <c r="HN109">
        <v>-0.5</v>
      </c>
      <c r="HO109" t="s">
        <v>112</v>
      </c>
      <c r="HP109" t="s">
        <v>112</v>
      </c>
      <c r="HQ109">
        <v>0</v>
      </c>
      <c r="HR109">
        <v>0</v>
      </c>
      <c r="HT109">
        <v>0</v>
      </c>
      <c r="HU109">
        <v>0</v>
      </c>
      <c r="HV109">
        <v>0</v>
      </c>
      <c r="HW109" t="s">
        <v>112</v>
      </c>
      <c r="HX109">
        <v>0</v>
      </c>
      <c r="HY109" t="s">
        <v>112</v>
      </c>
    </row>
    <row r="110" spans="1:233" x14ac:dyDescent="0.2">
      <c r="A110" t="s">
        <v>220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R110">
        <v>0</v>
      </c>
      <c r="S110">
        <v>0</v>
      </c>
      <c r="T110" t="s">
        <v>112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0.8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Y110">
        <v>0</v>
      </c>
      <c r="DZ110">
        <v>0</v>
      </c>
      <c r="EA110">
        <v>0</v>
      </c>
      <c r="EB110" t="s">
        <v>112</v>
      </c>
      <c r="EC110">
        <v>0</v>
      </c>
      <c r="ED110">
        <v>0</v>
      </c>
      <c r="EG110">
        <v>0</v>
      </c>
      <c r="EH110">
        <v>0</v>
      </c>
      <c r="EI110">
        <v>-0.5</v>
      </c>
      <c r="EJ110">
        <v>0</v>
      </c>
      <c r="EK110">
        <v>0</v>
      </c>
      <c r="EL110" t="s">
        <v>112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J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Z110">
        <v>0</v>
      </c>
      <c r="GB110">
        <v>0</v>
      </c>
      <c r="GC110">
        <v>0.8</v>
      </c>
      <c r="GD110">
        <v>0</v>
      </c>
      <c r="GE110">
        <v>0</v>
      </c>
      <c r="GF110">
        <v>0</v>
      </c>
      <c r="GG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X110">
        <v>0.8</v>
      </c>
      <c r="GY110">
        <v>0</v>
      </c>
      <c r="GZ110">
        <v>0</v>
      </c>
      <c r="HA110">
        <v>0</v>
      </c>
      <c r="HB110">
        <v>0</v>
      </c>
      <c r="HC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T110">
        <v>0.8</v>
      </c>
      <c r="HU110">
        <v>0</v>
      </c>
      <c r="HV110">
        <v>0</v>
      </c>
      <c r="HW110">
        <v>0</v>
      </c>
      <c r="HX110">
        <v>0</v>
      </c>
      <c r="HY110">
        <v>0</v>
      </c>
    </row>
    <row r="111" spans="1:233" x14ac:dyDescent="0.2">
      <c r="A111" t="s">
        <v>221</v>
      </c>
      <c r="C111">
        <v>0.8</v>
      </c>
      <c r="D111">
        <v>0.8</v>
      </c>
      <c r="E111">
        <v>0.8</v>
      </c>
      <c r="F111">
        <v>0.8</v>
      </c>
      <c r="G111">
        <v>0.8</v>
      </c>
      <c r="H111">
        <v>0</v>
      </c>
      <c r="I111">
        <v>1</v>
      </c>
      <c r="J111">
        <v>0.8</v>
      </c>
      <c r="K111">
        <v>0.8</v>
      </c>
      <c r="L111">
        <v>0</v>
      </c>
      <c r="M111">
        <v>0.8</v>
      </c>
      <c r="N111">
        <v>0.8</v>
      </c>
      <c r="O111">
        <v>0.8</v>
      </c>
      <c r="R111">
        <v>0.8</v>
      </c>
      <c r="S111">
        <v>0.8</v>
      </c>
      <c r="T111">
        <v>0.8</v>
      </c>
      <c r="U111">
        <v>0.8</v>
      </c>
      <c r="V111">
        <v>0.8</v>
      </c>
      <c r="W111">
        <v>0.8</v>
      </c>
      <c r="X111">
        <v>0.8</v>
      </c>
      <c r="Y111">
        <v>0.8</v>
      </c>
      <c r="Z111">
        <v>0.8</v>
      </c>
      <c r="AA111">
        <v>0.8</v>
      </c>
      <c r="AB111">
        <v>0.8</v>
      </c>
      <c r="AE111">
        <v>0.8</v>
      </c>
      <c r="AF111">
        <v>0.8</v>
      </c>
      <c r="AG111">
        <v>0.8</v>
      </c>
      <c r="AH111">
        <v>0.8</v>
      </c>
      <c r="AI111">
        <v>0.8</v>
      </c>
      <c r="AJ111">
        <v>0.8</v>
      </c>
      <c r="AK111">
        <v>0.8</v>
      </c>
      <c r="AL111">
        <v>0.8</v>
      </c>
      <c r="AM111">
        <v>0.8</v>
      </c>
      <c r="AN111">
        <v>0.8</v>
      </c>
      <c r="AO111">
        <v>0.8</v>
      </c>
      <c r="AP111">
        <v>0.8</v>
      </c>
      <c r="AS111">
        <v>0.8</v>
      </c>
      <c r="AT111">
        <v>0.8</v>
      </c>
      <c r="AU111">
        <v>0.8</v>
      </c>
      <c r="AV111">
        <v>0.8</v>
      </c>
      <c r="AW111">
        <v>0.8</v>
      </c>
      <c r="AX111">
        <v>0.8</v>
      </c>
      <c r="AY111">
        <v>0.8</v>
      </c>
      <c r="AZ111">
        <v>0.8</v>
      </c>
      <c r="BA111">
        <v>0.8</v>
      </c>
      <c r="BB111">
        <v>0.8</v>
      </c>
      <c r="BE111">
        <v>0.8</v>
      </c>
      <c r="BF111">
        <v>0.8</v>
      </c>
      <c r="BG111">
        <v>0.8</v>
      </c>
      <c r="BH111">
        <v>0.8</v>
      </c>
      <c r="BI111">
        <v>0.8</v>
      </c>
      <c r="BJ111">
        <v>0.8</v>
      </c>
      <c r="BK111">
        <v>0.8</v>
      </c>
      <c r="BL111">
        <v>0.8</v>
      </c>
      <c r="BM111">
        <v>0.8</v>
      </c>
      <c r="BN111">
        <v>0.8</v>
      </c>
      <c r="BO111">
        <v>0.8</v>
      </c>
      <c r="BP111">
        <v>0.8</v>
      </c>
      <c r="BS111">
        <v>0.8</v>
      </c>
      <c r="BT111">
        <v>0.8</v>
      </c>
      <c r="BU111">
        <v>0.8</v>
      </c>
      <c r="BV111">
        <v>0.8</v>
      </c>
      <c r="BW111">
        <v>0.8</v>
      </c>
      <c r="BX111">
        <v>0.8</v>
      </c>
      <c r="BY111">
        <v>0.8</v>
      </c>
      <c r="BZ111">
        <v>0.8</v>
      </c>
      <c r="CA111">
        <v>0.8</v>
      </c>
      <c r="CB111">
        <v>0.8</v>
      </c>
      <c r="CC111">
        <v>0.8</v>
      </c>
      <c r="CF111">
        <v>0.8</v>
      </c>
      <c r="CG111">
        <v>0.8</v>
      </c>
      <c r="CH111">
        <v>0.8</v>
      </c>
      <c r="CI111">
        <v>0.8</v>
      </c>
      <c r="CJ111">
        <v>0.8</v>
      </c>
      <c r="CK111">
        <v>0.8</v>
      </c>
      <c r="CL111">
        <v>0.8</v>
      </c>
      <c r="CU111">
        <v>0.8</v>
      </c>
      <c r="CV111">
        <v>0.8</v>
      </c>
      <c r="CW111">
        <v>0.8</v>
      </c>
      <c r="CX111">
        <v>0.8</v>
      </c>
      <c r="CY111">
        <v>0.8</v>
      </c>
      <c r="CZ111">
        <v>0.8</v>
      </c>
      <c r="DA111">
        <v>0.8</v>
      </c>
      <c r="DC111">
        <v>0.8</v>
      </c>
      <c r="DD111">
        <v>0.8</v>
      </c>
      <c r="DE111">
        <v>1</v>
      </c>
      <c r="DF111">
        <v>0.8</v>
      </c>
      <c r="DG111" t="s">
        <v>112</v>
      </c>
      <c r="DH111">
        <v>0.8</v>
      </c>
      <c r="DJ111">
        <v>0.8</v>
      </c>
      <c r="DK111">
        <v>0.8</v>
      </c>
      <c r="DL111">
        <v>0.8</v>
      </c>
      <c r="DM111">
        <v>0.8</v>
      </c>
      <c r="DN111">
        <v>0.8</v>
      </c>
      <c r="DO111">
        <v>0.8</v>
      </c>
      <c r="DR111">
        <v>0.8</v>
      </c>
      <c r="DS111">
        <v>0.8</v>
      </c>
      <c r="DT111">
        <v>0.8</v>
      </c>
      <c r="DU111">
        <v>0.8</v>
      </c>
      <c r="DV111">
        <v>0.8</v>
      </c>
      <c r="DW111">
        <v>0.8</v>
      </c>
      <c r="DY111">
        <v>0.8</v>
      </c>
      <c r="DZ111">
        <v>0.8</v>
      </c>
      <c r="EA111">
        <v>0.8</v>
      </c>
      <c r="EB111" t="s">
        <v>112</v>
      </c>
      <c r="EC111">
        <v>0.8</v>
      </c>
      <c r="ED111">
        <v>0.8</v>
      </c>
      <c r="EG111">
        <v>0.8</v>
      </c>
      <c r="EH111">
        <v>0.8</v>
      </c>
      <c r="EI111">
        <v>1</v>
      </c>
      <c r="EJ111">
        <v>0.8</v>
      </c>
      <c r="EK111">
        <v>0.8</v>
      </c>
      <c r="EL111">
        <v>0.8</v>
      </c>
      <c r="EN111">
        <v>0.8</v>
      </c>
      <c r="EO111">
        <v>0.8</v>
      </c>
      <c r="EP111">
        <v>0.8</v>
      </c>
      <c r="EQ111">
        <v>0.8</v>
      </c>
      <c r="ER111">
        <v>0.8</v>
      </c>
      <c r="ES111">
        <v>-1</v>
      </c>
      <c r="EV111">
        <v>0.8</v>
      </c>
      <c r="EW111">
        <v>0.8</v>
      </c>
      <c r="EX111">
        <v>0.8</v>
      </c>
      <c r="EY111">
        <v>0.8</v>
      </c>
      <c r="EZ111">
        <v>0.8</v>
      </c>
      <c r="FA111">
        <v>0.8</v>
      </c>
      <c r="FB111">
        <v>0.8</v>
      </c>
      <c r="FC111">
        <v>0.8</v>
      </c>
      <c r="FD111">
        <v>0.8</v>
      </c>
      <c r="FE111">
        <v>0.8</v>
      </c>
      <c r="FF111">
        <v>0.8</v>
      </c>
      <c r="FG111">
        <v>0.8</v>
      </c>
      <c r="FJ111">
        <v>0.8</v>
      </c>
      <c r="FL111">
        <v>0.8</v>
      </c>
      <c r="FM111">
        <v>0.8</v>
      </c>
      <c r="FN111">
        <v>0.8</v>
      </c>
      <c r="FO111">
        <v>0.8</v>
      </c>
      <c r="FP111">
        <v>0.8</v>
      </c>
      <c r="FR111">
        <v>0.8</v>
      </c>
      <c r="FS111">
        <v>0.8</v>
      </c>
      <c r="FT111">
        <v>0.8</v>
      </c>
      <c r="FU111">
        <v>0.8</v>
      </c>
      <c r="FV111">
        <v>0.8</v>
      </c>
      <c r="FW111">
        <v>0.8</v>
      </c>
      <c r="FZ111">
        <v>0.8</v>
      </c>
      <c r="GB111">
        <v>0.8</v>
      </c>
      <c r="GC111">
        <v>0.8</v>
      </c>
      <c r="GD111">
        <v>0.8</v>
      </c>
      <c r="GE111">
        <v>0.8</v>
      </c>
      <c r="GF111">
        <v>0.8</v>
      </c>
      <c r="GG111">
        <v>0.8</v>
      </c>
      <c r="GI111">
        <v>0.8</v>
      </c>
      <c r="GJ111">
        <v>0.8</v>
      </c>
      <c r="GK111">
        <v>0.8</v>
      </c>
      <c r="GL111">
        <v>0.8</v>
      </c>
      <c r="GM111">
        <v>0.8</v>
      </c>
      <c r="GN111">
        <v>0.8</v>
      </c>
      <c r="GQ111">
        <v>0.8</v>
      </c>
      <c r="GR111">
        <v>0.8</v>
      </c>
      <c r="GS111">
        <v>0.8</v>
      </c>
      <c r="GT111">
        <v>0.8</v>
      </c>
      <c r="GU111">
        <v>0.8</v>
      </c>
      <c r="GV111">
        <v>0.8</v>
      </c>
      <c r="GX111">
        <v>0.8</v>
      </c>
      <c r="GY111">
        <v>0.8</v>
      </c>
      <c r="GZ111">
        <v>0.8</v>
      </c>
      <c r="HA111">
        <v>0.8</v>
      </c>
      <c r="HB111">
        <v>0.8</v>
      </c>
      <c r="HC111">
        <v>0.8</v>
      </c>
      <c r="HE111">
        <v>0.8</v>
      </c>
      <c r="HF111">
        <v>0.8</v>
      </c>
      <c r="HG111">
        <v>0.8</v>
      </c>
      <c r="HH111">
        <v>0.8</v>
      </c>
      <c r="HI111">
        <v>0.8</v>
      </c>
      <c r="HJ111">
        <v>0.8</v>
      </c>
      <c r="HM111">
        <v>0.8</v>
      </c>
      <c r="HN111">
        <v>0.8</v>
      </c>
      <c r="HO111">
        <v>0.8</v>
      </c>
      <c r="HP111">
        <v>0.8</v>
      </c>
      <c r="HQ111">
        <v>0.8</v>
      </c>
      <c r="HR111">
        <v>0.8</v>
      </c>
      <c r="HT111">
        <v>0.8</v>
      </c>
      <c r="HU111">
        <v>0.8</v>
      </c>
      <c r="HV111">
        <v>0.8</v>
      </c>
      <c r="HW111">
        <v>0.8</v>
      </c>
      <c r="HX111">
        <v>0.8</v>
      </c>
      <c r="HY111">
        <v>0.8</v>
      </c>
    </row>
    <row r="112" spans="1:233" x14ac:dyDescent="0.2">
      <c r="A112" t="s">
        <v>222</v>
      </c>
      <c r="C112" t="s">
        <v>112</v>
      </c>
      <c r="D112" t="s">
        <v>112</v>
      </c>
      <c r="E112" t="s">
        <v>112</v>
      </c>
      <c r="F112">
        <v>1</v>
      </c>
      <c r="G112" t="s">
        <v>112</v>
      </c>
      <c r="H112" t="s">
        <v>112</v>
      </c>
      <c r="I112" t="s">
        <v>112</v>
      </c>
      <c r="J112" t="s">
        <v>112</v>
      </c>
      <c r="K112" t="s">
        <v>112</v>
      </c>
      <c r="L112" t="s">
        <v>112</v>
      </c>
      <c r="M112" t="s">
        <v>112</v>
      </c>
      <c r="N112" t="s">
        <v>112</v>
      </c>
      <c r="O112" t="s">
        <v>112</v>
      </c>
      <c r="R112">
        <v>0</v>
      </c>
      <c r="S112">
        <v>-0.5</v>
      </c>
      <c r="T112" t="s">
        <v>112</v>
      </c>
      <c r="U112">
        <v>0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E112">
        <v>1</v>
      </c>
      <c r="AF112">
        <v>1</v>
      </c>
      <c r="AG112">
        <v>0</v>
      </c>
      <c r="AH112">
        <v>1</v>
      </c>
      <c r="AI112">
        <v>0</v>
      </c>
      <c r="AJ112">
        <v>1</v>
      </c>
      <c r="AK112">
        <v>1</v>
      </c>
      <c r="AL112" t="s">
        <v>112</v>
      </c>
      <c r="AM112">
        <v>1</v>
      </c>
      <c r="AN112">
        <v>0</v>
      </c>
      <c r="AO112">
        <v>0</v>
      </c>
      <c r="AP112">
        <v>1</v>
      </c>
      <c r="AS112">
        <v>0</v>
      </c>
      <c r="AT112">
        <v>1</v>
      </c>
      <c r="AU112">
        <v>0</v>
      </c>
      <c r="AV112">
        <v>0</v>
      </c>
      <c r="AW112">
        <v>0</v>
      </c>
      <c r="AX112" t="s">
        <v>112</v>
      </c>
      <c r="AY112">
        <v>0</v>
      </c>
      <c r="AZ112">
        <v>0</v>
      </c>
      <c r="BA112">
        <v>0</v>
      </c>
      <c r="BB112">
        <v>0</v>
      </c>
      <c r="BE112" t="s">
        <v>112</v>
      </c>
      <c r="BF112" t="s">
        <v>112</v>
      </c>
      <c r="BG112" t="s">
        <v>112</v>
      </c>
      <c r="BH112" t="s">
        <v>112</v>
      </c>
      <c r="BI112" t="s">
        <v>112</v>
      </c>
      <c r="BJ112" t="s">
        <v>112</v>
      </c>
      <c r="BK112" t="s">
        <v>112</v>
      </c>
      <c r="BL112" t="s">
        <v>112</v>
      </c>
      <c r="BM112" t="s">
        <v>112</v>
      </c>
      <c r="BN112" t="s">
        <v>112</v>
      </c>
      <c r="BO112" t="s">
        <v>112</v>
      </c>
      <c r="BP112" t="s">
        <v>112</v>
      </c>
      <c r="BS112" t="s">
        <v>112</v>
      </c>
      <c r="BT112" t="s">
        <v>112</v>
      </c>
      <c r="BU112" t="s">
        <v>112</v>
      </c>
      <c r="BV112" t="s">
        <v>112</v>
      </c>
      <c r="BW112" t="s">
        <v>112</v>
      </c>
      <c r="BX112" t="s">
        <v>112</v>
      </c>
      <c r="BY112" t="s">
        <v>112</v>
      </c>
      <c r="BZ112" t="s">
        <v>112</v>
      </c>
      <c r="CA112" t="s">
        <v>112</v>
      </c>
      <c r="CB112" t="s">
        <v>112</v>
      </c>
      <c r="CC112" t="s">
        <v>112</v>
      </c>
      <c r="CF112">
        <v>0</v>
      </c>
      <c r="CG112" t="s">
        <v>112</v>
      </c>
      <c r="CH112" t="s">
        <v>112</v>
      </c>
      <c r="CI112">
        <v>1</v>
      </c>
      <c r="CJ112">
        <v>0</v>
      </c>
      <c r="CK112">
        <v>1</v>
      </c>
      <c r="CL112" t="s">
        <v>112</v>
      </c>
      <c r="CU112" t="s">
        <v>112</v>
      </c>
      <c r="CV112" t="s">
        <v>112</v>
      </c>
      <c r="CW112" t="s">
        <v>112</v>
      </c>
      <c r="CX112" t="s">
        <v>112</v>
      </c>
      <c r="CY112" t="s">
        <v>112</v>
      </c>
      <c r="CZ112" t="s">
        <v>112</v>
      </c>
      <c r="DA112" t="s">
        <v>112</v>
      </c>
      <c r="DC112" t="s">
        <v>112</v>
      </c>
      <c r="DD112" t="s">
        <v>112</v>
      </c>
      <c r="DE112" t="s">
        <v>112</v>
      </c>
      <c r="DF112" t="s">
        <v>112</v>
      </c>
      <c r="DG112" t="s">
        <v>112</v>
      </c>
      <c r="DH112" t="s">
        <v>112</v>
      </c>
      <c r="DJ112" t="s">
        <v>112</v>
      </c>
      <c r="DK112" t="s">
        <v>112</v>
      </c>
      <c r="DL112" t="s">
        <v>112</v>
      </c>
      <c r="DM112" t="s">
        <v>112</v>
      </c>
      <c r="DN112" t="s">
        <v>112</v>
      </c>
      <c r="DO112" t="s">
        <v>112</v>
      </c>
      <c r="DR112">
        <v>0.8</v>
      </c>
      <c r="DS112">
        <v>0</v>
      </c>
      <c r="DT112">
        <v>0</v>
      </c>
      <c r="DU112">
        <v>0</v>
      </c>
      <c r="DV112">
        <v>0</v>
      </c>
      <c r="DW112">
        <v>0</v>
      </c>
      <c r="DY112">
        <v>0</v>
      </c>
      <c r="DZ112">
        <v>0.8</v>
      </c>
      <c r="EA112">
        <v>0</v>
      </c>
      <c r="EB112" t="s">
        <v>112</v>
      </c>
      <c r="EC112">
        <v>0</v>
      </c>
      <c r="ED112">
        <v>0</v>
      </c>
      <c r="EG112" t="s">
        <v>112</v>
      </c>
      <c r="EH112" t="s">
        <v>112</v>
      </c>
      <c r="EI112" t="s">
        <v>112</v>
      </c>
      <c r="EJ112" t="s">
        <v>112</v>
      </c>
      <c r="EK112" t="s">
        <v>112</v>
      </c>
      <c r="EL112" t="s">
        <v>112</v>
      </c>
      <c r="EN112" t="s">
        <v>112</v>
      </c>
      <c r="EO112" t="s">
        <v>112</v>
      </c>
      <c r="EP112">
        <v>1</v>
      </c>
      <c r="EQ112" t="s">
        <v>112</v>
      </c>
      <c r="ER112" t="s">
        <v>112</v>
      </c>
      <c r="ES112" t="s">
        <v>112</v>
      </c>
      <c r="EV112">
        <v>0</v>
      </c>
      <c r="EW112">
        <v>1</v>
      </c>
      <c r="EX112">
        <v>0</v>
      </c>
      <c r="EY112">
        <v>0.8</v>
      </c>
      <c r="EZ112">
        <v>0</v>
      </c>
      <c r="FA112">
        <v>0</v>
      </c>
      <c r="FB112">
        <v>0</v>
      </c>
      <c r="FC112">
        <v>0</v>
      </c>
      <c r="FD112" t="s">
        <v>112</v>
      </c>
      <c r="FE112">
        <v>0</v>
      </c>
      <c r="FF112">
        <v>0.8</v>
      </c>
      <c r="FG112">
        <v>0</v>
      </c>
      <c r="FJ112">
        <v>0</v>
      </c>
      <c r="FL112">
        <v>0</v>
      </c>
      <c r="FM112">
        <v>0</v>
      </c>
      <c r="FN112">
        <v>0</v>
      </c>
      <c r="FO112">
        <v>-0.5</v>
      </c>
      <c r="FP112">
        <v>0</v>
      </c>
      <c r="FR112">
        <v>0</v>
      </c>
      <c r="FS112">
        <v>0</v>
      </c>
      <c r="FT112">
        <v>0</v>
      </c>
      <c r="FU112">
        <v>0.8</v>
      </c>
      <c r="FV112">
        <v>0</v>
      </c>
      <c r="FW112" t="s">
        <v>112</v>
      </c>
      <c r="FZ112">
        <v>0</v>
      </c>
      <c r="GB112">
        <v>0</v>
      </c>
      <c r="GC112" t="s">
        <v>112</v>
      </c>
      <c r="GD112">
        <v>0</v>
      </c>
      <c r="GE112">
        <v>0</v>
      </c>
      <c r="GF112">
        <v>0</v>
      </c>
      <c r="GG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Q112">
        <v>0.8</v>
      </c>
      <c r="GR112">
        <v>0.8</v>
      </c>
      <c r="GS112">
        <v>0</v>
      </c>
      <c r="GT112">
        <v>1</v>
      </c>
      <c r="GU112">
        <v>0</v>
      </c>
      <c r="GV112">
        <v>0</v>
      </c>
      <c r="GX112">
        <v>0.8</v>
      </c>
      <c r="GY112">
        <v>0</v>
      </c>
      <c r="GZ112">
        <v>0</v>
      </c>
      <c r="HA112">
        <v>0</v>
      </c>
      <c r="HB112">
        <v>-0.5</v>
      </c>
      <c r="HC112">
        <v>0</v>
      </c>
      <c r="HE112">
        <v>-0.5</v>
      </c>
      <c r="HF112">
        <v>0.8</v>
      </c>
      <c r="HG112">
        <v>0</v>
      </c>
      <c r="HH112">
        <v>0</v>
      </c>
      <c r="HI112">
        <v>0</v>
      </c>
      <c r="HJ112">
        <v>0</v>
      </c>
      <c r="HM112">
        <v>0</v>
      </c>
      <c r="HN112">
        <v>0</v>
      </c>
      <c r="HO112">
        <v>0.8</v>
      </c>
      <c r="HP112">
        <v>0</v>
      </c>
      <c r="HQ112">
        <v>0</v>
      </c>
      <c r="HR112">
        <v>0</v>
      </c>
      <c r="HT112">
        <v>0</v>
      </c>
      <c r="HU112">
        <v>0.8</v>
      </c>
      <c r="HV112">
        <v>0</v>
      </c>
      <c r="HW112">
        <v>0</v>
      </c>
      <c r="HX112">
        <v>0</v>
      </c>
      <c r="HY112">
        <v>0</v>
      </c>
    </row>
    <row r="113" spans="1:233" x14ac:dyDescent="0.2">
      <c r="A113" t="s">
        <v>223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112</v>
      </c>
      <c r="K113">
        <v>0</v>
      </c>
      <c r="L113">
        <v>0</v>
      </c>
      <c r="M113">
        <v>0</v>
      </c>
      <c r="N113">
        <v>0</v>
      </c>
      <c r="O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F113">
        <v>0</v>
      </c>
      <c r="CG113" t="s">
        <v>112</v>
      </c>
      <c r="CH113">
        <v>0</v>
      </c>
      <c r="CI113">
        <v>0</v>
      </c>
      <c r="CJ113">
        <v>0</v>
      </c>
      <c r="CK113">
        <v>0</v>
      </c>
      <c r="CL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0.8</v>
      </c>
      <c r="DC113">
        <v>0</v>
      </c>
      <c r="DD113">
        <v>0</v>
      </c>
      <c r="DE113">
        <v>0</v>
      </c>
      <c r="DF113">
        <v>0</v>
      </c>
      <c r="DG113" t="s">
        <v>112</v>
      </c>
      <c r="DH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Y113">
        <v>0</v>
      </c>
      <c r="DZ113">
        <v>0</v>
      </c>
      <c r="EA113">
        <v>0</v>
      </c>
      <c r="EB113">
        <v>0</v>
      </c>
      <c r="EC113" t="s">
        <v>112</v>
      </c>
      <c r="ED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J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Z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-0.5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</row>
    <row r="114" spans="1:233" x14ac:dyDescent="0.2">
      <c r="A114" t="s">
        <v>224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0.5</v>
      </c>
      <c r="I114">
        <v>1</v>
      </c>
      <c r="J114" t="s">
        <v>112</v>
      </c>
      <c r="K114">
        <v>0.5</v>
      </c>
      <c r="L114">
        <v>1</v>
      </c>
      <c r="M114">
        <v>1</v>
      </c>
      <c r="N114">
        <v>0</v>
      </c>
      <c r="O114">
        <v>0.5</v>
      </c>
      <c r="R114" t="s">
        <v>112</v>
      </c>
      <c r="S114">
        <v>1</v>
      </c>
      <c r="T114">
        <v>1</v>
      </c>
      <c r="U114">
        <v>0.5</v>
      </c>
      <c r="V114" t="s">
        <v>112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0</v>
      </c>
      <c r="AE114">
        <v>0</v>
      </c>
      <c r="AF114">
        <v>1</v>
      </c>
      <c r="AG114">
        <v>0</v>
      </c>
      <c r="AH114">
        <v>1</v>
      </c>
      <c r="AI114">
        <v>1</v>
      </c>
      <c r="AJ114" t="s">
        <v>112</v>
      </c>
      <c r="AK114" t="s">
        <v>112</v>
      </c>
      <c r="AL114">
        <v>1</v>
      </c>
      <c r="AM114">
        <v>0.5</v>
      </c>
      <c r="AN114" t="s">
        <v>112</v>
      </c>
      <c r="AO114">
        <v>1</v>
      </c>
      <c r="AP114">
        <v>1</v>
      </c>
      <c r="AS114">
        <v>1</v>
      </c>
      <c r="AT114">
        <v>1</v>
      </c>
      <c r="AU114">
        <v>1</v>
      </c>
      <c r="AV114">
        <v>1</v>
      </c>
      <c r="AW114">
        <v>-0.5</v>
      </c>
      <c r="AX114" t="s">
        <v>112</v>
      </c>
      <c r="AY114">
        <v>-0.5</v>
      </c>
      <c r="AZ114" t="s">
        <v>112</v>
      </c>
      <c r="BA114">
        <v>1</v>
      </c>
      <c r="BB114">
        <v>1</v>
      </c>
      <c r="BE114">
        <v>1</v>
      </c>
      <c r="BF114">
        <v>1</v>
      </c>
      <c r="BG114">
        <v>0</v>
      </c>
      <c r="BH114">
        <v>1</v>
      </c>
      <c r="BI114">
        <v>1</v>
      </c>
      <c r="BJ114">
        <v>1</v>
      </c>
      <c r="BK114">
        <v>-0.5</v>
      </c>
      <c r="BL114">
        <v>1</v>
      </c>
      <c r="BM114">
        <v>1</v>
      </c>
      <c r="BN114">
        <v>1</v>
      </c>
      <c r="BO114">
        <v>0</v>
      </c>
      <c r="BP114">
        <v>0.5</v>
      </c>
      <c r="BS114">
        <v>0.5</v>
      </c>
      <c r="BT114">
        <v>1</v>
      </c>
      <c r="BU114">
        <v>1</v>
      </c>
      <c r="BV114">
        <v>0.5</v>
      </c>
      <c r="BW114">
        <v>0</v>
      </c>
      <c r="BX114">
        <v>0.5</v>
      </c>
      <c r="BY114">
        <v>1</v>
      </c>
      <c r="BZ114">
        <v>1</v>
      </c>
      <c r="CA114">
        <v>0</v>
      </c>
      <c r="CB114">
        <v>1</v>
      </c>
      <c r="CC114">
        <v>1</v>
      </c>
      <c r="CF114">
        <v>1</v>
      </c>
      <c r="CG114">
        <v>0</v>
      </c>
      <c r="CH114">
        <v>-1</v>
      </c>
      <c r="CI114">
        <v>1</v>
      </c>
      <c r="CJ114">
        <v>1</v>
      </c>
      <c r="CK114">
        <v>1</v>
      </c>
      <c r="CL114">
        <v>1</v>
      </c>
      <c r="CU114">
        <v>1</v>
      </c>
      <c r="CV114">
        <v>-0.5</v>
      </c>
      <c r="CW114">
        <v>1</v>
      </c>
      <c r="CX114">
        <v>1</v>
      </c>
      <c r="CY114">
        <v>1</v>
      </c>
      <c r="CZ114">
        <v>1</v>
      </c>
      <c r="DA114">
        <v>1</v>
      </c>
      <c r="DC114">
        <v>1</v>
      </c>
      <c r="DD114">
        <v>1</v>
      </c>
      <c r="DE114">
        <v>-1</v>
      </c>
      <c r="DF114">
        <v>1</v>
      </c>
      <c r="DG114" t="s">
        <v>112</v>
      </c>
      <c r="DH114">
        <v>0</v>
      </c>
      <c r="DJ114">
        <v>1</v>
      </c>
      <c r="DK114">
        <v>-0.5</v>
      </c>
      <c r="DL114">
        <v>-1</v>
      </c>
      <c r="DM114">
        <v>-1</v>
      </c>
      <c r="DN114">
        <v>1</v>
      </c>
      <c r="DO114">
        <v>-0.5</v>
      </c>
      <c r="DR114">
        <v>1</v>
      </c>
      <c r="DS114">
        <v>0.5</v>
      </c>
      <c r="DT114">
        <v>1</v>
      </c>
      <c r="DU114">
        <v>0</v>
      </c>
      <c r="DV114">
        <v>1</v>
      </c>
      <c r="DW114" t="s">
        <v>112</v>
      </c>
      <c r="DY114">
        <v>1</v>
      </c>
      <c r="DZ114">
        <v>1</v>
      </c>
      <c r="EA114">
        <v>1</v>
      </c>
      <c r="EB114">
        <v>0.5</v>
      </c>
      <c r="EC114">
        <v>0</v>
      </c>
      <c r="ED114">
        <v>0.5</v>
      </c>
      <c r="EG114">
        <v>1</v>
      </c>
      <c r="EH114">
        <v>0</v>
      </c>
      <c r="EI114">
        <v>1</v>
      </c>
      <c r="EJ114">
        <v>-0.5</v>
      </c>
      <c r="EK114">
        <v>1</v>
      </c>
      <c r="EL114">
        <v>1</v>
      </c>
      <c r="EN114">
        <v>1</v>
      </c>
      <c r="EO114">
        <v>1</v>
      </c>
      <c r="EP114">
        <v>1</v>
      </c>
      <c r="EQ114">
        <v>1</v>
      </c>
      <c r="ER114">
        <v>0</v>
      </c>
      <c r="ES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 t="s">
        <v>112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J114">
        <v>1</v>
      </c>
      <c r="FL114">
        <v>1</v>
      </c>
      <c r="FM114">
        <v>0</v>
      </c>
      <c r="FN114">
        <v>1</v>
      </c>
      <c r="FO114">
        <v>1</v>
      </c>
      <c r="FP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0</v>
      </c>
      <c r="FZ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I114">
        <v>1</v>
      </c>
      <c r="GJ114">
        <v>1</v>
      </c>
      <c r="GK114">
        <v>0</v>
      </c>
      <c r="GL114">
        <v>1</v>
      </c>
      <c r="GM114">
        <v>1</v>
      </c>
      <c r="GN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-1</v>
      </c>
      <c r="GX114">
        <v>1</v>
      </c>
      <c r="GY114">
        <v>1</v>
      </c>
      <c r="GZ114">
        <v>1</v>
      </c>
      <c r="HA114">
        <v>-1</v>
      </c>
      <c r="HB114">
        <v>-1</v>
      </c>
      <c r="HC114">
        <v>-1</v>
      </c>
      <c r="HE114">
        <v>-1</v>
      </c>
      <c r="HF114" t="s">
        <v>112</v>
      </c>
      <c r="HG114">
        <v>1</v>
      </c>
      <c r="HH114">
        <v>-0.5</v>
      </c>
      <c r="HI114">
        <v>1</v>
      </c>
      <c r="HJ114">
        <v>1</v>
      </c>
      <c r="HM114">
        <v>1</v>
      </c>
      <c r="HN114" t="s">
        <v>112</v>
      </c>
      <c r="HO114">
        <v>1</v>
      </c>
      <c r="HP114">
        <v>1</v>
      </c>
      <c r="HQ114">
        <v>1</v>
      </c>
      <c r="HR114">
        <v>1</v>
      </c>
      <c r="HT114">
        <v>1</v>
      </c>
      <c r="HU114">
        <v>1</v>
      </c>
      <c r="HV114">
        <v>-1</v>
      </c>
      <c r="HW114">
        <v>1</v>
      </c>
      <c r="HX114">
        <v>1</v>
      </c>
      <c r="HY114">
        <v>1</v>
      </c>
    </row>
    <row r="115" spans="1:233" x14ac:dyDescent="0.2">
      <c r="A115" t="s">
        <v>225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112</v>
      </c>
      <c r="BO115">
        <v>0</v>
      </c>
      <c r="BP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U115" t="s">
        <v>112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0.8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V115">
        <v>-0.5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J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Z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Q115">
        <v>0</v>
      </c>
      <c r="GR115">
        <v>0</v>
      </c>
      <c r="GS115" t="s">
        <v>112</v>
      </c>
      <c r="GT115">
        <v>0</v>
      </c>
      <c r="GU115">
        <v>0</v>
      </c>
      <c r="GV115">
        <v>0</v>
      </c>
      <c r="GX115">
        <v>0</v>
      </c>
      <c r="GY115">
        <v>0</v>
      </c>
      <c r="GZ115">
        <v>0</v>
      </c>
      <c r="HA115">
        <v>0</v>
      </c>
      <c r="HB115" t="s">
        <v>112</v>
      </c>
      <c r="HC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T115">
        <v>0</v>
      </c>
      <c r="HU115">
        <v>0</v>
      </c>
      <c r="HV115">
        <v>0</v>
      </c>
      <c r="HW115">
        <v>0</v>
      </c>
      <c r="HX115" t="s">
        <v>112</v>
      </c>
      <c r="HY115">
        <v>0</v>
      </c>
    </row>
    <row r="116" spans="1:233" x14ac:dyDescent="0.2">
      <c r="A116" t="s">
        <v>226</v>
      </c>
      <c r="C116">
        <v>-0.5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-0.5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0.8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Y116">
        <v>0</v>
      </c>
      <c r="DZ116">
        <v>0</v>
      </c>
      <c r="EA116">
        <v>0</v>
      </c>
      <c r="EB116" t="s">
        <v>112</v>
      </c>
      <c r="EC116">
        <v>0</v>
      </c>
      <c r="ED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V116">
        <v>-0.5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J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Z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</row>
    <row r="117" spans="1:233" x14ac:dyDescent="0.2">
      <c r="A117" t="s">
        <v>227</v>
      </c>
      <c r="C117">
        <v>0</v>
      </c>
      <c r="D117">
        <v>0</v>
      </c>
      <c r="E117" t="s">
        <v>112</v>
      </c>
      <c r="F117">
        <v>0</v>
      </c>
      <c r="G117">
        <v>0</v>
      </c>
      <c r="H117">
        <v>0</v>
      </c>
      <c r="I117">
        <v>0</v>
      </c>
      <c r="J117" t="s">
        <v>112</v>
      </c>
      <c r="K117">
        <v>0</v>
      </c>
      <c r="L117">
        <v>0</v>
      </c>
      <c r="M117">
        <v>0</v>
      </c>
      <c r="N117">
        <v>0</v>
      </c>
      <c r="O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 t="s">
        <v>112</v>
      </c>
      <c r="BN117">
        <v>0</v>
      </c>
      <c r="BO117">
        <v>0</v>
      </c>
      <c r="BP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0.8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Y117">
        <v>0</v>
      </c>
      <c r="DZ117" t="s">
        <v>112</v>
      </c>
      <c r="EA117">
        <v>0</v>
      </c>
      <c r="EB117">
        <v>0</v>
      </c>
      <c r="EC117" t="s">
        <v>112</v>
      </c>
      <c r="ED117">
        <v>0</v>
      </c>
      <c r="EG117">
        <v>0</v>
      </c>
      <c r="EH117">
        <v>0</v>
      </c>
      <c r="EI117" t="s">
        <v>112</v>
      </c>
      <c r="EJ117">
        <v>0</v>
      </c>
      <c r="EK117">
        <v>0</v>
      </c>
      <c r="EL117">
        <v>0</v>
      </c>
      <c r="EN117" t="s">
        <v>112</v>
      </c>
      <c r="EO117">
        <v>0</v>
      </c>
      <c r="EP117">
        <v>0</v>
      </c>
      <c r="EQ117">
        <v>0</v>
      </c>
      <c r="ER117" t="s">
        <v>112</v>
      </c>
      <c r="ES117">
        <v>-0.5</v>
      </c>
      <c r="EV117">
        <v>-0.5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J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Z117">
        <v>0</v>
      </c>
      <c r="GB117">
        <v>0</v>
      </c>
      <c r="GC117">
        <v>0</v>
      </c>
      <c r="GD117">
        <v>0</v>
      </c>
      <c r="GE117" t="s">
        <v>112</v>
      </c>
      <c r="GF117">
        <v>0</v>
      </c>
      <c r="GG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</row>
    <row r="118" spans="1:233" x14ac:dyDescent="0.2">
      <c r="A118" t="s">
        <v>228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R118">
        <v>0</v>
      </c>
      <c r="S118">
        <v>0</v>
      </c>
      <c r="T118" t="s">
        <v>112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S118">
        <v>0</v>
      </c>
      <c r="AT118">
        <v>0</v>
      </c>
      <c r="AU118">
        <v>0</v>
      </c>
      <c r="AV118">
        <v>0</v>
      </c>
      <c r="AW118" t="s">
        <v>112</v>
      </c>
      <c r="AX118">
        <v>0</v>
      </c>
      <c r="AY118">
        <v>0</v>
      </c>
      <c r="AZ118">
        <v>0</v>
      </c>
      <c r="BA118">
        <v>0</v>
      </c>
      <c r="BB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0.8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Y118">
        <v>0</v>
      </c>
      <c r="DZ118">
        <v>0</v>
      </c>
      <c r="EA118">
        <v>0</v>
      </c>
      <c r="EB118" t="s">
        <v>112</v>
      </c>
      <c r="EC118">
        <v>0</v>
      </c>
      <c r="ED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 t="s">
        <v>112</v>
      </c>
      <c r="EN118">
        <v>0</v>
      </c>
      <c r="EO118" t="s">
        <v>112</v>
      </c>
      <c r="EP118">
        <v>0</v>
      </c>
      <c r="EQ118">
        <v>0</v>
      </c>
      <c r="ER118">
        <v>0</v>
      </c>
      <c r="ES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J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Z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X118" t="s">
        <v>112</v>
      </c>
      <c r="GY118">
        <v>0</v>
      </c>
      <c r="GZ118">
        <v>0</v>
      </c>
      <c r="HA118">
        <v>0</v>
      </c>
      <c r="HB118">
        <v>0</v>
      </c>
      <c r="HC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</row>
    <row r="119" spans="1:233" x14ac:dyDescent="0.2">
      <c r="A119" t="s">
        <v>229</v>
      </c>
      <c r="C119">
        <v>-0.5</v>
      </c>
      <c r="D119">
        <v>0.8</v>
      </c>
      <c r="E119">
        <v>0.8</v>
      </c>
      <c r="F119">
        <v>0.8</v>
      </c>
      <c r="G119">
        <v>0.8</v>
      </c>
      <c r="H119">
        <v>0.8</v>
      </c>
      <c r="I119">
        <v>0.8</v>
      </c>
      <c r="J119" t="s">
        <v>112</v>
      </c>
      <c r="K119">
        <v>0.8</v>
      </c>
      <c r="L119">
        <v>0.8</v>
      </c>
      <c r="M119">
        <v>0.8</v>
      </c>
      <c r="N119">
        <v>0.8</v>
      </c>
      <c r="O119">
        <v>0.8</v>
      </c>
      <c r="R119">
        <v>0.8</v>
      </c>
      <c r="S119">
        <v>0.8</v>
      </c>
      <c r="T119" t="s">
        <v>112</v>
      </c>
      <c r="U119">
        <v>0.8</v>
      </c>
      <c r="V119">
        <v>0.8</v>
      </c>
      <c r="W119">
        <v>0.8</v>
      </c>
      <c r="X119">
        <v>0.8</v>
      </c>
      <c r="Y119">
        <v>0.8</v>
      </c>
      <c r="Z119">
        <v>0.8</v>
      </c>
      <c r="AA119" t="s">
        <v>112</v>
      </c>
      <c r="AB119">
        <v>0.8</v>
      </c>
      <c r="AE119">
        <v>0.8</v>
      </c>
      <c r="AF119">
        <v>0.8</v>
      </c>
      <c r="AG119">
        <v>0.8</v>
      </c>
      <c r="AH119">
        <v>0.8</v>
      </c>
      <c r="AI119">
        <v>0.8</v>
      </c>
      <c r="AJ119">
        <v>0.8</v>
      </c>
      <c r="AK119">
        <v>0.8</v>
      </c>
      <c r="AL119">
        <v>0.8</v>
      </c>
      <c r="AM119">
        <v>0.8</v>
      </c>
      <c r="AN119">
        <v>0.8</v>
      </c>
      <c r="AO119">
        <v>0.8</v>
      </c>
      <c r="AP119">
        <v>0.8</v>
      </c>
      <c r="AS119">
        <v>0.8</v>
      </c>
      <c r="AT119">
        <v>0.8</v>
      </c>
      <c r="AU119">
        <v>0.8</v>
      </c>
      <c r="AV119">
        <v>0.8</v>
      </c>
      <c r="AW119">
        <v>0.8</v>
      </c>
      <c r="AX119">
        <v>0.8</v>
      </c>
      <c r="AY119">
        <v>0.8</v>
      </c>
      <c r="AZ119">
        <v>0.8</v>
      </c>
      <c r="BA119">
        <v>0.8</v>
      </c>
      <c r="BB119">
        <v>0.8</v>
      </c>
      <c r="BE119">
        <v>0.8</v>
      </c>
      <c r="BF119">
        <v>0.8</v>
      </c>
      <c r="BG119">
        <v>0.8</v>
      </c>
      <c r="BH119">
        <v>0.8</v>
      </c>
      <c r="BI119">
        <v>0.8</v>
      </c>
      <c r="BJ119">
        <v>0.8</v>
      </c>
      <c r="BK119">
        <v>0.8</v>
      </c>
      <c r="BL119">
        <v>0.8</v>
      </c>
      <c r="BM119">
        <v>0.8</v>
      </c>
      <c r="BN119" t="s">
        <v>112</v>
      </c>
      <c r="BO119" t="s">
        <v>112</v>
      </c>
      <c r="BP119">
        <v>0.8</v>
      </c>
      <c r="BS119">
        <v>0.8</v>
      </c>
      <c r="BT119">
        <v>0.8</v>
      </c>
      <c r="BU119">
        <v>0.8</v>
      </c>
      <c r="BV119">
        <v>0.8</v>
      </c>
      <c r="BW119">
        <v>0.8</v>
      </c>
      <c r="BX119">
        <v>0.8</v>
      </c>
      <c r="BY119">
        <v>0.8</v>
      </c>
      <c r="BZ119">
        <v>0.8</v>
      </c>
      <c r="CA119">
        <v>0.8</v>
      </c>
      <c r="CB119">
        <v>0.8</v>
      </c>
      <c r="CC119">
        <v>0.8</v>
      </c>
      <c r="CF119">
        <v>0.8</v>
      </c>
      <c r="CG119">
        <v>0.8</v>
      </c>
      <c r="CH119">
        <v>0.8</v>
      </c>
      <c r="CI119" t="s">
        <v>112</v>
      </c>
      <c r="CJ119">
        <v>0.8</v>
      </c>
      <c r="CK119">
        <v>0.8</v>
      </c>
      <c r="CL119">
        <v>0.8</v>
      </c>
      <c r="CU119" t="s">
        <v>112</v>
      </c>
      <c r="CV119">
        <v>0.8</v>
      </c>
      <c r="CW119">
        <v>0.8</v>
      </c>
      <c r="CX119">
        <v>0.8</v>
      </c>
      <c r="CY119">
        <v>0.8</v>
      </c>
      <c r="CZ119" t="s">
        <v>112</v>
      </c>
      <c r="DA119">
        <v>0.8</v>
      </c>
      <c r="DC119">
        <v>0.8</v>
      </c>
      <c r="DD119" t="s">
        <v>112</v>
      </c>
      <c r="DE119">
        <v>0.8</v>
      </c>
      <c r="DF119">
        <v>0.8</v>
      </c>
      <c r="DG119">
        <v>0.8</v>
      </c>
      <c r="DH119">
        <v>0.8</v>
      </c>
      <c r="DJ119">
        <v>0.8</v>
      </c>
      <c r="DK119">
        <v>0.8</v>
      </c>
      <c r="DL119">
        <v>0.8</v>
      </c>
      <c r="DM119">
        <v>0.8</v>
      </c>
      <c r="DN119">
        <v>0.8</v>
      </c>
      <c r="DO119">
        <v>0.8</v>
      </c>
      <c r="DR119">
        <v>0.8</v>
      </c>
      <c r="DS119">
        <v>0.8</v>
      </c>
      <c r="DT119">
        <v>0.8</v>
      </c>
      <c r="DU119">
        <v>0.8</v>
      </c>
      <c r="DV119">
        <v>0.8</v>
      </c>
      <c r="DW119">
        <v>0.8</v>
      </c>
      <c r="DY119">
        <v>0.8</v>
      </c>
      <c r="DZ119">
        <v>0.8</v>
      </c>
      <c r="EA119">
        <v>0.8</v>
      </c>
      <c r="EB119" t="s">
        <v>112</v>
      </c>
      <c r="EC119">
        <v>0.8</v>
      </c>
      <c r="ED119">
        <v>0.8</v>
      </c>
      <c r="EG119">
        <v>0.8</v>
      </c>
      <c r="EH119" t="s">
        <v>112</v>
      </c>
      <c r="EI119">
        <v>0.8</v>
      </c>
      <c r="EJ119">
        <v>0.8</v>
      </c>
      <c r="EK119">
        <v>0.8</v>
      </c>
      <c r="EL119" t="s">
        <v>112</v>
      </c>
      <c r="EN119">
        <v>0.8</v>
      </c>
      <c r="EO119">
        <v>0.8</v>
      </c>
      <c r="EP119">
        <v>0.8</v>
      </c>
      <c r="EQ119">
        <v>0.8</v>
      </c>
      <c r="ER119">
        <v>0.8</v>
      </c>
      <c r="ES119">
        <v>0.8</v>
      </c>
      <c r="EV119">
        <v>0.8</v>
      </c>
      <c r="EW119">
        <v>0.8</v>
      </c>
      <c r="EX119">
        <v>0.8</v>
      </c>
      <c r="EY119">
        <v>0.8</v>
      </c>
      <c r="EZ119">
        <v>0.8</v>
      </c>
      <c r="FA119">
        <v>0.8</v>
      </c>
      <c r="FB119">
        <v>0.8</v>
      </c>
      <c r="FC119">
        <v>0.8</v>
      </c>
      <c r="FD119">
        <v>0.8</v>
      </c>
      <c r="FE119">
        <v>0.8</v>
      </c>
      <c r="FF119">
        <v>0.8</v>
      </c>
      <c r="FG119">
        <v>0.8</v>
      </c>
      <c r="FJ119">
        <v>0.8</v>
      </c>
      <c r="FL119" t="s">
        <v>112</v>
      </c>
      <c r="FM119">
        <v>0.8</v>
      </c>
      <c r="FN119">
        <v>0.8</v>
      </c>
      <c r="FO119">
        <v>0.8</v>
      </c>
      <c r="FP119">
        <v>0.8</v>
      </c>
      <c r="FR119">
        <v>0.8</v>
      </c>
      <c r="FS119">
        <v>0.8</v>
      </c>
      <c r="FT119">
        <v>0.8</v>
      </c>
      <c r="FU119">
        <v>0.8</v>
      </c>
      <c r="FV119">
        <v>0.8</v>
      </c>
      <c r="FW119">
        <v>0.8</v>
      </c>
      <c r="FZ119">
        <v>0.8</v>
      </c>
      <c r="GB119">
        <v>0.8</v>
      </c>
      <c r="GC119">
        <v>0.8</v>
      </c>
      <c r="GD119">
        <v>0.8</v>
      </c>
      <c r="GE119">
        <v>0.8</v>
      </c>
      <c r="GF119">
        <v>0.8</v>
      </c>
      <c r="GG119">
        <v>0.8</v>
      </c>
      <c r="GI119">
        <v>0.8</v>
      </c>
      <c r="GJ119">
        <v>0.8</v>
      </c>
      <c r="GK119">
        <v>0.8</v>
      </c>
      <c r="GL119">
        <v>0.8</v>
      </c>
      <c r="GM119">
        <v>0.8</v>
      </c>
      <c r="GN119">
        <v>0.8</v>
      </c>
      <c r="GQ119">
        <v>0.8</v>
      </c>
      <c r="GR119" t="s">
        <v>112</v>
      </c>
      <c r="GS119">
        <v>0.8</v>
      </c>
      <c r="GT119">
        <v>0.8</v>
      </c>
      <c r="GU119">
        <v>0.8</v>
      </c>
      <c r="GV119">
        <v>0.8</v>
      </c>
      <c r="GX119">
        <v>0.8</v>
      </c>
      <c r="GY119">
        <v>0.8</v>
      </c>
      <c r="GZ119">
        <v>0.8</v>
      </c>
      <c r="HA119">
        <v>0.8</v>
      </c>
      <c r="HB119" t="s">
        <v>112</v>
      </c>
      <c r="HC119">
        <v>0.8</v>
      </c>
      <c r="HE119">
        <v>0.8</v>
      </c>
      <c r="HF119">
        <v>0.8</v>
      </c>
      <c r="HG119">
        <v>0.8</v>
      </c>
      <c r="HH119">
        <v>0.8</v>
      </c>
      <c r="HI119">
        <v>0.8</v>
      </c>
      <c r="HJ119">
        <v>0.8</v>
      </c>
      <c r="HM119">
        <v>0.8</v>
      </c>
      <c r="HN119">
        <v>0.8</v>
      </c>
      <c r="HO119">
        <v>0.8</v>
      </c>
      <c r="HP119">
        <v>0.8</v>
      </c>
      <c r="HQ119">
        <v>0.8</v>
      </c>
      <c r="HR119">
        <v>0.8</v>
      </c>
      <c r="HT119" t="s">
        <v>112</v>
      </c>
      <c r="HU119">
        <v>0.8</v>
      </c>
      <c r="HV119">
        <v>0.8</v>
      </c>
      <c r="HW119">
        <v>0.8</v>
      </c>
      <c r="HX119">
        <v>0.8</v>
      </c>
      <c r="HY119">
        <v>0.8</v>
      </c>
    </row>
    <row r="120" spans="1:233" x14ac:dyDescent="0.2">
      <c r="A120" t="s">
        <v>230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112</v>
      </c>
      <c r="BO120">
        <v>0</v>
      </c>
      <c r="BP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0.8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G120">
        <v>0</v>
      </c>
      <c r="EH120" t="s">
        <v>112</v>
      </c>
      <c r="EI120" t="s">
        <v>112</v>
      </c>
      <c r="EJ120">
        <v>0.5</v>
      </c>
      <c r="EK120">
        <v>0</v>
      </c>
      <c r="EL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V120">
        <v>-1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0.5</v>
      </c>
      <c r="FC120">
        <v>0</v>
      </c>
      <c r="FD120">
        <v>0</v>
      </c>
      <c r="FE120">
        <v>0</v>
      </c>
      <c r="FF120">
        <v>0</v>
      </c>
      <c r="FG120">
        <v>0</v>
      </c>
      <c r="FJ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Z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Q120">
        <v>0</v>
      </c>
      <c r="GR120">
        <v>0</v>
      </c>
      <c r="GS120" t="s">
        <v>112</v>
      </c>
      <c r="GT120">
        <v>0</v>
      </c>
      <c r="GU120">
        <v>0</v>
      </c>
      <c r="GV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T120">
        <v>0</v>
      </c>
      <c r="HU120">
        <v>0</v>
      </c>
      <c r="HV120">
        <v>0</v>
      </c>
      <c r="HW120">
        <v>0</v>
      </c>
      <c r="HX120" t="s">
        <v>112</v>
      </c>
      <c r="HY120">
        <v>0</v>
      </c>
    </row>
    <row r="121" spans="1:233" x14ac:dyDescent="0.2">
      <c r="A121" t="s">
        <v>231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112</v>
      </c>
      <c r="M121">
        <v>0</v>
      </c>
      <c r="N121">
        <v>0</v>
      </c>
      <c r="O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S121">
        <v>0</v>
      </c>
      <c r="AT121">
        <v>0</v>
      </c>
      <c r="AU121">
        <v>0</v>
      </c>
      <c r="AV121">
        <v>0</v>
      </c>
      <c r="AW121" t="s">
        <v>112</v>
      </c>
      <c r="AX121">
        <v>0</v>
      </c>
      <c r="AY121">
        <v>0</v>
      </c>
      <c r="AZ121">
        <v>0</v>
      </c>
      <c r="BA121">
        <v>0</v>
      </c>
      <c r="BB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112</v>
      </c>
      <c r="BO121">
        <v>0</v>
      </c>
      <c r="BP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0.8</v>
      </c>
      <c r="DC121">
        <v>0</v>
      </c>
      <c r="DD121">
        <v>0</v>
      </c>
      <c r="DE121">
        <v>0</v>
      </c>
      <c r="DF121">
        <v>0</v>
      </c>
      <c r="DG121" t="s">
        <v>112</v>
      </c>
      <c r="DH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J121">
        <v>0</v>
      </c>
      <c r="FL121">
        <v>0.8</v>
      </c>
      <c r="FM121">
        <v>0</v>
      </c>
      <c r="FN121">
        <v>0</v>
      </c>
      <c r="FO121">
        <v>0</v>
      </c>
      <c r="FP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Z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Q121">
        <v>0</v>
      </c>
      <c r="GR121">
        <v>0</v>
      </c>
      <c r="GS121" t="s">
        <v>112</v>
      </c>
      <c r="GT121">
        <v>0</v>
      </c>
      <c r="GU121">
        <v>0</v>
      </c>
      <c r="GV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T121">
        <v>0</v>
      </c>
      <c r="HU121">
        <v>0</v>
      </c>
      <c r="HV121">
        <v>0</v>
      </c>
      <c r="HW121">
        <v>0</v>
      </c>
      <c r="HX121" t="s">
        <v>112</v>
      </c>
      <c r="HY121">
        <v>0</v>
      </c>
    </row>
    <row r="122" spans="1:233" x14ac:dyDescent="0.2">
      <c r="A122" t="s">
        <v>232</v>
      </c>
      <c r="C122">
        <v>-0.5</v>
      </c>
      <c r="D122">
        <v>0</v>
      </c>
      <c r="E122">
        <v>0</v>
      </c>
      <c r="F122">
        <v>0</v>
      </c>
      <c r="G122">
        <v>0</v>
      </c>
      <c r="H122" t="s">
        <v>112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R122">
        <v>0</v>
      </c>
      <c r="S122">
        <v>0</v>
      </c>
      <c r="T122" t="s">
        <v>112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E122">
        <v>0</v>
      </c>
      <c r="AF122">
        <v>0</v>
      </c>
      <c r="AG122">
        <v>0</v>
      </c>
      <c r="AH122" t="s">
        <v>112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 t="s">
        <v>112</v>
      </c>
      <c r="BE122">
        <v>-0.5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F122">
        <v>0</v>
      </c>
      <c r="CG122" t="s">
        <v>112</v>
      </c>
      <c r="CH122">
        <v>0</v>
      </c>
      <c r="CI122">
        <v>0</v>
      </c>
      <c r="CJ122">
        <v>0</v>
      </c>
      <c r="CK122">
        <v>0</v>
      </c>
      <c r="CL122">
        <v>0.8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0.8</v>
      </c>
      <c r="DC122">
        <v>0</v>
      </c>
      <c r="DD122">
        <v>0</v>
      </c>
      <c r="DE122">
        <v>0</v>
      </c>
      <c r="DF122">
        <v>0</v>
      </c>
      <c r="DG122" t="s">
        <v>112</v>
      </c>
      <c r="DH122">
        <v>0</v>
      </c>
      <c r="DJ122" t="s">
        <v>112</v>
      </c>
      <c r="DK122">
        <v>0</v>
      </c>
      <c r="DL122">
        <v>0</v>
      </c>
      <c r="DM122">
        <v>0</v>
      </c>
      <c r="DN122">
        <v>0</v>
      </c>
      <c r="DO122" t="s">
        <v>112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Y122">
        <v>0</v>
      </c>
      <c r="DZ122">
        <v>0</v>
      </c>
      <c r="EA122">
        <v>0</v>
      </c>
      <c r="EB122">
        <v>-0.5</v>
      </c>
      <c r="EC122">
        <v>0</v>
      </c>
      <c r="ED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 t="s">
        <v>112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V122">
        <v>-0.5</v>
      </c>
      <c r="EW122">
        <v>0</v>
      </c>
      <c r="EX122">
        <v>0</v>
      </c>
      <c r="EY122">
        <v>-0.5</v>
      </c>
      <c r="EZ122" t="s">
        <v>112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J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Z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M122">
        <v>0</v>
      </c>
      <c r="HN122">
        <v>1</v>
      </c>
      <c r="HO122" t="s">
        <v>112</v>
      </c>
      <c r="HP122">
        <v>0</v>
      </c>
      <c r="HQ122">
        <v>0</v>
      </c>
      <c r="HR122">
        <v>0</v>
      </c>
      <c r="HT122">
        <v>0</v>
      </c>
      <c r="HU122">
        <v>0</v>
      </c>
      <c r="HV122">
        <v>0</v>
      </c>
      <c r="HW122" t="s">
        <v>112</v>
      </c>
      <c r="HX122">
        <v>0</v>
      </c>
      <c r="HY122">
        <v>0</v>
      </c>
    </row>
    <row r="123" spans="1:233" x14ac:dyDescent="0.2">
      <c r="A123" t="s">
        <v>233</v>
      </c>
      <c r="C123">
        <v>-0.5</v>
      </c>
      <c r="D123">
        <v>0</v>
      </c>
      <c r="E123">
        <v>0</v>
      </c>
      <c r="F123">
        <v>0</v>
      </c>
      <c r="G123" t="s">
        <v>112</v>
      </c>
      <c r="H123" t="s">
        <v>112</v>
      </c>
      <c r="I123" t="s">
        <v>112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R123">
        <v>0</v>
      </c>
      <c r="S123">
        <v>0</v>
      </c>
      <c r="T123" t="s">
        <v>112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E123">
        <v>0</v>
      </c>
      <c r="AF123">
        <v>0</v>
      </c>
      <c r="AG123">
        <v>0</v>
      </c>
      <c r="AH123" t="s">
        <v>112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S123" t="s">
        <v>112</v>
      </c>
      <c r="AT123" t="s">
        <v>112</v>
      </c>
      <c r="AU123">
        <v>0</v>
      </c>
      <c r="AV123">
        <v>0</v>
      </c>
      <c r="AW123" t="s">
        <v>112</v>
      </c>
      <c r="AX123" t="s">
        <v>112</v>
      </c>
      <c r="AY123">
        <v>0.5</v>
      </c>
      <c r="AZ123" t="s">
        <v>112</v>
      </c>
      <c r="BA123">
        <v>0</v>
      </c>
      <c r="BB123" t="s">
        <v>112</v>
      </c>
      <c r="BE123" t="s">
        <v>112</v>
      </c>
      <c r="BF123">
        <v>0</v>
      </c>
      <c r="BG123">
        <v>0</v>
      </c>
      <c r="BH123">
        <v>0</v>
      </c>
      <c r="BI123">
        <v>0</v>
      </c>
      <c r="BJ123" t="s">
        <v>112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F123">
        <v>0</v>
      </c>
      <c r="CG123" t="s">
        <v>112</v>
      </c>
      <c r="CH123">
        <v>0</v>
      </c>
      <c r="CI123">
        <v>0</v>
      </c>
      <c r="CJ123">
        <v>0</v>
      </c>
      <c r="CK123">
        <v>0</v>
      </c>
      <c r="CL123" t="s">
        <v>112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0.8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Y123">
        <v>0</v>
      </c>
      <c r="DZ123">
        <v>0</v>
      </c>
      <c r="EA123">
        <v>0</v>
      </c>
      <c r="EB123" t="s">
        <v>112</v>
      </c>
      <c r="EC123">
        <v>0</v>
      </c>
      <c r="ED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 t="s">
        <v>112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V123">
        <v>-0.5</v>
      </c>
      <c r="EW123" t="s">
        <v>112</v>
      </c>
      <c r="EX123">
        <v>0</v>
      </c>
      <c r="EY123" t="s">
        <v>112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J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Z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M123">
        <v>0</v>
      </c>
      <c r="HN123">
        <v>0</v>
      </c>
      <c r="HO123" t="s">
        <v>112</v>
      </c>
      <c r="HP123">
        <v>0</v>
      </c>
      <c r="HQ123">
        <v>0</v>
      </c>
      <c r="HR123">
        <v>0</v>
      </c>
      <c r="HT123">
        <v>0</v>
      </c>
      <c r="HU123">
        <v>0</v>
      </c>
      <c r="HV123">
        <v>0</v>
      </c>
      <c r="HW123">
        <v>0.5</v>
      </c>
      <c r="HX123">
        <v>0</v>
      </c>
      <c r="HY123">
        <v>0</v>
      </c>
    </row>
    <row r="124" spans="1:233" x14ac:dyDescent="0.2">
      <c r="A124" t="s">
        <v>234</v>
      </c>
      <c r="C124">
        <v>0.5</v>
      </c>
      <c r="D124">
        <v>0</v>
      </c>
      <c r="E124" t="s">
        <v>112</v>
      </c>
      <c r="F124" t="s">
        <v>112</v>
      </c>
      <c r="G124">
        <v>1</v>
      </c>
      <c r="H124" t="s">
        <v>112</v>
      </c>
      <c r="I124">
        <v>1</v>
      </c>
      <c r="J124" t="s">
        <v>112</v>
      </c>
      <c r="K124" t="s">
        <v>112</v>
      </c>
      <c r="L124" t="s">
        <v>112</v>
      </c>
      <c r="M124">
        <v>1</v>
      </c>
      <c r="N124">
        <v>0</v>
      </c>
      <c r="O124" t="s">
        <v>112</v>
      </c>
      <c r="R124" t="s">
        <v>112</v>
      </c>
      <c r="S124">
        <v>1</v>
      </c>
      <c r="T124">
        <v>1</v>
      </c>
      <c r="U124">
        <v>1</v>
      </c>
      <c r="V124">
        <v>0</v>
      </c>
      <c r="W124">
        <v>1</v>
      </c>
      <c r="X124" t="s">
        <v>112</v>
      </c>
      <c r="Y124">
        <v>0</v>
      </c>
      <c r="Z124">
        <v>0</v>
      </c>
      <c r="AA124">
        <v>0</v>
      </c>
      <c r="AB124">
        <v>0</v>
      </c>
      <c r="AE124">
        <v>0</v>
      </c>
      <c r="AF124">
        <v>1</v>
      </c>
      <c r="AG124">
        <v>0</v>
      </c>
      <c r="AH124">
        <v>1</v>
      </c>
      <c r="AI124" t="s">
        <v>112</v>
      </c>
      <c r="AJ124" t="s">
        <v>112</v>
      </c>
      <c r="AK124" t="s">
        <v>112</v>
      </c>
      <c r="AL124" t="s">
        <v>112</v>
      </c>
      <c r="AM124" t="s">
        <v>112</v>
      </c>
      <c r="AN124" t="s">
        <v>112</v>
      </c>
      <c r="AO124">
        <v>0</v>
      </c>
      <c r="AP124">
        <v>1</v>
      </c>
      <c r="AS124" t="s">
        <v>112</v>
      </c>
      <c r="AT124">
        <v>1</v>
      </c>
      <c r="AU124">
        <v>-1</v>
      </c>
      <c r="AV124" t="s">
        <v>112</v>
      </c>
      <c r="AW124">
        <v>0</v>
      </c>
      <c r="AX124" t="s">
        <v>112</v>
      </c>
      <c r="AY124" t="s">
        <v>112</v>
      </c>
      <c r="AZ124" t="s">
        <v>112</v>
      </c>
      <c r="BA124" t="s">
        <v>112</v>
      </c>
      <c r="BB124">
        <v>1</v>
      </c>
      <c r="BE124">
        <v>0</v>
      </c>
      <c r="BF124">
        <v>1</v>
      </c>
      <c r="BG124">
        <v>0</v>
      </c>
      <c r="BH124">
        <v>1</v>
      </c>
      <c r="BI124">
        <v>1</v>
      </c>
      <c r="BJ124">
        <v>0</v>
      </c>
      <c r="BK124" t="s">
        <v>112</v>
      </c>
      <c r="BL124">
        <v>0</v>
      </c>
      <c r="BM124" t="s">
        <v>112</v>
      </c>
      <c r="BN124">
        <v>1</v>
      </c>
      <c r="BO124">
        <v>0.8</v>
      </c>
      <c r="BP124">
        <v>0.5</v>
      </c>
      <c r="BS124">
        <v>1</v>
      </c>
      <c r="BT124">
        <v>1</v>
      </c>
      <c r="BU124">
        <v>0.5</v>
      </c>
      <c r="BV124">
        <v>0.5</v>
      </c>
      <c r="BW124">
        <v>0</v>
      </c>
      <c r="BX124">
        <v>0.8</v>
      </c>
      <c r="BY124">
        <v>0</v>
      </c>
      <c r="BZ124">
        <v>0</v>
      </c>
      <c r="CA124">
        <v>0</v>
      </c>
      <c r="CB124">
        <v>1</v>
      </c>
      <c r="CC124" t="s">
        <v>112</v>
      </c>
      <c r="CF124">
        <v>0</v>
      </c>
      <c r="CG124">
        <v>0</v>
      </c>
      <c r="CH124">
        <v>0.5</v>
      </c>
      <c r="CI124" t="s">
        <v>112</v>
      </c>
      <c r="CJ124">
        <v>1</v>
      </c>
      <c r="CK124">
        <v>1</v>
      </c>
      <c r="CL124">
        <v>1</v>
      </c>
      <c r="CU124">
        <v>0</v>
      </c>
      <c r="CV124">
        <v>0</v>
      </c>
      <c r="CW124">
        <v>1</v>
      </c>
      <c r="CX124">
        <v>0</v>
      </c>
      <c r="CY124">
        <v>1</v>
      </c>
      <c r="CZ124">
        <v>1</v>
      </c>
      <c r="DA124">
        <v>0.8</v>
      </c>
      <c r="DC124">
        <v>0</v>
      </c>
      <c r="DD124" t="s">
        <v>112</v>
      </c>
      <c r="DE124">
        <v>1</v>
      </c>
      <c r="DF124">
        <v>0</v>
      </c>
      <c r="DG124" t="s">
        <v>112</v>
      </c>
      <c r="DH124" t="s">
        <v>112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Y124" t="s">
        <v>112</v>
      </c>
      <c r="DZ124" t="s">
        <v>112</v>
      </c>
      <c r="EA124" t="s">
        <v>112</v>
      </c>
      <c r="EB124" t="s">
        <v>112</v>
      </c>
      <c r="EC124" t="s">
        <v>112</v>
      </c>
      <c r="ED124">
        <v>0.5</v>
      </c>
      <c r="EG124">
        <v>0</v>
      </c>
      <c r="EH124">
        <v>0</v>
      </c>
      <c r="EI124" t="s">
        <v>112</v>
      </c>
      <c r="EJ124">
        <v>0</v>
      </c>
      <c r="EK124">
        <v>1</v>
      </c>
      <c r="EL124">
        <v>1</v>
      </c>
      <c r="EN124" t="s">
        <v>112</v>
      </c>
      <c r="EO124">
        <v>0</v>
      </c>
      <c r="EP124">
        <v>0</v>
      </c>
      <c r="EQ124">
        <v>1</v>
      </c>
      <c r="ER124" t="s">
        <v>112</v>
      </c>
      <c r="ES124" t="s">
        <v>112</v>
      </c>
      <c r="EV124">
        <v>0.8</v>
      </c>
      <c r="EW124">
        <v>0</v>
      </c>
      <c r="EX124">
        <v>1</v>
      </c>
      <c r="EY124">
        <v>0.8</v>
      </c>
      <c r="EZ124">
        <v>0</v>
      </c>
      <c r="FA124">
        <v>1</v>
      </c>
      <c r="FB124">
        <v>1</v>
      </c>
      <c r="FC124">
        <v>1</v>
      </c>
      <c r="FD124" t="s">
        <v>112</v>
      </c>
      <c r="FE124">
        <v>1</v>
      </c>
      <c r="FF124">
        <v>1</v>
      </c>
      <c r="FG124">
        <v>0</v>
      </c>
      <c r="FJ124">
        <v>0.5</v>
      </c>
      <c r="FL124">
        <v>1</v>
      </c>
      <c r="FM124">
        <v>0</v>
      </c>
      <c r="FN124">
        <v>0.5</v>
      </c>
      <c r="FO124">
        <v>0.5</v>
      </c>
      <c r="FP124">
        <v>0</v>
      </c>
      <c r="FR124">
        <v>0</v>
      </c>
      <c r="FS124">
        <v>1</v>
      </c>
      <c r="FT124">
        <v>0.8</v>
      </c>
      <c r="FU124">
        <v>0</v>
      </c>
      <c r="FV124">
        <v>1</v>
      </c>
      <c r="FW124">
        <v>0</v>
      </c>
      <c r="FZ124">
        <v>0</v>
      </c>
      <c r="GB124">
        <v>0</v>
      </c>
      <c r="GC124" t="s">
        <v>112</v>
      </c>
      <c r="GD124">
        <v>0</v>
      </c>
      <c r="GE124">
        <v>0.8</v>
      </c>
      <c r="GF124">
        <v>0</v>
      </c>
      <c r="GG124">
        <v>0.5</v>
      </c>
      <c r="GI124">
        <v>0</v>
      </c>
      <c r="GJ124">
        <v>0</v>
      </c>
      <c r="GK124">
        <v>0</v>
      </c>
      <c r="GL124">
        <v>0</v>
      </c>
      <c r="GM124">
        <v>1</v>
      </c>
      <c r="GN124">
        <v>0</v>
      </c>
      <c r="GQ124">
        <v>0</v>
      </c>
      <c r="GR124">
        <v>0</v>
      </c>
      <c r="GS124">
        <v>0</v>
      </c>
      <c r="GT124">
        <v>1</v>
      </c>
      <c r="GU124">
        <v>0.8</v>
      </c>
      <c r="GV124">
        <v>0</v>
      </c>
      <c r="GX124">
        <v>1</v>
      </c>
      <c r="GY124">
        <v>0</v>
      </c>
      <c r="GZ124">
        <v>1</v>
      </c>
      <c r="HA124">
        <v>0.5</v>
      </c>
      <c r="HB124">
        <v>0</v>
      </c>
      <c r="HC124">
        <v>0</v>
      </c>
      <c r="HE124">
        <v>1</v>
      </c>
      <c r="HF124">
        <v>0</v>
      </c>
      <c r="HG124">
        <v>0</v>
      </c>
      <c r="HH124">
        <v>0</v>
      </c>
      <c r="HI124" t="s">
        <v>112</v>
      </c>
      <c r="HJ124">
        <v>1</v>
      </c>
      <c r="HM124">
        <v>0</v>
      </c>
      <c r="HN124" t="s">
        <v>112</v>
      </c>
      <c r="HO124" t="s">
        <v>112</v>
      </c>
      <c r="HP124">
        <v>0</v>
      </c>
      <c r="HQ124">
        <v>1</v>
      </c>
      <c r="HR124">
        <v>1</v>
      </c>
      <c r="HT124">
        <v>1</v>
      </c>
      <c r="HU124" t="s">
        <v>112</v>
      </c>
      <c r="HV124">
        <v>0</v>
      </c>
      <c r="HW124">
        <v>0.5</v>
      </c>
      <c r="HX124">
        <v>0</v>
      </c>
      <c r="HY124">
        <v>1</v>
      </c>
    </row>
    <row r="125" spans="1:233" x14ac:dyDescent="0.2">
      <c r="A125" t="s">
        <v>235</v>
      </c>
      <c r="C125">
        <v>0.5</v>
      </c>
      <c r="D125">
        <v>0</v>
      </c>
      <c r="E125" t="s">
        <v>112</v>
      </c>
      <c r="F125" t="s">
        <v>112</v>
      </c>
      <c r="G125">
        <v>0</v>
      </c>
      <c r="H125" t="s">
        <v>112</v>
      </c>
      <c r="I125">
        <v>1</v>
      </c>
      <c r="J125" t="s">
        <v>112</v>
      </c>
      <c r="K125" t="s">
        <v>112</v>
      </c>
      <c r="L125" t="s">
        <v>112</v>
      </c>
      <c r="M125">
        <v>0.5</v>
      </c>
      <c r="N125">
        <v>0</v>
      </c>
      <c r="O125" t="s">
        <v>112</v>
      </c>
      <c r="R125" t="s">
        <v>112</v>
      </c>
      <c r="S125">
        <v>0.5</v>
      </c>
      <c r="T125">
        <v>0</v>
      </c>
      <c r="U125">
        <v>0</v>
      </c>
      <c r="V125">
        <v>0</v>
      </c>
      <c r="W125">
        <v>0</v>
      </c>
      <c r="X125" t="s">
        <v>112</v>
      </c>
      <c r="Y125">
        <v>0</v>
      </c>
      <c r="Z125">
        <v>0</v>
      </c>
      <c r="AA125">
        <v>0</v>
      </c>
      <c r="AB125">
        <v>0</v>
      </c>
      <c r="AE125">
        <v>0</v>
      </c>
      <c r="AF125">
        <v>0.5</v>
      </c>
      <c r="AG125">
        <v>0</v>
      </c>
      <c r="AH125">
        <v>0.5</v>
      </c>
      <c r="AI125" t="s">
        <v>112</v>
      </c>
      <c r="AJ125" t="s">
        <v>112</v>
      </c>
      <c r="AK125" t="s">
        <v>112</v>
      </c>
      <c r="AL125">
        <v>0.5</v>
      </c>
      <c r="AM125" t="s">
        <v>112</v>
      </c>
      <c r="AN125" t="s">
        <v>112</v>
      </c>
      <c r="AO125">
        <v>0</v>
      </c>
      <c r="AP125">
        <v>0</v>
      </c>
      <c r="AS125" t="s">
        <v>112</v>
      </c>
      <c r="AT125">
        <v>0.5</v>
      </c>
      <c r="AU125">
        <v>-1</v>
      </c>
      <c r="AV125" t="s">
        <v>112</v>
      </c>
      <c r="AW125">
        <v>0</v>
      </c>
      <c r="AX125" t="s">
        <v>112</v>
      </c>
      <c r="AY125" t="s">
        <v>112</v>
      </c>
      <c r="AZ125" t="s">
        <v>112</v>
      </c>
      <c r="BA125" t="s">
        <v>112</v>
      </c>
      <c r="BB125">
        <v>-1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 t="s">
        <v>112</v>
      </c>
      <c r="BL125">
        <v>0.5</v>
      </c>
      <c r="BM125" t="s">
        <v>112</v>
      </c>
      <c r="BN125">
        <v>0</v>
      </c>
      <c r="BO125">
        <v>0.5</v>
      </c>
      <c r="BP125">
        <v>0</v>
      </c>
      <c r="BS125">
        <v>0</v>
      </c>
      <c r="BT125">
        <v>-1</v>
      </c>
      <c r="BU125">
        <v>0.5</v>
      </c>
      <c r="BV125">
        <v>0.5</v>
      </c>
      <c r="BW125">
        <v>0</v>
      </c>
      <c r="BX125">
        <v>0.8</v>
      </c>
      <c r="BY125">
        <v>0</v>
      </c>
      <c r="BZ125">
        <v>0</v>
      </c>
      <c r="CA125">
        <v>0</v>
      </c>
      <c r="CB125">
        <v>0</v>
      </c>
      <c r="CC125" t="s">
        <v>112</v>
      </c>
      <c r="CF125">
        <v>0</v>
      </c>
      <c r="CG125">
        <v>0</v>
      </c>
      <c r="CH125">
        <v>0</v>
      </c>
      <c r="CI125" t="s">
        <v>112</v>
      </c>
      <c r="CJ125">
        <v>0</v>
      </c>
      <c r="CK125">
        <v>0.5</v>
      </c>
      <c r="CL125">
        <v>0.5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0.8</v>
      </c>
      <c r="DC125">
        <v>0</v>
      </c>
      <c r="DD125" t="s">
        <v>112</v>
      </c>
      <c r="DE125">
        <v>0</v>
      </c>
      <c r="DF125">
        <v>0</v>
      </c>
      <c r="DG125">
        <v>0</v>
      </c>
      <c r="DH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Y125" t="s">
        <v>112</v>
      </c>
      <c r="DZ125" t="s">
        <v>112</v>
      </c>
      <c r="EA125" t="s">
        <v>112</v>
      </c>
      <c r="EB125" t="s">
        <v>112</v>
      </c>
      <c r="EC125" t="s">
        <v>112</v>
      </c>
      <c r="ED125">
        <v>0.5</v>
      </c>
      <c r="EG125">
        <v>0</v>
      </c>
      <c r="EH125">
        <v>0</v>
      </c>
      <c r="EI125" t="s">
        <v>112</v>
      </c>
      <c r="EJ125">
        <v>0</v>
      </c>
      <c r="EK125">
        <v>0</v>
      </c>
      <c r="EL125">
        <v>0</v>
      </c>
      <c r="EN125">
        <v>0</v>
      </c>
      <c r="EO125">
        <v>0</v>
      </c>
      <c r="EP125">
        <v>0</v>
      </c>
      <c r="EQ125">
        <v>0</v>
      </c>
      <c r="ER125" t="s">
        <v>112</v>
      </c>
      <c r="ES125" t="s">
        <v>112</v>
      </c>
      <c r="EV125">
        <v>0.5</v>
      </c>
      <c r="EW125">
        <v>0</v>
      </c>
      <c r="EX125">
        <v>0.5</v>
      </c>
      <c r="EY125">
        <v>0.5</v>
      </c>
      <c r="EZ125">
        <v>0</v>
      </c>
      <c r="FA125">
        <v>0.5</v>
      </c>
      <c r="FB125">
        <v>0</v>
      </c>
      <c r="FC125">
        <v>0.8</v>
      </c>
      <c r="FD125">
        <v>0</v>
      </c>
      <c r="FE125">
        <v>0</v>
      </c>
      <c r="FF125">
        <v>0.8</v>
      </c>
      <c r="FG125">
        <v>0</v>
      </c>
      <c r="FJ125">
        <v>0</v>
      </c>
      <c r="FL125">
        <v>0</v>
      </c>
      <c r="FM125">
        <v>0</v>
      </c>
      <c r="FN125">
        <v>0.5</v>
      </c>
      <c r="FO125">
        <v>0</v>
      </c>
      <c r="FP125">
        <v>0</v>
      </c>
      <c r="FR125">
        <v>0</v>
      </c>
      <c r="FS125">
        <v>0</v>
      </c>
      <c r="FT125">
        <v>0.5</v>
      </c>
      <c r="FU125">
        <v>0</v>
      </c>
      <c r="FV125">
        <v>0.5</v>
      </c>
      <c r="FW125">
        <v>0</v>
      </c>
      <c r="FZ125">
        <v>0</v>
      </c>
      <c r="GB125">
        <v>0</v>
      </c>
      <c r="GC125" t="s">
        <v>112</v>
      </c>
      <c r="GD125">
        <v>0</v>
      </c>
      <c r="GE125" t="s">
        <v>112</v>
      </c>
      <c r="GF125">
        <v>0</v>
      </c>
      <c r="GG125">
        <v>0.5</v>
      </c>
      <c r="GI125">
        <v>0</v>
      </c>
      <c r="GJ125">
        <v>0</v>
      </c>
      <c r="GK125">
        <v>0</v>
      </c>
      <c r="GL125">
        <v>0</v>
      </c>
      <c r="GM125">
        <v>0.5</v>
      </c>
      <c r="GN125">
        <v>0</v>
      </c>
      <c r="GQ125">
        <v>0</v>
      </c>
      <c r="GR125">
        <v>0</v>
      </c>
      <c r="GS125">
        <v>0</v>
      </c>
      <c r="GT125">
        <v>0.5</v>
      </c>
      <c r="GU125">
        <v>0</v>
      </c>
      <c r="GV125">
        <v>0</v>
      </c>
      <c r="GX125">
        <v>0</v>
      </c>
      <c r="GY125">
        <v>0</v>
      </c>
      <c r="GZ125">
        <v>0.5</v>
      </c>
      <c r="HA125" t="s">
        <v>112</v>
      </c>
      <c r="HB125">
        <v>0</v>
      </c>
      <c r="HC125">
        <v>0</v>
      </c>
      <c r="HE125">
        <v>0</v>
      </c>
      <c r="HF125">
        <v>0</v>
      </c>
      <c r="HG125">
        <v>0</v>
      </c>
      <c r="HH125">
        <v>0</v>
      </c>
      <c r="HI125" t="s">
        <v>112</v>
      </c>
      <c r="HJ125">
        <v>0.5</v>
      </c>
      <c r="HM125">
        <v>0</v>
      </c>
      <c r="HN125" t="s">
        <v>112</v>
      </c>
      <c r="HO125">
        <v>0</v>
      </c>
      <c r="HP125">
        <v>0</v>
      </c>
      <c r="HQ125">
        <v>0</v>
      </c>
      <c r="HR125">
        <v>0</v>
      </c>
      <c r="HT125">
        <v>0</v>
      </c>
      <c r="HU125" t="s">
        <v>112</v>
      </c>
      <c r="HV125">
        <v>0</v>
      </c>
      <c r="HW125">
        <v>0.5</v>
      </c>
      <c r="HX125">
        <v>0</v>
      </c>
      <c r="HY125">
        <v>0</v>
      </c>
    </row>
    <row r="126" spans="1:233" x14ac:dyDescent="0.2">
      <c r="A126" t="s">
        <v>236</v>
      </c>
      <c r="C126">
        <v>0</v>
      </c>
      <c r="D126">
        <v>0</v>
      </c>
      <c r="E126">
        <v>0</v>
      </c>
      <c r="F126">
        <v>0.8</v>
      </c>
      <c r="G126">
        <v>0</v>
      </c>
      <c r="H126">
        <v>0</v>
      </c>
      <c r="I126">
        <v>0</v>
      </c>
      <c r="J126">
        <v>0.8</v>
      </c>
      <c r="K126">
        <v>0.5</v>
      </c>
      <c r="L126">
        <v>0</v>
      </c>
      <c r="M126">
        <v>0</v>
      </c>
      <c r="N126">
        <v>0</v>
      </c>
      <c r="O126">
        <v>0</v>
      </c>
      <c r="R126">
        <v>0</v>
      </c>
      <c r="S126">
        <v>0</v>
      </c>
      <c r="T126">
        <v>0</v>
      </c>
      <c r="U126">
        <v>0.5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112</v>
      </c>
      <c r="AE126" t="s">
        <v>112</v>
      </c>
      <c r="AF126" t="s">
        <v>112</v>
      </c>
      <c r="AG126" t="s">
        <v>112</v>
      </c>
      <c r="AH126" t="s">
        <v>112</v>
      </c>
      <c r="AI126" t="s">
        <v>112</v>
      </c>
      <c r="AJ126" t="s">
        <v>112</v>
      </c>
      <c r="AK126" t="s">
        <v>112</v>
      </c>
      <c r="AL126" t="s">
        <v>112</v>
      </c>
      <c r="AM126" t="s">
        <v>112</v>
      </c>
      <c r="AN126" t="s">
        <v>112</v>
      </c>
      <c r="AO126" t="s">
        <v>112</v>
      </c>
      <c r="AP126" t="s">
        <v>112</v>
      </c>
      <c r="AS126">
        <v>0</v>
      </c>
      <c r="AT126">
        <v>0</v>
      </c>
      <c r="AU126" t="s">
        <v>112</v>
      </c>
      <c r="AV126">
        <v>0</v>
      </c>
      <c r="AW126">
        <v>0</v>
      </c>
      <c r="AX126" t="s">
        <v>112</v>
      </c>
      <c r="AY126">
        <v>0</v>
      </c>
      <c r="AZ126">
        <v>0.5</v>
      </c>
      <c r="BA126">
        <v>0</v>
      </c>
      <c r="BB126">
        <v>0</v>
      </c>
      <c r="BE126">
        <v>0</v>
      </c>
      <c r="BF126">
        <v>0</v>
      </c>
      <c r="BG126" t="s">
        <v>112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F126">
        <v>0</v>
      </c>
      <c r="CG126">
        <v>0.5</v>
      </c>
      <c r="CH126" t="s">
        <v>112</v>
      </c>
      <c r="CI126">
        <v>0</v>
      </c>
      <c r="CJ126">
        <v>0</v>
      </c>
      <c r="CK126">
        <v>0</v>
      </c>
      <c r="CL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0.8</v>
      </c>
      <c r="DC126">
        <v>0</v>
      </c>
      <c r="DD126" t="s">
        <v>112</v>
      </c>
      <c r="DE126">
        <v>0</v>
      </c>
      <c r="DF126">
        <v>0</v>
      </c>
      <c r="DG126">
        <v>0</v>
      </c>
      <c r="DH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V126">
        <v>-1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J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Z126">
        <v>0</v>
      </c>
      <c r="GB126">
        <v>0</v>
      </c>
      <c r="GC126">
        <v>-1</v>
      </c>
      <c r="GD126">
        <v>0</v>
      </c>
      <c r="GE126">
        <v>0</v>
      </c>
      <c r="GF126">
        <v>0</v>
      </c>
      <c r="GG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Q126">
        <v>0</v>
      </c>
      <c r="GR126">
        <v>0</v>
      </c>
      <c r="GS126" t="s">
        <v>112</v>
      </c>
      <c r="GT126">
        <v>0</v>
      </c>
      <c r="GU126">
        <v>0</v>
      </c>
      <c r="GV126">
        <v>0</v>
      </c>
      <c r="GX126">
        <v>0</v>
      </c>
      <c r="GY126">
        <v>0</v>
      </c>
      <c r="GZ126" t="s">
        <v>112</v>
      </c>
      <c r="HA126">
        <v>0.5</v>
      </c>
      <c r="HB126">
        <v>0</v>
      </c>
      <c r="HC126">
        <v>0</v>
      </c>
      <c r="HE126" t="s">
        <v>112</v>
      </c>
      <c r="HF126">
        <v>0</v>
      </c>
      <c r="HG126">
        <v>0</v>
      </c>
      <c r="HH126">
        <v>0</v>
      </c>
      <c r="HI126">
        <v>0</v>
      </c>
      <c r="HJ126">
        <v>-1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</row>
    <row r="127" spans="1:233" x14ac:dyDescent="0.2">
      <c r="A127" t="s">
        <v>237</v>
      </c>
      <c r="C127">
        <v>0</v>
      </c>
      <c r="D127">
        <v>0</v>
      </c>
      <c r="E127">
        <v>0</v>
      </c>
      <c r="F127">
        <v>0.5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0.5</v>
      </c>
      <c r="N127">
        <v>0</v>
      </c>
      <c r="O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0.5</v>
      </c>
      <c r="AK127">
        <v>0</v>
      </c>
      <c r="AL127" t="s">
        <v>112</v>
      </c>
      <c r="AM127">
        <v>0</v>
      </c>
      <c r="AN127">
        <v>0</v>
      </c>
      <c r="AO127">
        <v>0</v>
      </c>
      <c r="AP127">
        <v>0.5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112</v>
      </c>
      <c r="AY127">
        <v>0</v>
      </c>
      <c r="AZ127">
        <v>0</v>
      </c>
      <c r="BA127">
        <v>0</v>
      </c>
      <c r="BB127">
        <v>0</v>
      </c>
      <c r="BE127">
        <v>0</v>
      </c>
      <c r="BF127">
        <v>0</v>
      </c>
      <c r="BG127">
        <v>0</v>
      </c>
      <c r="BH127" t="s">
        <v>112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0.8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V127">
        <v>-0.5</v>
      </c>
      <c r="EW127">
        <v>0</v>
      </c>
      <c r="EX127">
        <v>0</v>
      </c>
      <c r="EY127">
        <v>0</v>
      </c>
      <c r="EZ127">
        <v>0</v>
      </c>
      <c r="FA127">
        <v>0</v>
      </c>
      <c r="FB127" t="s">
        <v>112</v>
      </c>
      <c r="FC127">
        <v>0</v>
      </c>
      <c r="FD127">
        <v>0</v>
      </c>
      <c r="FE127">
        <v>0</v>
      </c>
      <c r="FF127">
        <v>0</v>
      </c>
      <c r="FG127">
        <v>0</v>
      </c>
      <c r="FJ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Z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Q127">
        <v>0</v>
      </c>
      <c r="GR127">
        <v>0.5</v>
      </c>
      <c r="GS127">
        <v>0</v>
      </c>
      <c r="GT127">
        <v>0</v>
      </c>
      <c r="GU127">
        <v>0</v>
      </c>
      <c r="GV127">
        <v>0</v>
      </c>
      <c r="GX127">
        <v>0</v>
      </c>
      <c r="GY127" t="s">
        <v>112</v>
      </c>
      <c r="GZ127">
        <v>0</v>
      </c>
      <c r="HA127">
        <v>0</v>
      </c>
      <c r="HB127">
        <v>0</v>
      </c>
      <c r="HC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</row>
    <row r="128" spans="1:233" x14ac:dyDescent="0.2">
      <c r="A128" t="s">
        <v>238</v>
      </c>
      <c r="C128">
        <v>-0.5</v>
      </c>
      <c r="D128">
        <v>0</v>
      </c>
      <c r="E128">
        <v>0</v>
      </c>
      <c r="F128">
        <v>0</v>
      </c>
      <c r="G128">
        <v>0.5</v>
      </c>
      <c r="H128" t="s">
        <v>112</v>
      </c>
      <c r="I128" t="s">
        <v>112</v>
      </c>
      <c r="J128" t="s">
        <v>112</v>
      </c>
      <c r="K128">
        <v>0</v>
      </c>
      <c r="L128">
        <v>0</v>
      </c>
      <c r="M128">
        <v>0</v>
      </c>
      <c r="N128">
        <v>0</v>
      </c>
      <c r="O128">
        <v>0</v>
      </c>
      <c r="R128">
        <v>0</v>
      </c>
      <c r="S128">
        <v>0</v>
      </c>
      <c r="T128" t="s">
        <v>112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E128">
        <v>0</v>
      </c>
      <c r="AF128">
        <v>0</v>
      </c>
      <c r="AG128">
        <v>0</v>
      </c>
      <c r="AH128">
        <v>0.5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S128" t="s">
        <v>112</v>
      </c>
      <c r="AT128" t="s">
        <v>112</v>
      </c>
      <c r="AU128">
        <v>0</v>
      </c>
      <c r="AV128">
        <v>0</v>
      </c>
      <c r="AW128" t="s">
        <v>112</v>
      </c>
      <c r="AX128" t="s">
        <v>112</v>
      </c>
      <c r="AY128" t="s">
        <v>112</v>
      </c>
      <c r="AZ128" t="s">
        <v>112</v>
      </c>
      <c r="BA128">
        <v>0</v>
      </c>
      <c r="BB128" t="s">
        <v>112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112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F128">
        <v>0</v>
      </c>
      <c r="CG128" t="s">
        <v>112</v>
      </c>
      <c r="CH128">
        <v>0</v>
      </c>
      <c r="CI128">
        <v>0</v>
      </c>
      <c r="CJ128">
        <v>0</v>
      </c>
      <c r="CK128">
        <v>0</v>
      </c>
      <c r="CL128" t="s">
        <v>112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0.8</v>
      </c>
      <c r="DC128">
        <v>0</v>
      </c>
      <c r="DD128">
        <v>0</v>
      </c>
      <c r="DE128">
        <v>0</v>
      </c>
      <c r="DF128">
        <v>0</v>
      </c>
      <c r="DG128" t="s">
        <v>112</v>
      </c>
      <c r="DH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Y128">
        <v>0</v>
      </c>
      <c r="DZ128">
        <v>0</v>
      </c>
      <c r="EA128">
        <v>0</v>
      </c>
      <c r="EB128" t="s">
        <v>112</v>
      </c>
      <c r="EC128">
        <v>0</v>
      </c>
      <c r="ED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 t="s">
        <v>112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V128">
        <v>-0.5</v>
      </c>
      <c r="EW128" t="s">
        <v>112</v>
      </c>
      <c r="EX128">
        <v>0</v>
      </c>
      <c r="EY128" t="s">
        <v>112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J128">
        <v>0</v>
      </c>
      <c r="FL128">
        <v>0</v>
      </c>
      <c r="FM128">
        <v>0</v>
      </c>
      <c r="FN128">
        <v>0</v>
      </c>
      <c r="FO128">
        <v>0</v>
      </c>
      <c r="FP128">
        <v>-0.5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Z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M128">
        <v>0</v>
      </c>
      <c r="HN128">
        <v>0.5</v>
      </c>
      <c r="HO128" t="s">
        <v>112</v>
      </c>
      <c r="HP128">
        <v>0</v>
      </c>
      <c r="HQ128">
        <v>0</v>
      </c>
      <c r="HR128" t="s">
        <v>112</v>
      </c>
      <c r="HT128">
        <v>0</v>
      </c>
      <c r="HU128">
        <v>0</v>
      </c>
      <c r="HV128">
        <v>0</v>
      </c>
      <c r="HW128" t="s">
        <v>112</v>
      </c>
      <c r="HX128">
        <v>0</v>
      </c>
      <c r="HY128">
        <v>0</v>
      </c>
    </row>
    <row r="129" spans="1:233" x14ac:dyDescent="0.2">
      <c r="A129" t="s">
        <v>239</v>
      </c>
      <c r="C129">
        <v>-0.5</v>
      </c>
      <c r="D129">
        <v>0</v>
      </c>
      <c r="E129">
        <v>0</v>
      </c>
      <c r="F129">
        <v>0</v>
      </c>
      <c r="G129">
        <v>0.5</v>
      </c>
      <c r="H129" t="s">
        <v>112</v>
      </c>
      <c r="I129" t="s">
        <v>112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R129">
        <v>0</v>
      </c>
      <c r="S129">
        <v>0</v>
      </c>
      <c r="T129" t="s">
        <v>112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E129">
        <v>0</v>
      </c>
      <c r="AF129">
        <v>0</v>
      </c>
      <c r="AG129">
        <v>0</v>
      </c>
      <c r="AH129" t="s">
        <v>112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S129" t="s">
        <v>112</v>
      </c>
      <c r="AT129" t="s">
        <v>112</v>
      </c>
      <c r="AU129">
        <v>0</v>
      </c>
      <c r="AV129">
        <v>0</v>
      </c>
      <c r="AW129" t="s">
        <v>112</v>
      </c>
      <c r="AX129" t="s">
        <v>112</v>
      </c>
      <c r="AY129" t="s">
        <v>112</v>
      </c>
      <c r="AZ129">
        <v>0.5</v>
      </c>
      <c r="BA129">
        <v>0</v>
      </c>
      <c r="BB129" t="s">
        <v>112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112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F129">
        <v>0</v>
      </c>
      <c r="CG129" t="s">
        <v>112</v>
      </c>
      <c r="CH129">
        <v>0</v>
      </c>
      <c r="CI129">
        <v>0</v>
      </c>
      <c r="CJ129">
        <v>0</v>
      </c>
      <c r="CK129">
        <v>0</v>
      </c>
      <c r="CL129" t="s">
        <v>112</v>
      </c>
      <c r="CU129" t="s">
        <v>112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0.8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Y129">
        <v>0</v>
      </c>
      <c r="DZ129">
        <v>0</v>
      </c>
      <c r="EA129">
        <v>0</v>
      </c>
      <c r="EB129" t="s">
        <v>112</v>
      </c>
      <c r="EC129">
        <v>0</v>
      </c>
      <c r="ED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 t="s">
        <v>112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V129">
        <v>-0.5</v>
      </c>
      <c r="EW129" t="s">
        <v>112</v>
      </c>
      <c r="EX129">
        <v>0</v>
      </c>
      <c r="EY129" t="s">
        <v>112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J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Z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X129">
        <v>0</v>
      </c>
      <c r="GY129">
        <v>0</v>
      </c>
      <c r="GZ129">
        <v>0</v>
      </c>
      <c r="HA129">
        <v>0</v>
      </c>
      <c r="HB129" t="s">
        <v>112</v>
      </c>
      <c r="HC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M129">
        <v>0</v>
      </c>
      <c r="HN129">
        <v>0.5</v>
      </c>
      <c r="HO129" t="s">
        <v>112</v>
      </c>
      <c r="HP129">
        <v>0</v>
      </c>
      <c r="HQ129">
        <v>0</v>
      </c>
      <c r="HR129">
        <v>0.5</v>
      </c>
      <c r="HT129">
        <v>0</v>
      </c>
      <c r="HU129">
        <v>0</v>
      </c>
      <c r="HV129">
        <v>0</v>
      </c>
      <c r="HW129">
        <v>0.5</v>
      </c>
      <c r="HX129">
        <v>0</v>
      </c>
      <c r="HY129">
        <v>0</v>
      </c>
    </row>
    <row r="130" spans="1:233" x14ac:dyDescent="0.2">
      <c r="A130" t="s">
        <v>240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112</v>
      </c>
      <c r="K130" t="s">
        <v>112</v>
      </c>
      <c r="L130">
        <v>0</v>
      </c>
      <c r="M130">
        <v>0</v>
      </c>
      <c r="N130">
        <v>0</v>
      </c>
      <c r="O130">
        <v>0</v>
      </c>
      <c r="R130" t="s">
        <v>112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112</v>
      </c>
      <c r="AB130">
        <v>0</v>
      </c>
      <c r="AE130" t="s">
        <v>112</v>
      </c>
      <c r="AF130" t="s">
        <v>112</v>
      </c>
      <c r="AG130" t="s">
        <v>112</v>
      </c>
      <c r="AH130" t="s">
        <v>112</v>
      </c>
      <c r="AI130" t="s">
        <v>112</v>
      </c>
      <c r="AJ130" t="s">
        <v>112</v>
      </c>
      <c r="AK130" t="s">
        <v>112</v>
      </c>
      <c r="AL130" t="s">
        <v>112</v>
      </c>
      <c r="AM130" t="s">
        <v>112</v>
      </c>
      <c r="AN130" t="s">
        <v>112</v>
      </c>
      <c r="AO130" t="s">
        <v>112</v>
      </c>
      <c r="AP130" t="s">
        <v>112</v>
      </c>
      <c r="AS130">
        <v>0</v>
      </c>
      <c r="AT130" t="s">
        <v>112</v>
      </c>
      <c r="AU130" t="s">
        <v>112</v>
      </c>
      <c r="AV130">
        <v>0</v>
      </c>
      <c r="AW130">
        <v>0</v>
      </c>
      <c r="AX130" t="s">
        <v>112</v>
      </c>
      <c r="AY130">
        <v>0</v>
      </c>
      <c r="AZ130" t="s">
        <v>112</v>
      </c>
      <c r="BA130">
        <v>0</v>
      </c>
      <c r="BB130">
        <v>0</v>
      </c>
      <c r="BE130">
        <v>0</v>
      </c>
      <c r="BF130">
        <v>0</v>
      </c>
      <c r="BG130" t="s">
        <v>112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 t="s">
        <v>112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F130">
        <v>0</v>
      </c>
      <c r="CG130">
        <v>0</v>
      </c>
      <c r="CH130">
        <v>0</v>
      </c>
      <c r="CI130" t="s">
        <v>112</v>
      </c>
      <c r="CJ130" t="s">
        <v>112</v>
      </c>
      <c r="CK130" t="s">
        <v>112</v>
      </c>
      <c r="CL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0.8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Y130">
        <v>0</v>
      </c>
      <c r="DZ130">
        <v>0</v>
      </c>
      <c r="EA130">
        <v>0</v>
      </c>
      <c r="EB130" t="s">
        <v>112</v>
      </c>
      <c r="EC130">
        <v>0</v>
      </c>
      <c r="ED130">
        <v>0</v>
      </c>
      <c r="EG130">
        <v>0</v>
      </c>
      <c r="EH130">
        <v>0</v>
      </c>
      <c r="EI130">
        <v>0</v>
      </c>
      <c r="EJ130">
        <v>0</v>
      </c>
      <c r="EK130" t="s">
        <v>112</v>
      </c>
      <c r="EL130">
        <v>0</v>
      </c>
      <c r="EN130" t="s">
        <v>112</v>
      </c>
      <c r="EO130">
        <v>0</v>
      </c>
      <c r="EP130">
        <v>0</v>
      </c>
      <c r="EQ130">
        <v>0</v>
      </c>
      <c r="ER130">
        <v>0</v>
      </c>
      <c r="ES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 t="s">
        <v>112</v>
      </c>
      <c r="FB130" t="s">
        <v>112</v>
      </c>
      <c r="FC130">
        <v>0</v>
      </c>
      <c r="FD130">
        <v>0</v>
      </c>
      <c r="FE130">
        <v>0</v>
      </c>
      <c r="FF130">
        <v>0</v>
      </c>
      <c r="FG130">
        <v>0</v>
      </c>
      <c r="FJ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R130">
        <v>1</v>
      </c>
      <c r="FS130">
        <v>0</v>
      </c>
      <c r="FT130">
        <v>0</v>
      </c>
      <c r="FU130">
        <v>0</v>
      </c>
      <c r="FV130">
        <v>0</v>
      </c>
      <c r="FW130">
        <v>0</v>
      </c>
      <c r="FZ130">
        <v>0</v>
      </c>
      <c r="GB130">
        <v>0</v>
      </c>
      <c r="GC130">
        <v>0</v>
      </c>
      <c r="GD130" t="s">
        <v>112</v>
      </c>
      <c r="GE130">
        <v>0</v>
      </c>
      <c r="GF130">
        <v>0</v>
      </c>
      <c r="GG130">
        <v>0</v>
      </c>
      <c r="GI130">
        <v>0</v>
      </c>
      <c r="GJ130">
        <v>0</v>
      </c>
      <c r="GK130">
        <v>0</v>
      </c>
      <c r="GL130">
        <v>0</v>
      </c>
      <c r="GM130" t="s">
        <v>112</v>
      </c>
      <c r="GN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M130">
        <v>0</v>
      </c>
      <c r="HN130" t="s">
        <v>112</v>
      </c>
      <c r="HO130">
        <v>0</v>
      </c>
      <c r="HP130">
        <v>0</v>
      </c>
      <c r="HQ130">
        <v>0</v>
      </c>
      <c r="HR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</row>
    <row r="131" spans="1:233" x14ac:dyDescent="0.2">
      <c r="A131" t="s">
        <v>241</v>
      </c>
      <c r="C131">
        <v>-0.5</v>
      </c>
      <c r="D131">
        <v>0</v>
      </c>
      <c r="E131">
        <v>0</v>
      </c>
      <c r="F131" t="s">
        <v>112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112</v>
      </c>
      <c r="N131">
        <v>0</v>
      </c>
      <c r="O131">
        <v>-0.5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112</v>
      </c>
      <c r="AP131">
        <v>0</v>
      </c>
      <c r="AS131" t="s">
        <v>112</v>
      </c>
      <c r="AT131">
        <v>0</v>
      </c>
      <c r="AU131">
        <v>0.8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-1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-0.5</v>
      </c>
      <c r="BM131">
        <v>0</v>
      </c>
      <c r="BN131">
        <v>-0.5</v>
      </c>
      <c r="BO131">
        <v>0</v>
      </c>
      <c r="BP131">
        <v>0</v>
      </c>
      <c r="BS131">
        <v>0</v>
      </c>
      <c r="BT131" t="s">
        <v>112</v>
      </c>
      <c r="BU131">
        <v>0</v>
      </c>
      <c r="BV131">
        <v>0</v>
      </c>
      <c r="BW131">
        <v>0</v>
      </c>
      <c r="BX131">
        <v>0</v>
      </c>
      <c r="BY131" t="s">
        <v>112</v>
      </c>
      <c r="BZ131" t="s">
        <v>112</v>
      </c>
      <c r="CA131" t="s">
        <v>112</v>
      </c>
      <c r="CB131" t="s">
        <v>112</v>
      </c>
      <c r="CC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-0.5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0.8</v>
      </c>
      <c r="DC131">
        <v>0</v>
      </c>
      <c r="DD131">
        <v>0</v>
      </c>
      <c r="DE131">
        <v>0</v>
      </c>
      <c r="DF131">
        <v>-0.5</v>
      </c>
      <c r="DG131" t="s">
        <v>112</v>
      </c>
      <c r="DH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R131">
        <v>-0.5</v>
      </c>
      <c r="DS131">
        <v>-0.5</v>
      </c>
      <c r="DT131">
        <v>-0.5</v>
      </c>
      <c r="DU131">
        <v>-0.5</v>
      </c>
      <c r="DV131">
        <v>-0.5</v>
      </c>
      <c r="DW131">
        <v>-0.5</v>
      </c>
      <c r="DY131">
        <v>-0.5</v>
      </c>
      <c r="DZ131">
        <v>-0.5</v>
      </c>
      <c r="EA131">
        <v>-0.5</v>
      </c>
      <c r="EB131">
        <v>-0.5</v>
      </c>
      <c r="EC131">
        <v>-0.5</v>
      </c>
      <c r="ED131">
        <v>-0.5</v>
      </c>
      <c r="EG131">
        <v>0</v>
      </c>
      <c r="EH131" t="s">
        <v>112</v>
      </c>
      <c r="EI131">
        <v>0</v>
      </c>
      <c r="EJ131">
        <v>0</v>
      </c>
      <c r="EK131">
        <v>0</v>
      </c>
      <c r="EL131">
        <v>0</v>
      </c>
      <c r="EN131">
        <v>0</v>
      </c>
      <c r="EO131">
        <v>0</v>
      </c>
      <c r="EP131">
        <v>-0.5</v>
      </c>
      <c r="EQ131">
        <v>0</v>
      </c>
      <c r="ER131" t="s">
        <v>112</v>
      </c>
      <c r="ES131">
        <v>0</v>
      </c>
      <c r="EV131">
        <v>-1</v>
      </c>
      <c r="EW131">
        <v>-0.5</v>
      </c>
      <c r="EX131">
        <v>-0.5</v>
      </c>
      <c r="EY131">
        <v>-0.5</v>
      </c>
      <c r="EZ131">
        <v>-0.5</v>
      </c>
      <c r="FA131">
        <v>-0.5</v>
      </c>
      <c r="FB131">
        <v>-0.5</v>
      </c>
      <c r="FC131">
        <v>-0.5</v>
      </c>
      <c r="FD131">
        <v>-0.5</v>
      </c>
      <c r="FE131">
        <v>-0.5</v>
      </c>
      <c r="FF131">
        <v>-0.5</v>
      </c>
      <c r="FG131">
        <v>-0.5</v>
      </c>
      <c r="FJ131">
        <v>-0.5</v>
      </c>
      <c r="FL131">
        <v>-0.5</v>
      </c>
      <c r="FM131">
        <v>-0.5</v>
      </c>
      <c r="FN131">
        <v>-0.5</v>
      </c>
      <c r="FO131">
        <v>-0.5</v>
      </c>
      <c r="FP131">
        <v>-0.5</v>
      </c>
      <c r="FR131">
        <v>-0.5</v>
      </c>
      <c r="FS131">
        <v>-0.5</v>
      </c>
      <c r="FT131">
        <v>-0.5</v>
      </c>
      <c r="FU131">
        <v>-0.5</v>
      </c>
      <c r="FV131">
        <v>-0.5</v>
      </c>
      <c r="FW131">
        <v>-0.5</v>
      </c>
      <c r="FZ131">
        <v>-0.5</v>
      </c>
      <c r="GB131">
        <v>-0.5</v>
      </c>
      <c r="GC131">
        <v>-0.5</v>
      </c>
      <c r="GD131">
        <v>-0.5</v>
      </c>
      <c r="GE131">
        <v>-0.5</v>
      </c>
      <c r="GF131">
        <v>-0.5</v>
      </c>
      <c r="GG131">
        <v>-0.5</v>
      </c>
      <c r="GI131">
        <v>-0.5</v>
      </c>
      <c r="GJ131">
        <v>-0.5</v>
      </c>
      <c r="GK131">
        <v>-0.5</v>
      </c>
      <c r="GL131">
        <v>-0.5</v>
      </c>
      <c r="GM131">
        <v>-0.5</v>
      </c>
      <c r="GN131">
        <v>-0.5</v>
      </c>
      <c r="GQ131">
        <v>-0.5</v>
      </c>
      <c r="GR131">
        <v>-0.5</v>
      </c>
      <c r="GS131">
        <v>-0.5</v>
      </c>
      <c r="GT131">
        <v>-0.5</v>
      </c>
      <c r="GU131">
        <v>-0.5</v>
      </c>
      <c r="GV131">
        <v>-0.5</v>
      </c>
      <c r="GX131">
        <v>-0.5</v>
      </c>
      <c r="GY131">
        <v>-0.5</v>
      </c>
      <c r="GZ131">
        <v>-0.5</v>
      </c>
      <c r="HA131">
        <v>-0.5</v>
      </c>
      <c r="HB131">
        <v>-0.5</v>
      </c>
      <c r="HC131">
        <v>-0.5</v>
      </c>
      <c r="HE131">
        <v>-0.5</v>
      </c>
      <c r="HF131">
        <v>-0.5</v>
      </c>
      <c r="HG131">
        <v>-0.5</v>
      </c>
      <c r="HH131">
        <v>-0.5</v>
      </c>
      <c r="HI131">
        <v>-0.5</v>
      </c>
      <c r="HJ131">
        <v>-0.5</v>
      </c>
      <c r="HM131">
        <v>-0.5</v>
      </c>
      <c r="HN131">
        <v>-0.5</v>
      </c>
      <c r="HO131">
        <v>-0.5</v>
      </c>
      <c r="HP131">
        <v>-0.5</v>
      </c>
      <c r="HQ131">
        <v>-0.5</v>
      </c>
      <c r="HR131">
        <v>-0.5</v>
      </c>
      <c r="HT131">
        <v>-0.5</v>
      </c>
      <c r="HU131">
        <v>-0.5</v>
      </c>
      <c r="HV131">
        <v>-0.5</v>
      </c>
      <c r="HW131">
        <v>-0.5</v>
      </c>
      <c r="HX131">
        <v>-0.5</v>
      </c>
      <c r="HY131">
        <v>-0.5</v>
      </c>
    </row>
    <row r="132" spans="1:233" x14ac:dyDescent="0.2">
      <c r="A132" t="s">
        <v>242</v>
      </c>
      <c r="C132">
        <v>0</v>
      </c>
      <c r="D132">
        <v>0</v>
      </c>
      <c r="E132">
        <v>0</v>
      </c>
      <c r="F132" t="s">
        <v>112</v>
      </c>
      <c r="G132">
        <v>0</v>
      </c>
      <c r="H132">
        <v>0</v>
      </c>
      <c r="I132">
        <v>0</v>
      </c>
      <c r="J132" t="s">
        <v>112</v>
      </c>
      <c r="K132">
        <v>0</v>
      </c>
      <c r="L132">
        <v>0</v>
      </c>
      <c r="M132" t="s">
        <v>112</v>
      </c>
      <c r="N132">
        <v>0</v>
      </c>
      <c r="O132" t="s">
        <v>112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t="s">
        <v>112</v>
      </c>
      <c r="AP132">
        <v>0</v>
      </c>
      <c r="AS132" t="s">
        <v>112</v>
      </c>
      <c r="AT132">
        <v>0</v>
      </c>
      <c r="AU132">
        <v>0.8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 t="s">
        <v>112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112</v>
      </c>
      <c r="BO132">
        <v>0</v>
      </c>
      <c r="BP132">
        <v>0</v>
      </c>
      <c r="BS132">
        <v>0</v>
      </c>
      <c r="BT132" t="s">
        <v>112</v>
      </c>
      <c r="BU132">
        <v>0</v>
      </c>
      <c r="BV132">
        <v>0</v>
      </c>
      <c r="BW132">
        <v>0</v>
      </c>
      <c r="BX132">
        <v>0</v>
      </c>
      <c r="BY132" t="s">
        <v>112</v>
      </c>
      <c r="BZ132" t="s">
        <v>112</v>
      </c>
      <c r="CA132" t="s">
        <v>112</v>
      </c>
      <c r="CB132" t="s">
        <v>112</v>
      </c>
      <c r="CC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-1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0.8</v>
      </c>
      <c r="DC132">
        <v>0</v>
      </c>
      <c r="DD132">
        <v>0</v>
      </c>
      <c r="DE132">
        <v>-1</v>
      </c>
      <c r="DF132">
        <v>-1</v>
      </c>
      <c r="DG132">
        <v>0</v>
      </c>
      <c r="DH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G132">
        <v>0</v>
      </c>
      <c r="EH132" t="s">
        <v>112</v>
      </c>
      <c r="EI132" t="s">
        <v>112</v>
      </c>
      <c r="EJ132" t="s">
        <v>112</v>
      </c>
      <c r="EK132" t="s">
        <v>112</v>
      </c>
      <c r="EL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J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Z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T132">
        <v>0</v>
      </c>
      <c r="HU132">
        <v>0</v>
      </c>
      <c r="HV132">
        <v>0</v>
      </c>
      <c r="HW132">
        <v>0</v>
      </c>
      <c r="HX132" t="s">
        <v>112</v>
      </c>
      <c r="HY132">
        <v>0</v>
      </c>
    </row>
    <row r="133" spans="1:233" x14ac:dyDescent="0.2">
      <c r="A133" t="s">
        <v>243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112</v>
      </c>
      <c r="K133">
        <v>0</v>
      </c>
      <c r="L133">
        <v>0</v>
      </c>
      <c r="M133">
        <v>0</v>
      </c>
      <c r="N133">
        <v>0</v>
      </c>
      <c r="O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112</v>
      </c>
      <c r="BO133">
        <v>0</v>
      </c>
      <c r="BP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0.8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J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R133">
        <v>0</v>
      </c>
      <c r="FS133" t="s">
        <v>112</v>
      </c>
      <c r="FT133">
        <v>0</v>
      </c>
      <c r="FU133">
        <v>0</v>
      </c>
      <c r="FV133">
        <v>0</v>
      </c>
      <c r="FW133">
        <v>0</v>
      </c>
      <c r="FZ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Q133">
        <v>0</v>
      </c>
      <c r="GR133">
        <v>0</v>
      </c>
      <c r="GS133" t="s">
        <v>112</v>
      </c>
      <c r="GT133">
        <v>0</v>
      </c>
      <c r="GU133">
        <v>0</v>
      </c>
      <c r="GV133">
        <v>0</v>
      </c>
      <c r="GX133" t="s">
        <v>112</v>
      </c>
      <c r="GY133">
        <v>0</v>
      </c>
      <c r="GZ133">
        <v>0</v>
      </c>
      <c r="HA133">
        <v>0</v>
      </c>
      <c r="HB133">
        <v>0</v>
      </c>
      <c r="HC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M133">
        <v>0</v>
      </c>
      <c r="HN133">
        <v>0.5</v>
      </c>
      <c r="HO133">
        <v>0</v>
      </c>
      <c r="HP133">
        <v>0</v>
      </c>
      <c r="HQ133">
        <v>0</v>
      </c>
      <c r="HR133">
        <v>0</v>
      </c>
      <c r="HT133">
        <v>0</v>
      </c>
      <c r="HU133">
        <v>0</v>
      </c>
      <c r="HV133">
        <v>0</v>
      </c>
      <c r="HW133">
        <v>0</v>
      </c>
      <c r="HX133" t="s">
        <v>112</v>
      </c>
      <c r="HY133">
        <v>0</v>
      </c>
    </row>
    <row r="134" spans="1:233" x14ac:dyDescent="0.2">
      <c r="A134" t="s">
        <v>244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0.8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J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Z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</row>
    <row r="135" spans="1:233" x14ac:dyDescent="0.2">
      <c r="A135" t="s">
        <v>245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-1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F135">
        <v>0.5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0.5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J135">
        <v>0</v>
      </c>
      <c r="DK135">
        <v>0</v>
      </c>
      <c r="DL135">
        <v>0</v>
      </c>
      <c r="DM135">
        <v>-1</v>
      </c>
      <c r="DN135">
        <v>-1</v>
      </c>
      <c r="DO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V135">
        <v>-1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-1</v>
      </c>
      <c r="FC135">
        <v>0</v>
      </c>
      <c r="FD135">
        <v>0</v>
      </c>
      <c r="FE135">
        <v>0</v>
      </c>
      <c r="FF135">
        <v>0</v>
      </c>
      <c r="FG135">
        <v>-1</v>
      </c>
      <c r="FJ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Z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</row>
    <row r="136" spans="1:233" x14ac:dyDescent="0.2">
      <c r="A136" t="s">
        <v>246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112</v>
      </c>
      <c r="K136">
        <v>0</v>
      </c>
      <c r="L136">
        <v>0</v>
      </c>
      <c r="M136" t="s">
        <v>112</v>
      </c>
      <c r="N136">
        <v>0</v>
      </c>
      <c r="O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t="s">
        <v>112</v>
      </c>
      <c r="AK136">
        <v>0</v>
      </c>
      <c r="AL136" t="s">
        <v>112</v>
      </c>
      <c r="AM136">
        <v>0</v>
      </c>
      <c r="AN136">
        <v>0</v>
      </c>
      <c r="AO136">
        <v>0</v>
      </c>
      <c r="AP136" t="s">
        <v>112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E136">
        <v>0</v>
      </c>
      <c r="BF136">
        <v>0</v>
      </c>
      <c r="BG136">
        <v>0</v>
      </c>
      <c r="BH136" t="s">
        <v>112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F136">
        <v>0</v>
      </c>
      <c r="CG136">
        <v>0</v>
      </c>
      <c r="CH136">
        <v>0</v>
      </c>
      <c r="CI136">
        <v>0</v>
      </c>
      <c r="CJ136" t="s">
        <v>112</v>
      </c>
      <c r="CK136">
        <v>0</v>
      </c>
      <c r="CL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0.8</v>
      </c>
      <c r="DC136">
        <v>0</v>
      </c>
      <c r="DD136">
        <v>0</v>
      </c>
      <c r="DE136">
        <v>0</v>
      </c>
      <c r="DF136">
        <v>0</v>
      </c>
      <c r="DG136" t="s">
        <v>112</v>
      </c>
      <c r="DH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J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Z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Q136">
        <v>0</v>
      </c>
      <c r="GR136" t="s">
        <v>112</v>
      </c>
      <c r="GS136">
        <v>0</v>
      </c>
      <c r="GT136">
        <v>0</v>
      </c>
      <c r="GU136">
        <v>0</v>
      </c>
      <c r="GV136">
        <v>0</v>
      </c>
      <c r="GX136">
        <v>0</v>
      </c>
      <c r="GY136" t="s">
        <v>112</v>
      </c>
      <c r="GZ136">
        <v>0</v>
      </c>
      <c r="HA136">
        <v>0</v>
      </c>
      <c r="HB136">
        <v>0</v>
      </c>
      <c r="HC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</row>
    <row r="137" spans="1:233" x14ac:dyDescent="0.2">
      <c r="A137" t="s">
        <v>247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112</v>
      </c>
      <c r="K137">
        <v>0</v>
      </c>
      <c r="L137">
        <v>0</v>
      </c>
      <c r="M137">
        <v>0</v>
      </c>
      <c r="N137">
        <v>0</v>
      </c>
      <c r="O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S137">
        <v>0</v>
      </c>
      <c r="AT137">
        <v>0</v>
      </c>
      <c r="AU137">
        <v>1</v>
      </c>
      <c r="AV137" t="s">
        <v>112</v>
      </c>
      <c r="AW137">
        <v>0</v>
      </c>
      <c r="AX137">
        <v>0</v>
      </c>
      <c r="AY137">
        <v>0</v>
      </c>
      <c r="AZ137">
        <v>0</v>
      </c>
      <c r="BA137" t="s">
        <v>112</v>
      </c>
      <c r="BB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F137">
        <v>0</v>
      </c>
      <c r="CG137" t="s">
        <v>112</v>
      </c>
      <c r="CH137">
        <v>0</v>
      </c>
      <c r="CI137">
        <v>0</v>
      </c>
      <c r="CJ137">
        <v>0</v>
      </c>
      <c r="CK137">
        <v>0</v>
      </c>
      <c r="CL137">
        <v>0.8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0.8</v>
      </c>
      <c r="DC137">
        <v>0</v>
      </c>
      <c r="DD137">
        <v>0</v>
      </c>
      <c r="DE137">
        <v>0</v>
      </c>
      <c r="DF137">
        <v>0</v>
      </c>
      <c r="DG137" t="s">
        <v>112</v>
      </c>
      <c r="DH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Y137">
        <v>0</v>
      </c>
      <c r="DZ137">
        <v>0</v>
      </c>
      <c r="EA137">
        <v>0</v>
      </c>
      <c r="EB137">
        <v>0</v>
      </c>
      <c r="EC137" t="s">
        <v>112</v>
      </c>
      <c r="ED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V137">
        <v>0.8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-1</v>
      </c>
      <c r="FG137">
        <v>0</v>
      </c>
      <c r="FJ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Z137">
        <v>0</v>
      </c>
      <c r="GB137">
        <v>0</v>
      </c>
      <c r="GC137">
        <v>0</v>
      </c>
      <c r="GD137">
        <v>0</v>
      </c>
      <c r="GE137" t="s">
        <v>112</v>
      </c>
      <c r="GF137">
        <v>0</v>
      </c>
      <c r="GG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 t="s">
        <v>112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</row>
    <row r="138" spans="1:233" x14ac:dyDescent="0.2">
      <c r="A138" t="s">
        <v>248</v>
      </c>
      <c r="C138">
        <v>0</v>
      </c>
      <c r="D138">
        <v>0</v>
      </c>
      <c r="E138">
        <v>0</v>
      </c>
      <c r="F138">
        <v>0</v>
      </c>
      <c r="G138" t="s">
        <v>112</v>
      </c>
      <c r="H138">
        <v>0</v>
      </c>
      <c r="I138">
        <v>0</v>
      </c>
      <c r="J138" t="s">
        <v>112</v>
      </c>
      <c r="K138">
        <v>0</v>
      </c>
      <c r="L138">
        <v>0</v>
      </c>
      <c r="M138">
        <v>0</v>
      </c>
      <c r="N138">
        <v>0</v>
      </c>
      <c r="O138">
        <v>0</v>
      </c>
      <c r="R138" t="s">
        <v>112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E138">
        <v>0</v>
      </c>
      <c r="AF138">
        <v>0</v>
      </c>
      <c r="AG138">
        <v>0</v>
      </c>
      <c r="AH138" t="s">
        <v>112</v>
      </c>
      <c r="AI138">
        <v>0</v>
      </c>
      <c r="AJ138" t="s">
        <v>112</v>
      </c>
      <c r="AK138" t="s">
        <v>112</v>
      </c>
      <c r="AL138">
        <v>0</v>
      </c>
      <c r="AM138">
        <v>0</v>
      </c>
      <c r="AN138" t="s">
        <v>112</v>
      </c>
      <c r="AO138">
        <v>0</v>
      </c>
      <c r="AP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112</v>
      </c>
      <c r="BA138">
        <v>0</v>
      </c>
      <c r="BB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F138">
        <v>0</v>
      </c>
      <c r="CG138" t="s">
        <v>112</v>
      </c>
      <c r="CH138">
        <v>0</v>
      </c>
      <c r="CI138" t="s">
        <v>112</v>
      </c>
      <c r="CJ138" t="s">
        <v>112</v>
      </c>
      <c r="CK138" t="s">
        <v>112</v>
      </c>
      <c r="CL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0.8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0.8</v>
      </c>
      <c r="FG138">
        <v>0</v>
      </c>
      <c r="FJ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R138">
        <v>0.8</v>
      </c>
      <c r="FS138">
        <v>0</v>
      </c>
      <c r="FT138">
        <v>0</v>
      </c>
      <c r="FU138">
        <v>0</v>
      </c>
      <c r="FV138">
        <v>0</v>
      </c>
      <c r="FW138">
        <v>-0.5</v>
      </c>
      <c r="FZ138" t="s">
        <v>112</v>
      </c>
      <c r="GB138" t="s">
        <v>112</v>
      </c>
      <c r="GC138">
        <v>-0.5</v>
      </c>
      <c r="GD138" t="s">
        <v>112</v>
      </c>
      <c r="GE138" t="s">
        <v>112</v>
      </c>
      <c r="GF138" t="s">
        <v>112</v>
      </c>
      <c r="GG138">
        <v>-0.5</v>
      </c>
      <c r="GI138">
        <v>-0.5</v>
      </c>
      <c r="GJ138" t="s">
        <v>112</v>
      </c>
      <c r="GK138" t="s">
        <v>112</v>
      </c>
      <c r="GL138">
        <v>-0.5</v>
      </c>
      <c r="GM138" t="s">
        <v>112</v>
      </c>
      <c r="GN138" t="s">
        <v>112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</row>
    <row r="139" spans="1:233" x14ac:dyDescent="0.2">
      <c r="A139" t="s">
        <v>249</v>
      </c>
      <c r="C139">
        <v>0</v>
      </c>
      <c r="D139">
        <v>0</v>
      </c>
      <c r="E139">
        <v>0</v>
      </c>
      <c r="F139" t="s">
        <v>112</v>
      </c>
      <c r="G139">
        <v>0</v>
      </c>
      <c r="H139">
        <v>0</v>
      </c>
      <c r="I139">
        <v>0</v>
      </c>
      <c r="J139" t="s">
        <v>112</v>
      </c>
      <c r="K139">
        <v>-0.5</v>
      </c>
      <c r="L139">
        <v>0</v>
      </c>
      <c r="M139">
        <v>0</v>
      </c>
      <c r="N139">
        <v>0</v>
      </c>
      <c r="O139">
        <v>0</v>
      </c>
      <c r="R139" t="s">
        <v>112</v>
      </c>
      <c r="S139" t="s">
        <v>112</v>
      </c>
      <c r="T139" t="s">
        <v>112</v>
      </c>
      <c r="U139">
        <v>0</v>
      </c>
      <c r="V139">
        <v>0</v>
      </c>
      <c r="W139" t="s">
        <v>112</v>
      </c>
      <c r="X139" t="s">
        <v>112</v>
      </c>
      <c r="Y139" t="s">
        <v>112</v>
      </c>
      <c r="Z139" t="s">
        <v>112</v>
      </c>
      <c r="AA139" t="s">
        <v>112</v>
      </c>
      <c r="AB139">
        <v>0</v>
      </c>
      <c r="AE139" t="s">
        <v>112</v>
      </c>
      <c r="AF139" t="s">
        <v>112</v>
      </c>
      <c r="AG139" t="s">
        <v>112</v>
      </c>
      <c r="AH139">
        <v>0</v>
      </c>
      <c r="AI139" t="s">
        <v>112</v>
      </c>
      <c r="AJ139" t="s">
        <v>112</v>
      </c>
      <c r="AK139">
        <v>0</v>
      </c>
      <c r="AL139" t="s">
        <v>112</v>
      </c>
      <c r="AM139" t="s">
        <v>112</v>
      </c>
      <c r="AN139" t="s">
        <v>112</v>
      </c>
      <c r="AO139" t="s">
        <v>112</v>
      </c>
      <c r="AP139">
        <v>0</v>
      </c>
      <c r="AS139" t="s">
        <v>112</v>
      </c>
      <c r="AT139">
        <v>0</v>
      </c>
      <c r="AU139" t="s">
        <v>112</v>
      </c>
      <c r="AV139">
        <v>0</v>
      </c>
      <c r="AW139" t="s">
        <v>112</v>
      </c>
      <c r="AX139">
        <v>0</v>
      </c>
      <c r="AY139">
        <v>0</v>
      </c>
      <c r="AZ139">
        <v>0</v>
      </c>
      <c r="BA139" t="s">
        <v>112</v>
      </c>
      <c r="BB139">
        <v>0</v>
      </c>
      <c r="BE139" t="s">
        <v>112</v>
      </c>
      <c r="BF139" t="s">
        <v>112</v>
      </c>
      <c r="BG139" t="s">
        <v>112</v>
      </c>
      <c r="BH139">
        <v>0</v>
      </c>
      <c r="BI139">
        <v>0</v>
      </c>
      <c r="BJ139">
        <v>0</v>
      </c>
      <c r="BK139" t="s">
        <v>112</v>
      </c>
      <c r="BL139">
        <v>0</v>
      </c>
      <c r="BM139" t="s">
        <v>112</v>
      </c>
      <c r="BN139" t="s">
        <v>112</v>
      </c>
      <c r="BO139" t="s">
        <v>112</v>
      </c>
      <c r="BP139" t="s">
        <v>112</v>
      </c>
      <c r="BS139" t="s">
        <v>112</v>
      </c>
      <c r="BT139" t="s">
        <v>112</v>
      </c>
      <c r="BU139" t="s">
        <v>112</v>
      </c>
      <c r="BV139" t="s">
        <v>112</v>
      </c>
      <c r="BW139" t="s">
        <v>112</v>
      </c>
      <c r="BX139" t="s">
        <v>112</v>
      </c>
      <c r="BY139">
        <v>0</v>
      </c>
      <c r="BZ139">
        <v>0</v>
      </c>
      <c r="CA139" t="s">
        <v>112</v>
      </c>
      <c r="CB139" t="s">
        <v>112</v>
      </c>
      <c r="CC139" t="s">
        <v>112</v>
      </c>
      <c r="CF139">
        <v>0</v>
      </c>
      <c r="CG139">
        <v>0</v>
      </c>
      <c r="CH139" t="s">
        <v>112</v>
      </c>
      <c r="CI139" t="s">
        <v>112</v>
      </c>
      <c r="CJ139" t="s">
        <v>112</v>
      </c>
      <c r="CK139">
        <v>0</v>
      </c>
      <c r="CL139" t="s">
        <v>112</v>
      </c>
      <c r="CU139">
        <v>0</v>
      </c>
      <c r="CV139">
        <v>0</v>
      </c>
      <c r="CW139">
        <v>0</v>
      </c>
      <c r="CX139">
        <v>0</v>
      </c>
      <c r="CY139" t="s">
        <v>112</v>
      </c>
      <c r="CZ139">
        <v>0</v>
      </c>
      <c r="DA139" t="s">
        <v>112</v>
      </c>
      <c r="DC139">
        <v>0</v>
      </c>
      <c r="DD139">
        <v>0</v>
      </c>
      <c r="DE139" t="s">
        <v>112</v>
      </c>
      <c r="DF139">
        <v>0</v>
      </c>
      <c r="DG139" t="s">
        <v>112</v>
      </c>
      <c r="DH139" t="s">
        <v>112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R139">
        <v>0</v>
      </c>
      <c r="DS139">
        <v>0</v>
      </c>
      <c r="DT139">
        <v>0</v>
      </c>
      <c r="DU139">
        <v>0</v>
      </c>
      <c r="DV139" t="s">
        <v>112</v>
      </c>
      <c r="DW139">
        <v>0</v>
      </c>
      <c r="DY139">
        <v>0</v>
      </c>
      <c r="DZ139" t="s">
        <v>112</v>
      </c>
      <c r="EA139">
        <v>0</v>
      </c>
      <c r="EB139">
        <v>0</v>
      </c>
      <c r="EC139" t="s">
        <v>112</v>
      </c>
      <c r="ED139" t="s">
        <v>112</v>
      </c>
      <c r="EG139" t="s">
        <v>112</v>
      </c>
      <c r="EH139" t="s">
        <v>112</v>
      </c>
      <c r="EI139">
        <v>0</v>
      </c>
      <c r="EJ139" t="s">
        <v>112</v>
      </c>
      <c r="EK139" t="s">
        <v>112</v>
      </c>
      <c r="EL139">
        <v>0</v>
      </c>
      <c r="EN139" t="s">
        <v>112</v>
      </c>
      <c r="EO139">
        <v>0</v>
      </c>
      <c r="EP139" t="s">
        <v>112</v>
      </c>
      <c r="EQ139">
        <v>0</v>
      </c>
      <c r="ER139">
        <v>0</v>
      </c>
      <c r="ES139">
        <v>0</v>
      </c>
      <c r="EV139">
        <v>0.8</v>
      </c>
      <c r="EW139" t="s">
        <v>112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 t="s">
        <v>112</v>
      </c>
      <c r="FJ139" t="s">
        <v>112</v>
      </c>
      <c r="FL139" t="s">
        <v>112</v>
      </c>
      <c r="FM139" t="s">
        <v>112</v>
      </c>
      <c r="FN139">
        <v>0</v>
      </c>
      <c r="FO139" t="s">
        <v>112</v>
      </c>
      <c r="FP139">
        <v>0</v>
      </c>
      <c r="FR139" t="s">
        <v>112</v>
      </c>
      <c r="FS139">
        <v>0</v>
      </c>
      <c r="FT139">
        <v>0</v>
      </c>
      <c r="FU139">
        <v>0</v>
      </c>
      <c r="FV139">
        <v>0</v>
      </c>
      <c r="FW139">
        <v>0</v>
      </c>
      <c r="FZ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I139">
        <v>0</v>
      </c>
      <c r="GJ139">
        <v>0</v>
      </c>
      <c r="GK139" t="s">
        <v>112</v>
      </c>
      <c r="GL139">
        <v>0</v>
      </c>
      <c r="GM139">
        <v>0</v>
      </c>
      <c r="GN139">
        <v>0</v>
      </c>
      <c r="GQ139">
        <v>0</v>
      </c>
      <c r="GR139">
        <v>0</v>
      </c>
      <c r="GS139" t="s">
        <v>112</v>
      </c>
      <c r="GT139" t="s">
        <v>112</v>
      </c>
      <c r="GU139">
        <v>0</v>
      </c>
      <c r="GV139" t="s">
        <v>112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E139">
        <v>0</v>
      </c>
      <c r="HF139" t="s">
        <v>112</v>
      </c>
      <c r="HG139">
        <v>0</v>
      </c>
      <c r="HH139">
        <v>0</v>
      </c>
      <c r="HI139">
        <v>0</v>
      </c>
      <c r="HJ139" t="s">
        <v>112</v>
      </c>
      <c r="HM139">
        <v>0</v>
      </c>
      <c r="HN139">
        <v>0.8</v>
      </c>
      <c r="HO139">
        <v>0</v>
      </c>
      <c r="HP139">
        <v>0</v>
      </c>
      <c r="HQ139">
        <v>0</v>
      </c>
      <c r="HR139">
        <v>0</v>
      </c>
      <c r="HT139" t="s">
        <v>112</v>
      </c>
      <c r="HU139" t="s">
        <v>112</v>
      </c>
      <c r="HV139" t="s">
        <v>112</v>
      </c>
      <c r="HW139">
        <v>0</v>
      </c>
      <c r="HX139" t="s">
        <v>112</v>
      </c>
      <c r="HY139" t="s">
        <v>112</v>
      </c>
    </row>
    <row r="140" spans="1:233" x14ac:dyDescent="0.2">
      <c r="A140" t="s">
        <v>250</v>
      </c>
      <c r="C140">
        <v>0</v>
      </c>
      <c r="D140">
        <v>0</v>
      </c>
      <c r="E140" t="s">
        <v>112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S140">
        <v>0</v>
      </c>
      <c r="AT140">
        <v>0</v>
      </c>
      <c r="AU140">
        <v>0</v>
      </c>
      <c r="AV140">
        <v>0</v>
      </c>
      <c r="AW140">
        <v>-0.5</v>
      </c>
      <c r="AX140">
        <v>0</v>
      </c>
      <c r="AY140">
        <v>0</v>
      </c>
      <c r="AZ140">
        <v>0</v>
      </c>
      <c r="BA140">
        <v>0</v>
      </c>
      <c r="BB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 t="s">
        <v>112</v>
      </c>
      <c r="BN140">
        <v>0</v>
      </c>
      <c r="BO140">
        <v>0</v>
      </c>
      <c r="BP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F140">
        <v>-0.5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0.8</v>
      </c>
      <c r="CU140">
        <v>-0.5</v>
      </c>
      <c r="CV140">
        <v>-0.5</v>
      </c>
      <c r="CW140">
        <v>-0.5</v>
      </c>
      <c r="CX140">
        <v>-0.5</v>
      </c>
      <c r="CY140">
        <v>-0.5</v>
      </c>
      <c r="CZ140">
        <v>0</v>
      </c>
      <c r="DA140">
        <v>0.8</v>
      </c>
      <c r="DC140">
        <v>-0.5</v>
      </c>
      <c r="DD140">
        <v>0</v>
      </c>
      <c r="DE140">
        <v>-0.5</v>
      </c>
      <c r="DF140">
        <v>-0.5</v>
      </c>
      <c r="DG140" t="s">
        <v>112</v>
      </c>
      <c r="DH140">
        <v>-0.5</v>
      </c>
      <c r="DJ140" t="s">
        <v>112</v>
      </c>
      <c r="DK140">
        <v>-0.5</v>
      </c>
      <c r="DL140">
        <v>0</v>
      </c>
      <c r="DM140">
        <v>-0.5</v>
      </c>
      <c r="DN140">
        <v>0</v>
      </c>
      <c r="DO140">
        <v>-0.5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Y140">
        <v>0</v>
      </c>
      <c r="DZ140" t="s">
        <v>112</v>
      </c>
      <c r="EA140">
        <v>0</v>
      </c>
      <c r="EB140">
        <v>0</v>
      </c>
      <c r="EC140" t="s">
        <v>112</v>
      </c>
      <c r="ED140">
        <v>0</v>
      </c>
      <c r="EG140">
        <v>0</v>
      </c>
      <c r="EH140">
        <v>0</v>
      </c>
      <c r="EI140" t="s">
        <v>112</v>
      </c>
      <c r="EJ140">
        <v>0</v>
      </c>
      <c r="EK140">
        <v>0</v>
      </c>
      <c r="EL140">
        <v>0</v>
      </c>
      <c r="EN140" t="s">
        <v>112</v>
      </c>
      <c r="EO140">
        <v>0</v>
      </c>
      <c r="EP140">
        <v>0</v>
      </c>
      <c r="EQ140" t="s">
        <v>112</v>
      </c>
      <c r="ER140" t="s">
        <v>112</v>
      </c>
      <c r="ES140" t="s">
        <v>112</v>
      </c>
      <c r="EV140">
        <v>-0.5</v>
      </c>
      <c r="EW140">
        <v>0</v>
      </c>
      <c r="EX140">
        <v>0</v>
      </c>
      <c r="EY140">
        <v>0</v>
      </c>
      <c r="EZ140">
        <v>-0.5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0.8</v>
      </c>
      <c r="FG140">
        <v>0</v>
      </c>
      <c r="FJ140">
        <v>0</v>
      </c>
      <c r="FL140">
        <v>-0.5</v>
      </c>
      <c r="FM140">
        <v>0</v>
      </c>
      <c r="FN140">
        <v>-0.5</v>
      </c>
      <c r="FO140">
        <v>0</v>
      </c>
      <c r="FP140">
        <v>-0.5</v>
      </c>
      <c r="FR140">
        <v>0</v>
      </c>
      <c r="FS140">
        <v>0</v>
      </c>
      <c r="FT140">
        <v>0</v>
      </c>
      <c r="FU140">
        <v>-0.5</v>
      </c>
      <c r="FV140">
        <v>-0.5</v>
      </c>
      <c r="FW140">
        <v>0</v>
      </c>
      <c r="FZ140">
        <v>0</v>
      </c>
      <c r="GB140">
        <v>0</v>
      </c>
      <c r="GC140">
        <v>0</v>
      </c>
      <c r="GD140">
        <v>-0.5</v>
      </c>
      <c r="GE140" t="s">
        <v>112</v>
      </c>
      <c r="GF140">
        <v>0</v>
      </c>
      <c r="GG140">
        <v>0</v>
      </c>
      <c r="GI140">
        <v>0</v>
      </c>
      <c r="GJ140" t="s">
        <v>112</v>
      </c>
      <c r="GK140">
        <v>0</v>
      </c>
      <c r="GL140">
        <v>0</v>
      </c>
      <c r="GM140">
        <v>0</v>
      </c>
      <c r="GN140">
        <v>-0.5</v>
      </c>
      <c r="GQ140">
        <v>0</v>
      </c>
      <c r="GR140">
        <v>-0.5</v>
      </c>
      <c r="GS140">
        <v>-0.5</v>
      </c>
      <c r="GT140">
        <v>-0.5</v>
      </c>
      <c r="GU140">
        <v>0</v>
      </c>
      <c r="GV140">
        <v>-0.5</v>
      </c>
      <c r="GX140">
        <v>0</v>
      </c>
      <c r="GY140">
        <v>-0.5</v>
      </c>
      <c r="GZ140">
        <v>0</v>
      </c>
      <c r="HA140">
        <v>-0.5</v>
      </c>
      <c r="HB140">
        <v>-0.5</v>
      </c>
      <c r="HC140">
        <v>0</v>
      </c>
      <c r="HE140">
        <v>-0.5</v>
      </c>
      <c r="HF140">
        <v>0</v>
      </c>
      <c r="HG140">
        <v>0</v>
      </c>
      <c r="HH140">
        <v>-0.5</v>
      </c>
      <c r="HI140">
        <v>0</v>
      </c>
      <c r="HJ140" t="s">
        <v>112</v>
      </c>
      <c r="HM140">
        <v>-0.5</v>
      </c>
      <c r="HN140">
        <v>0</v>
      </c>
      <c r="HO140">
        <v>-0.5</v>
      </c>
      <c r="HP140">
        <v>0</v>
      </c>
      <c r="HQ140">
        <v>0</v>
      </c>
      <c r="HR140">
        <v>0</v>
      </c>
      <c r="HT140">
        <v>-0.5</v>
      </c>
      <c r="HU140">
        <v>0</v>
      </c>
      <c r="HV140">
        <v>-0.5</v>
      </c>
      <c r="HW140">
        <v>-0.5</v>
      </c>
      <c r="HX140">
        <v>-0.5</v>
      </c>
      <c r="HY140">
        <v>0</v>
      </c>
    </row>
    <row r="141" spans="1:233" x14ac:dyDescent="0.2">
      <c r="A141" t="s">
        <v>251</v>
      </c>
      <c r="C141">
        <v>0.5</v>
      </c>
      <c r="D141">
        <v>0.8</v>
      </c>
      <c r="E141">
        <v>0.8</v>
      </c>
      <c r="F141">
        <v>0.8</v>
      </c>
      <c r="G141">
        <v>0.5</v>
      </c>
      <c r="H141">
        <v>0.8</v>
      </c>
      <c r="I141">
        <v>0.8</v>
      </c>
      <c r="J141" t="s">
        <v>112</v>
      </c>
      <c r="K141">
        <v>0.5</v>
      </c>
      <c r="L141" t="s">
        <v>112</v>
      </c>
      <c r="M141">
        <v>0.8</v>
      </c>
      <c r="N141">
        <v>0.8</v>
      </c>
      <c r="O141">
        <v>0.5</v>
      </c>
      <c r="R141">
        <v>0.8</v>
      </c>
      <c r="S141">
        <v>0.5</v>
      </c>
      <c r="T141">
        <v>0.8</v>
      </c>
      <c r="U141">
        <v>0.8</v>
      </c>
      <c r="V141">
        <v>0.8</v>
      </c>
      <c r="W141">
        <v>0.5</v>
      </c>
      <c r="X141">
        <v>0.8</v>
      </c>
      <c r="Y141">
        <v>0.8</v>
      </c>
      <c r="Z141">
        <v>0.8</v>
      </c>
      <c r="AA141">
        <v>0.8</v>
      </c>
      <c r="AB141">
        <v>0.8</v>
      </c>
      <c r="AE141">
        <v>0.8</v>
      </c>
      <c r="AF141">
        <v>0.8</v>
      </c>
      <c r="AG141">
        <v>0.5</v>
      </c>
      <c r="AH141">
        <v>0.8</v>
      </c>
      <c r="AI141">
        <v>0.8</v>
      </c>
      <c r="AJ141">
        <v>0.8</v>
      </c>
      <c r="AK141">
        <v>0.5</v>
      </c>
      <c r="AL141">
        <v>0.8</v>
      </c>
      <c r="AM141">
        <v>0.5</v>
      </c>
      <c r="AN141">
        <v>0.8</v>
      </c>
      <c r="AO141">
        <v>0.8</v>
      </c>
      <c r="AP141">
        <v>0.8</v>
      </c>
      <c r="AS141">
        <v>0.5</v>
      </c>
      <c r="AT141">
        <v>0.5</v>
      </c>
      <c r="AU141">
        <v>0.8</v>
      </c>
      <c r="AV141">
        <v>0.8</v>
      </c>
      <c r="AW141" t="s">
        <v>112</v>
      </c>
      <c r="AX141">
        <v>0.8</v>
      </c>
      <c r="AY141">
        <v>0.8</v>
      </c>
      <c r="AZ141">
        <v>0.5</v>
      </c>
      <c r="BA141">
        <v>0.8</v>
      </c>
      <c r="BB141">
        <v>0.8</v>
      </c>
      <c r="BE141">
        <v>0.8</v>
      </c>
      <c r="BF141">
        <v>1</v>
      </c>
      <c r="BG141">
        <v>0.8</v>
      </c>
      <c r="BH141">
        <v>0.8</v>
      </c>
      <c r="BI141">
        <v>0.8</v>
      </c>
      <c r="BJ141">
        <v>0.8</v>
      </c>
      <c r="BK141">
        <v>0.8</v>
      </c>
      <c r="BL141">
        <v>0.5</v>
      </c>
      <c r="BM141">
        <v>0.8</v>
      </c>
      <c r="BN141">
        <v>0.8</v>
      </c>
      <c r="BO141">
        <v>0.5</v>
      </c>
      <c r="BP141">
        <v>0.5</v>
      </c>
      <c r="BS141">
        <v>0.5</v>
      </c>
      <c r="BT141">
        <v>0.5</v>
      </c>
      <c r="BU141">
        <v>0.8</v>
      </c>
      <c r="BV141">
        <v>0.5</v>
      </c>
      <c r="BW141">
        <v>0.8</v>
      </c>
      <c r="BX141">
        <v>0.5</v>
      </c>
      <c r="BY141">
        <v>0.8</v>
      </c>
      <c r="BZ141">
        <v>0.8</v>
      </c>
      <c r="CA141">
        <v>0.8</v>
      </c>
      <c r="CB141">
        <v>0.8</v>
      </c>
      <c r="CC141">
        <v>0.8</v>
      </c>
      <c r="CF141">
        <v>0.8</v>
      </c>
      <c r="CG141">
        <v>0.8</v>
      </c>
      <c r="CH141">
        <v>0.8</v>
      </c>
      <c r="CI141">
        <v>0.8</v>
      </c>
      <c r="CJ141">
        <v>0.8</v>
      </c>
      <c r="CK141">
        <v>0.8</v>
      </c>
      <c r="CL141">
        <v>0.8</v>
      </c>
      <c r="CU141">
        <v>0.5</v>
      </c>
      <c r="CV141">
        <v>0.5</v>
      </c>
      <c r="CW141">
        <v>0.5</v>
      </c>
      <c r="CX141">
        <v>0.8</v>
      </c>
      <c r="CY141">
        <v>0.5</v>
      </c>
      <c r="CZ141">
        <v>0.5</v>
      </c>
      <c r="DA141">
        <v>0.8</v>
      </c>
      <c r="DC141">
        <v>0.5</v>
      </c>
      <c r="DD141">
        <v>0.5</v>
      </c>
      <c r="DE141">
        <v>0.8</v>
      </c>
      <c r="DF141">
        <v>0.5</v>
      </c>
      <c r="DG141" t="s">
        <v>112</v>
      </c>
      <c r="DH141">
        <v>0.5</v>
      </c>
      <c r="DJ141">
        <v>0.5</v>
      </c>
      <c r="DK141">
        <v>0.5</v>
      </c>
      <c r="DL141">
        <v>0.5</v>
      </c>
      <c r="DM141">
        <v>0.8</v>
      </c>
      <c r="DN141">
        <v>0.5</v>
      </c>
      <c r="DO141">
        <v>0.5</v>
      </c>
      <c r="DR141">
        <v>0.8</v>
      </c>
      <c r="DS141">
        <v>0.5</v>
      </c>
      <c r="DT141">
        <v>0.8</v>
      </c>
      <c r="DU141">
        <v>0.5</v>
      </c>
      <c r="DV141">
        <v>0.5</v>
      </c>
      <c r="DW141">
        <v>0.8</v>
      </c>
      <c r="DY141">
        <v>0.8</v>
      </c>
      <c r="DZ141">
        <v>0.5</v>
      </c>
      <c r="EA141">
        <v>0.8</v>
      </c>
      <c r="EB141">
        <v>0.8</v>
      </c>
      <c r="EC141">
        <v>0.5</v>
      </c>
      <c r="ED141">
        <v>0.8</v>
      </c>
      <c r="EG141">
        <v>0.5</v>
      </c>
      <c r="EH141">
        <v>0.5</v>
      </c>
      <c r="EI141">
        <v>0.8</v>
      </c>
      <c r="EJ141">
        <v>0.5</v>
      </c>
      <c r="EK141">
        <v>0.5</v>
      </c>
      <c r="EL141">
        <v>0.5</v>
      </c>
      <c r="EN141">
        <v>0.5</v>
      </c>
      <c r="EO141">
        <v>0.8</v>
      </c>
      <c r="EP141">
        <v>0.8</v>
      </c>
      <c r="EQ141">
        <v>0.5</v>
      </c>
      <c r="ER141">
        <v>0.5</v>
      </c>
      <c r="ES141">
        <v>0.5</v>
      </c>
      <c r="EV141">
        <v>0.8</v>
      </c>
      <c r="EW141">
        <v>0.8</v>
      </c>
      <c r="EX141">
        <v>0.8</v>
      </c>
      <c r="EY141">
        <v>0.8</v>
      </c>
      <c r="EZ141">
        <v>0.8</v>
      </c>
      <c r="FA141">
        <v>0.8</v>
      </c>
      <c r="FB141">
        <v>0.8</v>
      </c>
      <c r="FC141">
        <v>0.5</v>
      </c>
      <c r="FD141">
        <v>0.8</v>
      </c>
      <c r="FE141">
        <v>0.8</v>
      </c>
      <c r="FF141">
        <v>0.8</v>
      </c>
      <c r="FG141">
        <v>0.8</v>
      </c>
      <c r="FJ141">
        <v>0.8</v>
      </c>
      <c r="FL141">
        <v>0.8</v>
      </c>
      <c r="FM141">
        <v>0.8</v>
      </c>
      <c r="FN141">
        <v>0.8</v>
      </c>
      <c r="FO141">
        <v>0.8</v>
      </c>
      <c r="FP141">
        <v>0.8</v>
      </c>
      <c r="FR141">
        <v>0.8</v>
      </c>
      <c r="FS141">
        <v>0.8</v>
      </c>
      <c r="FT141">
        <v>0.8</v>
      </c>
      <c r="FU141">
        <v>0.8</v>
      </c>
      <c r="FV141">
        <v>0.5</v>
      </c>
      <c r="FW141">
        <v>0.5</v>
      </c>
      <c r="FZ141">
        <v>0.8</v>
      </c>
      <c r="GB141">
        <v>0.8</v>
      </c>
      <c r="GC141">
        <v>0.8</v>
      </c>
      <c r="GD141">
        <v>0.8</v>
      </c>
      <c r="GE141">
        <v>0.8</v>
      </c>
      <c r="GF141">
        <v>0.8</v>
      </c>
      <c r="GG141">
        <v>0.8</v>
      </c>
      <c r="GI141">
        <v>0.8</v>
      </c>
      <c r="GJ141">
        <v>0.8</v>
      </c>
      <c r="GK141">
        <v>0.8</v>
      </c>
      <c r="GL141">
        <v>0.8</v>
      </c>
      <c r="GM141">
        <v>0.5</v>
      </c>
      <c r="GN141">
        <v>0.8</v>
      </c>
      <c r="GQ141">
        <v>0.8</v>
      </c>
      <c r="GR141">
        <v>0.8</v>
      </c>
      <c r="GS141">
        <v>0.8</v>
      </c>
      <c r="GT141">
        <v>0.8</v>
      </c>
      <c r="GU141">
        <v>0.8</v>
      </c>
      <c r="GV141">
        <v>0.8</v>
      </c>
      <c r="GX141">
        <v>0.8</v>
      </c>
      <c r="GY141">
        <v>0.8</v>
      </c>
      <c r="GZ141">
        <v>0.8</v>
      </c>
      <c r="HA141">
        <v>0.8</v>
      </c>
      <c r="HB141">
        <v>0.5</v>
      </c>
      <c r="HC141">
        <v>0.5</v>
      </c>
      <c r="HE141">
        <v>0</v>
      </c>
      <c r="HF141">
        <v>0.5</v>
      </c>
      <c r="HG141">
        <v>0.8</v>
      </c>
      <c r="HH141">
        <v>0.8</v>
      </c>
      <c r="HI141">
        <v>0.5</v>
      </c>
      <c r="HJ141">
        <v>0.5</v>
      </c>
      <c r="HM141">
        <v>0.8</v>
      </c>
      <c r="HN141">
        <v>0.5</v>
      </c>
      <c r="HO141">
        <v>0.8</v>
      </c>
      <c r="HP141">
        <v>0.8</v>
      </c>
      <c r="HQ141">
        <v>0.8</v>
      </c>
      <c r="HR141">
        <v>0.8</v>
      </c>
      <c r="HT141">
        <v>0.5</v>
      </c>
      <c r="HU141">
        <v>0.8</v>
      </c>
      <c r="HV141">
        <v>0.8</v>
      </c>
      <c r="HW141">
        <v>0.8</v>
      </c>
      <c r="HX141">
        <v>0.8</v>
      </c>
      <c r="HY141">
        <v>0.8</v>
      </c>
    </row>
    <row r="142" spans="1:233" x14ac:dyDescent="0.2">
      <c r="A142" t="s">
        <v>252</v>
      </c>
      <c r="C142">
        <v>0</v>
      </c>
      <c r="D142">
        <v>0</v>
      </c>
      <c r="E142">
        <v>0</v>
      </c>
      <c r="F142">
        <v>0.5</v>
      </c>
      <c r="G142" t="s">
        <v>112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112</v>
      </c>
      <c r="N142">
        <v>0</v>
      </c>
      <c r="O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112</v>
      </c>
      <c r="X142">
        <v>0</v>
      </c>
      <c r="Y142">
        <v>0</v>
      </c>
      <c r="Z142">
        <v>0</v>
      </c>
      <c r="AA142">
        <v>0</v>
      </c>
      <c r="AB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112</v>
      </c>
      <c r="AK142">
        <v>0</v>
      </c>
      <c r="AL142" t="s">
        <v>112</v>
      </c>
      <c r="AM142">
        <v>0</v>
      </c>
      <c r="AN142">
        <v>0</v>
      </c>
      <c r="AO142">
        <v>0</v>
      </c>
      <c r="AP142" t="s">
        <v>112</v>
      </c>
      <c r="AS142">
        <v>0</v>
      </c>
      <c r="AT142">
        <v>0</v>
      </c>
      <c r="AU142">
        <v>0</v>
      </c>
      <c r="AV142">
        <v>0</v>
      </c>
      <c r="AW142">
        <v>0</v>
      </c>
      <c r="AX142" t="s">
        <v>112</v>
      </c>
      <c r="AY142">
        <v>0</v>
      </c>
      <c r="AZ142">
        <v>0</v>
      </c>
      <c r="BA142">
        <v>0</v>
      </c>
      <c r="BB142">
        <v>0</v>
      </c>
      <c r="BE142">
        <v>0</v>
      </c>
      <c r="BF142">
        <v>0</v>
      </c>
      <c r="BG142">
        <v>0</v>
      </c>
      <c r="BH142" t="s">
        <v>112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S142">
        <v>0</v>
      </c>
      <c r="BT142">
        <v>0</v>
      </c>
      <c r="BU142" t="s">
        <v>112</v>
      </c>
      <c r="BV142">
        <v>0</v>
      </c>
      <c r="BW142">
        <v>0</v>
      </c>
      <c r="BX142" t="s">
        <v>112</v>
      </c>
      <c r="BY142">
        <v>0</v>
      </c>
      <c r="BZ142">
        <v>0</v>
      </c>
      <c r="CA142">
        <v>0</v>
      </c>
      <c r="CB142">
        <v>0</v>
      </c>
      <c r="CC142">
        <v>0</v>
      </c>
      <c r="CF142">
        <v>0</v>
      </c>
      <c r="CG142">
        <v>0</v>
      </c>
      <c r="CH142">
        <v>0</v>
      </c>
      <c r="CI142">
        <v>0</v>
      </c>
      <c r="CJ142" t="s">
        <v>112</v>
      </c>
      <c r="CK142">
        <v>0</v>
      </c>
      <c r="CL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0.8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N142" t="s">
        <v>112</v>
      </c>
      <c r="EO142" t="s">
        <v>112</v>
      </c>
      <c r="EP142">
        <v>0</v>
      </c>
      <c r="EQ142" t="s">
        <v>112</v>
      </c>
      <c r="ER142">
        <v>0</v>
      </c>
      <c r="ES142" t="s">
        <v>112</v>
      </c>
      <c r="EV142">
        <v>-0.5</v>
      </c>
      <c r="EW142">
        <v>0</v>
      </c>
      <c r="EX142">
        <v>0</v>
      </c>
      <c r="EY142">
        <v>0</v>
      </c>
      <c r="EZ142">
        <v>0</v>
      </c>
      <c r="FA142">
        <v>0</v>
      </c>
      <c r="FB142" t="s">
        <v>112</v>
      </c>
      <c r="FC142">
        <v>0</v>
      </c>
      <c r="FD142">
        <v>0</v>
      </c>
      <c r="FE142">
        <v>0</v>
      </c>
      <c r="FF142">
        <v>0</v>
      </c>
      <c r="FG142">
        <v>0</v>
      </c>
      <c r="FJ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R142">
        <v>0.8</v>
      </c>
      <c r="FS142">
        <v>0</v>
      </c>
      <c r="FT142">
        <v>0</v>
      </c>
      <c r="FU142">
        <v>0</v>
      </c>
      <c r="FV142">
        <v>0</v>
      </c>
      <c r="FW142">
        <v>0</v>
      </c>
      <c r="FZ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Q142">
        <v>0</v>
      </c>
      <c r="GR142" t="s">
        <v>112</v>
      </c>
      <c r="GS142">
        <v>0</v>
      </c>
      <c r="GT142">
        <v>0</v>
      </c>
      <c r="GU142">
        <v>0</v>
      </c>
      <c r="GV142">
        <v>0</v>
      </c>
      <c r="GX142">
        <v>0</v>
      </c>
      <c r="GY142" t="s">
        <v>112</v>
      </c>
      <c r="GZ142">
        <v>0</v>
      </c>
      <c r="HA142">
        <v>0</v>
      </c>
      <c r="HB142">
        <v>0</v>
      </c>
      <c r="HC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M142">
        <v>0</v>
      </c>
      <c r="HN142">
        <v>-0.5</v>
      </c>
      <c r="HO142">
        <v>0</v>
      </c>
      <c r="HP142">
        <v>0</v>
      </c>
      <c r="HQ142">
        <v>0</v>
      </c>
      <c r="HR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</row>
    <row r="143" spans="1:233" x14ac:dyDescent="0.2">
      <c r="A143" t="s">
        <v>253</v>
      </c>
      <c r="C143">
        <v>0</v>
      </c>
      <c r="D143">
        <v>0</v>
      </c>
      <c r="E143">
        <v>0</v>
      </c>
      <c r="F143">
        <v>0</v>
      </c>
      <c r="G143">
        <v>0</v>
      </c>
      <c r="H143" t="s">
        <v>112</v>
      </c>
      <c r="I143">
        <v>0</v>
      </c>
      <c r="J143" t="s">
        <v>112</v>
      </c>
      <c r="K143">
        <v>0</v>
      </c>
      <c r="L143">
        <v>0</v>
      </c>
      <c r="M143">
        <v>0</v>
      </c>
      <c r="N143">
        <v>0</v>
      </c>
      <c r="O143">
        <v>0</v>
      </c>
      <c r="R143">
        <v>0</v>
      </c>
      <c r="S143">
        <v>0</v>
      </c>
      <c r="T143">
        <v>0.5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E143">
        <v>0</v>
      </c>
      <c r="AF143">
        <v>0</v>
      </c>
      <c r="AG143">
        <v>0</v>
      </c>
      <c r="AH143">
        <v>0.5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E143" t="s">
        <v>112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-1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0.8</v>
      </c>
      <c r="DC143">
        <v>0</v>
      </c>
      <c r="DD143">
        <v>0</v>
      </c>
      <c r="DE143">
        <v>0</v>
      </c>
      <c r="DF143">
        <v>0</v>
      </c>
      <c r="DG143" t="s">
        <v>112</v>
      </c>
      <c r="DH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0.8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-1</v>
      </c>
      <c r="EV143">
        <v>-1</v>
      </c>
      <c r="EW143">
        <v>0</v>
      </c>
      <c r="EX143">
        <v>0</v>
      </c>
      <c r="EY143" t="s">
        <v>112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J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Z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</row>
    <row r="144" spans="1:233" x14ac:dyDescent="0.2">
      <c r="A144" t="s">
        <v>254</v>
      </c>
      <c r="C144" t="s">
        <v>112</v>
      </c>
      <c r="D144" t="s">
        <v>112</v>
      </c>
      <c r="E144" t="s">
        <v>112</v>
      </c>
      <c r="F144">
        <v>0.5</v>
      </c>
      <c r="G144">
        <v>0.5</v>
      </c>
      <c r="H144" t="s">
        <v>112</v>
      </c>
      <c r="I144">
        <v>0</v>
      </c>
      <c r="J144" t="s">
        <v>112</v>
      </c>
      <c r="K144">
        <v>0</v>
      </c>
      <c r="L144">
        <v>0</v>
      </c>
      <c r="M144">
        <v>0.5</v>
      </c>
      <c r="N144">
        <v>0</v>
      </c>
      <c r="O144">
        <v>0</v>
      </c>
      <c r="R144" t="s">
        <v>112</v>
      </c>
      <c r="S144" t="s">
        <v>112</v>
      </c>
      <c r="T144" t="s">
        <v>112</v>
      </c>
      <c r="U144" t="s">
        <v>112</v>
      </c>
      <c r="V144" t="s">
        <v>112</v>
      </c>
      <c r="W144" t="s">
        <v>112</v>
      </c>
      <c r="X144" t="s">
        <v>112</v>
      </c>
      <c r="Y144" t="s">
        <v>112</v>
      </c>
      <c r="Z144" t="s">
        <v>112</v>
      </c>
      <c r="AA144" t="s">
        <v>112</v>
      </c>
      <c r="AB144" t="s">
        <v>112</v>
      </c>
      <c r="AE144">
        <v>0</v>
      </c>
      <c r="AF144">
        <v>-1</v>
      </c>
      <c r="AG144">
        <v>0</v>
      </c>
      <c r="AH144" t="s">
        <v>112</v>
      </c>
      <c r="AI144">
        <v>-1</v>
      </c>
      <c r="AJ144">
        <v>-1</v>
      </c>
      <c r="AK144">
        <v>0</v>
      </c>
      <c r="AL144">
        <v>0.5</v>
      </c>
      <c r="AM144">
        <v>0</v>
      </c>
      <c r="AN144">
        <v>0</v>
      </c>
      <c r="AO144">
        <v>0.5</v>
      </c>
      <c r="AP144">
        <v>0.5</v>
      </c>
      <c r="AS144">
        <v>0</v>
      </c>
      <c r="AT144">
        <v>0</v>
      </c>
      <c r="AU144">
        <v>0</v>
      </c>
      <c r="AV144">
        <v>0</v>
      </c>
      <c r="AW144" t="s">
        <v>112</v>
      </c>
      <c r="AX144">
        <v>-0.5</v>
      </c>
      <c r="AY144">
        <v>0</v>
      </c>
      <c r="AZ144">
        <v>0</v>
      </c>
      <c r="BA144">
        <v>0</v>
      </c>
      <c r="BB144">
        <v>0</v>
      </c>
      <c r="BE144">
        <v>0</v>
      </c>
      <c r="BF144">
        <v>0</v>
      </c>
      <c r="BG144">
        <v>0</v>
      </c>
      <c r="BH144">
        <v>-0.5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0.5</v>
      </c>
      <c r="BS144">
        <v>0</v>
      </c>
      <c r="BT144">
        <v>0</v>
      </c>
      <c r="BU144" t="s">
        <v>112</v>
      </c>
      <c r="BV144" t="s">
        <v>112</v>
      </c>
      <c r="BW144" t="s">
        <v>112</v>
      </c>
      <c r="BX144" t="s">
        <v>112</v>
      </c>
      <c r="BY144">
        <v>-0.5</v>
      </c>
      <c r="BZ144">
        <v>0</v>
      </c>
      <c r="CA144">
        <v>0</v>
      </c>
      <c r="CB144">
        <v>0</v>
      </c>
      <c r="CC144">
        <v>0</v>
      </c>
      <c r="CF144">
        <v>0</v>
      </c>
      <c r="CG144" t="s">
        <v>112</v>
      </c>
      <c r="CH144">
        <v>0</v>
      </c>
      <c r="CI144">
        <v>0</v>
      </c>
      <c r="CJ144">
        <v>0</v>
      </c>
      <c r="CK144">
        <v>0</v>
      </c>
      <c r="CL144" t="s">
        <v>112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-0.5</v>
      </c>
      <c r="DA144">
        <v>0.8</v>
      </c>
      <c r="DC144">
        <v>0</v>
      </c>
      <c r="DD144">
        <v>0</v>
      </c>
      <c r="DE144">
        <v>0</v>
      </c>
      <c r="DF144">
        <v>0</v>
      </c>
      <c r="DG144" t="s">
        <v>112</v>
      </c>
      <c r="DH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Y144" t="s">
        <v>112</v>
      </c>
      <c r="DZ144">
        <v>0.5</v>
      </c>
      <c r="EA144">
        <v>0.5</v>
      </c>
      <c r="EB144">
        <v>0</v>
      </c>
      <c r="EC144">
        <v>0.5</v>
      </c>
      <c r="ED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N144">
        <v>0.5</v>
      </c>
      <c r="EO144">
        <v>0.5</v>
      </c>
      <c r="EP144">
        <v>0</v>
      </c>
      <c r="EQ144">
        <v>0.5</v>
      </c>
      <c r="ER144">
        <v>0</v>
      </c>
      <c r="ES144">
        <v>0.5</v>
      </c>
      <c r="EV144">
        <v>0.5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J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R144">
        <v>0</v>
      </c>
      <c r="FS144">
        <v>0</v>
      </c>
      <c r="FT144">
        <v>0</v>
      </c>
      <c r="FU144">
        <v>0</v>
      </c>
      <c r="FV144">
        <v>0.5</v>
      </c>
      <c r="FW144">
        <v>0</v>
      </c>
      <c r="FZ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I144">
        <v>0</v>
      </c>
      <c r="GJ144">
        <v>0</v>
      </c>
      <c r="GK144">
        <v>0</v>
      </c>
      <c r="GL144">
        <v>0</v>
      </c>
      <c r="GM144">
        <v>0.5</v>
      </c>
      <c r="GN144">
        <v>0</v>
      </c>
      <c r="GQ144">
        <v>0</v>
      </c>
      <c r="GR144">
        <v>0.5</v>
      </c>
      <c r="GS144">
        <v>0</v>
      </c>
      <c r="GT144">
        <v>0</v>
      </c>
      <c r="GU144">
        <v>0</v>
      </c>
      <c r="GV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M144">
        <v>0</v>
      </c>
      <c r="HN144">
        <v>0.8</v>
      </c>
      <c r="HO144">
        <v>0</v>
      </c>
      <c r="HP144">
        <v>0</v>
      </c>
      <c r="HQ144">
        <v>0</v>
      </c>
      <c r="HR144">
        <v>0</v>
      </c>
      <c r="HT144">
        <v>0</v>
      </c>
      <c r="HU144">
        <v>0.5</v>
      </c>
      <c r="HV144">
        <v>0</v>
      </c>
      <c r="HW144">
        <v>0</v>
      </c>
      <c r="HX144">
        <v>0</v>
      </c>
      <c r="HY144">
        <v>0</v>
      </c>
    </row>
    <row r="145" spans="1:233" x14ac:dyDescent="0.2">
      <c r="A145" t="s">
        <v>255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112</v>
      </c>
      <c r="K145">
        <v>0</v>
      </c>
      <c r="L145" t="s">
        <v>112</v>
      </c>
      <c r="M145">
        <v>0</v>
      </c>
      <c r="N145">
        <v>0</v>
      </c>
      <c r="O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E145">
        <v>0</v>
      </c>
      <c r="BF145">
        <v>0</v>
      </c>
      <c r="BG145">
        <v>0</v>
      </c>
      <c r="BH145" t="s">
        <v>112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F145">
        <v>0</v>
      </c>
      <c r="CG145" t="s">
        <v>112</v>
      </c>
      <c r="CH145">
        <v>0</v>
      </c>
      <c r="CI145">
        <v>0</v>
      </c>
      <c r="CJ145">
        <v>0</v>
      </c>
      <c r="CK145">
        <v>0</v>
      </c>
      <c r="CL145">
        <v>-0.5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0.8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Y145">
        <v>0</v>
      </c>
      <c r="DZ145">
        <v>0</v>
      </c>
      <c r="EA145">
        <v>0</v>
      </c>
      <c r="EB145">
        <v>0</v>
      </c>
      <c r="EC145" t="s">
        <v>112</v>
      </c>
      <c r="ED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V145">
        <v>0.5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J145">
        <v>0</v>
      </c>
      <c r="FL145">
        <v>0</v>
      </c>
      <c r="FM145">
        <v>0</v>
      </c>
      <c r="FN145">
        <v>0</v>
      </c>
      <c r="FO145">
        <v>1</v>
      </c>
      <c r="FP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Z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</row>
    <row r="146" spans="1:233" x14ac:dyDescent="0.2">
      <c r="A146" t="s">
        <v>256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E146">
        <v>0</v>
      </c>
      <c r="AF146">
        <v>-1</v>
      </c>
      <c r="AG146">
        <v>0</v>
      </c>
      <c r="AH146">
        <v>-1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-1</v>
      </c>
      <c r="AS146">
        <v>0</v>
      </c>
      <c r="AT146">
        <v>0</v>
      </c>
      <c r="AU146">
        <v>0</v>
      </c>
      <c r="AV146">
        <v>0.5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-1</v>
      </c>
      <c r="BE146">
        <v>0</v>
      </c>
      <c r="BF146">
        <v>0</v>
      </c>
      <c r="BG146" t="s">
        <v>112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0.8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N146">
        <v>0</v>
      </c>
      <c r="EO146">
        <v>-1</v>
      </c>
      <c r="EP146">
        <v>0</v>
      </c>
      <c r="EQ146">
        <v>0</v>
      </c>
      <c r="ER146">
        <v>0</v>
      </c>
      <c r="ES146">
        <v>0</v>
      </c>
      <c r="EV146">
        <v>-1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J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Z146">
        <v>0</v>
      </c>
      <c r="GB146">
        <v>0</v>
      </c>
      <c r="GC146">
        <v>-1</v>
      </c>
      <c r="GD146">
        <v>0</v>
      </c>
      <c r="GE146">
        <v>0</v>
      </c>
      <c r="GF146">
        <v>0</v>
      </c>
      <c r="GG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X146" t="s">
        <v>112</v>
      </c>
      <c r="GY146">
        <v>0</v>
      </c>
      <c r="GZ146">
        <v>0</v>
      </c>
      <c r="HA146">
        <v>0</v>
      </c>
      <c r="HB146">
        <v>0</v>
      </c>
      <c r="HC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</row>
    <row r="147" spans="1:233" x14ac:dyDescent="0.2">
      <c r="A147" t="s">
        <v>257</v>
      </c>
      <c r="C147">
        <v>-1</v>
      </c>
      <c r="D147">
        <v>-1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 t="s">
        <v>112</v>
      </c>
      <c r="N147">
        <v>-1</v>
      </c>
      <c r="O147">
        <v>-1</v>
      </c>
      <c r="R147">
        <v>-1</v>
      </c>
      <c r="S147">
        <v>-1</v>
      </c>
      <c r="T147" t="s">
        <v>112</v>
      </c>
      <c r="U147" t="s">
        <v>112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 t="s">
        <v>112</v>
      </c>
      <c r="AM147">
        <v>-1</v>
      </c>
      <c r="AN147">
        <v>-1</v>
      </c>
      <c r="AO147">
        <v>-1</v>
      </c>
      <c r="AP147" t="s">
        <v>112</v>
      </c>
      <c r="AS147">
        <v>-1</v>
      </c>
      <c r="AT147" t="s">
        <v>112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E147">
        <v>-1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  <c r="BL147">
        <v>-1</v>
      </c>
      <c r="BM147">
        <v>-1</v>
      </c>
      <c r="BN147">
        <v>-1</v>
      </c>
      <c r="BO147" t="s">
        <v>112</v>
      </c>
      <c r="BP147">
        <v>-1</v>
      </c>
      <c r="BS147">
        <v>-1</v>
      </c>
      <c r="BT147">
        <v>-1</v>
      </c>
      <c r="BU147">
        <v>-1</v>
      </c>
      <c r="BV147">
        <v>-1</v>
      </c>
      <c r="BW147">
        <v>-1</v>
      </c>
      <c r="BX147">
        <v>-1</v>
      </c>
      <c r="BY147">
        <v>-1</v>
      </c>
      <c r="BZ147">
        <v>-1</v>
      </c>
      <c r="CA147">
        <v>-1</v>
      </c>
      <c r="CB147">
        <v>-1</v>
      </c>
      <c r="CC147">
        <v>-1</v>
      </c>
      <c r="CF147">
        <v>-1</v>
      </c>
      <c r="CG147" t="s">
        <v>112</v>
      </c>
      <c r="CH147">
        <v>-1</v>
      </c>
      <c r="CI147">
        <v>-1</v>
      </c>
      <c r="CJ147">
        <v>-1</v>
      </c>
      <c r="CK147">
        <v>-1</v>
      </c>
      <c r="CL147">
        <v>-1</v>
      </c>
      <c r="CU147">
        <v>-1</v>
      </c>
      <c r="CV147">
        <v>-1</v>
      </c>
      <c r="CW147">
        <v>-1</v>
      </c>
      <c r="CX147">
        <v>-1</v>
      </c>
      <c r="CY147">
        <v>-1</v>
      </c>
      <c r="CZ147" t="s">
        <v>112</v>
      </c>
      <c r="DA147">
        <v>0.8</v>
      </c>
      <c r="DC147">
        <v>-1</v>
      </c>
      <c r="DD147">
        <v>-1</v>
      </c>
      <c r="DE147">
        <v>-1</v>
      </c>
      <c r="DF147">
        <v>-1</v>
      </c>
      <c r="DG147">
        <v>-1</v>
      </c>
      <c r="DH147">
        <v>-1</v>
      </c>
      <c r="DJ147">
        <v>-1</v>
      </c>
      <c r="DK147">
        <v>-1</v>
      </c>
      <c r="DL147">
        <v>-1</v>
      </c>
      <c r="DM147">
        <v>-1</v>
      </c>
      <c r="DN147">
        <v>-1</v>
      </c>
      <c r="DO147">
        <v>-1</v>
      </c>
      <c r="DR147">
        <v>-1</v>
      </c>
      <c r="DS147">
        <v>-1</v>
      </c>
      <c r="DT147">
        <v>-1</v>
      </c>
      <c r="DU147">
        <v>-1</v>
      </c>
      <c r="DV147">
        <v>-1</v>
      </c>
      <c r="DW147">
        <v>-1</v>
      </c>
      <c r="DY147">
        <v>-1</v>
      </c>
      <c r="DZ147">
        <v>-1</v>
      </c>
      <c r="EA147">
        <v>-1</v>
      </c>
      <c r="EB147">
        <v>-1</v>
      </c>
      <c r="EC147" t="s">
        <v>112</v>
      </c>
      <c r="ED147">
        <v>-1</v>
      </c>
      <c r="EG147">
        <v>-1</v>
      </c>
      <c r="EH147">
        <v>-1</v>
      </c>
      <c r="EI147">
        <v>-1</v>
      </c>
      <c r="EJ147">
        <v>-1</v>
      </c>
      <c r="EK147">
        <v>-1</v>
      </c>
      <c r="EL147" t="s">
        <v>112</v>
      </c>
      <c r="EN147">
        <v>-1</v>
      </c>
      <c r="EO147">
        <v>-1</v>
      </c>
      <c r="EP147">
        <v>-1</v>
      </c>
      <c r="EQ147">
        <v>-1</v>
      </c>
      <c r="ER147">
        <v>-1</v>
      </c>
      <c r="ES147">
        <v>-1</v>
      </c>
      <c r="EV147">
        <v>-1</v>
      </c>
      <c r="EW147">
        <v>-1</v>
      </c>
      <c r="EX147">
        <v>-1</v>
      </c>
      <c r="EY147">
        <v>-1</v>
      </c>
      <c r="EZ147">
        <v>-1</v>
      </c>
      <c r="FA147">
        <v>-1</v>
      </c>
      <c r="FB147">
        <v>-1</v>
      </c>
      <c r="FC147">
        <v>-1</v>
      </c>
      <c r="FD147">
        <v>-1</v>
      </c>
      <c r="FE147">
        <v>-1</v>
      </c>
      <c r="FF147">
        <v>-1</v>
      </c>
      <c r="FG147">
        <v>-1</v>
      </c>
      <c r="FJ147" t="s">
        <v>112</v>
      </c>
      <c r="FL147" t="s">
        <v>112</v>
      </c>
      <c r="FM147">
        <v>-1</v>
      </c>
      <c r="FN147">
        <v>-1</v>
      </c>
      <c r="FO147">
        <v>-1</v>
      </c>
      <c r="FP147">
        <v>-1</v>
      </c>
      <c r="FR147">
        <v>-1</v>
      </c>
      <c r="FS147">
        <v>-1</v>
      </c>
      <c r="FT147">
        <v>-1</v>
      </c>
      <c r="FU147">
        <v>-1</v>
      </c>
      <c r="FV147">
        <v>-1</v>
      </c>
      <c r="FW147">
        <v>-1</v>
      </c>
      <c r="FZ147">
        <v>-1</v>
      </c>
      <c r="GB147">
        <v>-1</v>
      </c>
      <c r="GC147">
        <v>-1</v>
      </c>
      <c r="GD147">
        <v>-1</v>
      </c>
      <c r="GE147">
        <v>-1</v>
      </c>
      <c r="GF147">
        <v>-1</v>
      </c>
      <c r="GG147">
        <v>-1</v>
      </c>
      <c r="GI147">
        <v>-1</v>
      </c>
      <c r="GJ147">
        <v>-1</v>
      </c>
      <c r="GK147">
        <v>-1</v>
      </c>
      <c r="GL147">
        <v>-1</v>
      </c>
      <c r="GM147">
        <v>-1</v>
      </c>
      <c r="GN147">
        <v>-1</v>
      </c>
      <c r="GQ147">
        <v>-1</v>
      </c>
      <c r="GR147">
        <v>-1</v>
      </c>
      <c r="GS147">
        <v>-1</v>
      </c>
      <c r="GT147">
        <v>-1</v>
      </c>
      <c r="GU147">
        <v>-1</v>
      </c>
      <c r="GV147">
        <v>-1</v>
      </c>
      <c r="GX147">
        <v>-1</v>
      </c>
      <c r="GY147">
        <v>-1</v>
      </c>
      <c r="GZ147">
        <v>-1</v>
      </c>
      <c r="HA147">
        <v>-1</v>
      </c>
      <c r="HB147">
        <v>-1</v>
      </c>
      <c r="HC147">
        <v>-1</v>
      </c>
      <c r="HE147">
        <v>-1</v>
      </c>
      <c r="HF147">
        <v>-1</v>
      </c>
      <c r="HG147">
        <v>-1</v>
      </c>
      <c r="HH147">
        <v>-1</v>
      </c>
      <c r="HI147">
        <v>-1</v>
      </c>
      <c r="HJ147">
        <v>-1</v>
      </c>
      <c r="HM147">
        <v>-1</v>
      </c>
      <c r="HN147">
        <v>-0.5</v>
      </c>
      <c r="HO147">
        <v>-1</v>
      </c>
      <c r="HP147">
        <v>-1</v>
      </c>
      <c r="HQ147">
        <v>-1</v>
      </c>
      <c r="HR147">
        <v>-1</v>
      </c>
      <c r="HT147">
        <v>-1</v>
      </c>
      <c r="HU147">
        <v>-1</v>
      </c>
      <c r="HV147">
        <v>-1</v>
      </c>
      <c r="HW147">
        <v>-1</v>
      </c>
      <c r="HX147">
        <v>-1</v>
      </c>
      <c r="HY147">
        <v>-1</v>
      </c>
    </row>
    <row r="148" spans="1:233" x14ac:dyDescent="0.2">
      <c r="A148" t="s">
        <v>258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E148">
        <v>0</v>
      </c>
      <c r="BF148">
        <v>-1</v>
      </c>
      <c r="BG148" t="s">
        <v>112</v>
      </c>
      <c r="BH148" t="s">
        <v>112</v>
      </c>
      <c r="BI148">
        <v>0</v>
      </c>
      <c r="BJ148">
        <v>0</v>
      </c>
      <c r="BK148">
        <v>0</v>
      </c>
      <c r="BL148" t="s">
        <v>112</v>
      </c>
      <c r="BM148">
        <v>0</v>
      </c>
      <c r="BN148">
        <v>0</v>
      </c>
      <c r="BO148">
        <v>0</v>
      </c>
      <c r="BP148">
        <v>0</v>
      </c>
      <c r="BS148">
        <v>0</v>
      </c>
      <c r="BT148">
        <v>0</v>
      </c>
      <c r="BU148">
        <v>0</v>
      </c>
      <c r="BV148">
        <v>0</v>
      </c>
      <c r="BW148" t="s">
        <v>112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0.8</v>
      </c>
      <c r="DC148">
        <v>0</v>
      </c>
      <c r="DD148">
        <v>0</v>
      </c>
      <c r="DE148">
        <v>0</v>
      </c>
      <c r="DF148">
        <v>0</v>
      </c>
      <c r="DG148" t="s">
        <v>112</v>
      </c>
      <c r="DH148">
        <v>0</v>
      </c>
      <c r="DJ148" t="s">
        <v>112</v>
      </c>
      <c r="DK148">
        <v>0</v>
      </c>
      <c r="DL148">
        <v>0</v>
      </c>
      <c r="DM148">
        <v>0</v>
      </c>
      <c r="DN148">
        <v>0</v>
      </c>
      <c r="DO148" t="s">
        <v>112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Y148">
        <v>0</v>
      </c>
      <c r="DZ148">
        <v>0</v>
      </c>
      <c r="EA148">
        <v>0</v>
      </c>
      <c r="EB148" t="s">
        <v>112</v>
      </c>
      <c r="EC148">
        <v>0</v>
      </c>
      <c r="ED148">
        <v>0</v>
      </c>
      <c r="EG148">
        <v>0</v>
      </c>
      <c r="EH148">
        <v>0</v>
      </c>
      <c r="EI148">
        <v>0</v>
      </c>
      <c r="EJ148" t="s">
        <v>112</v>
      </c>
      <c r="EK148">
        <v>0</v>
      </c>
      <c r="EL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V148">
        <v>-0.5</v>
      </c>
      <c r="EW148">
        <v>0</v>
      </c>
      <c r="EX148">
        <v>0</v>
      </c>
      <c r="EY148">
        <v>0</v>
      </c>
      <c r="EZ148" t="s">
        <v>112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 t="s">
        <v>112</v>
      </c>
      <c r="FJ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Z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Q148">
        <v>0</v>
      </c>
      <c r="GR148" t="s">
        <v>112</v>
      </c>
      <c r="GS148">
        <v>0</v>
      </c>
      <c r="GT148">
        <v>0</v>
      </c>
      <c r="GU148">
        <v>0</v>
      </c>
      <c r="GV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M148">
        <v>0</v>
      </c>
      <c r="HN148">
        <v>-1</v>
      </c>
      <c r="HO148">
        <v>0</v>
      </c>
      <c r="HP148">
        <v>0</v>
      </c>
      <c r="HQ148">
        <v>0</v>
      </c>
      <c r="HR148">
        <v>0</v>
      </c>
      <c r="HT148" t="s">
        <v>112</v>
      </c>
      <c r="HU148">
        <v>0</v>
      </c>
      <c r="HV148">
        <v>0</v>
      </c>
      <c r="HW148">
        <v>0</v>
      </c>
      <c r="HX148">
        <v>0</v>
      </c>
      <c r="HY148">
        <v>0</v>
      </c>
    </row>
    <row r="149" spans="1:233" x14ac:dyDescent="0.2">
      <c r="A149" t="s">
        <v>259</v>
      </c>
      <c r="C149">
        <v>-0.5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R149">
        <v>0</v>
      </c>
      <c r="S149">
        <v>0</v>
      </c>
      <c r="T149" t="s">
        <v>112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 t="s">
        <v>112</v>
      </c>
      <c r="BB149">
        <v>0</v>
      </c>
      <c r="BE149">
        <v>0</v>
      </c>
      <c r="BF149">
        <v>0</v>
      </c>
      <c r="BG149" t="s">
        <v>112</v>
      </c>
      <c r="BH149" t="s">
        <v>112</v>
      </c>
      <c r="BI149">
        <v>0</v>
      </c>
      <c r="BJ149">
        <v>0</v>
      </c>
      <c r="BK149">
        <v>0</v>
      </c>
      <c r="BL149" t="s">
        <v>112</v>
      </c>
      <c r="BM149">
        <v>0</v>
      </c>
      <c r="BN149">
        <v>0</v>
      </c>
      <c r="BO149">
        <v>0</v>
      </c>
      <c r="BP149">
        <v>0</v>
      </c>
      <c r="BS149">
        <v>0</v>
      </c>
      <c r="BT149">
        <v>0</v>
      </c>
      <c r="BU149">
        <v>0</v>
      </c>
      <c r="BV149">
        <v>0</v>
      </c>
      <c r="BW149" t="s">
        <v>112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0.8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Y149">
        <v>0</v>
      </c>
      <c r="DZ149">
        <v>0</v>
      </c>
      <c r="EA149">
        <v>0</v>
      </c>
      <c r="EB149" t="s">
        <v>112</v>
      </c>
      <c r="EC149">
        <v>0</v>
      </c>
      <c r="ED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 t="s">
        <v>112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V149">
        <v>-1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J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Z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Q149">
        <v>0</v>
      </c>
      <c r="GR149" t="s">
        <v>112</v>
      </c>
      <c r="GS149">
        <v>0</v>
      </c>
      <c r="GT149">
        <v>0</v>
      </c>
      <c r="GU149">
        <v>0</v>
      </c>
      <c r="GV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T149" t="s">
        <v>112</v>
      </c>
      <c r="HU149" t="s">
        <v>112</v>
      </c>
      <c r="HV149" t="s">
        <v>112</v>
      </c>
      <c r="HW149" t="s">
        <v>112</v>
      </c>
      <c r="HX149">
        <v>0</v>
      </c>
      <c r="HY149" t="s">
        <v>112</v>
      </c>
    </row>
    <row r="150" spans="1:233" x14ac:dyDescent="0.2">
      <c r="A150" t="s">
        <v>260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 t="s">
        <v>112</v>
      </c>
      <c r="AY150">
        <v>0</v>
      </c>
      <c r="AZ150">
        <v>0</v>
      </c>
      <c r="BA150">
        <v>0</v>
      </c>
      <c r="BB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112</v>
      </c>
      <c r="BO150">
        <v>0</v>
      </c>
      <c r="BP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0.8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G150">
        <v>0</v>
      </c>
      <c r="EH150">
        <v>0</v>
      </c>
      <c r="EI150" t="s">
        <v>112</v>
      </c>
      <c r="EJ150">
        <v>0</v>
      </c>
      <c r="EK150" t="s">
        <v>112</v>
      </c>
      <c r="EL150">
        <v>0</v>
      </c>
      <c r="EN150" t="s">
        <v>112</v>
      </c>
      <c r="EO150">
        <v>0</v>
      </c>
      <c r="EP150">
        <v>0</v>
      </c>
      <c r="EQ150">
        <v>0</v>
      </c>
      <c r="ER150">
        <v>0</v>
      </c>
      <c r="ES150">
        <v>-0.5</v>
      </c>
      <c r="EV150">
        <v>-0.5</v>
      </c>
      <c r="EW150">
        <v>0</v>
      </c>
      <c r="EX150">
        <v>0</v>
      </c>
      <c r="EY150">
        <v>0</v>
      </c>
      <c r="EZ150">
        <v>0</v>
      </c>
      <c r="FA150">
        <v>0</v>
      </c>
      <c r="FB150" t="s">
        <v>112</v>
      </c>
      <c r="FC150">
        <v>0</v>
      </c>
      <c r="FD150">
        <v>0</v>
      </c>
      <c r="FE150">
        <v>0</v>
      </c>
      <c r="FF150">
        <v>0</v>
      </c>
      <c r="FG150">
        <v>0</v>
      </c>
      <c r="FJ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Z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Q150">
        <v>0</v>
      </c>
      <c r="GR150">
        <v>0</v>
      </c>
      <c r="GS150" t="s">
        <v>112</v>
      </c>
      <c r="GT150">
        <v>0</v>
      </c>
      <c r="GU150">
        <v>0</v>
      </c>
      <c r="GV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T150">
        <v>0</v>
      </c>
      <c r="HU150">
        <v>0</v>
      </c>
      <c r="HV150">
        <v>0</v>
      </c>
      <c r="HW150">
        <v>0</v>
      </c>
      <c r="HX150" t="s">
        <v>112</v>
      </c>
      <c r="HY150">
        <v>0</v>
      </c>
    </row>
    <row r="151" spans="1:233" x14ac:dyDescent="0.2">
      <c r="A151" t="s">
        <v>261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112</v>
      </c>
      <c r="K151">
        <v>0</v>
      </c>
      <c r="L151">
        <v>0</v>
      </c>
      <c r="M151">
        <v>0</v>
      </c>
      <c r="N151">
        <v>0</v>
      </c>
      <c r="O151">
        <v>0</v>
      </c>
      <c r="R151">
        <v>0</v>
      </c>
      <c r="S151">
        <v>0</v>
      </c>
      <c r="T151">
        <v>0</v>
      </c>
      <c r="U151" t="s">
        <v>112</v>
      </c>
      <c r="V151" t="s">
        <v>112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112</v>
      </c>
      <c r="AE151">
        <v>0</v>
      </c>
      <c r="AF151">
        <v>0</v>
      </c>
      <c r="AG151">
        <v>0</v>
      </c>
      <c r="AH151" t="s">
        <v>112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 t="s">
        <v>112</v>
      </c>
      <c r="AS151">
        <v>0</v>
      </c>
      <c r="AT151">
        <v>0</v>
      </c>
      <c r="AU151">
        <v>0</v>
      </c>
      <c r="AV151" t="s">
        <v>112</v>
      </c>
      <c r="AW151">
        <v>0</v>
      </c>
      <c r="AX151">
        <v>0</v>
      </c>
      <c r="AY151">
        <v>0.8</v>
      </c>
      <c r="AZ151">
        <v>0</v>
      </c>
      <c r="BA151">
        <v>0</v>
      </c>
      <c r="BB151">
        <v>0</v>
      </c>
      <c r="BE151">
        <v>0</v>
      </c>
      <c r="BF151">
        <v>0</v>
      </c>
      <c r="BG151">
        <v>0</v>
      </c>
      <c r="BH151" t="s">
        <v>112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0.8</v>
      </c>
      <c r="DC151">
        <v>0</v>
      </c>
      <c r="DD151">
        <v>0</v>
      </c>
      <c r="DE151">
        <v>0</v>
      </c>
      <c r="DF151">
        <v>0</v>
      </c>
      <c r="DG151" t="s">
        <v>112</v>
      </c>
      <c r="DH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V151">
        <v>-1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0.5</v>
      </c>
      <c r="FG151">
        <v>0</v>
      </c>
      <c r="FJ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R151">
        <v>0</v>
      </c>
      <c r="FS151">
        <v>0</v>
      </c>
      <c r="FT151">
        <v>1</v>
      </c>
      <c r="FU151">
        <v>0</v>
      </c>
      <c r="FV151">
        <v>0</v>
      </c>
      <c r="FW151">
        <v>0</v>
      </c>
      <c r="FZ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 t="s">
        <v>112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X151" t="s">
        <v>112</v>
      </c>
      <c r="GY151">
        <v>0</v>
      </c>
      <c r="GZ151">
        <v>0</v>
      </c>
      <c r="HA151">
        <v>0</v>
      </c>
      <c r="HB151">
        <v>0</v>
      </c>
      <c r="HC151">
        <v>0</v>
      </c>
      <c r="HE151" t="s">
        <v>112</v>
      </c>
      <c r="HF151">
        <v>0</v>
      </c>
      <c r="HG151">
        <v>0</v>
      </c>
      <c r="HH151">
        <v>0</v>
      </c>
      <c r="HI151">
        <v>0</v>
      </c>
      <c r="HJ151">
        <v>0</v>
      </c>
      <c r="HM151">
        <v>0</v>
      </c>
      <c r="HN151" t="s">
        <v>112</v>
      </c>
      <c r="HO151">
        <v>0</v>
      </c>
      <c r="HP151">
        <v>0</v>
      </c>
      <c r="HQ151">
        <v>0</v>
      </c>
      <c r="HR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</row>
    <row r="152" spans="1:233" x14ac:dyDescent="0.2">
      <c r="A152" t="s">
        <v>262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112</v>
      </c>
      <c r="K152">
        <v>0</v>
      </c>
      <c r="L152">
        <v>0</v>
      </c>
      <c r="M152">
        <v>0</v>
      </c>
      <c r="N152">
        <v>0</v>
      </c>
      <c r="O152">
        <v>0</v>
      </c>
      <c r="R152">
        <v>0</v>
      </c>
      <c r="S152">
        <v>0</v>
      </c>
      <c r="T152">
        <v>0</v>
      </c>
      <c r="U152" t="s">
        <v>112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112</v>
      </c>
      <c r="AE152">
        <v>0</v>
      </c>
      <c r="AF152">
        <v>0</v>
      </c>
      <c r="AG152">
        <v>0</v>
      </c>
      <c r="AH152" t="s">
        <v>112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 t="s">
        <v>112</v>
      </c>
      <c r="AS152">
        <v>0</v>
      </c>
      <c r="AT152">
        <v>0</v>
      </c>
      <c r="AU152">
        <v>0</v>
      </c>
      <c r="AV152" t="s">
        <v>112</v>
      </c>
      <c r="AW152">
        <v>0</v>
      </c>
      <c r="AX152" t="s">
        <v>112</v>
      </c>
      <c r="AY152" t="s">
        <v>112</v>
      </c>
      <c r="AZ152">
        <v>0</v>
      </c>
      <c r="BA152">
        <v>0</v>
      </c>
      <c r="BB152">
        <v>0</v>
      </c>
      <c r="BE152">
        <v>0</v>
      </c>
      <c r="BF152">
        <v>0</v>
      </c>
      <c r="BG152">
        <v>0</v>
      </c>
      <c r="BH152" t="s">
        <v>112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0.5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0.8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V152">
        <v>-1</v>
      </c>
      <c r="EW152">
        <v>0</v>
      </c>
      <c r="EX152">
        <v>0</v>
      </c>
      <c r="EY152">
        <v>0</v>
      </c>
      <c r="EZ152">
        <v>0</v>
      </c>
      <c r="FA152">
        <v>0</v>
      </c>
      <c r="FB152" t="s">
        <v>112</v>
      </c>
      <c r="FC152">
        <v>0</v>
      </c>
      <c r="FD152">
        <v>0</v>
      </c>
      <c r="FE152">
        <v>0</v>
      </c>
      <c r="FF152">
        <v>0</v>
      </c>
      <c r="FG152">
        <v>0</v>
      </c>
      <c r="FJ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R152">
        <v>1</v>
      </c>
      <c r="FS152">
        <v>0</v>
      </c>
      <c r="FT152">
        <v>0</v>
      </c>
      <c r="FU152">
        <v>0</v>
      </c>
      <c r="FV152">
        <v>0</v>
      </c>
      <c r="FW152">
        <v>0</v>
      </c>
      <c r="FZ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X152" t="s">
        <v>112</v>
      </c>
      <c r="GY152">
        <v>0</v>
      </c>
      <c r="GZ152">
        <v>0</v>
      </c>
      <c r="HA152">
        <v>0</v>
      </c>
      <c r="HB152">
        <v>0</v>
      </c>
      <c r="HC152">
        <v>0</v>
      </c>
      <c r="HE152" t="s">
        <v>112</v>
      </c>
      <c r="HF152">
        <v>0</v>
      </c>
      <c r="HG152">
        <v>0</v>
      </c>
      <c r="HH152">
        <v>0</v>
      </c>
      <c r="HI152">
        <v>0</v>
      </c>
      <c r="HJ152">
        <v>0</v>
      </c>
      <c r="HM152">
        <v>0</v>
      </c>
      <c r="HN152" t="s">
        <v>112</v>
      </c>
      <c r="HO152">
        <v>0</v>
      </c>
      <c r="HP152">
        <v>0</v>
      </c>
      <c r="HQ152">
        <v>0</v>
      </c>
      <c r="HR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</row>
    <row r="153" spans="1:233" x14ac:dyDescent="0.2">
      <c r="A153" t="s">
        <v>263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R153" t="s">
        <v>112</v>
      </c>
      <c r="S153" t="s">
        <v>112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S153">
        <v>0</v>
      </c>
      <c r="AT153">
        <v>0</v>
      </c>
      <c r="AU153">
        <v>0</v>
      </c>
      <c r="AV153" t="s">
        <v>112</v>
      </c>
      <c r="AW153">
        <v>0</v>
      </c>
      <c r="AX153">
        <v>0</v>
      </c>
      <c r="AY153">
        <v>0.5</v>
      </c>
      <c r="AZ153">
        <v>0</v>
      </c>
      <c r="BA153">
        <v>0</v>
      </c>
      <c r="BB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0.8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0.5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0.5</v>
      </c>
      <c r="FC153">
        <v>0</v>
      </c>
      <c r="FD153">
        <v>0</v>
      </c>
      <c r="FE153">
        <v>0</v>
      </c>
      <c r="FF153">
        <v>0.5</v>
      </c>
      <c r="FG153">
        <v>0</v>
      </c>
      <c r="FJ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Z153">
        <v>0</v>
      </c>
      <c r="GB153">
        <v>0</v>
      </c>
      <c r="GC153">
        <v>-1</v>
      </c>
      <c r="GD153">
        <v>0</v>
      </c>
      <c r="GE153">
        <v>0</v>
      </c>
      <c r="GF153">
        <v>0</v>
      </c>
      <c r="GG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M153">
        <v>0</v>
      </c>
      <c r="HN153" t="s">
        <v>112</v>
      </c>
      <c r="HO153">
        <v>0</v>
      </c>
      <c r="HP153">
        <v>0</v>
      </c>
      <c r="HQ153">
        <v>0</v>
      </c>
      <c r="HR153">
        <v>0</v>
      </c>
      <c r="HT153">
        <v>0.5</v>
      </c>
      <c r="HU153">
        <v>0</v>
      </c>
      <c r="HV153">
        <v>0</v>
      </c>
      <c r="HW153">
        <v>0</v>
      </c>
      <c r="HX153">
        <v>0</v>
      </c>
      <c r="HY153">
        <v>0</v>
      </c>
    </row>
    <row r="154" spans="1:233" x14ac:dyDescent="0.2">
      <c r="A154" t="s">
        <v>264</v>
      </c>
      <c r="C154">
        <v>0</v>
      </c>
      <c r="D154">
        <v>0</v>
      </c>
      <c r="E154" t="s">
        <v>112</v>
      </c>
      <c r="F154">
        <v>-0.5</v>
      </c>
      <c r="G154">
        <v>0</v>
      </c>
      <c r="H154">
        <v>-0.5</v>
      </c>
      <c r="I154">
        <v>-1</v>
      </c>
      <c r="J154" t="s">
        <v>112</v>
      </c>
      <c r="K154">
        <v>-0.5</v>
      </c>
      <c r="L154">
        <v>-0.5</v>
      </c>
      <c r="M154">
        <v>-1</v>
      </c>
      <c r="N154">
        <v>0</v>
      </c>
      <c r="O154">
        <v>0</v>
      </c>
      <c r="R154">
        <v>0</v>
      </c>
      <c r="S154">
        <v>-0.5</v>
      </c>
      <c r="T154">
        <v>0</v>
      </c>
      <c r="U154">
        <v>0</v>
      </c>
      <c r="V154">
        <v>0</v>
      </c>
      <c r="W154">
        <v>-0.5</v>
      </c>
      <c r="X154">
        <v>0</v>
      </c>
      <c r="Y154">
        <v>0</v>
      </c>
      <c r="Z154">
        <v>-0.5</v>
      </c>
      <c r="AA154">
        <v>0</v>
      </c>
      <c r="AB154">
        <v>0</v>
      </c>
      <c r="AE154">
        <v>0</v>
      </c>
      <c r="AF154">
        <v>-1</v>
      </c>
      <c r="AG154">
        <v>0</v>
      </c>
      <c r="AH154">
        <v>1</v>
      </c>
      <c r="AI154">
        <v>-0.5</v>
      </c>
      <c r="AJ154">
        <v>-1</v>
      </c>
      <c r="AK154">
        <v>-0.5</v>
      </c>
      <c r="AL154">
        <v>-1</v>
      </c>
      <c r="AM154">
        <v>0</v>
      </c>
      <c r="AN154">
        <v>0</v>
      </c>
      <c r="AO154">
        <v>-0.5</v>
      </c>
      <c r="AP154">
        <v>-0.5</v>
      </c>
      <c r="AS154">
        <v>-0.5</v>
      </c>
      <c r="AT154">
        <v>-1</v>
      </c>
      <c r="AU154">
        <v>-0.5</v>
      </c>
      <c r="AV154">
        <v>0</v>
      </c>
      <c r="AW154">
        <v>-0.5</v>
      </c>
      <c r="AX154">
        <v>-0.5</v>
      </c>
      <c r="AY154">
        <v>0</v>
      </c>
      <c r="AZ154">
        <v>0</v>
      </c>
      <c r="BA154">
        <v>-0.5</v>
      </c>
      <c r="BB154">
        <v>-1</v>
      </c>
      <c r="BE154">
        <v>0</v>
      </c>
      <c r="BF154">
        <v>-1</v>
      </c>
      <c r="BG154">
        <v>0</v>
      </c>
      <c r="BH154">
        <v>0</v>
      </c>
      <c r="BI154">
        <v>-1</v>
      </c>
      <c r="BJ154">
        <v>0</v>
      </c>
      <c r="BK154">
        <v>0</v>
      </c>
      <c r="BL154">
        <v>-0.5</v>
      </c>
      <c r="BM154" t="s">
        <v>112</v>
      </c>
      <c r="BN154">
        <v>0</v>
      </c>
      <c r="BO154">
        <v>0</v>
      </c>
      <c r="BP154">
        <v>0</v>
      </c>
      <c r="BS154">
        <v>0</v>
      </c>
      <c r="BT154">
        <v>-1</v>
      </c>
      <c r="BU154">
        <v>-0.5</v>
      </c>
      <c r="BV154">
        <v>-0.5</v>
      </c>
      <c r="BW154">
        <v>0</v>
      </c>
      <c r="BX154">
        <v>-0.5</v>
      </c>
      <c r="BY154">
        <v>0</v>
      </c>
      <c r="BZ154">
        <v>-0.5</v>
      </c>
      <c r="CA154">
        <v>0</v>
      </c>
      <c r="CB154">
        <v>-1</v>
      </c>
      <c r="CC154">
        <v>-1</v>
      </c>
      <c r="CF154">
        <v>0</v>
      </c>
      <c r="CG154">
        <v>0</v>
      </c>
      <c r="CH154">
        <v>-0.5</v>
      </c>
      <c r="CI154">
        <v>0</v>
      </c>
      <c r="CJ154">
        <v>-0.5</v>
      </c>
      <c r="CK154">
        <v>-1</v>
      </c>
      <c r="CL154">
        <v>-0.5</v>
      </c>
      <c r="CU154">
        <v>-0.5</v>
      </c>
      <c r="CV154">
        <v>0</v>
      </c>
      <c r="CW154">
        <v>-0.5</v>
      </c>
      <c r="CX154">
        <v>-0.5</v>
      </c>
      <c r="CY154">
        <v>-1</v>
      </c>
      <c r="CZ154">
        <v>-1</v>
      </c>
      <c r="DA154">
        <v>0</v>
      </c>
      <c r="DC154">
        <v>0</v>
      </c>
      <c r="DD154">
        <v>-0.5</v>
      </c>
      <c r="DE154">
        <v>-0.5</v>
      </c>
      <c r="DF154">
        <v>0</v>
      </c>
      <c r="DG154" t="s">
        <v>112</v>
      </c>
      <c r="DH154">
        <v>0</v>
      </c>
      <c r="DJ154" t="s">
        <v>112</v>
      </c>
      <c r="DK154">
        <v>0</v>
      </c>
      <c r="DL154">
        <v>-1</v>
      </c>
      <c r="DM154">
        <v>0</v>
      </c>
      <c r="DN154">
        <v>-1</v>
      </c>
      <c r="DO154">
        <v>0</v>
      </c>
      <c r="DR154">
        <v>-1</v>
      </c>
      <c r="DS154">
        <v>0</v>
      </c>
      <c r="DT154">
        <v>0</v>
      </c>
      <c r="DU154">
        <v>0</v>
      </c>
      <c r="DV154">
        <v>0</v>
      </c>
      <c r="DW154">
        <v>0</v>
      </c>
      <c r="DY154">
        <v>0</v>
      </c>
      <c r="DZ154">
        <v>-0.5</v>
      </c>
      <c r="EA154">
        <v>0</v>
      </c>
      <c r="EB154">
        <v>0</v>
      </c>
      <c r="EC154" t="s">
        <v>112</v>
      </c>
      <c r="ED154">
        <v>0</v>
      </c>
      <c r="EG154">
        <v>0</v>
      </c>
      <c r="EH154">
        <v>0</v>
      </c>
      <c r="EI154" t="s">
        <v>112</v>
      </c>
      <c r="EJ154">
        <v>0</v>
      </c>
      <c r="EK154">
        <v>-0.5</v>
      </c>
      <c r="EL154">
        <v>-1</v>
      </c>
      <c r="EN154" t="s">
        <v>112</v>
      </c>
      <c r="EO154">
        <v>-1</v>
      </c>
      <c r="EP154">
        <v>-1</v>
      </c>
      <c r="EQ154">
        <v>-1</v>
      </c>
      <c r="ER154" t="s">
        <v>112</v>
      </c>
      <c r="ES154" t="s">
        <v>112</v>
      </c>
      <c r="EV154">
        <v>0</v>
      </c>
      <c r="EW154">
        <v>0</v>
      </c>
      <c r="EX154">
        <v>-1</v>
      </c>
      <c r="EY154">
        <v>-0.5</v>
      </c>
      <c r="EZ154">
        <v>0</v>
      </c>
      <c r="FA154">
        <v>-1</v>
      </c>
      <c r="FB154">
        <v>-1</v>
      </c>
      <c r="FC154">
        <v>-0.5</v>
      </c>
      <c r="FD154">
        <v>-1</v>
      </c>
      <c r="FE154">
        <v>-1</v>
      </c>
      <c r="FF154">
        <v>-1</v>
      </c>
      <c r="FG154">
        <v>0</v>
      </c>
      <c r="FJ154">
        <v>-0.5</v>
      </c>
      <c r="FL154">
        <v>0</v>
      </c>
      <c r="FM154">
        <v>0</v>
      </c>
      <c r="FN154">
        <v>-0.5</v>
      </c>
      <c r="FO154">
        <v>0</v>
      </c>
      <c r="FP154">
        <v>0</v>
      </c>
      <c r="FR154">
        <v>0</v>
      </c>
      <c r="FS154">
        <v>-0.5</v>
      </c>
      <c r="FT154">
        <v>-1</v>
      </c>
      <c r="FU154">
        <v>-1</v>
      </c>
      <c r="FV154">
        <v>-1</v>
      </c>
      <c r="FW154">
        <v>0</v>
      </c>
      <c r="FZ154">
        <v>0</v>
      </c>
      <c r="GB154">
        <v>0</v>
      </c>
      <c r="GC154">
        <v>-1</v>
      </c>
      <c r="GD154">
        <v>0</v>
      </c>
      <c r="GE154" t="s">
        <v>112</v>
      </c>
      <c r="GF154">
        <v>0</v>
      </c>
      <c r="GG154">
        <v>0</v>
      </c>
      <c r="GI154">
        <v>0</v>
      </c>
      <c r="GJ154">
        <v>0</v>
      </c>
      <c r="GK154">
        <v>0</v>
      </c>
      <c r="GL154">
        <v>0</v>
      </c>
      <c r="GM154">
        <v>-1</v>
      </c>
      <c r="GN154">
        <v>0</v>
      </c>
      <c r="GQ154">
        <v>-0.5</v>
      </c>
      <c r="GR154">
        <v>0</v>
      </c>
      <c r="GS154">
        <v>0</v>
      </c>
      <c r="GT154">
        <v>-0.5</v>
      </c>
      <c r="GU154">
        <v>-1</v>
      </c>
      <c r="GV154">
        <v>0</v>
      </c>
      <c r="GX154">
        <v>-1</v>
      </c>
      <c r="GY154">
        <v>-1</v>
      </c>
      <c r="GZ154">
        <v>-1</v>
      </c>
      <c r="HA154">
        <v>0</v>
      </c>
      <c r="HB154">
        <v>0</v>
      </c>
      <c r="HC154">
        <v>-0.5</v>
      </c>
      <c r="HE154">
        <v>0</v>
      </c>
      <c r="HF154">
        <v>-0.5</v>
      </c>
      <c r="HG154">
        <v>0</v>
      </c>
      <c r="HH154">
        <v>0</v>
      </c>
      <c r="HI154">
        <v>-1</v>
      </c>
      <c r="HJ154" t="s">
        <v>112</v>
      </c>
      <c r="HM154">
        <v>0</v>
      </c>
      <c r="HN154">
        <v>1</v>
      </c>
      <c r="HO154">
        <v>-1</v>
      </c>
      <c r="HP154">
        <v>0</v>
      </c>
      <c r="HQ154">
        <v>-1</v>
      </c>
      <c r="HR154">
        <v>-0.5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</row>
    <row r="155" spans="1:233" x14ac:dyDescent="0.2">
      <c r="A155" t="s">
        <v>265</v>
      </c>
      <c r="C155">
        <v>0</v>
      </c>
      <c r="D155">
        <v>0</v>
      </c>
      <c r="E155" t="s">
        <v>112</v>
      </c>
      <c r="F155" t="s">
        <v>112</v>
      </c>
      <c r="G155">
        <v>0</v>
      </c>
      <c r="H155" t="s">
        <v>112</v>
      </c>
      <c r="I155">
        <v>0</v>
      </c>
      <c r="J155" t="s">
        <v>112</v>
      </c>
      <c r="K155">
        <v>0</v>
      </c>
      <c r="L155" t="s">
        <v>112</v>
      </c>
      <c r="M155">
        <v>0</v>
      </c>
      <c r="N155">
        <v>0</v>
      </c>
      <c r="O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112</v>
      </c>
      <c r="Y155">
        <v>0</v>
      </c>
      <c r="Z155">
        <v>0</v>
      </c>
      <c r="AA155">
        <v>0</v>
      </c>
      <c r="AB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S155">
        <v>0</v>
      </c>
      <c r="AT155">
        <v>0</v>
      </c>
      <c r="AU155">
        <v>0</v>
      </c>
      <c r="AV155" t="s">
        <v>112</v>
      </c>
      <c r="AW155" t="s">
        <v>112</v>
      </c>
      <c r="AX155">
        <v>0</v>
      </c>
      <c r="AY155" t="s">
        <v>112</v>
      </c>
      <c r="AZ155" t="s">
        <v>112</v>
      </c>
      <c r="BA155">
        <v>0</v>
      </c>
      <c r="BB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 t="s">
        <v>112</v>
      </c>
      <c r="BN155">
        <v>0</v>
      </c>
      <c r="BO155">
        <v>0</v>
      </c>
      <c r="BP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0.8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0.8</v>
      </c>
      <c r="DC155">
        <v>0</v>
      </c>
      <c r="DD155">
        <v>0</v>
      </c>
      <c r="DE155">
        <v>0</v>
      </c>
      <c r="DF155">
        <v>0</v>
      </c>
      <c r="DG155" t="s">
        <v>112</v>
      </c>
      <c r="DH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Y155">
        <v>0</v>
      </c>
      <c r="DZ155">
        <v>0</v>
      </c>
      <c r="EA155">
        <v>0</v>
      </c>
      <c r="EB155">
        <v>0</v>
      </c>
      <c r="EC155" t="s">
        <v>112</v>
      </c>
      <c r="ED155">
        <v>0</v>
      </c>
      <c r="EG155">
        <v>0</v>
      </c>
      <c r="EH155">
        <v>0</v>
      </c>
      <c r="EI155" t="s">
        <v>112</v>
      </c>
      <c r="EJ155">
        <v>0</v>
      </c>
      <c r="EK155">
        <v>0</v>
      </c>
      <c r="EL155">
        <v>0</v>
      </c>
      <c r="EN155" t="s">
        <v>112</v>
      </c>
      <c r="EO155">
        <v>0</v>
      </c>
      <c r="EP155">
        <v>0</v>
      </c>
      <c r="EQ155">
        <v>0</v>
      </c>
      <c r="ER155" t="s">
        <v>112</v>
      </c>
      <c r="ES155" t="s">
        <v>112</v>
      </c>
      <c r="EV155">
        <v>0.5</v>
      </c>
      <c r="EW155">
        <v>0</v>
      </c>
      <c r="EX155">
        <v>0</v>
      </c>
      <c r="EY155" t="s">
        <v>112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J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Z155">
        <v>0</v>
      </c>
      <c r="GB155">
        <v>0</v>
      </c>
      <c r="GC155">
        <v>0</v>
      </c>
      <c r="GD155">
        <v>0</v>
      </c>
      <c r="GE155" t="s">
        <v>112</v>
      </c>
      <c r="GF155">
        <v>0</v>
      </c>
      <c r="GG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E155">
        <v>0</v>
      </c>
      <c r="HF155">
        <v>0</v>
      </c>
      <c r="HG155">
        <v>0</v>
      </c>
      <c r="HH155">
        <v>0</v>
      </c>
      <c r="HI155" t="s">
        <v>112</v>
      </c>
      <c r="HJ155" t="s">
        <v>112</v>
      </c>
      <c r="HM155">
        <v>0</v>
      </c>
      <c r="HN155">
        <v>0</v>
      </c>
      <c r="HO155" t="s">
        <v>112</v>
      </c>
      <c r="HP155">
        <v>0</v>
      </c>
      <c r="HQ155">
        <v>0</v>
      </c>
      <c r="HR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</row>
    <row r="156" spans="1:233" x14ac:dyDescent="0.2">
      <c r="A156" t="s">
        <v>266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112</v>
      </c>
      <c r="K156">
        <v>0</v>
      </c>
      <c r="L156">
        <v>0</v>
      </c>
      <c r="M156">
        <v>0</v>
      </c>
      <c r="N156">
        <v>0</v>
      </c>
      <c r="O156">
        <v>0</v>
      </c>
      <c r="R156" t="s">
        <v>112</v>
      </c>
      <c r="S156">
        <v>0</v>
      </c>
      <c r="T156">
        <v>0</v>
      </c>
      <c r="U156" t="s">
        <v>112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 t="s">
        <v>112</v>
      </c>
      <c r="AK156" t="s">
        <v>112</v>
      </c>
      <c r="AL156">
        <v>0.5</v>
      </c>
      <c r="AM156">
        <v>0</v>
      </c>
      <c r="AN156" t="s">
        <v>112</v>
      </c>
      <c r="AO156">
        <v>0</v>
      </c>
      <c r="AP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t="s">
        <v>112</v>
      </c>
      <c r="AY156">
        <v>0</v>
      </c>
      <c r="AZ156" t="s">
        <v>112</v>
      </c>
      <c r="BA156">
        <v>0</v>
      </c>
      <c r="BB156">
        <v>0</v>
      </c>
      <c r="BE156">
        <v>0</v>
      </c>
      <c r="BF156">
        <v>0.5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0.8</v>
      </c>
      <c r="DC156">
        <v>0</v>
      </c>
      <c r="DD156">
        <v>0</v>
      </c>
      <c r="DE156">
        <v>0</v>
      </c>
      <c r="DF156">
        <v>0</v>
      </c>
      <c r="DG156" t="s">
        <v>112</v>
      </c>
      <c r="DH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 t="s">
        <v>112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-0.5</v>
      </c>
      <c r="EV156">
        <v>-0.5</v>
      </c>
      <c r="EW156">
        <v>0</v>
      </c>
      <c r="EX156">
        <v>0</v>
      </c>
      <c r="EY156">
        <v>0</v>
      </c>
      <c r="EZ156">
        <v>0</v>
      </c>
      <c r="FA156">
        <v>0.5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J156">
        <v>0</v>
      </c>
      <c r="FL156">
        <v>0.5</v>
      </c>
      <c r="FM156">
        <v>0</v>
      </c>
      <c r="FN156">
        <v>0</v>
      </c>
      <c r="FO156">
        <v>0</v>
      </c>
      <c r="FP156">
        <v>0</v>
      </c>
      <c r="FR156">
        <v>0.8</v>
      </c>
      <c r="FS156">
        <v>0</v>
      </c>
      <c r="FT156">
        <v>0</v>
      </c>
      <c r="FU156">
        <v>0</v>
      </c>
      <c r="FV156">
        <v>0</v>
      </c>
      <c r="FW156">
        <v>0</v>
      </c>
      <c r="FZ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1</v>
      </c>
    </row>
    <row r="157" spans="1:233" x14ac:dyDescent="0.2">
      <c r="A157" t="s">
        <v>267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112</v>
      </c>
      <c r="K157">
        <v>0</v>
      </c>
      <c r="L157">
        <v>0</v>
      </c>
      <c r="M157" t="s">
        <v>112</v>
      </c>
      <c r="N157">
        <v>0</v>
      </c>
      <c r="O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-1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0.8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J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Z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T157">
        <v>0</v>
      </c>
      <c r="HU157">
        <v>0</v>
      </c>
      <c r="HV157">
        <v>0</v>
      </c>
      <c r="HW157">
        <v>0</v>
      </c>
      <c r="HX157" t="s">
        <v>112</v>
      </c>
      <c r="HY157">
        <v>0</v>
      </c>
    </row>
    <row r="158" spans="1:233" x14ac:dyDescent="0.2">
      <c r="A158" t="s">
        <v>268</v>
      </c>
      <c r="C158">
        <v>0</v>
      </c>
      <c r="D158">
        <v>0</v>
      </c>
      <c r="E158">
        <v>0</v>
      </c>
      <c r="F158">
        <v>-1</v>
      </c>
      <c r="G158">
        <v>0</v>
      </c>
      <c r="H158">
        <v>0</v>
      </c>
      <c r="I158">
        <v>0</v>
      </c>
      <c r="J158" t="s">
        <v>112</v>
      </c>
      <c r="K158">
        <v>0</v>
      </c>
      <c r="L158" t="s">
        <v>112</v>
      </c>
      <c r="M158">
        <v>0</v>
      </c>
      <c r="N158">
        <v>0</v>
      </c>
      <c r="O158">
        <v>0</v>
      </c>
      <c r="R158" t="s">
        <v>112</v>
      </c>
      <c r="S158" t="s">
        <v>112</v>
      </c>
      <c r="T158">
        <v>0</v>
      </c>
      <c r="U158" t="s">
        <v>112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112</v>
      </c>
      <c r="AE158">
        <v>0</v>
      </c>
      <c r="AF158">
        <v>-0.5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 t="s">
        <v>112</v>
      </c>
      <c r="AS158">
        <v>0</v>
      </c>
      <c r="AT158">
        <v>0</v>
      </c>
      <c r="AU158">
        <v>0</v>
      </c>
      <c r="AV158" t="s">
        <v>112</v>
      </c>
      <c r="AW158" t="s">
        <v>112</v>
      </c>
      <c r="AX158" t="s">
        <v>112</v>
      </c>
      <c r="AY158" t="s">
        <v>112</v>
      </c>
      <c r="AZ158">
        <v>0</v>
      </c>
      <c r="BA158">
        <v>0</v>
      </c>
      <c r="BB158">
        <v>0</v>
      </c>
      <c r="BE158" t="s">
        <v>112</v>
      </c>
      <c r="BF158">
        <v>0</v>
      </c>
      <c r="BG158">
        <v>0</v>
      </c>
      <c r="BH158" t="s">
        <v>112</v>
      </c>
      <c r="BI158">
        <v>0</v>
      </c>
      <c r="BJ158" t="s">
        <v>112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S158">
        <v>0</v>
      </c>
      <c r="BT158">
        <v>-0.5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0.8</v>
      </c>
      <c r="DC158" t="s">
        <v>112</v>
      </c>
      <c r="DD158">
        <v>0</v>
      </c>
      <c r="DE158">
        <v>0</v>
      </c>
      <c r="DF158">
        <v>0</v>
      </c>
      <c r="DG158" t="s">
        <v>112</v>
      </c>
      <c r="DH158" t="s">
        <v>112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 t="s">
        <v>112</v>
      </c>
      <c r="EV158">
        <v>0.5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J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Z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X158" t="s">
        <v>112</v>
      </c>
      <c r="GY158">
        <v>0</v>
      </c>
      <c r="GZ158">
        <v>0</v>
      </c>
      <c r="HA158">
        <v>0</v>
      </c>
      <c r="HB158">
        <v>0</v>
      </c>
      <c r="HC158">
        <v>0</v>
      </c>
      <c r="HE158" t="s">
        <v>112</v>
      </c>
      <c r="HF158">
        <v>0</v>
      </c>
      <c r="HG158">
        <v>0</v>
      </c>
      <c r="HH158">
        <v>0</v>
      </c>
      <c r="HI158">
        <v>0</v>
      </c>
      <c r="HJ158">
        <v>0</v>
      </c>
      <c r="HM158">
        <v>0</v>
      </c>
      <c r="HN158">
        <v>0.5</v>
      </c>
      <c r="HO158">
        <v>0</v>
      </c>
      <c r="HP158">
        <v>0</v>
      </c>
      <c r="HQ158">
        <v>0</v>
      </c>
      <c r="HR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</row>
    <row r="159" spans="1:233" x14ac:dyDescent="0.2">
      <c r="A159" t="s">
        <v>269</v>
      </c>
      <c r="C159" t="s">
        <v>112</v>
      </c>
      <c r="D159" t="s">
        <v>112</v>
      </c>
      <c r="E159" t="s">
        <v>112</v>
      </c>
      <c r="F159">
        <v>0.8</v>
      </c>
      <c r="G159" t="s">
        <v>112</v>
      </c>
      <c r="H159" t="s">
        <v>112</v>
      </c>
      <c r="I159" t="s">
        <v>112</v>
      </c>
      <c r="J159" t="s">
        <v>112</v>
      </c>
      <c r="K159" t="s">
        <v>112</v>
      </c>
      <c r="L159" t="s">
        <v>112</v>
      </c>
      <c r="M159" t="s">
        <v>112</v>
      </c>
      <c r="N159" t="s">
        <v>112</v>
      </c>
      <c r="O159" t="s">
        <v>112</v>
      </c>
      <c r="R159" t="s">
        <v>112</v>
      </c>
      <c r="S159" t="s">
        <v>112</v>
      </c>
      <c r="T159" t="s">
        <v>112</v>
      </c>
      <c r="U159" t="s">
        <v>112</v>
      </c>
      <c r="V159" t="s">
        <v>112</v>
      </c>
      <c r="W159" t="s">
        <v>112</v>
      </c>
      <c r="X159" t="s">
        <v>112</v>
      </c>
      <c r="Y159" t="s">
        <v>112</v>
      </c>
      <c r="Z159" t="s">
        <v>112</v>
      </c>
      <c r="AA159" t="s">
        <v>112</v>
      </c>
      <c r="AB159" t="s">
        <v>112</v>
      </c>
      <c r="AE159" t="s">
        <v>112</v>
      </c>
      <c r="AF159" t="s">
        <v>112</v>
      </c>
      <c r="AG159" t="s">
        <v>112</v>
      </c>
      <c r="AH159" t="s">
        <v>112</v>
      </c>
      <c r="AI159" t="s">
        <v>112</v>
      </c>
      <c r="AJ159" t="s">
        <v>112</v>
      </c>
      <c r="AK159" t="s">
        <v>112</v>
      </c>
      <c r="AL159" t="s">
        <v>112</v>
      </c>
      <c r="AM159" t="s">
        <v>112</v>
      </c>
      <c r="AN159" t="s">
        <v>112</v>
      </c>
      <c r="AO159" t="s">
        <v>112</v>
      </c>
      <c r="AP159" t="s">
        <v>112</v>
      </c>
      <c r="AS159">
        <v>0</v>
      </c>
      <c r="AT159">
        <v>0</v>
      </c>
      <c r="AU159" t="s">
        <v>112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E159" t="s">
        <v>112</v>
      </c>
      <c r="BF159" t="s">
        <v>112</v>
      </c>
      <c r="BG159" t="s">
        <v>112</v>
      </c>
      <c r="BH159" t="s">
        <v>112</v>
      </c>
      <c r="BI159" t="s">
        <v>112</v>
      </c>
      <c r="BJ159" t="s">
        <v>112</v>
      </c>
      <c r="BK159" t="s">
        <v>112</v>
      </c>
      <c r="BL159" t="s">
        <v>112</v>
      </c>
      <c r="BM159" t="s">
        <v>112</v>
      </c>
      <c r="BN159" t="s">
        <v>112</v>
      </c>
      <c r="BO159" t="s">
        <v>112</v>
      </c>
      <c r="BP159" t="s">
        <v>112</v>
      </c>
      <c r="BS159" t="s">
        <v>112</v>
      </c>
      <c r="BT159" t="s">
        <v>112</v>
      </c>
      <c r="BU159" t="s">
        <v>112</v>
      </c>
      <c r="BV159" t="s">
        <v>112</v>
      </c>
      <c r="BW159" t="s">
        <v>112</v>
      </c>
      <c r="BX159" t="s">
        <v>112</v>
      </c>
      <c r="BY159" t="s">
        <v>112</v>
      </c>
      <c r="BZ159" t="s">
        <v>112</v>
      </c>
      <c r="CA159" t="s">
        <v>112</v>
      </c>
      <c r="CB159" t="s">
        <v>112</v>
      </c>
      <c r="CC159" t="s">
        <v>112</v>
      </c>
      <c r="CF159" t="s">
        <v>112</v>
      </c>
      <c r="CG159" t="s">
        <v>112</v>
      </c>
      <c r="CH159" t="s">
        <v>112</v>
      </c>
      <c r="CI159" t="s">
        <v>112</v>
      </c>
      <c r="CJ159" t="s">
        <v>112</v>
      </c>
      <c r="CK159" t="s">
        <v>112</v>
      </c>
      <c r="CL159" t="s">
        <v>112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0.8</v>
      </c>
      <c r="DC159">
        <v>0</v>
      </c>
      <c r="DD159" t="s">
        <v>112</v>
      </c>
      <c r="DE159">
        <v>0</v>
      </c>
      <c r="DF159">
        <v>0</v>
      </c>
      <c r="DG159" t="s">
        <v>112</v>
      </c>
      <c r="DH159">
        <v>0</v>
      </c>
      <c r="DJ159" t="s">
        <v>112</v>
      </c>
      <c r="DK159">
        <v>0</v>
      </c>
      <c r="DL159">
        <v>0</v>
      </c>
      <c r="DM159">
        <v>0</v>
      </c>
      <c r="DN159">
        <v>0</v>
      </c>
      <c r="DO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V159">
        <v>0</v>
      </c>
      <c r="EW159">
        <v>0</v>
      </c>
      <c r="EX159">
        <v>0</v>
      </c>
      <c r="EY159">
        <v>0</v>
      </c>
      <c r="EZ159" t="s">
        <v>112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J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Z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Q159">
        <v>0</v>
      </c>
      <c r="GR159">
        <v>0</v>
      </c>
      <c r="GS159" t="s">
        <v>112</v>
      </c>
      <c r="GT159">
        <v>0</v>
      </c>
      <c r="GU159">
        <v>0</v>
      </c>
      <c r="GV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M159">
        <v>0</v>
      </c>
      <c r="HN159">
        <v>0.8</v>
      </c>
      <c r="HO159">
        <v>0</v>
      </c>
      <c r="HP159">
        <v>0</v>
      </c>
      <c r="HQ159">
        <v>0</v>
      </c>
      <c r="HR159">
        <v>0</v>
      </c>
      <c r="HT159">
        <v>0</v>
      </c>
      <c r="HU159">
        <v>0</v>
      </c>
      <c r="HV159">
        <v>0</v>
      </c>
      <c r="HW159">
        <v>0</v>
      </c>
      <c r="HX159" t="s">
        <v>112</v>
      </c>
      <c r="HY159">
        <v>0</v>
      </c>
    </row>
    <row r="160" spans="1:233" x14ac:dyDescent="0.2">
      <c r="A160" t="s">
        <v>270</v>
      </c>
      <c r="C160" t="s">
        <v>112</v>
      </c>
      <c r="D160" t="s">
        <v>112</v>
      </c>
      <c r="E160" t="s">
        <v>112</v>
      </c>
      <c r="F160">
        <v>0.8</v>
      </c>
      <c r="G160" t="s">
        <v>112</v>
      </c>
      <c r="H160" t="s">
        <v>112</v>
      </c>
      <c r="I160" t="s">
        <v>112</v>
      </c>
      <c r="J160" t="s">
        <v>112</v>
      </c>
      <c r="K160" t="s">
        <v>112</v>
      </c>
      <c r="L160" t="s">
        <v>112</v>
      </c>
      <c r="M160">
        <v>0.8</v>
      </c>
      <c r="N160" t="s">
        <v>112</v>
      </c>
      <c r="O160" t="s">
        <v>112</v>
      </c>
      <c r="R160">
        <v>0.8</v>
      </c>
      <c r="S160" t="s">
        <v>112</v>
      </c>
      <c r="T160" t="s">
        <v>112</v>
      </c>
      <c r="U160" t="s">
        <v>112</v>
      </c>
      <c r="V160" t="s">
        <v>112</v>
      </c>
      <c r="W160" t="s">
        <v>112</v>
      </c>
      <c r="X160" t="s">
        <v>112</v>
      </c>
      <c r="Y160" t="s">
        <v>112</v>
      </c>
      <c r="Z160" t="s">
        <v>112</v>
      </c>
      <c r="AA160" t="s">
        <v>112</v>
      </c>
      <c r="AB160" t="s">
        <v>112</v>
      </c>
      <c r="AE160">
        <v>0</v>
      </c>
      <c r="AF160">
        <v>-0.5</v>
      </c>
      <c r="AG160">
        <v>0</v>
      </c>
      <c r="AH160">
        <v>-0.5</v>
      </c>
      <c r="AI160">
        <v>-0.5</v>
      </c>
      <c r="AJ160" t="s">
        <v>112</v>
      </c>
      <c r="AK160">
        <v>-0.5</v>
      </c>
      <c r="AL160">
        <v>0</v>
      </c>
      <c r="AM160">
        <v>-0.5</v>
      </c>
      <c r="AN160">
        <v>0</v>
      </c>
      <c r="AO160">
        <v>0</v>
      </c>
      <c r="AP160" t="s">
        <v>112</v>
      </c>
      <c r="AS160">
        <v>-0.5</v>
      </c>
      <c r="AT160">
        <v>-0.5</v>
      </c>
      <c r="AU160">
        <v>0</v>
      </c>
      <c r="AV160">
        <v>-0.5</v>
      </c>
      <c r="AW160">
        <v>0</v>
      </c>
      <c r="AX160">
        <v>-0.5</v>
      </c>
      <c r="AY160">
        <v>0.5</v>
      </c>
      <c r="AZ160">
        <v>-0.5</v>
      </c>
      <c r="BA160">
        <v>0</v>
      </c>
      <c r="BB160">
        <v>-0.5</v>
      </c>
      <c r="BE160">
        <v>0</v>
      </c>
      <c r="BF160">
        <v>-0.5</v>
      </c>
      <c r="BG160">
        <v>0</v>
      </c>
      <c r="BH160">
        <v>-0.5</v>
      </c>
      <c r="BI160">
        <v>-0.5</v>
      </c>
      <c r="BJ160">
        <v>0</v>
      </c>
      <c r="BK160">
        <v>0</v>
      </c>
      <c r="BL160">
        <v>-0.5</v>
      </c>
      <c r="BM160">
        <v>-0.5</v>
      </c>
      <c r="BN160">
        <v>-0.5</v>
      </c>
      <c r="BO160">
        <v>-0.5</v>
      </c>
      <c r="BP160">
        <v>-0.5</v>
      </c>
      <c r="BS160">
        <v>-0.5</v>
      </c>
      <c r="BT160">
        <v>-0.5</v>
      </c>
      <c r="BU160">
        <v>-0.5</v>
      </c>
      <c r="BV160">
        <v>-0.5</v>
      </c>
      <c r="BW160">
        <v>0</v>
      </c>
      <c r="BX160">
        <v>-0.5</v>
      </c>
      <c r="BY160">
        <v>0</v>
      </c>
      <c r="BZ160">
        <v>-0.5</v>
      </c>
      <c r="CA160">
        <v>0</v>
      </c>
      <c r="CB160">
        <v>-0.5</v>
      </c>
      <c r="CC160">
        <v>-0.5</v>
      </c>
      <c r="CF160" t="s">
        <v>112</v>
      </c>
      <c r="CG160">
        <v>-0.5</v>
      </c>
      <c r="CH160">
        <v>-0.5</v>
      </c>
      <c r="CI160">
        <v>0</v>
      </c>
      <c r="CJ160" t="s">
        <v>112</v>
      </c>
      <c r="CK160" t="s">
        <v>112</v>
      </c>
      <c r="CL160">
        <v>1</v>
      </c>
      <c r="CU160">
        <v>-0.5</v>
      </c>
      <c r="CV160">
        <v>0</v>
      </c>
      <c r="CW160">
        <v>-0.5</v>
      </c>
      <c r="CX160">
        <v>-0.5</v>
      </c>
      <c r="CY160">
        <v>-0.5</v>
      </c>
      <c r="CZ160">
        <v>-0.5</v>
      </c>
      <c r="DA160">
        <v>0.8</v>
      </c>
      <c r="DC160">
        <v>0.8</v>
      </c>
      <c r="DD160" t="s">
        <v>112</v>
      </c>
      <c r="DE160">
        <v>-0.5</v>
      </c>
      <c r="DF160">
        <v>0</v>
      </c>
      <c r="DG160" t="s">
        <v>112</v>
      </c>
      <c r="DH160">
        <v>0</v>
      </c>
      <c r="DJ160">
        <v>0</v>
      </c>
      <c r="DK160">
        <v>0</v>
      </c>
      <c r="DL160">
        <v>-0.5</v>
      </c>
      <c r="DM160">
        <v>0</v>
      </c>
      <c r="DN160">
        <v>-0.5</v>
      </c>
      <c r="DO160" t="s">
        <v>112</v>
      </c>
      <c r="DR160">
        <v>-0.5</v>
      </c>
      <c r="DS160">
        <v>-0.5</v>
      </c>
      <c r="DT160">
        <v>-0.5</v>
      </c>
      <c r="DU160">
        <v>0</v>
      </c>
      <c r="DV160">
        <v>0</v>
      </c>
      <c r="DW160">
        <v>0</v>
      </c>
      <c r="DY160">
        <v>0</v>
      </c>
      <c r="DZ160">
        <v>-0.5</v>
      </c>
      <c r="EA160">
        <v>0</v>
      </c>
      <c r="EB160">
        <v>0</v>
      </c>
      <c r="EC160">
        <v>0</v>
      </c>
      <c r="ED160">
        <v>0</v>
      </c>
      <c r="EG160">
        <v>0</v>
      </c>
      <c r="EH160">
        <v>0</v>
      </c>
      <c r="EI160">
        <v>-0.5</v>
      </c>
      <c r="EJ160">
        <v>0</v>
      </c>
      <c r="EK160">
        <v>0</v>
      </c>
      <c r="EL160">
        <v>0</v>
      </c>
      <c r="EN160">
        <v>-0.5</v>
      </c>
      <c r="EO160">
        <v>0</v>
      </c>
      <c r="EP160">
        <v>-0.5</v>
      </c>
      <c r="EQ160">
        <v>-0.5</v>
      </c>
      <c r="ER160">
        <v>0</v>
      </c>
      <c r="ES160">
        <v>0</v>
      </c>
      <c r="EV160">
        <v>0.5</v>
      </c>
      <c r="EW160">
        <v>-0.5</v>
      </c>
      <c r="EX160">
        <v>-0.5</v>
      </c>
      <c r="EY160">
        <v>-0.5</v>
      </c>
      <c r="EZ160">
        <v>-0.5</v>
      </c>
      <c r="FA160">
        <v>-0.5</v>
      </c>
      <c r="FB160">
        <v>-0.5</v>
      </c>
      <c r="FC160">
        <v>-0.5</v>
      </c>
      <c r="FD160">
        <v>-0.5</v>
      </c>
      <c r="FE160">
        <v>-0.5</v>
      </c>
      <c r="FF160">
        <v>-1</v>
      </c>
      <c r="FG160">
        <v>0</v>
      </c>
      <c r="FJ160">
        <v>0</v>
      </c>
      <c r="FL160">
        <v>0</v>
      </c>
      <c r="FM160">
        <v>0</v>
      </c>
      <c r="FN160">
        <v>0</v>
      </c>
      <c r="FO160">
        <v>0</v>
      </c>
      <c r="FP160">
        <v>0.5</v>
      </c>
      <c r="FR160">
        <v>0</v>
      </c>
      <c r="FS160">
        <v>0</v>
      </c>
      <c r="FT160">
        <v>0</v>
      </c>
      <c r="FU160">
        <v>0</v>
      </c>
      <c r="FV160">
        <v>-0.5</v>
      </c>
      <c r="FW160">
        <v>0</v>
      </c>
      <c r="FZ160">
        <v>0</v>
      </c>
      <c r="GB160">
        <v>0</v>
      </c>
      <c r="GC160">
        <v>-0.5</v>
      </c>
      <c r="GD160">
        <v>0</v>
      </c>
      <c r="GE160">
        <v>-0.5</v>
      </c>
      <c r="GF160">
        <v>0</v>
      </c>
      <c r="GG160">
        <v>-0.5</v>
      </c>
      <c r="GI160">
        <v>0</v>
      </c>
      <c r="GJ160">
        <v>-0.5</v>
      </c>
      <c r="GK160">
        <v>0</v>
      </c>
      <c r="GL160">
        <v>0</v>
      </c>
      <c r="GM160">
        <v>-0.5</v>
      </c>
      <c r="GN160">
        <v>0</v>
      </c>
      <c r="GQ160">
        <v>1</v>
      </c>
      <c r="GR160">
        <v>0.5</v>
      </c>
      <c r="GS160">
        <v>0</v>
      </c>
      <c r="GT160">
        <v>0</v>
      </c>
      <c r="GU160">
        <v>0</v>
      </c>
      <c r="GV160">
        <v>0</v>
      </c>
      <c r="GX160">
        <v>-0.5</v>
      </c>
      <c r="GY160">
        <v>-0.5</v>
      </c>
      <c r="GZ160">
        <v>-0.5</v>
      </c>
      <c r="HA160">
        <v>0</v>
      </c>
      <c r="HB160">
        <v>0</v>
      </c>
      <c r="HC160">
        <v>0</v>
      </c>
      <c r="HE160">
        <v>0</v>
      </c>
      <c r="HF160">
        <v>-0.5</v>
      </c>
      <c r="HG160">
        <v>0</v>
      </c>
      <c r="HH160">
        <v>0</v>
      </c>
      <c r="HI160">
        <v>-0.5</v>
      </c>
      <c r="HJ160">
        <v>-0.5</v>
      </c>
      <c r="HM160">
        <v>-0.5</v>
      </c>
      <c r="HN160">
        <v>0</v>
      </c>
      <c r="HO160">
        <v>0</v>
      </c>
      <c r="HP160">
        <v>0</v>
      </c>
      <c r="HQ160">
        <v>-0.5</v>
      </c>
      <c r="HR160">
        <v>-0.5</v>
      </c>
      <c r="HT160">
        <v>-0.5</v>
      </c>
      <c r="HU160">
        <v>0</v>
      </c>
      <c r="HV160">
        <v>0</v>
      </c>
      <c r="HW160">
        <v>-0.5</v>
      </c>
      <c r="HX160">
        <v>0</v>
      </c>
      <c r="HY160">
        <v>0.5</v>
      </c>
    </row>
    <row r="161" spans="1:233" x14ac:dyDescent="0.2">
      <c r="A161" t="s">
        <v>271</v>
      </c>
      <c r="C161">
        <v>0.5</v>
      </c>
      <c r="D161">
        <v>0.5</v>
      </c>
      <c r="E161">
        <v>1</v>
      </c>
      <c r="F161">
        <v>1</v>
      </c>
      <c r="G161">
        <v>0.5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0.5</v>
      </c>
      <c r="N161">
        <v>0.5</v>
      </c>
      <c r="O161">
        <v>1</v>
      </c>
      <c r="R161" t="s">
        <v>112</v>
      </c>
      <c r="S161">
        <v>1</v>
      </c>
      <c r="T161">
        <v>1</v>
      </c>
      <c r="U161">
        <v>0</v>
      </c>
      <c r="V161">
        <v>0.5</v>
      </c>
      <c r="W161" t="s">
        <v>112</v>
      </c>
      <c r="X161">
        <v>0.5</v>
      </c>
      <c r="Y161">
        <v>1</v>
      </c>
      <c r="Z161">
        <v>0.5</v>
      </c>
      <c r="AA161">
        <v>0.5</v>
      </c>
      <c r="AB161">
        <v>0.5</v>
      </c>
      <c r="AE161">
        <v>1</v>
      </c>
      <c r="AF161">
        <v>1</v>
      </c>
      <c r="AG161">
        <v>1</v>
      </c>
      <c r="AH161">
        <v>1</v>
      </c>
      <c r="AI161" t="s">
        <v>112</v>
      </c>
      <c r="AJ161" t="s">
        <v>112</v>
      </c>
      <c r="AK161" t="s">
        <v>112</v>
      </c>
      <c r="AL161" t="s">
        <v>112</v>
      </c>
      <c r="AM161">
        <v>1</v>
      </c>
      <c r="AN161" t="s">
        <v>112</v>
      </c>
      <c r="AO161">
        <v>1</v>
      </c>
      <c r="AP161">
        <v>0.5</v>
      </c>
      <c r="AS161">
        <v>0.5</v>
      </c>
      <c r="AT161">
        <v>1</v>
      </c>
      <c r="AU161">
        <v>1</v>
      </c>
      <c r="AV161">
        <v>1</v>
      </c>
      <c r="AW161">
        <v>0.5</v>
      </c>
      <c r="AX161" t="s">
        <v>112</v>
      </c>
      <c r="AY161">
        <v>0</v>
      </c>
      <c r="AZ161" t="s">
        <v>112</v>
      </c>
      <c r="BA161">
        <v>0</v>
      </c>
      <c r="BB161">
        <v>0.5</v>
      </c>
      <c r="BE161">
        <v>0</v>
      </c>
      <c r="BF161">
        <v>1</v>
      </c>
      <c r="BG161">
        <v>0</v>
      </c>
      <c r="BH161" t="s">
        <v>112</v>
      </c>
      <c r="BI161">
        <v>1</v>
      </c>
      <c r="BJ161">
        <v>0</v>
      </c>
      <c r="BK161">
        <v>0</v>
      </c>
      <c r="BL161">
        <v>1</v>
      </c>
      <c r="BM161">
        <v>1</v>
      </c>
      <c r="BN161">
        <v>1</v>
      </c>
      <c r="BO161">
        <v>1</v>
      </c>
      <c r="BP161">
        <v>1</v>
      </c>
      <c r="BS161">
        <v>1</v>
      </c>
      <c r="BT161">
        <v>1</v>
      </c>
      <c r="BU161">
        <v>1</v>
      </c>
      <c r="BV161">
        <v>1</v>
      </c>
      <c r="BW161">
        <v>0.5</v>
      </c>
      <c r="BX161">
        <v>1</v>
      </c>
      <c r="BY161" t="s">
        <v>112</v>
      </c>
      <c r="BZ161">
        <v>0.5</v>
      </c>
      <c r="CA161">
        <v>0</v>
      </c>
      <c r="CB161">
        <v>1</v>
      </c>
      <c r="CC161">
        <v>1</v>
      </c>
      <c r="CF161">
        <v>1</v>
      </c>
      <c r="CG161">
        <v>0.5</v>
      </c>
      <c r="CH161" t="s">
        <v>112</v>
      </c>
      <c r="CI161">
        <v>0.5</v>
      </c>
      <c r="CJ161">
        <v>0.5</v>
      </c>
      <c r="CK161">
        <v>1</v>
      </c>
      <c r="CL161">
        <v>1</v>
      </c>
      <c r="CU161">
        <v>0.5</v>
      </c>
      <c r="CV161">
        <v>0</v>
      </c>
      <c r="CW161">
        <v>1</v>
      </c>
      <c r="CX161">
        <v>0.5</v>
      </c>
      <c r="CY161">
        <v>1</v>
      </c>
      <c r="CZ161">
        <v>1</v>
      </c>
      <c r="DA161">
        <v>0.8</v>
      </c>
      <c r="DC161">
        <v>0</v>
      </c>
      <c r="DD161">
        <v>0.5</v>
      </c>
      <c r="DE161">
        <v>1</v>
      </c>
      <c r="DF161">
        <v>0</v>
      </c>
      <c r="DG161">
        <v>1</v>
      </c>
      <c r="DH161">
        <v>0.5</v>
      </c>
      <c r="DJ161">
        <v>1</v>
      </c>
      <c r="DK161" t="s">
        <v>112</v>
      </c>
      <c r="DL161" t="s">
        <v>112</v>
      </c>
      <c r="DM161">
        <v>0</v>
      </c>
      <c r="DN161">
        <v>1</v>
      </c>
      <c r="DO161">
        <v>0</v>
      </c>
      <c r="DR161">
        <v>1</v>
      </c>
      <c r="DS161">
        <v>0.5</v>
      </c>
      <c r="DT161">
        <v>1</v>
      </c>
      <c r="DU161">
        <v>0</v>
      </c>
      <c r="DV161">
        <v>0.5</v>
      </c>
      <c r="DW161" t="s">
        <v>112</v>
      </c>
      <c r="DY161">
        <v>1</v>
      </c>
      <c r="DZ161">
        <v>0.5</v>
      </c>
      <c r="EA161" t="s">
        <v>112</v>
      </c>
      <c r="EB161">
        <v>0.5</v>
      </c>
      <c r="EC161">
        <v>0</v>
      </c>
      <c r="ED161">
        <v>0</v>
      </c>
      <c r="EG161">
        <v>-1</v>
      </c>
      <c r="EH161">
        <v>0</v>
      </c>
      <c r="EI161" t="s">
        <v>112</v>
      </c>
      <c r="EJ161">
        <v>0</v>
      </c>
      <c r="EK161">
        <v>1</v>
      </c>
      <c r="EL161">
        <v>1</v>
      </c>
      <c r="EN161">
        <v>0.5</v>
      </c>
      <c r="EO161">
        <v>1</v>
      </c>
      <c r="EP161">
        <v>0.5</v>
      </c>
      <c r="EQ161">
        <v>0</v>
      </c>
      <c r="ER161">
        <v>0.5</v>
      </c>
      <c r="ES161">
        <v>1</v>
      </c>
      <c r="EV161">
        <v>-1</v>
      </c>
      <c r="EW161">
        <v>1</v>
      </c>
      <c r="EX161">
        <v>1</v>
      </c>
      <c r="EY161">
        <v>0.5</v>
      </c>
      <c r="EZ161">
        <v>0</v>
      </c>
      <c r="FA161" t="s">
        <v>112</v>
      </c>
      <c r="FB161" t="s">
        <v>112</v>
      </c>
      <c r="FC161">
        <v>0.5</v>
      </c>
      <c r="FD161" t="s">
        <v>112</v>
      </c>
      <c r="FE161">
        <v>1</v>
      </c>
      <c r="FF161">
        <v>1</v>
      </c>
      <c r="FG161">
        <v>0</v>
      </c>
      <c r="FJ161">
        <v>1</v>
      </c>
      <c r="FL161">
        <v>1</v>
      </c>
      <c r="FM161">
        <v>0.5</v>
      </c>
      <c r="FN161">
        <v>1</v>
      </c>
      <c r="FO161">
        <v>1</v>
      </c>
      <c r="FP161">
        <v>0.5</v>
      </c>
      <c r="FR161">
        <v>1</v>
      </c>
      <c r="FS161">
        <v>1</v>
      </c>
      <c r="FT161">
        <v>1</v>
      </c>
      <c r="FU161">
        <v>0</v>
      </c>
      <c r="FV161" t="s">
        <v>112</v>
      </c>
      <c r="FW161">
        <v>0.5</v>
      </c>
      <c r="FZ161">
        <v>0</v>
      </c>
      <c r="GB161" t="s">
        <v>112</v>
      </c>
      <c r="GC161">
        <v>1</v>
      </c>
      <c r="GD161">
        <v>0.5</v>
      </c>
      <c r="GE161">
        <v>0.5</v>
      </c>
      <c r="GF161">
        <v>0.5</v>
      </c>
      <c r="GG161">
        <v>0.5</v>
      </c>
      <c r="GI161">
        <v>0.5</v>
      </c>
      <c r="GJ161">
        <v>0.5</v>
      </c>
      <c r="GK161">
        <v>0.5</v>
      </c>
      <c r="GL161" t="s">
        <v>112</v>
      </c>
      <c r="GM161">
        <v>0.5</v>
      </c>
      <c r="GN161">
        <v>0.5</v>
      </c>
      <c r="GQ161" t="s">
        <v>112</v>
      </c>
      <c r="GR161">
        <v>0.5</v>
      </c>
      <c r="GS161">
        <v>0</v>
      </c>
      <c r="GT161">
        <v>1</v>
      </c>
      <c r="GU161">
        <v>1</v>
      </c>
      <c r="GV161">
        <v>0</v>
      </c>
      <c r="GX161">
        <v>0</v>
      </c>
      <c r="GY161">
        <v>0</v>
      </c>
      <c r="GZ161">
        <v>0.5</v>
      </c>
      <c r="HA161">
        <v>0</v>
      </c>
      <c r="HB161" t="s">
        <v>112</v>
      </c>
      <c r="HC161">
        <v>0</v>
      </c>
      <c r="HE161" t="s">
        <v>112</v>
      </c>
      <c r="HF161">
        <v>1</v>
      </c>
      <c r="HG161">
        <v>0.5</v>
      </c>
      <c r="HH161">
        <v>0</v>
      </c>
      <c r="HI161">
        <v>1</v>
      </c>
      <c r="HJ161">
        <v>1</v>
      </c>
      <c r="HM161">
        <v>0</v>
      </c>
      <c r="HN161" t="s">
        <v>112</v>
      </c>
      <c r="HO161" t="s">
        <v>112</v>
      </c>
      <c r="HP161">
        <v>0.5</v>
      </c>
      <c r="HQ161">
        <v>0.5</v>
      </c>
      <c r="HR161">
        <v>1</v>
      </c>
      <c r="HT161" t="s">
        <v>112</v>
      </c>
      <c r="HU161" t="s">
        <v>112</v>
      </c>
      <c r="HV161">
        <v>0</v>
      </c>
      <c r="HW161">
        <v>0.5</v>
      </c>
      <c r="HX161">
        <v>0</v>
      </c>
      <c r="HY161">
        <v>0</v>
      </c>
    </row>
    <row r="162" spans="1:233" x14ac:dyDescent="0.2">
      <c r="A162" t="s">
        <v>272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-0.5</v>
      </c>
      <c r="I162">
        <v>1</v>
      </c>
      <c r="J162" t="s">
        <v>112</v>
      </c>
      <c r="K162">
        <v>1</v>
      </c>
      <c r="L162">
        <v>1</v>
      </c>
      <c r="M162">
        <v>0</v>
      </c>
      <c r="N162">
        <v>0.5</v>
      </c>
      <c r="O162">
        <v>0.5</v>
      </c>
      <c r="R162" t="s">
        <v>112</v>
      </c>
      <c r="S162">
        <v>0.5</v>
      </c>
      <c r="T162">
        <v>0</v>
      </c>
      <c r="U162">
        <v>0.5</v>
      </c>
      <c r="V162">
        <v>0.5</v>
      </c>
      <c r="W162">
        <v>0</v>
      </c>
      <c r="X162">
        <v>0</v>
      </c>
      <c r="Y162">
        <v>0</v>
      </c>
      <c r="Z162">
        <v>0.5</v>
      </c>
      <c r="AA162">
        <v>0.5</v>
      </c>
      <c r="AB162">
        <v>1</v>
      </c>
      <c r="AE162" t="s">
        <v>112</v>
      </c>
      <c r="AF162">
        <v>1</v>
      </c>
      <c r="AG162">
        <v>0.5</v>
      </c>
      <c r="AH162">
        <v>1</v>
      </c>
      <c r="AI162">
        <v>0.5</v>
      </c>
      <c r="AJ162" t="s">
        <v>112</v>
      </c>
      <c r="AK162" t="s">
        <v>112</v>
      </c>
      <c r="AL162">
        <v>1</v>
      </c>
      <c r="AM162">
        <v>0.5</v>
      </c>
      <c r="AN162" t="s">
        <v>112</v>
      </c>
      <c r="AO162">
        <v>1</v>
      </c>
      <c r="AP162">
        <v>0</v>
      </c>
      <c r="AS162">
        <v>1</v>
      </c>
      <c r="AT162">
        <v>1</v>
      </c>
      <c r="AU162">
        <v>0</v>
      </c>
      <c r="AV162">
        <v>0.5</v>
      </c>
      <c r="AW162">
        <v>0.5</v>
      </c>
      <c r="AX162" t="s">
        <v>112</v>
      </c>
      <c r="AY162">
        <v>1</v>
      </c>
      <c r="AZ162" t="s">
        <v>112</v>
      </c>
      <c r="BA162">
        <v>1</v>
      </c>
      <c r="BB162">
        <v>1</v>
      </c>
      <c r="BE162">
        <v>0</v>
      </c>
      <c r="BF162">
        <v>0</v>
      </c>
      <c r="BG162">
        <v>0.5</v>
      </c>
      <c r="BH162">
        <v>0.5</v>
      </c>
      <c r="BI162">
        <v>-1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S162">
        <v>0</v>
      </c>
      <c r="BT162">
        <v>-0.5</v>
      </c>
      <c r="BU162">
        <v>-1</v>
      </c>
      <c r="BV162">
        <v>0</v>
      </c>
      <c r="BW162">
        <v>-0.5</v>
      </c>
      <c r="BX162">
        <v>0</v>
      </c>
      <c r="BY162">
        <v>0.5</v>
      </c>
      <c r="BZ162">
        <v>0.5</v>
      </c>
      <c r="CA162">
        <v>0.5</v>
      </c>
      <c r="CB162">
        <v>1</v>
      </c>
      <c r="CC162">
        <v>-0.5</v>
      </c>
      <c r="CF162">
        <v>0</v>
      </c>
      <c r="CG162" t="s">
        <v>112</v>
      </c>
      <c r="CH162">
        <v>0.5</v>
      </c>
      <c r="CI162">
        <v>1</v>
      </c>
      <c r="CJ162">
        <v>0.5</v>
      </c>
      <c r="CK162">
        <v>0.5</v>
      </c>
      <c r="CL162">
        <v>1</v>
      </c>
      <c r="CU162">
        <v>1</v>
      </c>
      <c r="CV162">
        <v>0</v>
      </c>
      <c r="CW162">
        <v>-1</v>
      </c>
      <c r="CX162">
        <v>-1</v>
      </c>
      <c r="CY162">
        <v>-0.5</v>
      </c>
      <c r="CZ162">
        <v>1</v>
      </c>
      <c r="DA162">
        <v>1</v>
      </c>
      <c r="DC162">
        <v>-1</v>
      </c>
      <c r="DD162">
        <v>0</v>
      </c>
      <c r="DE162">
        <v>-1</v>
      </c>
      <c r="DF162">
        <v>-0.5</v>
      </c>
      <c r="DG162">
        <v>-1</v>
      </c>
      <c r="DH162">
        <v>0</v>
      </c>
      <c r="DJ162">
        <v>0</v>
      </c>
      <c r="DK162">
        <v>-0.5</v>
      </c>
      <c r="DL162">
        <v>-1</v>
      </c>
      <c r="DM162">
        <v>0</v>
      </c>
      <c r="DN162">
        <v>1</v>
      </c>
      <c r="DO162">
        <v>-1</v>
      </c>
      <c r="DR162">
        <v>1</v>
      </c>
      <c r="DS162">
        <v>0.5</v>
      </c>
      <c r="DT162">
        <v>1</v>
      </c>
      <c r="DU162">
        <v>0.5</v>
      </c>
      <c r="DV162">
        <v>1</v>
      </c>
      <c r="DW162" t="s">
        <v>112</v>
      </c>
      <c r="DY162">
        <v>-1</v>
      </c>
      <c r="DZ162">
        <v>1</v>
      </c>
      <c r="EA162">
        <v>1</v>
      </c>
      <c r="EB162">
        <v>1</v>
      </c>
      <c r="EC162">
        <v>1</v>
      </c>
      <c r="ED162">
        <v>0.5</v>
      </c>
      <c r="EG162">
        <v>-1</v>
      </c>
      <c r="EH162">
        <v>0</v>
      </c>
      <c r="EI162">
        <v>0</v>
      </c>
      <c r="EJ162">
        <v>-1</v>
      </c>
      <c r="EK162">
        <v>-0.5</v>
      </c>
      <c r="EL162">
        <v>1</v>
      </c>
      <c r="EN162">
        <v>-0.5</v>
      </c>
      <c r="EO162">
        <v>1</v>
      </c>
      <c r="EP162">
        <v>1</v>
      </c>
      <c r="EQ162">
        <v>-0.5</v>
      </c>
      <c r="ER162">
        <v>0</v>
      </c>
      <c r="ES162">
        <v>1</v>
      </c>
      <c r="EV162">
        <v>0.8</v>
      </c>
      <c r="EW162">
        <v>-0.5</v>
      </c>
      <c r="EX162">
        <v>1</v>
      </c>
      <c r="EY162">
        <v>1</v>
      </c>
      <c r="EZ162">
        <v>1</v>
      </c>
      <c r="FA162">
        <v>0.5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J162">
        <v>1</v>
      </c>
      <c r="FL162">
        <v>1</v>
      </c>
      <c r="FM162">
        <v>0</v>
      </c>
      <c r="FN162">
        <v>1</v>
      </c>
      <c r="FO162">
        <v>1</v>
      </c>
      <c r="FP162">
        <v>1</v>
      </c>
      <c r="FR162">
        <v>1</v>
      </c>
      <c r="FS162">
        <v>1</v>
      </c>
      <c r="FT162">
        <v>1</v>
      </c>
      <c r="FU162">
        <v>-0.5</v>
      </c>
      <c r="FV162">
        <v>-0.5</v>
      </c>
      <c r="FW162">
        <v>0.5</v>
      </c>
      <c r="FZ162">
        <v>1</v>
      </c>
      <c r="GB162">
        <v>-0.5</v>
      </c>
      <c r="GC162">
        <v>-1</v>
      </c>
      <c r="GD162">
        <v>0.5</v>
      </c>
      <c r="GE162">
        <v>0</v>
      </c>
      <c r="GF162">
        <v>0.5</v>
      </c>
      <c r="GG162">
        <v>0.5</v>
      </c>
      <c r="GI162">
        <v>0</v>
      </c>
      <c r="GJ162">
        <v>1</v>
      </c>
      <c r="GK162">
        <v>0.5</v>
      </c>
      <c r="GL162">
        <v>0.5</v>
      </c>
      <c r="GM162">
        <v>-0.5</v>
      </c>
      <c r="GN162">
        <v>1</v>
      </c>
      <c r="GQ162">
        <v>0.5</v>
      </c>
      <c r="GR162">
        <v>1</v>
      </c>
      <c r="GS162">
        <v>1</v>
      </c>
      <c r="GT162">
        <v>1</v>
      </c>
      <c r="GU162">
        <v>1</v>
      </c>
      <c r="GV162">
        <v>1</v>
      </c>
      <c r="GX162">
        <v>1</v>
      </c>
      <c r="GY162">
        <v>1</v>
      </c>
      <c r="GZ162">
        <v>0</v>
      </c>
      <c r="HA162">
        <v>0.5</v>
      </c>
      <c r="HB162">
        <v>0.5</v>
      </c>
      <c r="HC162">
        <v>0.5</v>
      </c>
      <c r="HE162">
        <v>0</v>
      </c>
      <c r="HF162">
        <v>0.8</v>
      </c>
      <c r="HG162">
        <v>0.8</v>
      </c>
      <c r="HH162">
        <v>0</v>
      </c>
      <c r="HI162">
        <v>1</v>
      </c>
      <c r="HJ162">
        <v>1</v>
      </c>
      <c r="HM162">
        <v>-1</v>
      </c>
      <c r="HN162" t="s">
        <v>112</v>
      </c>
      <c r="HO162">
        <v>0.8</v>
      </c>
      <c r="HP162">
        <v>-1</v>
      </c>
      <c r="HQ162">
        <v>1</v>
      </c>
      <c r="HR162">
        <v>1</v>
      </c>
      <c r="HT162">
        <v>0.5</v>
      </c>
      <c r="HU162">
        <v>1</v>
      </c>
      <c r="HV162">
        <v>1</v>
      </c>
      <c r="HW162">
        <v>-1</v>
      </c>
      <c r="HX162">
        <v>1</v>
      </c>
      <c r="HY162">
        <v>1</v>
      </c>
    </row>
    <row r="163" spans="1:233" x14ac:dyDescent="0.2">
      <c r="A163" t="s">
        <v>273</v>
      </c>
      <c r="C163" t="s">
        <v>112</v>
      </c>
      <c r="D163" t="s">
        <v>112</v>
      </c>
      <c r="E163" t="s">
        <v>112</v>
      </c>
      <c r="F163" t="s">
        <v>112</v>
      </c>
      <c r="G163" t="s">
        <v>112</v>
      </c>
      <c r="H163" t="s">
        <v>112</v>
      </c>
      <c r="I163" t="s">
        <v>112</v>
      </c>
      <c r="J163" t="s">
        <v>112</v>
      </c>
      <c r="K163" t="s">
        <v>112</v>
      </c>
      <c r="L163" t="s">
        <v>112</v>
      </c>
      <c r="M163" t="s">
        <v>112</v>
      </c>
      <c r="N163" t="s">
        <v>112</v>
      </c>
      <c r="O163" t="s">
        <v>112</v>
      </c>
      <c r="R163" t="s">
        <v>112</v>
      </c>
      <c r="S163" t="s">
        <v>112</v>
      </c>
      <c r="T163" t="s">
        <v>112</v>
      </c>
      <c r="U163" t="s">
        <v>112</v>
      </c>
      <c r="V163" t="s">
        <v>112</v>
      </c>
      <c r="W163" t="s">
        <v>112</v>
      </c>
      <c r="X163" t="s">
        <v>112</v>
      </c>
      <c r="Y163" t="s">
        <v>112</v>
      </c>
      <c r="Z163" t="s">
        <v>112</v>
      </c>
      <c r="AA163" t="s">
        <v>112</v>
      </c>
      <c r="AB163" t="s">
        <v>112</v>
      </c>
      <c r="AE163" t="s">
        <v>112</v>
      </c>
      <c r="AF163" t="s">
        <v>112</v>
      </c>
      <c r="AG163" t="s">
        <v>112</v>
      </c>
      <c r="AH163" t="s">
        <v>112</v>
      </c>
      <c r="AI163" t="s">
        <v>112</v>
      </c>
      <c r="AJ163" t="s">
        <v>112</v>
      </c>
      <c r="AK163" t="s">
        <v>112</v>
      </c>
      <c r="AL163" t="s">
        <v>112</v>
      </c>
      <c r="AM163" t="s">
        <v>112</v>
      </c>
      <c r="AN163" t="s">
        <v>112</v>
      </c>
      <c r="AO163" t="s">
        <v>112</v>
      </c>
      <c r="AP163" t="s">
        <v>112</v>
      </c>
      <c r="AS163" t="s">
        <v>112</v>
      </c>
      <c r="AT163" t="s">
        <v>112</v>
      </c>
      <c r="AU163" t="s">
        <v>112</v>
      </c>
      <c r="AV163" t="s">
        <v>112</v>
      </c>
      <c r="AW163" t="s">
        <v>112</v>
      </c>
      <c r="AX163" t="s">
        <v>112</v>
      </c>
      <c r="AY163" t="s">
        <v>112</v>
      </c>
      <c r="AZ163" t="s">
        <v>112</v>
      </c>
      <c r="BA163" t="s">
        <v>112</v>
      </c>
      <c r="BB163" t="s">
        <v>112</v>
      </c>
      <c r="BE163" t="s">
        <v>112</v>
      </c>
      <c r="BF163" t="s">
        <v>112</v>
      </c>
      <c r="BG163" t="s">
        <v>112</v>
      </c>
      <c r="BH163" t="s">
        <v>112</v>
      </c>
      <c r="BI163" t="s">
        <v>112</v>
      </c>
      <c r="BJ163" t="s">
        <v>112</v>
      </c>
      <c r="BK163" t="s">
        <v>112</v>
      </c>
      <c r="BL163" t="s">
        <v>112</v>
      </c>
      <c r="BM163" t="s">
        <v>112</v>
      </c>
      <c r="BN163" t="s">
        <v>112</v>
      </c>
      <c r="BO163" t="s">
        <v>112</v>
      </c>
      <c r="BP163" t="s">
        <v>112</v>
      </c>
      <c r="BS163" t="s">
        <v>112</v>
      </c>
      <c r="BT163" t="s">
        <v>112</v>
      </c>
      <c r="BU163" t="s">
        <v>112</v>
      </c>
      <c r="BV163" t="s">
        <v>112</v>
      </c>
      <c r="BW163" t="s">
        <v>112</v>
      </c>
      <c r="BX163" t="s">
        <v>112</v>
      </c>
      <c r="BY163" t="s">
        <v>112</v>
      </c>
      <c r="BZ163" t="s">
        <v>112</v>
      </c>
      <c r="CA163" t="s">
        <v>112</v>
      </c>
      <c r="CB163" t="s">
        <v>112</v>
      </c>
      <c r="CC163" t="s">
        <v>112</v>
      </c>
      <c r="CF163" t="s">
        <v>112</v>
      </c>
      <c r="CG163" t="s">
        <v>112</v>
      </c>
      <c r="CH163" t="s">
        <v>112</v>
      </c>
      <c r="CI163" t="s">
        <v>112</v>
      </c>
      <c r="CJ163" t="s">
        <v>112</v>
      </c>
      <c r="CK163" t="s">
        <v>112</v>
      </c>
      <c r="CL163" t="s">
        <v>112</v>
      </c>
      <c r="CU163">
        <v>0</v>
      </c>
      <c r="CV163">
        <v>0</v>
      </c>
      <c r="CW163">
        <v>0</v>
      </c>
      <c r="CX163" t="s">
        <v>112</v>
      </c>
      <c r="CY163">
        <v>0</v>
      </c>
      <c r="CZ163">
        <v>0</v>
      </c>
      <c r="DA163">
        <v>0.8</v>
      </c>
      <c r="DC163">
        <v>0</v>
      </c>
      <c r="DD163" t="s">
        <v>112</v>
      </c>
      <c r="DE163">
        <v>0</v>
      </c>
      <c r="DF163">
        <v>0</v>
      </c>
      <c r="DG163">
        <v>0</v>
      </c>
      <c r="DH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R163" t="s">
        <v>112</v>
      </c>
      <c r="DS163" t="s">
        <v>112</v>
      </c>
      <c r="DT163" t="s">
        <v>112</v>
      </c>
      <c r="DU163" t="s">
        <v>112</v>
      </c>
      <c r="DV163" t="s">
        <v>112</v>
      </c>
      <c r="DW163" t="s">
        <v>112</v>
      </c>
      <c r="DY163" t="s">
        <v>112</v>
      </c>
      <c r="DZ163" t="s">
        <v>112</v>
      </c>
      <c r="EA163" t="s">
        <v>112</v>
      </c>
      <c r="EB163" t="s">
        <v>112</v>
      </c>
      <c r="EC163" t="s">
        <v>112</v>
      </c>
      <c r="ED163" t="s">
        <v>112</v>
      </c>
      <c r="EG163" t="s">
        <v>112</v>
      </c>
      <c r="EH163" t="s">
        <v>112</v>
      </c>
      <c r="EI163" t="s">
        <v>112</v>
      </c>
      <c r="EJ163" t="s">
        <v>112</v>
      </c>
      <c r="EK163" t="s">
        <v>112</v>
      </c>
      <c r="EL163" t="s">
        <v>112</v>
      </c>
      <c r="EN163" t="s">
        <v>112</v>
      </c>
      <c r="EO163" t="s">
        <v>112</v>
      </c>
      <c r="EP163" t="s">
        <v>112</v>
      </c>
      <c r="EQ163" t="s">
        <v>112</v>
      </c>
      <c r="ER163" t="s">
        <v>112</v>
      </c>
      <c r="ES163" t="s">
        <v>112</v>
      </c>
      <c r="EV163" t="s">
        <v>112</v>
      </c>
      <c r="EW163" t="s">
        <v>112</v>
      </c>
      <c r="EX163" t="s">
        <v>112</v>
      </c>
      <c r="EY163" t="s">
        <v>112</v>
      </c>
      <c r="EZ163" t="s">
        <v>112</v>
      </c>
      <c r="FA163" t="s">
        <v>112</v>
      </c>
      <c r="FB163" t="s">
        <v>112</v>
      </c>
      <c r="FC163" t="s">
        <v>112</v>
      </c>
      <c r="FD163" t="s">
        <v>112</v>
      </c>
      <c r="FE163" t="s">
        <v>112</v>
      </c>
      <c r="FF163" t="s">
        <v>112</v>
      </c>
      <c r="FG163" t="s">
        <v>112</v>
      </c>
      <c r="FJ163" t="s">
        <v>112</v>
      </c>
      <c r="FL163" t="s">
        <v>112</v>
      </c>
      <c r="FM163" t="s">
        <v>112</v>
      </c>
      <c r="FN163" t="s">
        <v>112</v>
      </c>
      <c r="FO163" t="s">
        <v>112</v>
      </c>
      <c r="FP163" t="s">
        <v>112</v>
      </c>
      <c r="FR163" t="s">
        <v>112</v>
      </c>
      <c r="FS163" t="s">
        <v>112</v>
      </c>
      <c r="FT163" t="s">
        <v>112</v>
      </c>
      <c r="FU163" t="s">
        <v>112</v>
      </c>
      <c r="FV163" t="s">
        <v>112</v>
      </c>
      <c r="FW163" t="s">
        <v>112</v>
      </c>
      <c r="FZ163" t="s">
        <v>112</v>
      </c>
      <c r="GB163" t="s">
        <v>112</v>
      </c>
      <c r="GC163">
        <v>0.8</v>
      </c>
      <c r="GD163" t="s">
        <v>112</v>
      </c>
      <c r="GE163" t="s">
        <v>112</v>
      </c>
      <c r="GF163" t="s">
        <v>112</v>
      </c>
      <c r="GG163" t="s">
        <v>112</v>
      </c>
      <c r="GI163" t="s">
        <v>112</v>
      </c>
      <c r="GJ163" t="s">
        <v>112</v>
      </c>
      <c r="GK163" t="s">
        <v>112</v>
      </c>
      <c r="GL163" t="s">
        <v>112</v>
      </c>
      <c r="GM163" t="s">
        <v>112</v>
      </c>
      <c r="GN163" t="s">
        <v>112</v>
      </c>
      <c r="GQ163" t="s">
        <v>112</v>
      </c>
      <c r="GR163" t="s">
        <v>112</v>
      </c>
      <c r="GS163" t="s">
        <v>112</v>
      </c>
      <c r="GT163" t="s">
        <v>112</v>
      </c>
      <c r="GU163" t="s">
        <v>112</v>
      </c>
      <c r="GV163" t="s">
        <v>112</v>
      </c>
      <c r="GX163" t="s">
        <v>112</v>
      </c>
      <c r="GY163" t="s">
        <v>112</v>
      </c>
      <c r="GZ163" t="s">
        <v>112</v>
      </c>
      <c r="HA163" t="s">
        <v>112</v>
      </c>
      <c r="HB163" t="s">
        <v>112</v>
      </c>
      <c r="HC163" t="s">
        <v>112</v>
      </c>
      <c r="HE163" t="s">
        <v>112</v>
      </c>
      <c r="HF163" t="s">
        <v>112</v>
      </c>
      <c r="HG163" t="s">
        <v>112</v>
      </c>
      <c r="HH163" t="s">
        <v>112</v>
      </c>
      <c r="HI163" t="s">
        <v>112</v>
      </c>
      <c r="HJ163" t="s">
        <v>112</v>
      </c>
      <c r="HM163" t="s">
        <v>112</v>
      </c>
      <c r="HN163" t="s">
        <v>112</v>
      </c>
      <c r="HO163" t="s">
        <v>112</v>
      </c>
      <c r="HP163" t="s">
        <v>112</v>
      </c>
      <c r="HQ163" t="s">
        <v>112</v>
      </c>
      <c r="HR163" t="s">
        <v>112</v>
      </c>
      <c r="HT163" t="s">
        <v>112</v>
      </c>
      <c r="HU163" t="s">
        <v>112</v>
      </c>
      <c r="HV163" t="s">
        <v>112</v>
      </c>
      <c r="HW163" t="s">
        <v>112</v>
      </c>
      <c r="HX163" t="s">
        <v>112</v>
      </c>
      <c r="HY163" t="s">
        <v>112</v>
      </c>
    </row>
    <row r="164" spans="1:233" x14ac:dyDescent="0.2">
      <c r="A164" t="s">
        <v>274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-0.5</v>
      </c>
      <c r="J164" t="s">
        <v>112</v>
      </c>
      <c r="K164">
        <v>0</v>
      </c>
      <c r="L164">
        <v>0</v>
      </c>
      <c r="M164">
        <v>0</v>
      </c>
      <c r="N164">
        <v>0</v>
      </c>
      <c r="O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E164">
        <v>0</v>
      </c>
      <c r="AF164">
        <v>-0.5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0.8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S164">
        <v>0</v>
      </c>
      <c r="BT164">
        <v>-1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0.8</v>
      </c>
      <c r="DC164">
        <v>0</v>
      </c>
      <c r="DD164">
        <v>0</v>
      </c>
      <c r="DE164">
        <v>0</v>
      </c>
      <c r="DF164">
        <v>0</v>
      </c>
      <c r="DG164" t="s">
        <v>112</v>
      </c>
      <c r="DH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V164">
        <v>-1</v>
      </c>
      <c r="EW164">
        <v>0</v>
      </c>
      <c r="EX164">
        <v>0.8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0.8</v>
      </c>
      <c r="FG164">
        <v>0</v>
      </c>
      <c r="FJ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R164">
        <v>0</v>
      </c>
      <c r="FS164" t="s">
        <v>112</v>
      </c>
      <c r="FT164">
        <v>0</v>
      </c>
      <c r="FU164">
        <v>0</v>
      </c>
      <c r="FV164">
        <v>0</v>
      </c>
      <c r="FW164">
        <v>0</v>
      </c>
      <c r="FZ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</row>
    <row r="165" spans="1:233" x14ac:dyDescent="0.2">
      <c r="A165" t="s">
        <v>275</v>
      </c>
      <c r="C165">
        <v>-0.5</v>
      </c>
      <c r="D165">
        <v>0</v>
      </c>
      <c r="E165">
        <v>0</v>
      </c>
      <c r="F165">
        <v>0</v>
      </c>
      <c r="G165">
        <v>0</v>
      </c>
      <c r="H165" t="s">
        <v>112</v>
      </c>
      <c r="I165">
        <v>0</v>
      </c>
      <c r="J165">
        <v>0</v>
      </c>
      <c r="K165">
        <v>0</v>
      </c>
      <c r="L165">
        <v>0</v>
      </c>
      <c r="M165" t="s">
        <v>112</v>
      </c>
      <c r="N165">
        <v>0</v>
      </c>
      <c r="O165">
        <v>0</v>
      </c>
      <c r="R165">
        <v>0</v>
      </c>
      <c r="S165">
        <v>0</v>
      </c>
      <c r="T165" t="s">
        <v>112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E165">
        <v>0</v>
      </c>
      <c r="AF165">
        <v>0</v>
      </c>
      <c r="AG165">
        <v>0</v>
      </c>
      <c r="AH165" t="s">
        <v>112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 t="s">
        <v>112</v>
      </c>
      <c r="BE165" t="s">
        <v>112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F165">
        <v>0</v>
      </c>
      <c r="CG165" t="s">
        <v>112</v>
      </c>
      <c r="CH165">
        <v>0</v>
      </c>
      <c r="CI165">
        <v>0</v>
      </c>
      <c r="CJ165">
        <v>0</v>
      </c>
      <c r="CK165">
        <v>0</v>
      </c>
      <c r="CL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0.8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Y165">
        <v>0</v>
      </c>
      <c r="DZ165">
        <v>0</v>
      </c>
      <c r="EA165">
        <v>0</v>
      </c>
      <c r="EB165" t="s">
        <v>112</v>
      </c>
      <c r="EC165">
        <v>0</v>
      </c>
      <c r="ED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V165">
        <v>-1</v>
      </c>
      <c r="EW165">
        <v>0</v>
      </c>
      <c r="EX165">
        <v>0</v>
      </c>
      <c r="EY165" t="s">
        <v>112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J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Z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M165">
        <v>0</v>
      </c>
      <c r="HN165">
        <v>0</v>
      </c>
      <c r="HO165" t="s">
        <v>112</v>
      </c>
      <c r="HP165">
        <v>0</v>
      </c>
      <c r="HQ165">
        <v>0</v>
      </c>
      <c r="HR165">
        <v>0</v>
      </c>
      <c r="HT165">
        <v>0</v>
      </c>
      <c r="HU165">
        <v>0</v>
      </c>
      <c r="HV165">
        <v>0</v>
      </c>
      <c r="HW165" t="s">
        <v>112</v>
      </c>
      <c r="HX165">
        <v>0</v>
      </c>
      <c r="HY165">
        <v>0</v>
      </c>
    </row>
    <row r="166" spans="1:233" x14ac:dyDescent="0.2">
      <c r="A166" t="s">
        <v>276</v>
      </c>
      <c r="C166">
        <v>0.5</v>
      </c>
      <c r="D166">
        <v>0</v>
      </c>
      <c r="E166">
        <v>0</v>
      </c>
      <c r="F166">
        <v>0</v>
      </c>
      <c r="G166" t="s">
        <v>112</v>
      </c>
      <c r="H166">
        <v>0</v>
      </c>
      <c r="I166">
        <v>0.8</v>
      </c>
      <c r="J166" t="s">
        <v>112</v>
      </c>
      <c r="K166" t="s">
        <v>112</v>
      </c>
      <c r="L166">
        <v>0</v>
      </c>
      <c r="M166">
        <v>0.5</v>
      </c>
      <c r="N166">
        <v>0</v>
      </c>
      <c r="O166">
        <v>0</v>
      </c>
      <c r="R166" t="s">
        <v>112</v>
      </c>
      <c r="S166">
        <v>0.5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E166">
        <v>0</v>
      </c>
      <c r="AF166">
        <v>0.5</v>
      </c>
      <c r="AG166">
        <v>0</v>
      </c>
      <c r="AH166" t="s">
        <v>112</v>
      </c>
      <c r="AI166">
        <v>0</v>
      </c>
      <c r="AJ166" t="s">
        <v>112</v>
      </c>
      <c r="AK166" t="s">
        <v>112</v>
      </c>
      <c r="AL166" t="s">
        <v>112</v>
      </c>
      <c r="AM166">
        <v>0</v>
      </c>
      <c r="AN166" t="s">
        <v>112</v>
      </c>
      <c r="AO166">
        <v>0</v>
      </c>
      <c r="AP166">
        <v>0.8</v>
      </c>
      <c r="AS166">
        <v>0.8</v>
      </c>
      <c r="AT166">
        <v>0.5</v>
      </c>
      <c r="AU166">
        <v>0</v>
      </c>
      <c r="AV166">
        <v>0.5</v>
      </c>
      <c r="AW166">
        <v>0.8</v>
      </c>
      <c r="AX166" t="s">
        <v>112</v>
      </c>
      <c r="AY166">
        <v>0</v>
      </c>
      <c r="AZ166" t="s">
        <v>112</v>
      </c>
      <c r="BA166">
        <v>0</v>
      </c>
      <c r="BB166">
        <v>0.8</v>
      </c>
      <c r="BE166">
        <v>0</v>
      </c>
      <c r="BF166">
        <v>0.5</v>
      </c>
      <c r="BG166" t="s">
        <v>112</v>
      </c>
      <c r="BH166">
        <v>0</v>
      </c>
      <c r="BI166">
        <v>0.8</v>
      </c>
      <c r="BJ166">
        <v>0</v>
      </c>
      <c r="BK166">
        <v>0</v>
      </c>
      <c r="BL166">
        <v>0</v>
      </c>
      <c r="BM166">
        <v>0.5</v>
      </c>
      <c r="BN166">
        <v>0</v>
      </c>
      <c r="BO166">
        <v>0.5</v>
      </c>
      <c r="BP166">
        <v>0</v>
      </c>
      <c r="BS166">
        <v>0</v>
      </c>
      <c r="BT166">
        <v>0</v>
      </c>
      <c r="BU166">
        <v>0.5</v>
      </c>
      <c r="BV166">
        <v>0</v>
      </c>
      <c r="BW166">
        <v>0</v>
      </c>
      <c r="BX166">
        <v>0.5</v>
      </c>
      <c r="BY166">
        <v>0</v>
      </c>
      <c r="BZ166">
        <v>0</v>
      </c>
      <c r="CA166">
        <v>0</v>
      </c>
      <c r="CB166">
        <v>0.8</v>
      </c>
      <c r="CC166">
        <v>0.8</v>
      </c>
      <c r="CF166">
        <v>0</v>
      </c>
      <c r="CG166">
        <v>0</v>
      </c>
      <c r="CH166">
        <v>0.8</v>
      </c>
      <c r="CI166" t="s">
        <v>112</v>
      </c>
      <c r="CJ166" t="s">
        <v>112</v>
      </c>
      <c r="CK166" t="s">
        <v>112</v>
      </c>
      <c r="CL166">
        <v>0.5</v>
      </c>
      <c r="CU166" t="s">
        <v>112</v>
      </c>
      <c r="CV166">
        <v>0</v>
      </c>
      <c r="CW166">
        <v>0.8</v>
      </c>
      <c r="CX166">
        <v>0.8</v>
      </c>
      <c r="CY166">
        <v>0.8</v>
      </c>
      <c r="CZ166">
        <v>0.8</v>
      </c>
      <c r="DA166">
        <v>0.8</v>
      </c>
      <c r="DC166">
        <v>0</v>
      </c>
      <c r="DD166">
        <v>0.8</v>
      </c>
      <c r="DE166">
        <v>0.5</v>
      </c>
      <c r="DF166">
        <v>0</v>
      </c>
      <c r="DG166">
        <v>0</v>
      </c>
      <c r="DH166">
        <v>0</v>
      </c>
      <c r="DJ166">
        <v>0</v>
      </c>
      <c r="DK166">
        <v>0</v>
      </c>
      <c r="DL166">
        <v>0.8</v>
      </c>
      <c r="DM166">
        <v>0</v>
      </c>
      <c r="DN166">
        <v>0.8</v>
      </c>
      <c r="DO166">
        <v>0</v>
      </c>
      <c r="DR166">
        <v>0.8</v>
      </c>
      <c r="DS166">
        <v>0</v>
      </c>
      <c r="DT166">
        <v>0.8</v>
      </c>
      <c r="DU166">
        <v>0</v>
      </c>
      <c r="DV166">
        <v>0</v>
      </c>
      <c r="DW166">
        <v>0</v>
      </c>
      <c r="DY166">
        <v>0</v>
      </c>
      <c r="DZ166">
        <v>0.8</v>
      </c>
      <c r="EA166">
        <v>0</v>
      </c>
      <c r="EB166">
        <v>0.5</v>
      </c>
      <c r="EC166">
        <v>0</v>
      </c>
      <c r="ED166">
        <v>0</v>
      </c>
      <c r="EG166">
        <v>0</v>
      </c>
      <c r="EH166">
        <v>0</v>
      </c>
      <c r="EI166">
        <v>0</v>
      </c>
      <c r="EJ166">
        <v>0</v>
      </c>
      <c r="EK166">
        <v>0.8</v>
      </c>
      <c r="EL166">
        <v>0.8</v>
      </c>
      <c r="EN166">
        <v>0.8</v>
      </c>
      <c r="EO166">
        <v>0.8</v>
      </c>
      <c r="EP166">
        <v>0.8</v>
      </c>
      <c r="EQ166">
        <v>0.5</v>
      </c>
      <c r="ER166">
        <v>0</v>
      </c>
      <c r="ES166">
        <v>0</v>
      </c>
      <c r="EV166">
        <v>0.8</v>
      </c>
      <c r="EW166">
        <v>0.5</v>
      </c>
      <c r="EX166">
        <v>0.8</v>
      </c>
      <c r="EY166">
        <v>0.8</v>
      </c>
      <c r="EZ166">
        <v>0</v>
      </c>
      <c r="FA166">
        <v>0.8</v>
      </c>
      <c r="FB166">
        <v>0.8</v>
      </c>
      <c r="FC166">
        <v>0.8</v>
      </c>
      <c r="FD166">
        <v>0.8</v>
      </c>
      <c r="FE166">
        <v>0.8</v>
      </c>
      <c r="FF166">
        <v>0.8</v>
      </c>
      <c r="FG166">
        <v>0</v>
      </c>
      <c r="FJ166">
        <v>0.8</v>
      </c>
      <c r="FL166">
        <v>0</v>
      </c>
      <c r="FM166">
        <v>0</v>
      </c>
      <c r="FN166">
        <v>0.8</v>
      </c>
      <c r="FO166">
        <v>0</v>
      </c>
      <c r="FP166">
        <v>0</v>
      </c>
      <c r="FR166">
        <v>0</v>
      </c>
      <c r="FS166">
        <v>0.8</v>
      </c>
      <c r="FT166">
        <v>0.8</v>
      </c>
      <c r="FU166">
        <v>0.8</v>
      </c>
      <c r="FV166">
        <v>0.8</v>
      </c>
      <c r="FW166">
        <v>0</v>
      </c>
      <c r="FZ166">
        <v>0</v>
      </c>
      <c r="GB166">
        <v>0</v>
      </c>
      <c r="GC166">
        <v>0.8</v>
      </c>
      <c r="GD166">
        <v>0</v>
      </c>
      <c r="GE166">
        <v>0</v>
      </c>
      <c r="GF166">
        <v>0</v>
      </c>
      <c r="GG166">
        <v>0.8</v>
      </c>
      <c r="GI166">
        <v>0</v>
      </c>
      <c r="GJ166">
        <v>0</v>
      </c>
      <c r="GK166">
        <v>0</v>
      </c>
      <c r="GL166">
        <v>0</v>
      </c>
      <c r="GM166" t="s">
        <v>112</v>
      </c>
      <c r="GN166">
        <v>0</v>
      </c>
      <c r="GQ166">
        <v>0.8</v>
      </c>
      <c r="GR166">
        <v>0</v>
      </c>
      <c r="GS166">
        <v>0</v>
      </c>
      <c r="GT166">
        <v>0.8</v>
      </c>
      <c r="GU166">
        <v>0.8</v>
      </c>
      <c r="GV166">
        <v>0</v>
      </c>
      <c r="GX166">
        <v>0.8</v>
      </c>
      <c r="GY166">
        <v>0.8</v>
      </c>
      <c r="GZ166">
        <v>0.8</v>
      </c>
      <c r="HA166">
        <v>0</v>
      </c>
      <c r="HB166" t="s">
        <v>112</v>
      </c>
      <c r="HC166">
        <v>0.8</v>
      </c>
      <c r="HE166">
        <v>0</v>
      </c>
      <c r="HF166">
        <v>0.8</v>
      </c>
      <c r="HG166">
        <v>0</v>
      </c>
      <c r="HH166">
        <v>0</v>
      </c>
      <c r="HI166">
        <v>0.8</v>
      </c>
      <c r="HJ166">
        <v>0.8</v>
      </c>
      <c r="HM166">
        <v>0</v>
      </c>
      <c r="HN166">
        <v>0.8</v>
      </c>
      <c r="HO166">
        <v>0.8</v>
      </c>
      <c r="HP166">
        <v>0</v>
      </c>
      <c r="HQ166">
        <v>0.8</v>
      </c>
      <c r="HR166">
        <v>0.8</v>
      </c>
      <c r="HT166">
        <v>0</v>
      </c>
      <c r="HU166">
        <v>0</v>
      </c>
      <c r="HV166">
        <v>0</v>
      </c>
      <c r="HW166">
        <v>0.8</v>
      </c>
      <c r="HX166">
        <v>0</v>
      </c>
      <c r="HY166">
        <v>0</v>
      </c>
    </row>
    <row r="167" spans="1:233" x14ac:dyDescent="0.2">
      <c r="A167" t="s">
        <v>277</v>
      </c>
      <c r="C167">
        <v>0</v>
      </c>
      <c r="D167">
        <v>0</v>
      </c>
      <c r="E167">
        <v>0</v>
      </c>
      <c r="F167">
        <v>0</v>
      </c>
      <c r="G167">
        <v>0</v>
      </c>
      <c r="H167" t="s">
        <v>112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R167">
        <v>0</v>
      </c>
      <c r="S167">
        <v>0</v>
      </c>
      <c r="T167" t="s">
        <v>112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E167">
        <v>0</v>
      </c>
      <c r="AF167">
        <v>0</v>
      </c>
      <c r="AG167">
        <v>0</v>
      </c>
      <c r="AH167" t="s">
        <v>112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S167">
        <v>0.8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 t="s">
        <v>112</v>
      </c>
      <c r="BE167" t="s">
        <v>112</v>
      </c>
      <c r="BF167">
        <v>0</v>
      </c>
      <c r="BG167">
        <v>0</v>
      </c>
      <c r="BH167">
        <v>0</v>
      </c>
      <c r="BI167">
        <v>-1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-1</v>
      </c>
      <c r="CC167">
        <v>0</v>
      </c>
      <c r="CF167">
        <v>0</v>
      </c>
      <c r="CG167" t="s">
        <v>112</v>
      </c>
      <c r="CH167">
        <v>0</v>
      </c>
      <c r="CI167">
        <v>0</v>
      </c>
      <c r="CJ167">
        <v>0</v>
      </c>
      <c r="CK167">
        <v>0</v>
      </c>
      <c r="CL167">
        <v>-1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J167" t="s">
        <v>112</v>
      </c>
      <c r="DK167">
        <v>0</v>
      </c>
      <c r="DL167">
        <v>0</v>
      </c>
      <c r="DM167">
        <v>0</v>
      </c>
      <c r="DN167">
        <v>0</v>
      </c>
      <c r="DO167">
        <v>0</v>
      </c>
      <c r="DR167">
        <v>0</v>
      </c>
      <c r="DS167">
        <v>0</v>
      </c>
      <c r="DT167">
        <v>0</v>
      </c>
      <c r="DU167">
        <v>0</v>
      </c>
      <c r="DV167">
        <v>0.8</v>
      </c>
      <c r="DW167">
        <v>0</v>
      </c>
      <c r="DY167">
        <v>0</v>
      </c>
      <c r="DZ167">
        <v>0</v>
      </c>
      <c r="EA167">
        <v>0</v>
      </c>
      <c r="EB167" t="s">
        <v>112</v>
      </c>
      <c r="EC167">
        <v>0</v>
      </c>
      <c r="ED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 t="s">
        <v>112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0.8</v>
      </c>
      <c r="EV167">
        <v>0</v>
      </c>
      <c r="EW167">
        <v>0</v>
      </c>
      <c r="EX167">
        <v>0</v>
      </c>
      <c r="EY167" t="s">
        <v>112</v>
      </c>
      <c r="EZ167">
        <v>0</v>
      </c>
      <c r="FA167">
        <v>-1</v>
      </c>
      <c r="FB167">
        <v>0.8</v>
      </c>
      <c r="FC167">
        <v>0</v>
      </c>
      <c r="FD167">
        <v>0</v>
      </c>
      <c r="FE167">
        <v>0</v>
      </c>
      <c r="FF167">
        <v>-1</v>
      </c>
      <c r="FG167">
        <v>0</v>
      </c>
      <c r="FJ167">
        <v>-1</v>
      </c>
      <c r="FL167">
        <v>0</v>
      </c>
      <c r="FM167">
        <v>0</v>
      </c>
      <c r="FN167">
        <v>-1</v>
      </c>
      <c r="FO167">
        <v>0</v>
      </c>
      <c r="FP167">
        <v>0</v>
      </c>
      <c r="FR167">
        <v>0</v>
      </c>
      <c r="FS167">
        <v>0</v>
      </c>
      <c r="FT167">
        <v>-1</v>
      </c>
      <c r="FU167">
        <v>-1</v>
      </c>
      <c r="FV167">
        <v>0</v>
      </c>
      <c r="FW167">
        <v>0</v>
      </c>
      <c r="FZ167">
        <v>0</v>
      </c>
      <c r="GB167">
        <v>-1</v>
      </c>
      <c r="GC167">
        <v>0</v>
      </c>
      <c r="GD167">
        <v>0</v>
      </c>
      <c r="GE167">
        <v>0</v>
      </c>
      <c r="GF167">
        <v>0</v>
      </c>
      <c r="GG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0.8</v>
      </c>
      <c r="GQ167">
        <v>0</v>
      </c>
      <c r="GR167">
        <v>0</v>
      </c>
      <c r="GS167">
        <v>0</v>
      </c>
      <c r="GT167">
        <v>0</v>
      </c>
      <c r="GU167">
        <v>-1</v>
      </c>
      <c r="GV167">
        <v>0</v>
      </c>
      <c r="GX167">
        <v>-1</v>
      </c>
      <c r="GY167">
        <v>0</v>
      </c>
      <c r="GZ167">
        <v>0</v>
      </c>
      <c r="HA167">
        <v>0</v>
      </c>
      <c r="HB167">
        <v>0</v>
      </c>
      <c r="HC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M167">
        <v>0</v>
      </c>
      <c r="HN167">
        <v>0</v>
      </c>
      <c r="HO167" t="s">
        <v>112</v>
      </c>
      <c r="HP167">
        <v>0</v>
      </c>
      <c r="HQ167">
        <v>0</v>
      </c>
      <c r="HR167">
        <v>0</v>
      </c>
      <c r="HT167">
        <v>0</v>
      </c>
      <c r="HU167">
        <v>0</v>
      </c>
      <c r="HV167">
        <v>0</v>
      </c>
      <c r="HW167" t="s">
        <v>112</v>
      </c>
      <c r="HX167">
        <v>0</v>
      </c>
      <c r="HY167">
        <v>0</v>
      </c>
    </row>
    <row r="168" spans="1:233" x14ac:dyDescent="0.2">
      <c r="A168" t="s">
        <v>278</v>
      </c>
      <c r="C168" t="s">
        <v>112</v>
      </c>
      <c r="D168" t="s">
        <v>112</v>
      </c>
      <c r="E168" t="s">
        <v>112</v>
      </c>
      <c r="F168">
        <v>0.5</v>
      </c>
      <c r="G168" t="s">
        <v>112</v>
      </c>
      <c r="H168" t="s">
        <v>112</v>
      </c>
      <c r="I168">
        <v>0</v>
      </c>
      <c r="J168" t="s">
        <v>112</v>
      </c>
      <c r="K168">
        <v>0</v>
      </c>
      <c r="L168">
        <v>0</v>
      </c>
      <c r="M168" t="s">
        <v>112</v>
      </c>
      <c r="N168">
        <v>0</v>
      </c>
      <c r="O168">
        <v>0</v>
      </c>
      <c r="R168" t="s">
        <v>112</v>
      </c>
      <c r="S168" t="s">
        <v>112</v>
      </c>
      <c r="T168" t="s">
        <v>112</v>
      </c>
      <c r="U168" t="s">
        <v>112</v>
      </c>
      <c r="V168" t="s">
        <v>112</v>
      </c>
      <c r="W168" t="s">
        <v>112</v>
      </c>
      <c r="X168" t="s">
        <v>112</v>
      </c>
      <c r="Y168" t="s">
        <v>112</v>
      </c>
      <c r="Z168" t="s">
        <v>112</v>
      </c>
      <c r="AA168" t="s">
        <v>112</v>
      </c>
      <c r="AB168" t="s">
        <v>112</v>
      </c>
      <c r="AE168">
        <v>0</v>
      </c>
      <c r="AF168" t="s">
        <v>112</v>
      </c>
      <c r="AG168">
        <v>0</v>
      </c>
      <c r="AH168" t="s">
        <v>112</v>
      </c>
      <c r="AI168" t="s">
        <v>112</v>
      </c>
      <c r="AJ168" t="s">
        <v>112</v>
      </c>
      <c r="AK168" t="s">
        <v>112</v>
      </c>
      <c r="AL168">
        <v>0.5</v>
      </c>
      <c r="AM168" t="s">
        <v>112</v>
      </c>
      <c r="AN168">
        <v>0</v>
      </c>
      <c r="AO168" t="s">
        <v>112</v>
      </c>
      <c r="AP168" t="s">
        <v>112</v>
      </c>
      <c r="AS168">
        <v>0</v>
      </c>
      <c r="AT168">
        <v>0</v>
      </c>
      <c r="AU168">
        <v>0</v>
      </c>
      <c r="AV168">
        <v>0</v>
      </c>
      <c r="AW168" t="s">
        <v>112</v>
      </c>
      <c r="AX168" t="s">
        <v>112</v>
      </c>
      <c r="AY168">
        <v>0</v>
      </c>
      <c r="AZ168">
        <v>0</v>
      </c>
      <c r="BA168">
        <v>0</v>
      </c>
      <c r="BB168">
        <v>0</v>
      </c>
      <c r="BE168">
        <v>0</v>
      </c>
      <c r="BF168" t="s">
        <v>112</v>
      </c>
      <c r="BG168">
        <v>0</v>
      </c>
      <c r="BH168" t="s">
        <v>112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 t="s">
        <v>112</v>
      </c>
      <c r="BS168">
        <v>0</v>
      </c>
      <c r="BT168">
        <v>0</v>
      </c>
      <c r="BU168" t="s">
        <v>112</v>
      </c>
      <c r="BV168" t="s">
        <v>112</v>
      </c>
      <c r="BW168" t="s">
        <v>112</v>
      </c>
      <c r="BX168" t="s">
        <v>112</v>
      </c>
      <c r="BY168" t="s">
        <v>112</v>
      </c>
      <c r="BZ168">
        <v>0</v>
      </c>
      <c r="CA168">
        <v>0</v>
      </c>
      <c r="CB168">
        <v>0</v>
      </c>
      <c r="CC168">
        <v>0</v>
      </c>
      <c r="CF168">
        <v>0</v>
      </c>
      <c r="CG168" t="s">
        <v>112</v>
      </c>
      <c r="CH168">
        <v>0</v>
      </c>
      <c r="CI168">
        <v>0</v>
      </c>
      <c r="CJ168">
        <v>0</v>
      </c>
      <c r="CK168" t="s">
        <v>112</v>
      </c>
      <c r="CL168" t="s">
        <v>112</v>
      </c>
      <c r="CU168">
        <v>0</v>
      </c>
      <c r="CV168">
        <v>0</v>
      </c>
      <c r="CW168">
        <v>0</v>
      </c>
      <c r="CX168">
        <v>0</v>
      </c>
      <c r="CY168">
        <v>0</v>
      </c>
      <c r="CZ168" t="s">
        <v>112</v>
      </c>
      <c r="DA168">
        <v>0.8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Y168" t="s">
        <v>112</v>
      </c>
      <c r="DZ168" t="s">
        <v>112</v>
      </c>
      <c r="EA168" t="s">
        <v>112</v>
      </c>
      <c r="EB168">
        <v>0</v>
      </c>
      <c r="EC168" t="s">
        <v>112</v>
      </c>
      <c r="ED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N168" t="s">
        <v>112</v>
      </c>
      <c r="EO168" t="s">
        <v>112</v>
      </c>
      <c r="EP168">
        <v>0</v>
      </c>
      <c r="EQ168" t="s">
        <v>112</v>
      </c>
      <c r="ER168">
        <v>0</v>
      </c>
      <c r="ES168" t="s">
        <v>112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J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R168">
        <v>0</v>
      </c>
      <c r="FS168">
        <v>0</v>
      </c>
      <c r="FT168">
        <v>0</v>
      </c>
      <c r="FU168">
        <v>0</v>
      </c>
      <c r="FV168" t="s">
        <v>112</v>
      </c>
      <c r="FW168">
        <v>0</v>
      </c>
      <c r="FZ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I168">
        <v>0</v>
      </c>
      <c r="GJ168">
        <v>0</v>
      </c>
      <c r="GK168">
        <v>0</v>
      </c>
      <c r="GL168">
        <v>0</v>
      </c>
      <c r="GM168" t="s">
        <v>112</v>
      </c>
      <c r="GN168">
        <v>0</v>
      </c>
      <c r="GQ168">
        <v>0</v>
      </c>
      <c r="GR168">
        <v>0.5</v>
      </c>
      <c r="GS168">
        <v>0</v>
      </c>
      <c r="GT168">
        <v>0</v>
      </c>
      <c r="GU168">
        <v>0</v>
      </c>
      <c r="GV168">
        <v>0</v>
      </c>
      <c r="GX168">
        <v>0</v>
      </c>
      <c r="GY168" t="s">
        <v>112</v>
      </c>
      <c r="GZ168">
        <v>0</v>
      </c>
      <c r="HA168">
        <v>0</v>
      </c>
      <c r="HB168">
        <v>0</v>
      </c>
      <c r="HC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T168">
        <v>0</v>
      </c>
      <c r="HU168" t="s">
        <v>112</v>
      </c>
      <c r="HV168">
        <v>0</v>
      </c>
      <c r="HW168">
        <v>0</v>
      </c>
      <c r="HX168">
        <v>0</v>
      </c>
      <c r="HY168">
        <v>0</v>
      </c>
    </row>
    <row r="169" spans="1:233" x14ac:dyDescent="0.2">
      <c r="A169" t="s">
        <v>279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 t="s">
        <v>112</v>
      </c>
      <c r="K169">
        <v>0</v>
      </c>
      <c r="L169">
        <v>0</v>
      </c>
      <c r="M169">
        <v>0</v>
      </c>
      <c r="N169">
        <v>0</v>
      </c>
      <c r="O169">
        <v>0</v>
      </c>
      <c r="R169">
        <v>0</v>
      </c>
      <c r="S169">
        <v>0</v>
      </c>
      <c r="T169">
        <v>0</v>
      </c>
      <c r="U169" t="s">
        <v>112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E169">
        <v>0</v>
      </c>
      <c r="AF169">
        <v>0</v>
      </c>
      <c r="AG169">
        <v>0</v>
      </c>
      <c r="AH169" t="s">
        <v>112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 t="s">
        <v>112</v>
      </c>
      <c r="AS169">
        <v>0</v>
      </c>
      <c r="AT169">
        <v>0</v>
      </c>
      <c r="AU169">
        <v>0</v>
      </c>
      <c r="AV169" t="s">
        <v>112</v>
      </c>
      <c r="AW169">
        <v>0</v>
      </c>
      <c r="AX169">
        <v>0</v>
      </c>
      <c r="AY169" t="s">
        <v>112</v>
      </c>
      <c r="AZ169">
        <v>0</v>
      </c>
      <c r="BA169">
        <v>0.8</v>
      </c>
      <c r="BB169">
        <v>0</v>
      </c>
      <c r="BE169">
        <v>0</v>
      </c>
      <c r="BF169">
        <v>0</v>
      </c>
      <c r="BG169">
        <v>0</v>
      </c>
      <c r="BH169" t="s">
        <v>112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0.8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0.8</v>
      </c>
      <c r="EV169">
        <v>0.8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0.8</v>
      </c>
      <c r="FG169">
        <v>0</v>
      </c>
      <c r="FJ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Z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X169">
        <v>0</v>
      </c>
      <c r="GY169">
        <v>0.8</v>
      </c>
      <c r="GZ169">
        <v>0</v>
      </c>
      <c r="HA169">
        <v>0</v>
      </c>
      <c r="HB169">
        <v>0</v>
      </c>
      <c r="HC169">
        <v>0</v>
      </c>
      <c r="HE169" t="s">
        <v>112</v>
      </c>
      <c r="HF169">
        <v>0</v>
      </c>
      <c r="HG169">
        <v>0</v>
      </c>
      <c r="HH169">
        <v>0</v>
      </c>
      <c r="HI169">
        <v>0</v>
      </c>
      <c r="HJ169">
        <v>0</v>
      </c>
      <c r="HM169">
        <v>0</v>
      </c>
      <c r="HN169">
        <v>0.8</v>
      </c>
      <c r="HO169">
        <v>0</v>
      </c>
      <c r="HP169">
        <v>0</v>
      </c>
      <c r="HQ169">
        <v>0</v>
      </c>
      <c r="HR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</row>
    <row r="170" spans="1:233" x14ac:dyDescent="0.2">
      <c r="A170" t="s">
        <v>280</v>
      </c>
      <c r="C170" t="s">
        <v>112</v>
      </c>
      <c r="D170" t="s">
        <v>112</v>
      </c>
      <c r="E170" t="s">
        <v>112</v>
      </c>
      <c r="F170" t="s">
        <v>112</v>
      </c>
      <c r="G170" t="s">
        <v>112</v>
      </c>
      <c r="H170" t="s">
        <v>112</v>
      </c>
      <c r="I170" t="s">
        <v>112</v>
      </c>
      <c r="J170" t="s">
        <v>112</v>
      </c>
      <c r="K170" t="s">
        <v>112</v>
      </c>
      <c r="L170" t="s">
        <v>112</v>
      </c>
      <c r="M170" t="s">
        <v>112</v>
      </c>
      <c r="N170" t="s">
        <v>112</v>
      </c>
      <c r="O170" t="s">
        <v>112</v>
      </c>
      <c r="R170" t="s">
        <v>112</v>
      </c>
      <c r="S170" t="s">
        <v>112</v>
      </c>
      <c r="T170" t="s">
        <v>112</v>
      </c>
      <c r="U170" t="s">
        <v>112</v>
      </c>
      <c r="V170" t="s">
        <v>112</v>
      </c>
      <c r="W170" t="s">
        <v>112</v>
      </c>
      <c r="X170" t="s">
        <v>112</v>
      </c>
      <c r="Y170" t="s">
        <v>112</v>
      </c>
      <c r="Z170" t="s">
        <v>112</v>
      </c>
      <c r="AA170" t="s">
        <v>112</v>
      </c>
      <c r="AB170" t="s">
        <v>112</v>
      </c>
      <c r="AE170" t="s">
        <v>112</v>
      </c>
      <c r="AF170" t="s">
        <v>112</v>
      </c>
      <c r="AG170" t="s">
        <v>112</v>
      </c>
      <c r="AH170" t="s">
        <v>112</v>
      </c>
      <c r="AI170" t="s">
        <v>112</v>
      </c>
      <c r="AJ170" t="s">
        <v>112</v>
      </c>
      <c r="AK170" t="s">
        <v>112</v>
      </c>
      <c r="AL170" t="s">
        <v>112</v>
      </c>
      <c r="AM170" t="s">
        <v>112</v>
      </c>
      <c r="AN170" t="s">
        <v>112</v>
      </c>
      <c r="AO170" t="s">
        <v>112</v>
      </c>
      <c r="AP170" t="s">
        <v>112</v>
      </c>
      <c r="AS170" t="s">
        <v>112</v>
      </c>
      <c r="AT170" t="s">
        <v>112</v>
      </c>
      <c r="AU170" t="s">
        <v>112</v>
      </c>
      <c r="AV170" t="s">
        <v>112</v>
      </c>
      <c r="AW170" t="s">
        <v>112</v>
      </c>
      <c r="AX170" t="s">
        <v>112</v>
      </c>
      <c r="AY170" t="s">
        <v>112</v>
      </c>
      <c r="AZ170" t="s">
        <v>112</v>
      </c>
      <c r="BA170" t="s">
        <v>112</v>
      </c>
      <c r="BB170" t="s">
        <v>112</v>
      </c>
      <c r="BE170" t="s">
        <v>112</v>
      </c>
      <c r="BF170" t="s">
        <v>112</v>
      </c>
      <c r="BG170" t="s">
        <v>112</v>
      </c>
      <c r="BH170" t="s">
        <v>112</v>
      </c>
      <c r="BI170" t="s">
        <v>112</v>
      </c>
      <c r="BJ170" t="s">
        <v>112</v>
      </c>
      <c r="BK170" t="s">
        <v>112</v>
      </c>
      <c r="BL170" t="s">
        <v>112</v>
      </c>
      <c r="BM170" t="s">
        <v>112</v>
      </c>
      <c r="BN170" t="s">
        <v>112</v>
      </c>
      <c r="BO170" t="s">
        <v>112</v>
      </c>
      <c r="BP170" t="s">
        <v>112</v>
      </c>
      <c r="BS170" t="s">
        <v>112</v>
      </c>
      <c r="BT170" t="s">
        <v>112</v>
      </c>
      <c r="BU170" t="s">
        <v>112</v>
      </c>
      <c r="BV170" t="s">
        <v>112</v>
      </c>
      <c r="BW170" t="s">
        <v>112</v>
      </c>
      <c r="BX170" t="s">
        <v>112</v>
      </c>
      <c r="BY170" t="s">
        <v>112</v>
      </c>
      <c r="BZ170" t="s">
        <v>112</v>
      </c>
      <c r="CA170" t="s">
        <v>112</v>
      </c>
      <c r="CB170" t="s">
        <v>112</v>
      </c>
      <c r="CC170" t="s">
        <v>112</v>
      </c>
      <c r="CF170" t="s">
        <v>112</v>
      </c>
      <c r="CG170" t="s">
        <v>112</v>
      </c>
      <c r="CH170" t="s">
        <v>112</v>
      </c>
      <c r="CI170" t="s">
        <v>112</v>
      </c>
      <c r="CJ170" t="s">
        <v>112</v>
      </c>
      <c r="CK170" t="s">
        <v>112</v>
      </c>
      <c r="CL170" t="s">
        <v>112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0.8</v>
      </c>
      <c r="DC170">
        <v>0</v>
      </c>
      <c r="DD170" t="s">
        <v>112</v>
      </c>
      <c r="DE170">
        <v>0</v>
      </c>
      <c r="DF170">
        <v>0</v>
      </c>
      <c r="DG170">
        <v>0</v>
      </c>
      <c r="DH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R170" t="s">
        <v>112</v>
      </c>
      <c r="DS170" t="s">
        <v>112</v>
      </c>
      <c r="DT170" t="s">
        <v>112</v>
      </c>
      <c r="DU170" t="s">
        <v>112</v>
      </c>
      <c r="DV170" t="s">
        <v>112</v>
      </c>
      <c r="DW170" t="s">
        <v>112</v>
      </c>
      <c r="DY170" t="s">
        <v>112</v>
      </c>
      <c r="DZ170" t="s">
        <v>112</v>
      </c>
      <c r="EA170" t="s">
        <v>112</v>
      </c>
      <c r="EB170" t="s">
        <v>112</v>
      </c>
      <c r="EC170" t="s">
        <v>112</v>
      </c>
      <c r="ED170" t="s">
        <v>112</v>
      </c>
      <c r="EG170">
        <v>0</v>
      </c>
      <c r="EH170">
        <v>0</v>
      </c>
      <c r="EI170" t="s">
        <v>112</v>
      </c>
      <c r="EJ170">
        <v>0</v>
      </c>
      <c r="EK170">
        <v>0</v>
      </c>
      <c r="EL170">
        <v>0</v>
      </c>
      <c r="EN170" t="s">
        <v>112</v>
      </c>
      <c r="EO170">
        <v>0</v>
      </c>
      <c r="EP170" t="s">
        <v>112</v>
      </c>
      <c r="EQ170">
        <v>0</v>
      </c>
      <c r="ER170" t="s">
        <v>112</v>
      </c>
      <c r="ES170" t="s">
        <v>112</v>
      </c>
      <c r="EV170" t="s">
        <v>112</v>
      </c>
      <c r="EW170" t="s">
        <v>112</v>
      </c>
      <c r="EX170" t="s">
        <v>112</v>
      </c>
      <c r="EY170" t="s">
        <v>112</v>
      </c>
      <c r="EZ170" t="s">
        <v>112</v>
      </c>
      <c r="FA170" t="s">
        <v>112</v>
      </c>
      <c r="FB170" t="s">
        <v>112</v>
      </c>
      <c r="FC170" t="s">
        <v>112</v>
      </c>
      <c r="FD170" t="s">
        <v>112</v>
      </c>
      <c r="FE170" t="s">
        <v>112</v>
      </c>
      <c r="FF170" t="s">
        <v>112</v>
      </c>
      <c r="FG170" t="s">
        <v>112</v>
      </c>
      <c r="FJ170" t="s">
        <v>112</v>
      </c>
      <c r="FL170" t="s">
        <v>112</v>
      </c>
      <c r="FM170" t="s">
        <v>112</v>
      </c>
      <c r="FN170" t="s">
        <v>112</v>
      </c>
      <c r="FO170" t="s">
        <v>112</v>
      </c>
      <c r="FP170" t="s">
        <v>112</v>
      </c>
      <c r="FR170" t="s">
        <v>112</v>
      </c>
      <c r="FS170" t="s">
        <v>112</v>
      </c>
      <c r="FT170" t="s">
        <v>112</v>
      </c>
      <c r="FU170" t="s">
        <v>112</v>
      </c>
      <c r="FV170" t="s">
        <v>112</v>
      </c>
      <c r="FW170" t="s">
        <v>112</v>
      </c>
      <c r="FZ170" t="s">
        <v>112</v>
      </c>
      <c r="GB170" t="s">
        <v>112</v>
      </c>
      <c r="GC170">
        <v>0.8</v>
      </c>
      <c r="GD170" t="s">
        <v>112</v>
      </c>
      <c r="GE170" t="s">
        <v>112</v>
      </c>
      <c r="GF170" t="s">
        <v>112</v>
      </c>
      <c r="GG170" t="s">
        <v>112</v>
      </c>
      <c r="GI170" t="s">
        <v>112</v>
      </c>
      <c r="GJ170" t="s">
        <v>112</v>
      </c>
      <c r="GK170" t="s">
        <v>112</v>
      </c>
      <c r="GL170" t="s">
        <v>112</v>
      </c>
      <c r="GM170" t="s">
        <v>112</v>
      </c>
      <c r="GN170" t="s">
        <v>112</v>
      </c>
      <c r="GQ170" t="s">
        <v>112</v>
      </c>
      <c r="GR170" t="s">
        <v>112</v>
      </c>
      <c r="GS170" t="s">
        <v>112</v>
      </c>
      <c r="GT170" t="s">
        <v>112</v>
      </c>
      <c r="GU170" t="s">
        <v>112</v>
      </c>
      <c r="GV170" t="s">
        <v>112</v>
      </c>
      <c r="GX170" t="s">
        <v>112</v>
      </c>
      <c r="GY170" t="s">
        <v>112</v>
      </c>
      <c r="GZ170" t="s">
        <v>112</v>
      </c>
      <c r="HA170" t="s">
        <v>112</v>
      </c>
      <c r="HB170" t="s">
        <v>112</v>
      </c>
      <c r="HC170" t="s">
        <v>112</v>
      </c>
      <c r="HE170" t="s">
        <v>112</v>
      </c>
      <c r="HF170" t="s">
        <v>112</v>
      </c>
      <c r="HG170" t="s">
        <v>112</v>
      </c>
      <c r="HH170" t="s">
        <v>112</v>
      </c>
      <c r="HI170" t="s">
        <v>112</v>
      </c>
      <c r="HJ170" t="s">
        <v>112</v>
      </c>
      <c r="HM170" t="s">
        <v>112</v>
      </c>
      <c r="HN170" t="s">
        <v>112</v>
      </c>
      <c r="HO170" t="s">
        <v>112</v>
      </c>
      <c r="HP170" t="s">
        <v>112</v>
      </c>
      <c r="HQ170" t="s">
        <v>112</v>
      </c>
      <c r="HR170" t="s">
        <v>112</v>
      </c>
      <c r="HT170" t="s">
        <v>112</v>
      </c>
      <c r="HU170" t="s">
        <v>112</v>
      </c>
      <c r="HV170" t="s">
        <v>112</v>
      </c>
      <c r="HW170" t="s">
        <v>112</v>
      </c>
      <c r="HX170" t="s">
        <v>112</v>
      </c>
      <c r="HY170" t="s">
        <v>112</v>
      </c>
    </row>
    <row r="171" spans="1:233" x14ac:dyDescent="0.2">
      <c r="A171" t="s">
        <v>281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112</v>
      </c>
      <c r="K171">
        <v>0</v>
      </c>
      <c r="L171">
        <v>0</v>
      </c>
      <c r="M171">
        <v>0</v>
      </c>
      <c r="N171">
        <v>0</v>
      </c>
      <c r="O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0.8</v>
      </c>
      <c r="DC171">
        <v>0</v>
      </c>
      <c r="DD171">
        <v>0</v>
      </c>
      <c r="DE171">
        <v>0</v>
      </c>
      <c r="DF171">
        <v>0</v>
      </c>
      <c r="DG171">
        <v>-1</v>
      </c>
      <c r="DH171" t="s">
        <v>112</v>
      </c>
      <c r="DJ171">
        <v>-1</v>
      </c>
      <c r="DK171">
        <v>0</v>
      </c>
      <c r="DL171">
        <v>0</v>
      </c>
      <c r="DM171">
        <v>0</v>
      </c>
      <c r="DN171">
        <v>0</v>
      </c>
      <c r="DO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0.8</v>
      </c>
      <c r="FC171">
        <v>0</v>
      </c>
      <c r="FD171">
        <v>0</v>
      </c>
      <c r="FE171">
        <v>0</v>
      </c>
      <c r="FF171">
        <v>0</v>
      </c>
      <c r="FG171">
        <v>0</v>
      </c>
      <c r="FJ171">
        <v>0</v>
      </c>
      <c r="FL171">
        <v>0.8</v>
      </c>
      <c r="FM171">
        <v>0</v>
      </c>
      <c r="FN171">
        <v>0</v>
      </c>
      <c r="FO171">
        <v>0</v>
      </c>
      <c r="FP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Z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X171">
        <v>0</v>
      </c>
      <c r="GY171">
        <v>0</v>
      </c>
      <c r="GZ171">
        <v>0</v>
      </c>
      <c r="HA171">
        <v>0</v>
      </c>
      <c r="HB171">
        <v>-1</v>
      </c>
      <c r="HC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M171">
        <v>0</v>
      </c>
      <c r="HN171">
        <v>0</v>
      </c>
      <c r="HO171">
        <v>-1</v>
      </c>
      <c r="HP171">
        <v>0</v>
      </c>
      <c r="HQ171">
        <v>0</v>
      </c>
      <c r="HR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</row>
    <row r="172" spans="1:233" x14ac:dyDescent="0.2">
      <c r="A172" t="s">
        <v>282</v>
      </c>
      <c r="C172">
        <v>0.5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R172" t="s">
        <v>112</v>
      </c>
      <c r="S172">
        <v>0</v>
      </c>
      <c r="T172">
        <v>0</v>
      </c>
      <c r="U172">
        <v>-0.5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112</v>
      </c>
      <c r="AK172" t="s">
        <v>112</v>
      </c>
      <c r="AL172">
        <v>0</v>
      </c>
      <c r="AM172">
        <v>0</v>
      </c>
      <c r="AN172" t="s">
        <v>112</v>
      </c>
      <c r="AO172">
        <v>0</v>
      </c>
      <c r="AP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t="s">
        <v>112</v>
      </c>
      <c r="AY172">
        <v>0</v>
      </c>
      <c r="AZ172" t="s">
        <v>112</v>
      </c>
      <c r="BA172">
        <v>0</v>
      </c>
      <c r="BB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S172">
        <v>0</v>
      </c>
      <c r="BT172">
        <v>0.5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0.8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 t="s">
        <v>112</v>
      </c>
      <c r="DY172">
        <v>0</v>
      </c>
      <c r="DZ172">
        <v>0</v>
      </c>
      <c r="EA172">
        <v>0</v>
      </c>
      <c r="EB172">
        <v>0.5</v>
      </c>
      <c r="EC172">
        <v>0</v>
      </c>
      <c r="ED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V172">
        <v>-1</v>
      </c>
      <c r="EW172">
        <v>0</v>
      </c>
      <c r="EX172">
        <v>0</v>
      </c>
      <c r="EY172">
        <v>0</v>
      </c>
      <c r="EZ172">
        <v>0</v>
      </c>
      <c r="FA172" t="s">
        <v>112</v>
      </c>
      <c r="FB172">
        <v>0.8</v>
      </c>
      <c r="FC172">
        <v>0</v>
      </c>
      <c r="FD172">
        <v>0</v>
      </c>
      <c r="FE172">
        <v>0</v>
      </c>
      <c r="FF172">
        <v>0.8</v>
      </c>
      <c r="FG172">
        <v>0</v>
      </c>
      <c r="FJ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Z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I172">
        <v>0</v>
      </c>
      <c r="GJ172">
        <v>0.5</v>
      </c>
      <c r="GK172">
        <v>0</v>
      </c>
      <c r="GL172">
        <v>0</v>
      </c>
      <c r="GM172">
        <v>0</v>
      </c>
      <c r="GN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M172">
        <v>0</v>
      </c>
      <c r="HN172" t="s">
        <v>112</v>
      </c>
      <c r="HO172">
        <v>0</v>
      </c>
      <c r="HP172">
        <v>0</v>
      </c>
      <c r="HQ172">
        <v>0</v>
      </c>
      <c r="HR172">
        <v>0</v>
      </c>
      <c r="HT172">
        <v>0.5</v>
      </c>
      <c r="HU172">
        <v>0</v>
      </c>
      <c r="HV172">
        <v>0</v>
      </c>
      <c r="HW172">
        <v>0</v>
      </c>
      <c r="HX172">
        <v>0</v>
      </c>
      <c r="HY172">
        <v>0</v>
      </c>
    </row>
    <row r="173" spans="1:233" x14ac:dyDescent="0.2">
      <c r="A173" t="s">
        <v>283</v>
      </c>
      <c r="C173" t="s">
        <v>112</v>
      </c>
      <c r="D173" t="s">
        <v>112</v>
      </c>
      <c r="E173" t="s">
        <v>112</v>
      </c>
      <c r="F173" t="s">
        <v>112</v>
      </c>
      <c r="G173" t="s">
        <v>112</v>
      </c>
      <c r="H173" t="s">
        <v>112</v>
      </c>
      <c r="I173" t="s">
        <v>112</v>
      </c>
      <c r="J173" t="s">
        <v>112</v>
      </c>
      <c r="K173" t="s">
        <v>112</v>
      </c>
      <c r="L173" t="s">
        <v>112</v>
      </c>
      <c r="M173" t="s">
        <v>112</v>
      </c>
      <c r="N173" t="s">
        <v>112</v>
      </c>
      <c r="O173" t="s">
        <v>112</v>
      </c>
      <c r="R173" t="s">
        <v>112</v>
      </c>
      <c r="S173" t="s">
        <v>112</v>
      </c>
      <c r="T173" t="s">
        <v>112</v>
      </c>
      <c r="U173" t="s">
        <v>112</v>
      </c>
      <c r="V173" t="s">
        <v>112</v>
      </c>
      <c r="W173" t="s">
        <v>112</v>
      </c>
      <c r="X173" t="s">
        <v>112</v>
      </c>
      <c r="Y173" t="s">
        <v>112</v>
      </c>
      <c r="Z173" t="s">
        <v>112</v>
      </c>
      <c r="AA173" t="s">
        <v>112</v>
      </c>
      <c r="AB173" t="s">
        <v>112</v>
      </c>
      <c r="AE173" t="s">
        <v>112</v>
      </c>
      <c r="AF173" t="s">
        <v>112</v>
      </c>
      <c r="AG173" t="s">
        <v>112</v>
      </c>
      <c r="AH173" t="s">
        <v>112</v>
      </c>
      <c r="AI173" t="s">
        <v>112</v>
      </c>
      <c r="AJ173" t="s">
        <v>112</v>
      </c>
      <c r="AK173" t="s">
        <v>112</v>
      </c>
      <c r="AL173" t="s">
        <v>112</v>
      </c>
      <c r="AM173" t="s">
        <v>112</v>
      </c>
      <c r="AN173" t="s">
        <v>112</v>
      </c>
      <c r="AO173" t="s">
        <v>112</v>
      </c>
      <c r="AP173" t="s">
        <v>112</v>
      </c>
      <c r="AS173" t="s">
        <v>112</v>
      </c>
      <c r="AT173" t="s">
        <v>112</v>
      </c>
      <c r="AU173" t="s">
        <v>112</v>
      </c>
      <c r="AV173" t="s">
        <v>112</v>
      </c>
      <c r="AW173" t="s">
        <v>112</v>
      </c>
      <c r="AX173" t="s">
        <v>112</v>
      </c>
      <c r="AY173" t="s">
        <v>112</v>
      </c>
      <c r="AZ173" t="s">
        <v>112</v>
      </c>
      <c r="BA173" t="s">
        <v>112</v>
      </c>
      <c r="BB173" t="s">
        <v>112</v>
      </c>
      <c r="BE173" t="s">
        <v>112</v>
      </c>
      <c r="BF173" t="s">
        <v>112</v>
      </c>
      <c r="BG173" t="s">
        <v>112</v>
      </c>
      <c r="BH173" t="s">
        <v>112</v>
      </c>
      <c r="BI173" t="s">
        <v>112</v>
      </c>
      <c r="BJ173" t="s">
        <v>112</v>
      </c>
      <c r="BK173" t="s">
        <v>112</v>
      </c>
      <c r="BL173" t="s">
        <v>112</v>
      </c>
      <c r="BM173" t="s">
        <v>112</v>
      </c>
      <c r="BN173" t="s">
        <v>112</v>
      </c>
      <c r="BO173" t="s">
        <v>112</v>
      </c>
      <c r="BP173" t="s">
        <v>112</v>
      </c>
      <c r="BS173" t="s">
        <v>112</v>
      </c>
      <c r="BT173" t="s">
        <v>112</v>
      </c>
      <c r="BU173" t="s">
        <v>112</v>
      </c>
      <c r="BV173" t="s">
        <v>112</v>
      </c>
      <c r="BW173" t="s">
        <v>112</v>
      </c>
      <c r="BX173" t="s">
        <v>112</v>
      </c>
      <c r="BY173" t="s">
        <v>112</v>
      </c>
      <c r="BZ173" t="s">
        <v>112</v>
      </c>
      <c r="CA173" t="s">
        <v>112</v>
      </c>
      <c r="CB173" t="s">
        <v>112</v>
      </c>
      <c r="CC173" t="s">
        <v>112</v>
      </c>
      <c r="CF173" t="s">
        <v>112</v>
      </c>
      <c r="CG173" t="s">
        <v>112</v>
      </c>
      <c r="CH173" t="s">
        <v>112</v>
      </c>
      <c r="CI173" t="s">
        <v>112</v>
      </c>
      <c r="CJ173" t="s">
        <v>112</v>
      </c>
      <c r="CK173" t="s">
        <v>112</v>
      </c>
      <c r="CL173" t="s">
        <v>112</v>
      </c>
      <c r="CU173">
        <v>-0.5</v>
      </c>
      <c r="CV173">
        <v>-0.5</v>
      </c>
      <c r="CW173">
        <v>-0.5</v>
      </c>
      <c r="CX173">
        <v>-0.5</v>
      </c>
      <c r="CY173">
        <v>-0.5</v>
      </c>
      <c r="CZ173">
        <v>-1</v>
      </c>
      <c r="DA173">
        <v>0.8</v>
      </c>
      <c r="DC173">
        <v>-0.5</v>
      </c>
      <c r="DD173" t="s">
        <v>112</v>
      </c>
      <c r="DE173">
        <v>-0.5</v>
      </c>
      <c r="DF173">
        <v>-0.5</v>
      </c>
      <c r="DG173">
        <v>-0.5</v>
      </c>
      <c r="DH173">
        <v>-0.5</v>
      </c>
      <c r="DJ173">
        <v>-0.5</v>
      </c>
      <c r="DK173">
        <v>-0.5</v>
      </c>
      <c r="DL173">
        <v>-0.5</v>
      </c>
      <c r="DM173">
        <v>-0.5</v>
      </c>
      <c r="DN173">
        <v>-0.5</v>
      </c>
      <c r="DO173">
        <v>-0.5</v>
      </c>
      <c r="DR173" t="s">
        <v>112</v>
      </c>
      <c r="DS173" t="s">
        <v>112</v>
      </c>
      <c r="DT173" t="s">
        <v>112</v>
      </c>
      <c r="DU173" t="s">
        <v>112</v>
      </c>
      <c r="DV173" t="s">
        <v>112</v>
      </c>
      <c r="DW173" t="s">
        <v>112</v>
      </c>
      <c r="DY173" t="s">
        <v>112</v>
      </c>
      <c r="DZ173" t="s">
        <v>112</v>
      </c>
      <c r="EA173" t="s">
        <v>112</v>
      </c>
      <c r="EB173" t="s">
        <v>112</v>
      </c>
      <c r="EC173" t="s">
        <v>112</v>
      </c>
      <c r="ED173" t="s">
        <v>112</v>
      </c>
      <c r="EG173">
        <v>-0.5</v>
      </c>
      <c r="EH173">
        <v>-0.5</v>
      </c>
      <c r="EI173">
        <v>-0.5</v>
      </c>
      <c r="EJ173">
        <v>0</v>
      </c>
      <c r="EK173">
        <v>-0.5</v>
      </c>
      <c r="EL173">
        <v>-0.5</v>
      </c>
      <c r="EN173">
        <v>-0.5</v>
      </c>
      <c r="EO173">
        <v>-0.5</v>
      </c>
      <c r="EP173" t="s">
        <v>112</v>
      </c>
      <c r="EQ173">
        <v>-0.5</v>
      </c>
      <c r="ER173">
        <v>-0.5</v>
      </c>
      <c r="ES173">
        <v>-0.5</v>
      </c>
      <c r="EV173" t="s">
        <v>112</v>
      </c>
      <c r="EW173" t="s">
        <v>112</v>
      </c>
      <c r="EX173" t="s">
        <v>112</v>
      </c>
      <c r="EY173" t="s">
        <v>112</v>
      </c>
      <c r="EZ173" t="s">
        <v>112</v>
      </c>
      <c r="FA173" t="s">
        <v>112</v>
      </c>
      <c r="FB173" t="s">
        <v>112</v>
      </c>
      <c r="FC173" t="s">
        <v>112</v>
      </c>
      <c r="FD173" t="s">
        <v>112</v>
      </c>
      <c r="FE173" t="s">
        <v>112</v>
      </c>
      <c r="FF173" t="s">
        <v>112</v>
      </c>
      <c r="FG173" t="s">
        <v>112</v>
      </c>
      <c r="FJ173" t="s">
        <v>112</v>
      </c>
      <c r="FL173" t="s">
        <v>112</v>
      </c>
      <c r="FM173" t="s">
        <v>112</v>
      </c>
      <c r="FN173" t="s">
        <v>112</v>
      </c>
      <c r="FO173" t="s">
        <v>112</v>
      </c>
      <c r="FP173" t="s">
        <v>112</v>
      </c>
      <c r="FR173" t="s">
        <v>112</v>
      </c>
      <c r="FS173" t="s">
        <v>112</v>
      </c>
      <c r="FT173" t="s">
        <v>112</v>
      </c>
      <c r="FU173" t="s">
        <v>112</v>
      </c>
      <c r="FV173" t="s">
        <v>112</v>
      </c>
      <c r="FW173" t="s">
        <v>112</v>
      </c>
      <c r="FZ173" t="s">
        <v>112</v>
      </c>
      <c r="GB173" t="s">
        <v>112</v>
      </c>
      <c r="GC173">
        <v>0.8</v>
      </c>
      <c r="GD173" t="s">
        <v>112</v>
      </c>
      <c r="GE173" t="s">
        <v>112</v>
      </c>
      <c r="GF173" t="s">
        <v>112</v>
      </c>
      <c r="GG173" t="s">
        <v>112</v>
      </c>
      <c r="GI173" t="s">
        <v>112</v>
      </c>
      <c r="GJ173" t="s">
        <v>112</v>
      </c>
      <c r="GK173" t="s">
        <v>112</v>
      </c>
      <c r="GL173" t="s">
        <v>112</v>
      </c>
      <c r="GM173" t="s">
        <v>112</v>
      </c>
      <c r="GN173" t="s">
        <v>112</v>
      </c>
      <c r="GQ173" t="s">
        <v>112</v>
      </c>
      <c r="GR173" t="s">
        <v>112</v>
      </c>
      <c r="GS173" t="s">
        <v>112</v>
      </c>
      <c r="GT173" t="s">
        <v>112</v>
      </c>
      <c r="GU173" t="s">
        <v>112</v>
      </c>
      <c r="GV173" t="s">
        <v>112</v>
      </c>
      <c r="GX173" t="s">
        <v>112</v>
      </c>
      <c r="GY173" t="s">
        <v>112</v>
      </c>
      <c r="GZ173" t="s">
        <v>112</v>
      </c>
      <c r="HA173" t="s">
        <v>112</v>
      </c>
      <c r="HB173" t="s">
        <v>112</v>
      </c>
      <c r="HC173" t="s">
        <v>112</v>
      </c>
      <c r="HE173" t="s">
        <v>112</v>
      </c>
      <c r="HF173" t="s">
        <v>112</v>
      </c>
      <c r="HG173" t="s">
        <v>112</v>
      </c>
      <c r="HH173" t="s">
        <v>112</v>
      </c>
      <c r="HI173" t="s">
        <v>112</v>
      </c>
      <c r="HJ173" t="s">
        <v>112</v>
      </c>
      <c r="HM173" t="s">
        <v>112</v>
      </c>
      <c r="HN173" t="s">
        <v>112</v>
      </c>
      <c r="HO173" t="s">
        <v>112</v>
      </c>
      <c r="HP173" t="s">
        <v>112</v>
      </c>
      <c r="HQ173" t="s">
        <v>112</v>
      </c>
      <c r="HR173" t="s">
        <v>112</v>
      </c>
      <c r="HT173" t="s">
        <v>112</v>
      </c>
      <c r="HU173" t="s">
        <v>112</v>
      </c>
      <c r="HV173" t="s">
        <v>112</v>
      </c>
      <c r="HW173" t="s">
        <v>112</v>
      </c>
      <c r="HX173" t="s">
        <v>112</v>
      </c>
      <c r="HY173" t="s">
        <v>112</v>
      </c>
    </row>
    <row r="174" spans="1:233" x14ac:dyDescent="0.2">
      <c r="A174" t="s">
        <v>284</v>
      </c>
      <c r="C174">
        <v>0</v>
      </c>
      <c r="D174">
        <v>-0.5</v>
      </c>
      <c r="E174">
        <v>-1</v>
      </c>
      <c r="F174">
        <v>-1</v>
      </c>
      <c r="G174">
        <v>-1</v>
      </c>
      <c r="H174">
        <v>-1</v>
      </c>
      <c r="I174">
        <v>1</v>
      </c>
      <c r="J174" t="s">
        <v>112</v>
      </c>
      <c r="K174">
        <v>0</v>
      </c>
      <c r="L174">
        <v>-1</v>
      </c>
      <c r="M174">
        <v>-1</v>
      </c>
      <c r="N174">
        <v>-1</v>
      </c>
      <c r="O174">
        <v>-1</v>
      </c>
      <c r="R174">
        <v>-1</v>
      </c>
      <c r="S174">
        <v>-0.5</v>
      </c>
      <c r="T174">
        <v>-0.5</v>
      </c>
      <c r="U174" t="s">
        <v>112</v>
      </c>
      <c r="V174" t="s">
        <v>112</v>
      </c>
      <c r="W174">
        <v>-0.5</v>
      </c>
      <c r="X174">
        <v>-1</v>
      </c>
      <c r="Y174">
        <v>-1</v>
      </c>
      <c r="Z174">
        <v>-1</v>
      </c>
      <c r="AA174">
        <v>-1</v>
      </c>
      <c r="AB174" t="s">
        <v>112</v>
      </c>
      <c r="AE174">
        <v>-1</v>
      </c>
      <c r="AF174">
        <v>-1</v>
      </c>
      <c r="AG174">
        <v>-1</v>
      </c>
      <c r="AH174" t="s">
        <v>112</v>
      </c>
      <c r="AI174">
        <v>1</v>
      </c>
      <c r="AJ174">
        <v>1</v>
      </c>
      <c r="AK174">
        <v>-1</v>
      </c>
      <c r="AL174">
        <v>1</v>
      </c>
      <c r="AM174">
        <v>-0.5</v>
      </c>
      <c r="AN174">
        <v>-1</v>
      </c>
      <c r="AO174">
        <v>-1</v>
      </c>
      <c r="AP174" t="s">
        <v>112</v>
      </c>
      <c r="AS174">
        <v>1</v>
      </c>
      <c r="AT174">
        <v>0</v>
      </c>
      <c r="AU174">
        <v>0.5</v>
      </c>
      <c r="AV174" t="s">
        <v>112</v>
      </c>
      <c r="AW174">
        <v>1</v>
      </c>
      <c r="AX174">
        <v>0.5</v>
      </c>
      <c r="AY174" t="s">
        <v>112</v>
      </c>
      <c r="AZ174">
        <v>0.5</v>
      </c>
      <c r="BA174">
        <v>1</v>
      </c>
      <c r="BB174">
        <v>1</v>
      </c>
      <c r="BE174">
        <v>-1</v>
      </c>
      <c r="BF174">
        <v>1</v>
      </c>
      <c r="BG174">
        <v>-1</v>
      </c>
      <c r="BH174" t="s">
        <v>112</v>
      </c>
      <c r="BI174">
        <v>-0.5</v>
      </c>
      <c r="BJ174">
        <v>-1</v>
      </c>
      <c r="BK174">
        <v>1</v>
      </c>
      <c r="BL174">
        <v>1</v>
      </c>
      <c r="BM174">
        <v>-0.5</v>
      </c>
      <c r="BN174">
        <v>-1</v>
      </c>
      <c r="BO174">
        <v>-0.5</v>
      </c>
      <c r="BP174">
        <v>-1</v>
      </c>
      <c r="BS174">
        <v>-0.5</v>
      </c>
      <c r="BT174">
        <v>0.5</v>
      </c>
      <c r="BU174">
        <v>-0.5</v>
      </c>
      <c r="BV174">
        <v>-0.5</v>
      </c>
      <c r="BW174">
        <v>-1</v>
      </c>
      <c r="BX174">
        <v>0</v>
      </c>
      <c r="BY174">
        <v>1</v>
      </c>
      <c r="BZ174">
        <v>1</v>
      </c>
      <c r="CA174">
        <v>-1</v>
      </c>
      <c r="CB174">
        <v>1</v>
      </c>
      <c r="CC174">
        <v>1</v>
      </c>
      <c r="CF174">
        <v>1</v>
      </c>
      <c r="CG174">
        <v>-1</v>
      </c>
      <c r="CH174">
        <v>1</v>
      </c>
      <c r="CI174">
        <v>1</v>
      </c>
      <c r="CJ174">
        <v>-1</v>
      </c>
      <c r="CK174">
        <v>-1</v>
      </c>
      <c r="CL174">
        <v>0.8</v>
      </c>
      <c r="CU174">
        <v>1</v>
      </c>
      <c r="CV174">
        <v>1</v>
      </c>
      <c r="CW174">
        <v>1</v>
      </c>
      <c r="CX174">
        <v>1</v>
      </c>
      <c r="CY174">
        <v>-1</v>
      </c>
      <c r="CZ174">
        <v>1</v>
      </c>
      <c r="DA174">
        <v>1</v>
      </c>
      <c r="DC174">
        <v>1</v>
      </c>
      <c r="DD174">
        <v>1</v>
      </c>
      <c r="DE174">
        <v>1</v>
      </c>
      <c r="DF174">
        <v>-0.5</v>
      </c>
      <c r="DG174" t="s">
        <v>112</v>
      </c>
      <c r="DH174">
        <v>-0.5</v>
      </c>
      <c r="DJ174">
        <v>1</v>
      </c>
      <c r="DK174">
        <v>-1</v>
      </c>
      <c r="DL174">
        <v>-1</v>
      </c>
      <c r="DM174">
        <v>-1</v>
      </c>
      <c r="DN174">
        <v>-1</v>
      </c>
      <c r="DO174">
        <v>-0.5</v>
      </c>
      <c r="DR174">
        <v>1</v>
      </c>
      <c r="DS174">
        <v>1</v>
      </c>
      <c r="DT174">
        <v>-0.5</v>
      </c>
      <c r="DU174">
        <v>0</v>
      </c>
      <c r="DV174">
        <v>0</v>
      </c>
      <c r="DW174">
        <v>0</v>
      </c>
      <c r="DY174">
        <v>1</v>
      </c>
      <c r="DZ174">
        <v>1</v>
      </c>
      <c r="EA174">
        <v>0</v>
      </c>
      <c r="EB174">
        <v>0</v>
      </c>
      <c r="EC174">
        <v>0</v>
      </c>
      <c r="ED174">
        <v>0.5</v>
      </c>
      <c r="EG174">
        <v>1</v>
      </c>
      <c r="EH174">
        <v>-1</v>
      </c>
      <c r="EI174">
        <v>1</v>
      </c>
      <c r="EJ174">
        <v>-0.5</v>
      </c>
      <c r="EK174">
        <v>-1</v>
      </c>
      <c r="EL174">
        <v>1</v>
      </c>
      <c r="EN174">
        <v>1</v>
      </c>
      <c r="EO174">
        <v>1</v>
      </c>
      <c r="EP174">
        <v>1</v>
      </c>
      <c r="EQ174">
        <v>-0.5</v>
      </c>
      <c r="ER174">
        <v>-0.5</v>
      </c>
      <c r="ES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J174">
        <v>1</v>
      </c>
      <c r="FL174">
        <v>1</v>
      </c>
      <c r="FM174">
        <v>1</v>
      </c>
      <c r="FN174">
        <v>1</v>
      </c>
      <c r="FO174">
        <v>-0.5</v>
      </c>
      <c r="FP174">
        <v>0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0</v>
      </c>
      <c r="FZ174">
        <v>1</v>
      </c>
      <c r="GB174">
        <v>1</v>
      </c>
      <c r="GC174">
        <v>1</v>
      </c>
      <c r="GD174">
        <v>1</v>
      </c>
      <c r="GE174">
        <v>1</v>
      </c>
      <c r="GF174">
        <v>0</v>
      </c>
      <c r="GG174">
        <v>1</v>
      </c>
      <c r="GI174">
        <v>1</v>
      </c>
      <c r="GJ174">
        <v>1</v>
      </c>
      <c r="GK174">
        <v>1</v>
      </c>
      <c r="GL174">
        <v>0</v>
      </c>
      <c r="GM174">
        <v>1</v>
      </c>
      <c r="GN174">
        <v>1</v>
      </c>
      <c r="GQ174">
        <v>1</v>
      </c>
      <c r="GR174">
        <v>0</v>
      </c>
      <c r="GS174">
        <v>-0.5</v>
      </c>
      <c r="GT174">
        <v>0</v>
      </c>
      <c r="GU174">
        <v>0</v>
      </c>
      <c r="GV174">
        <v>0</v>
      </c>
      <c r="GX174">
        <v>1</v>
      </c>
      <c r="GY174">
        <v>1</v>
      </c>
      <c r="GZ174">
        <v>-1</v>
      </c>
      <c r="HA174">
        <v>-1</v>
      </c>
      <c r="HB174">
        <v>-1</v>
      </c>
      <c r="HC174">
        <v>1</v>
      </c>
      <c r="HE174" t="s">
        <v>112</v>
      </c>
      <c r="HF174">
        <v>1</v>
      </c>
      <c r="HG174">
        <v>1</v>
      </c>
      <c r="HH174">
        <v>-1</v>
      </c>
      <c r="HI174">
        <v>-1</v>
      </c>
      <c r="HJ174">
        <v>-1</v>
      </c>
      <c r="HM174">
        <v>1</v>
      </c>
      <c r="HN174" t="s">
        <v>112</v>
      </c>
      <c r="HO174">
        <v>1</v>
      </c>
      <c r="HP174">
        <v>1</v>
      </c>
      <c r="HQ174">
        <v>1</v>
      </c>
      <c r="HR174">
        <v>1</v>
      </c>
      <c r="HT174">
        <v>1</v>
      </c>
      <c r="HU174">
        <v>1</v>
      </c>
      <c r="HV174">
        <v>-0.5</v>
      </c>
      <c r="HW174">
        <v>-0.5</v>
      </c>
      <c r="HX174">
        <v>-0.5</v>
      </c>
      <c r="HY174">
        <v>-0.5</v>
      </c>
    </row>
    <row r="175" spans="1:233" x14ac:dyDescent="0.2">
      <c r="A175" t="s">
        <v>285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112</v>
      </c>
      <c r="BO175">
        <v>0</v>
      </c>
      <c r="BP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0.8</v>
      </c>
      <c r="FC175">
        <v>0</v>
      </c>
      <c r="FD175">
        <v>0</v>
      </c>
      <c r="FE175">
        <v>0</v>
      </c>
      <c r="FF175">
        <v>0</v>
      </c>
      <c r="FG175">
        <v>0</v>
      </c>
      <c r="FJ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Z175">
        <v>0</v>
      </c>
      <c r="GB175">
        <v>0.8</v>
      </c>
      <c r="GC175">
        <v>0</v>
      </c>
      <c r="GD175">
        <v>0</v>
      </c>
      <c r="GE175">
        <v>0</v>
      </c>
      <c r="GF175">
        <v>0</v>
      </c>
      <c r="GG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Q175">
        <v>0</v>
      </c>
      <c r="GR175">
        <v>0</v>
      </c>
      <c r="GS175" t="s">
        <v>112</v>
      </c>
      <c r="GT175">
        <v>0</v>
      </c>
      <c r="GU175">
        <v>0</v>
      </c>
      <c r="GV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E175">
        <v>0.8</v>
      </c>
      <c r="HF175">
        <v>0</v>
      </c>
      <c r="HG175">
        <v>0</v>
      </c>
      <c r="HH175">
        <v>0</v>
      </c>
      <c r="HI175">
        <v>0</v>
      </c>
      <c r="HJ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T175">
        <v>1</v>
      </c>
      <c r="HU175">
        <v>0</v>
      </c>
      <c r="HV175">
        <v>0</v>
      </c>
      <c r="HW175">
        <v>0</v>
      </c>
      <c r="HX175" t="s">
        <v>112</v>
      </c>
      <c r="HY175">
        <v>0</v>
      </c>
    </row>
    <row r="176" spans="1:233" x14ac:dyDescent="0.2">
      <c r="A176" t="s">
        <v>286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112</v>
      </c>
      <c r="K176">
        <v>0</v>
      </c>
      <c r="L176">
        <v>0</v>
      </c>
      <c r="M176">
        <v>0</v>
      </c>
      <c r="N176">
        <v>0</v>
      </c>
      <c r="O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S176">
        <v>0</v>
      </c>
      <c r="AT176">
        <v>0</v>
      </c>
      <c r="AU176">
        <v>0</v>
      </c>
      <c r="AV176" t="s">
        <v>112</v>
      </c>
      <c r="AW176">
        <v>0</v>
      </c>
      <c r="AX176">
        <v>0</v>
      </c>
      <c r="AY176">
        <v>0</v>
      </c>
      <c r="AZ176">
        <v>0</v>
      </c>
      <c r="BA176" t="s">
        <v>112</v>
      </c>
      <c r="BB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F176">
        <v>0</v>
      </c>
      <c r="CG176" t="s">
        <v>112</v>
      </c>
      <c r="CH176">
        <v>0</v>
      </c>
      <c r="CI176">
        <v>0</v>
      </c>
      <c r="CJ176">
        <v>0</v>
      </c>
      <c r="CK176">
        <v>0</v>
      </c>
      <c r="CL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0.8</v>
      </c>
      <c r="DC176">
        <v>0</v>
      </c>
      <c r="DD176">
        <v>0</v>
      </c>
      <c r="DE176">
        <v>0</v>
      </c>
      <c r="DF176">
        <v>0</v>
      </c>
      <c r="DG176" t="s">
        <v>112</v>
      </c>
      <c r="DH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Y176">
        <v>0</v>
      </c>
      <c r="DZ176">
        <v>0</v>
      </c>
      <c r="EA176">
        <v>0</v>
      </c>
      <c r="EB176">
        <v>0</v>
      </c>
      <c r="EC176" t="s">
        <v>112</v>
      </c>
      <c r="ED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J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Z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I176">
        <v>0</v>
      </c>
      <c r="GJ176" t="s">
        <v>112</v>
      </c>
      <c r="GK176">
        <v>0</v>
      </c>
      <c r="GL176">
        <v>0</v>
      </c>
      <c r="GM176">
        <v>0</v>
      </c>
      <c r="GN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</row>
    <row r="177" spans="1:233" x14ac:dyDescent="0.2">
      <c r="A177" t="s">
        <v>287</v>
      </c>
      <c r="C177">
        <v>0</v>
      </c>
      <c r="D177">
        <v>0.8</v>
      </c>
      <c r="E177">
        <v>0.8</v>
      </c>
      <c r="F177">
        <v>0.8</v>
      </c>
      <c r="G177">
        <v>0.8</v>
      </c>
      <c r="H177">
        <v>0.8</v>
      </c>
      <c r="I177">
        <v>0.8</v>
      </c>
      <c r="J177" t="s">
        <v>112</v>
      </c>
      <c r="K177">
        <v>0.8</v>
      </c>
      <c r="L177">
        <v>0.8</v>
      </c>
      <c r="M177">
        <v>0.8</v>
      </c>
      <c r="N177">
        <v>0.8</v>
      </c>
      <c r="O177">
        <v>0.8</v>
      </c>
      <c r="R177">
        <v>0.8</v>
      </c>
      <c r="S177">
        <v>0.8</v>
      </c>
      <c r="T177">
        <v>0.8</v>
      </c>
      <c r="U177" t="s">
        <v>112</v>
      </c>
      <c r="V177" t="s">
        <v>112</v>
      </c>
      <c r="W177">
        <v>0.8</v>
      </c>
      <c r="X177">
        <v>0.8</v>
      </c>
      <c r="Y177">
        <v>0.8</v>
      </c>
      <c r="Z177">
        <v>0.8</v>
      </c>
      <c r="AA177">
        <v>0.8</v>
      </c>
      <c r="AB177">
        <v>0.8</v>
      </c>
      <c r="AE177">
        <v>0.8</v>
      </c>
      <c r="AF177">
        <v>0.8</v>
      </c>
      <c r="AG177">
        <v>0.8</v>
      </c>
      <c r="AH177" t="s">
        <v>112</v>
      </c>
      <c r="AI177">
        <v>0.8</v>
      </c>
      <c r="AJ177">
        <v>0.8</v>
      </c>
      <c r="AK177">
        <v>0.8</v>
      </c>
      <c r="AL177">
        <v>0.8</v>
      </c>
      <c r="AM177">
        <v>0.8</v>
      </c>
      <c r="AN177">
        <v>0.8</v>
      </c>
      <c r="AO177">
        <v>0.8</v>
      </c>
      <c r="AP177" t="s">
        <v>112</v>
      </c>
      <c r="AS177">
        <v>0</v>
      </c>
      <c r="AT177">
        <v>0</v>
      </c>
      <c r="AU177">
        <v>0</v>
      </c>
      <c r="AV177" t="s">
        <v>112</v>
      </c>
      <c r="AW177">
        <v>0</v>
      </c>
      <c r="AX177" t="s">
        <v>112</v>
      </c>
      <c r="AY177">
        <v>0</v>
      </c>
      <c r="AZ177">
        <v>0.5</v>
      </c>
      <c r="BA177">
        <v>0</v>
      </c>
      <c r="BB177">
        <v>0</v>
      </c>
      <c r="BE177">
        <v>0.8</v>
      </c>
      <c r="BF177">
        <v>0.8</v>
      </c>
      <c r="BG177">
        <v>0.8</v>
      </c>
      <c r="BH177" t="s">
        <v>112</v>
      </c>
      <c r="BI177">
        <v>0.8</v>
      </c>
      <c r="BJ177">
        <v>0.8</v>
      </c>
      <c r="BK177">
        <v>0.8</v>
      </c>
      <c r="BL177">
        <v>0.8</v>
      </c>
      <c r="BM177">
        <v>0.8</v>
      </c>
      <c r="BN177">
        <v>0.8</v>
      </c>
      <c r="BO177">
        <v>0.8</v>
      </c>
      <c r="BP177">
        <v>0.8</v>
      </c>
      <c r="BS177">
        <v>0.8</v>
      </c>
      <c r="BT177">
        <v>0.8</v>
      </c>
      <c r="BU177">
        <v>0.8</v>
      </c>
      <c r="BV177">
        <v>0.8</v>
      </c>
      <c r="BW177">
        <v>0.8</v>
      </c>
      <c r="BX177">
        <v>0.8</v>
      </c>
      <c r="BY177">
        <v>0</v>
      </c>
      <c r="BZ177">
        <v>0</v>
      </c>
      <c r="CA177">
        <v>0</v>
      </c>
      <c r="CB177">
        <v>0</v>
      </c>
      <c r="CC177">
        <v>0.8</v>
      </c>
      <c r="CF177">
        <v>0.8</v>
      </c>
      <c r="CG177" t="s">
        <v>112</v>
      </c>
      <c r="CH177">
        <v>0</v>
      </c>
      <c r="CI177">
        <v>0</v>
      </c>
      <c r="CJ177">
        <v>0.8</v>
      </c>
      <c r="CK177">
        <v>0.8</v>
      </c>
      <c r="CL177">
        <v>0.8</v>
      </c>
      <c r="CU177">
        <v>0.8</v>
      </c>
      <c r="CV177">
        <v>0.8</v>
      </c>
      <c r="CW177">
        <v>0.8</v>
      </c>
      <c r="CX177">
        <v>0.8</v>
      </c>
      <c r="CY177">
        <v>0.8</v>
      </c>
      <c r="CZ177">
        <v>0.8</v>
      </c>
      <c r="DA177">
        <v>0.8</v>
      </c>
      <c r="DC177">
        <v>0.8</v>
      </c>
      <c r="DD177">
        <v>0.8</v>
      </c>
      <c r="DE177">
        <v>0.8</v>
      </c>
      <c r="DF177">
        <v>0.8</v>
      </c>
      <c r="DG177" t="s">
        <v>112</v>
      </c>
      <c r="DH177">
        <v>0.8</v>
      </c>
      <c r="DJ177">
        <v>0.8</v>
      </c>
      <c r="DK177">
        <v>0.8</v>
      </c>
      <c r="DL177">
        <v>0.8</v>
      </c>
      <c r="DM177">
        <v>0.8</v>
      </c>
      <c r="DN177">
        <v>0.8</v>
      </c>
      <c r="DO177">
        <v>0.8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G177">
        <v>0.8</v>
      </c>
      <c r="EH177">
        <v>0.8</v>
      </c>
      <c r="EI177">
        <v>0.8</v>
      </c>
      <c r="EJ177">
        <v>0.8</v>
      </c>
      <c r="EK177">
        <v>0.8</v>
      </c>
      <c r="EL177">
        <v>0.8</v>
      </c>
      <c r="EN177">
        <v>0.8</v>
      </c>
      <c r="EO177">
        <v>0.8</v>
      </c>
      <c r="EP177">
        <v>0</v>
      </c>
      <c r="EQ177">
        <v>0.8</v>
      </c>
      <c r="ER177">
        <v>0.8</v>
      </c>
      <c r="ES177">
        <v>0.8</v>
      </c>
      <c r="EV177">
        <v>0.8</v>
      </c>
      <c r="EW177">
        <v>0.8</v>
      </c>
      <c r="EX177">
        <v>0.8</v>
      </c>
      <c r="EY177">
        <v>0.8</v>
      </c>
      <c r="EZ177">
        <v>0.8</v>
      </c>
      <c r="FA177">
        <v>0.8</v>
      </c>
      <c r="FB177">
        <v>0.8</v>
      </c>
      <c r="FC177">
        <v>0.8</v>
      </c>
      <c r="FD177">
        <v>0.8</v>
      </c>
      <c r="FE177">
        <v>0.8</v>
      </c>
      <c r="FF177">
        <v>0.8</v>
      </c>
      <c r="FG177">
        <v>0.8</v>
      </c>
      <c r="FJ177">
        <v>0.8</v>
      </c>
      <c r="FL177">
        <v>0.8</v>
      </c>
      <c r="FM177">
        <v>0.8</v>
      </c>
      <c r="FN177">
        <v>0.8</v>
      </c>
      <c r="FO177">
        <v>0.8</v>
      </c>
      <c r="FP177">
        <v>0.8</v>
      </c>
      <c r="FR177">
        <v>0.8</v>
      </c>
      <c r="FS177">
        <v>0.8</v>
      </c>
      <c r="FT177">
        <v>1</v>
      </c>
      <c r="FU177">
        <v>0.8</v>
      </c>
      <c r="FV177">
        <v>0.8</v>
      </c>
      <c r="FW177">
        <v>0</v>
      </c>
      <c r="FZ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 t="s">
        <v>112</v>
      </c>
      <c r="GQ177">
        <v>0</v>
      </c>
      <c r="GR177">
        <v>0</v>
      </c>
      <c r="GS177" t="s">
        <v>112</v>
      </c>
      <c r="GT177">
        <v>1</v>
      </c>
      <c r="GU177">
        <v>0</v>
      </c>
      <c r="GV177">
        <v>0.5</v>
      </c>
      <c r="GX177">
        <v>0.8</v>
      </c>
      <c r="GY177">
        <v>0.8</v>
      </c>
      <c r="GZ177">
        <v>0.8</v>
      </c>
      <c r="HA177" t="s">
        <v>112</v>
      </c>
      <c r="HB177">
        <v>0.8</v>
      </c>
      <c r="HC177">
        <v>0.8</v>
      </c>
      <c r="HE177" t="s">
        <v>112</v>
      </c>
      <c r="HF177">
        <v>0.8</v>
      </c>
      <c r="HG177">
        <v>0.8</v>
      </c>
      <c r="HH177">
        <v>0.8</v>
      </c>
      <c r="HI177">
        <v>0.8</v>
      </c>
      <c r="HJ177">
        <v>0.8</v>
      </c>
      <c r="HM177">
        <v>0.8</v>
      </c>
      <c r="HN177" t="s">
        <v>112</v>
      </c>
      <c r="HO177">
        <v>0.8</v>
      </c>
      <c r="HP177">
        <v>0.8</v>
      </c>
      <c r="HQ177">
        <v>0.8</v>
      </c>
      <c r="HR177">
        <v>0.8</v>
      </c>
      <c r="HT177">
        <v>0.8</v>
      </c>
      <c r="HU177">
        <v>0.8</v>
      </c>
      <c r="HV177">
        <v>0.8</v>
      </c>
      <c r="HW177">
        <v>0.8</v>
      </c>
      <c r="HX177">
        <v>0.8</v>
      </c>
      <c r="HY177">
        <v>0.8</v>
      </c>
    </row>
    <row r="178" spans="1:233" x14ac:dyDescent="0.2">
      <c r="A178" t="s">
        <v>288</v>
      </c>
      <c r="C178" t="s">
        <v>112</v>
      </c>
      <c r="D178" t="s">
        <v>112</v>
      </c>
      <c r="E178" t="s">
        <v>112</v>
      </c>
      <c r="F178">
        <v>0</v>
      </c>
      <c r="G178">
        <v>0</v>
      </c>
      <c r="H178" t="s">
        <v>112</v>
      </c>
      <c r="I178" t="s">
        <v>112</v>
      </c>
      <c r="J178" t="s">
        <v>112</v>
      </c>
      <c r="K178">
        <v>1</v>
      </c>
      <c r="L178">
        <v>1</v>
      </c>
      <c r="M178">
        <v>0</v>
      </c>
      <c r="N178">
        <v>0</v>
      </c>
      <c r="O178">
        <v>0</v>
      </c>
      <c r="R178">
        <v>0.8</v>
      </c>
      <c r="S178">
        <v>0.5</v>
      </c>
      <c r="T178" t="s">
        <v>112</v>
      </c>
      <c r="U178" t="s">
        <v>112</v>
      </c>
      <c r="V178">
        <v>0.5</v>
      </c>
      <c r="W178">
        <v>0.5</v>
      </c>
      <c r="X178" t="s">
        <v>112</v>
      </c>
      <c r="Y178" t="s">
        <v>112</v>
      </c>
      <c r="Z178" t="s">
        <v>112</v>
      </c>
      <c r="AA178" t="s">
        <v>112</v>
      </c>
      <c r="AB178" t="s">
        <v>112</v>
      </c>
      <c r="AE178">
        <v>0</v>
      </c>
      <c r="AF178" t="s">
        <v>112</v>
      </c>
      <c r="AG178">
        <v>0</v>
      </c>
      <c r="AH178">
        <v>1</v>
      </c>
      <c r="AI178" t="s">
        <v>112</v>
      </c>
      <c r="AJ178" t="s">
        <v>112</v>
      </c>
      <c r="AK178" t="s">
        <v>112</v>
      </c>
      <c r="AL178">
        <v>-1</v>
      </c>
      <c r="AM178" t="s">
        <v>112</v>
      </c>
      <c r="AN178">
        <v>0</v>
      </c>
      <c r="AO178">
        <v>0.5</v>
      </c>
      <c r="AP178">
        <v>0</v>
      </c>
      <c r="AS178">
        <v>0</v>
      </c>
      <c r="AT178">
        <v>0.5</v>
      </c>
      <c r="AU178">
        <v>0</v>
      </c>
      <c r="AV178">
        <v>0</v>
      </c>
      <c r="AW178" t="s">
        <v>112</v>
      </c>
      <c r="AX178" t="s">
        <v>112</v>
      </c>
      <c r="AY178">
        <v>0</v>
      </c>
      <c r="AZ178">
        <v>0</v>
      </c>
      <c r="BA178">
        <v>0</v>
      </c>
      <c r="BB178">
        <v>0</v>
      </c>
      <c r="BE178">
        <v>0</v>
      </c>
      <c r="BF178" t="s">
        <v>112</v>
      </c>
      <c r="BG178">
        <v>0</v>
      </c>
      <c r="BH178" t="s">
        <v>112</v>
      </c>
      <c r="BI178">
        <v>0</v>
      </c>
      <c r="BJ178">
        <v>-1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0.5</v>
      </c>
      <c r="BS178">
        <v>0</v>
      </c>
      <c r="BT178">
        <v>0</v>
      </c>
      <c r="BU178" t="s">
        <v>112</v>
      </c>
      <c r="BV178" t="s">
        <v>112</v>
      </c>
      <c r="BW178" t="s">
        <v>112</v>
      </c>
      <c r="BX178" t="s">
        <v>112</v>
      </c>
      <c r="BY178" t="s">
        <v>112</v>
      </c>
      <c r="BZ178">
        <v>0</v>
      </c>
      <c r="CA178">
        <v>0</v>
      </c>
      <c r="CB178">
        <v>1</v>
      </c>
      <c r="CC178">
        <v>0</v>
      </c>
      <c r="CF178">
        <v>0</v>
      </c>
      <c r="CG178" t="s">
        <v>112</v>
      </c>
      <c r="CH178">
        <v>0</v>
      </c>
      <c r="CI178">
        <v>0</v>
      </c>
      <c r="CJ178">
        <v>0</v>
      </c>
      <c r="CK178" t="s">
        <v>112</v>
      </c>
      <c r="CL178">
        <v>0.8</v>
      </c>
      <c r="CU178">
        <v>0</v>
      </c>
      <c r="CV178">
        <v>0</v>
      </c>
      <c r="CW178">
        <v>0</v>
      </c>
      <c r="CX178">
        <v>0</v>
      </c>
      <c r="CY178">
        <v>0</v>
      </c>
      <c r="CZ178" t="s">
        <v>112</v>
      </c>
      <c r="DA178">
        <v>0.8</v>
      </c>
      <c r="DC178">
        <v>0</v>
      </c>
      <c r="DD178">
        <v>0</v>
      </c>
      <c r="DE178">
        <v>-0.5</v>
      </c>
      <c r="DF178">
        <v>0</v>
      </c>
      <c r="DG178">
        <v>0</v>
      </c>
      <c r="DH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R178">
        <v>1</v>
      </c>
      <c r="DS178">
        <v>0</v>
      </c>
      <c r="DT178" t="s">
        <v>112</v>
      </c>
      <c r="DU178">
        <v>0</v>
      </c>
      <c r="DV178">
        <v>0</v>
      </c>
      <c r="DW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0.5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1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0.8</v>
      </c>
      <c r="FC178">
        <v>0</v>
      </c>
      <c r="FD178">
        <v>0</v>
      </c>
      <c r="FE178">
        <v>0</v>
      </c>
      <c r="FF178">
        <v>0.8</v>
      </c>
      <c r="FG178">
        <v>0</v>
      </c>
      <c r="FJ178">
        <v>0</v>
      </c>
      <c r="FL178">
        <v>0.5</v>
      </c>
      <c r="FM178">
        <v>0</v>
      </c>
      <c r="FN178">
        <v>0</v>
      </c>
      <c r="FO178">
        <v>1</v>
      </c>
      <c r="FP178">
        <v>0</v>
      </c>
      <c r="FR178">
        <v>-0.5</v>
      </c>
      <c r="FS178">
        <v>-1</v>
      </c>
      <c r="FT178">
        <v>0</v>
      </c>
      <c r="FU178">
        <v>0</v>
      </c>
      <c r="FV178">
        <v>0</v>
      </c>
      <c r="FW178">
        <v>0</v>
      </c>
      <c r="FZ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X178">
        <v>0.5</v>
      </c>
      <c r="GY178" t="s">
        <v>112</v>
      </c>
      <c r="GZ178">
        <v>0</v>
      </c>
      <c r="HA178">
        <v>0</v>
      </c>
      <c r="HB178">
        <v>0</v>
      </c>
      <c r="HC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M178">
        <v>0</v>
      </c>
      <c r="HN178">
        <v>1</v>
      </c>
      <c r="HO178">
        <v>0</v>
      </c>
      <c r="HP178">
        <v>0</v>
      </c>
      <c r="HQ178">
        <v>0</v>
      </c>
      <c r="HR178">
        <v>0</v>
      </c>
      <c r="HT178">
        <v>0</v>
      </c>
      <c r="HU178" t="s">
        <v>112</v>
      </c>
      <c r="HV178">
        <v>0</v>
      </c>
      <c r="HW178">
        <v>0</v>
      </c>
      <c r="HX178">
        <v>0</v>
      </c>
      <c r="HY178">
        <v>0</v>
      </c>
    </row>
    <row r="179" spans="1:233" x14ac:dyDescent="0.2">
      <c r="A179" t="s">
        <v>289</v>
      </c>
      <c r="C179">
        <v>-1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-0.5</v>
      </c>
      <c r="J179">
        <v>0</v>
      </c>
      <c r="K179">
        <v>0</v>
      </c>
      <c r="L179">
        <v>0</v>
      </c>
      <c r="M179">
        <v>-0.5</v>
      </c>
      <c r="N179">
        <v>0</v>
      </c>
      <c r="O179">
        <v>0</v>
      </c>
      <c r="R179">
        <v>0</v>
      </c>
      <c r="S179">
        <v>-0.5</v>
      </c>
      <c r="T179">
        <v>0.5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E179">
        <v>0</v>
      </c>
      <c r="AF179">
        <v>-0.5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S179">
        <v>-1</v>
      </c>
      <c r="AT179">
        <v>0</v>
      </c>
      <c r="AU179">
        <v>0</v>
      </c>
      <c r="AV179">
        <v>0</v>
      </c>
      <c r="AW179">
        <v>0</v>
      </c>
      <c r="AX179">
        <v>-0.5</v>
      </c>
      <c r="AY179">
        <v>0</v>
      </c>
      <c r="AZ179">
        <v>0</v>
      </c>
      <c r="BA179">
        <v>0</v>
      </c>
      <c r="BB179">
        <v>-0.5</v>
      </c>
      <c r="BE179">
        <v>0</v>
      </c>
      <c r="BF179">
        <v>0</v>
      </c>
      <c r="BG179">
        <v>0</v>
      </c>
      <c r="BH179">
        <v>0</v>
      </c>
      <c r="BI179">
        <v>-0.5</v>
      </c>
      <c r="BJ179">
        <v>0</v>
      </c>
      <c r="BK179">
        <v>0</v>
      </c>
      <c r="BL179">
        <v>-0.5</v>
      </c>
      <c r="BM179">
        <v>0</v>
      </c>
      <c r="BN179">
        <v>0</v>
      </c>
      <c r="BO179">
        <v>0</v>
      </c>
      <c r="BP179">
        <v>0</v>
      </c>
      <c r="BS179">
        <v>0</v>
      </c>
      <c r="BT179">
        <v>-0.5</v>
      </c>
      <c r="BU179">
        <v>0</v>
      </c>
      <c r="BV179">
        <v>0</v>
      </c>
      <c r="BW179">
        <v>0</v>
      </c>
      <c r="BX179">
        <v>-0.5</v>
      </c>
      <c r="BY179">
        <v>0</v>
      </c>
      <c r="BZ179">
        <v>0</v>
      </c>
      <c r="CA179">
        <v>0</v>
      </c>
      <c r="CB179">
        <v>-1</v>
      </c>
      <c r="CC179">
        <v>0</v>
      </c>
      <c r="CF179">
        <v>-0.5</v>
      </c>
      <c r="CG179">
        <v>0</v>
      </c>
      <c r="CH179">
        <v>0</v>
      </c>
      <c r="CI179">
        <v>0</v>
      </c>
      <c r="CJ179">
        <v>-0.5</v>
      </c>
      <c r="CK179">
        <v>-0.5</v>
      </c>
      <c r="CL179">
        <v>-1</v>
      </c>
      <c r="CU179">
        <v>-0.5</v>
      </c>
      <c r="CV179">
        <v>0</v>
      </c>
      <c r="CW179">
        <v>-0.5</v>
      </c>
      <c r="CX179">
        <v>-0.5</v>
      </c>
      <c r="CY179">
        <v>0</v>
      </c>
      <c r="CZ179">
        <v>-0.5</v>
      </c>
      <c r="DA179">
        <v>0.8</v>
      </c>
      <c r="DC179">
        <v>0</v>
      </c>
      <c r="DD179">
        <v>-0.5</v>
      </c>
      <c r="DE179">
        <v>-0.5</v>
      </c>
      <c r="DF179">
        <v>0</v>
      </c>
      <c r="DG179">
        <v>0</v>
      </c>
      <c r="DH179">
        <v>0</v>
      </c>
      <c r="DJ179">
        <v>-0.5</v>
      </c>
      <c r="DK179">
        <v>-0.5</v>
      </c>
      <c r="DL179">
        <v>-0.5</v>
      </c>
      <c r="DM179">
        <v>0</v>
      </c>
      <c r="DN179">
        <v>0</v>
      </c>
      <c r="DO179">
        <v>0</v>
      </c>
      <c r="DR179">
        <v>-0.5</v>
      </c>
      <c r="DS179">
        <v>0</v>
      </c>
      <c r="DT179">
        <v>0</v>
      </c>
      <c r="DU179">
        <v>0</v>
      </c>
      <c r="DV179">
        <v>0</v>
      </c>
      <c r="DW179">
        <v>0</v>
      </c>
      <c r="DY179">
        <v>0</v>
      </c>
      <c r="DZ179">
        <v>-0.5</v>
      </c>
      <c r="EA179">
        <v>0</v>
      </c>
      <c r="EB179" t="s">
        <v>112</v>
      </c>
      <c r="EC179">
        <v>0</v>
      </c>
      <c r="ED179">
        <v>0</v>
      </c>
      <c r="EG179">
        <v>0</v>
      </c>
      <c r="EH179">
        <v>0</v>
      </c>
      <c r="EI179">
        <v>-0.5</v>
      </c>
      <c r="EJ179">
        <v>0</v>
      </c>
      <c r="EK179">
        <v>0</v>
      </c>
      <c r="EL179">
        <v>0</v>
      </c>
      <c r="EN179">
        <v>0</v>
      </c>
      <c r="EO179">
        <v>0</v>
      </c>
      <c r="EP179">
        <v>0</v>
      </c>
      <c r="EQ179">
        <v>-0.5</v>
      </c>
      <c r="ER179">
        <v>0</v>
      </c>
      <c r="ES179">
        <v>0</v>
      </c>
      <c r="EV179">
        <v>-1</v>
      </c>
      <c r="EW179">
        <v>0</v>
      </c>
      <c r="EX179">
        <v>-0.5</v>
      </c>
      <c r="EY179">
        <v>0</v>
      </c>
      <c r="EZ179">
        <v>0</v>
      </c>
      <c r="FA179">
        <v>0</v>
      </c>
      <c r="FB179">
        <v>-1</v>
      </c>
      <c r="FC179">
        <v>-0.5</v>
      </c>
      <c r="FD179">
        <v>-0.5</v>
      </c>
      <c r="FE179">
        <v>-0.5</v>
      </c>
      <c r="FF179">
        <v>1</v>
      </c>
      <c r="FG179">
        <v>0</v>
      </c>
      <c r="FJ179">
        <v>0</v>
      </c>
      <c r="FL179">
        <v>0</v>
      </c>
      <c r="FM179">
        <v>0</v>
      </c>
      <c r="FN179">
        <v>-0.5</v>
      </c>
      <c r="FO179">
        <v>0</v>
      </c>
      <c r="FP179">
        <v>0</v>
      </c>
      <c r="FR179">
        <v>0</v>
      </c>
      <c r="FS179">
        <v>-0.5</v>
      </c>
      <c r="FT179">
        <v>-0.5</v>
      </c>
      <c r="FU179">
        <v>-0.5</v>
      </c>
      <c r="FV179">
        <v>-0.5</v>
      </c>
      <c r="FW179">
        <v>0</v>
      </c>
      <c r="FZ179">
        <v>0</v>
      </c>
      <c r="GB179">
        <v>-0.5</v>
      </c>
      <c r="GC179">
        <v>-0.5</v>
      </c>
      <c r="GD179">
        <v>0</v>
      </c>
      <c r="GE179">
        <v>-0.5</v>
      </c>
      <c r="GF179">
        <v>0</v>
      </c>
      <c r="GG179">
        <v>-0.5</v>
      </c>
      <c r="GI179">
        <v>0</v>
      </c>
      <c r="GJ179">
        <v>0</v>
      </c>
      <c r="GK179">
        <v>0</v>
      </c>
      <c r="GL179">
        <v>0.5</v>
      </c>
      <c r="GM179" t="s">
        <v>112</v>
      </c>
      <c r="GN179">
        <v>0</v>
      </c>
      <c r="GQ179">
        <v>-0.5</v>
      </c>
      <c r="GR179">
        <v>0</v>
      </c>
      <c r="GS179">
        <v>0</v>
      </c>
      <c r="GT179">
        <v>-0.5</v>
      </c>
      <c r="GU179">
        <v>0</v>
      </c>
      <c r="GV179">
        <v>0</v>
      </c>
      <c r="GX179">
        <v>0</v>
      </c>
      <c r="GY179">
        <v>0</v>
      </c>
      <c r="GZ179">
        <v>-0.5</v>
      </c>
      <c r="HA179">
        <v>0</v>
      </c>
      <c r="HB179">
        <v>0</v>
      </c>
      <c r="HC179">
        <v>-0.5</v>
      </c>
      <c r="HE179">
        <v>0</v>
      </c>
      <c r="HF179">
        <v>-0.5</v>
      </c>
      <c r="HG179">
        <v>0</v>
      </c>
      <c r="HH179">
        <v>0</v>
      </c>
      <c r="HI179">
        <v>-0.5</v>
      </c>
      <c r="HJ179">
        <v>-0.5</v>
      </c>
      <c r="HM179">
        <v>0</v>
      </c>
      <c r="HN179">
        <v>0</v>
      </c>
      <c r="HO179">
        <v>-0.5</v>
      </c>
      <c r="HP179">
        <v>0</v>
      </c>
      <c r="HQ179">
        <v>0</v>
      </c>
      <c r="HR179">
        <v>-0.5</v>
      </c>
      <c r="HT179">
        <v>0</v>
      </c>
      <c r="HU179">
        <v>-0.5</v>
      </c>
      <c r="HV179">
        <v>0</v>
      </c>
      <c r="HW179">
        <v>0</v>
      </c>
      <c r="HX179">
        <v>0</v>
      </c>
      <c r="HY179">
        <v>0</v>
      </c>
    </row>
    <row r="180" spans="1:233" x14ac:dyDescent="0.2">
      <c r="A180" t="s">
        <v>290</v>
      </c>
      <c r="C180">
        <v>0.8</v>
      </c>
      <c r="D180">
        <v>0.8</v>
      </c>
      <c r="E180" t="s">
        <v>112</v>
      </c>
      <c r="F180">
        <v>0.8</v>
      </c>
      <c r="G180">
        <v>0</v>
      </c>
      <c r="H180">
        <v>0.8</v>
      </c>
      <c r="I180">
        <v>0.8</v>
      </c>
      <c r="J180">
        <v>0.8</v>
      </c>
      <c r="K180">
        <v>0.8</v>
      </c>
      <c r="L180">
        <v>0.8</v>
      </c>
      <c r="M180">
        <v>0.8</v>
      </c>
      <c r="N180">
        <v>0.8</v>
      </c>
      <c r="O180">
        <v>0.8</v>
      </c>
      <c r="R180">
        <v>0.8</v>
      </c>
      <c r="S180">
        <v>0.8</v>
      </c>
      <c r="T180">
        <v>0.8</v>
      </c>
      <c r="U180">
        <v>0.8</v>
      </c>
      <c r="V180">
        <v>0.8</v>
      </c>
      <c r="W180">
        <v>0.8</v>
      </c>
      <c r="X180">
        <v>0.8</v>
      </c>
      <c r="Y180">
        <v>0.8</v>
      </c>
      <c r="Z180">
        <v>0.8</v>
      </c>
      <c r="AA180">
        <v>0.8</v>
      </c>
      <c r="AB180">
        <v>0.8</v>
      </c>
      <c r="AE180">
        <v>0.8</v>
      </c>
      <c r="AF180">
        <v>0.8</v>
      </c>
      <c r="AG180">
        <v>0.8</v>
      </c>
      <c r="AH180">
        <v>0.8</v>
      </c>
      <c r="AI180">
        <v>0.8</v>
      </c>
      <c r="AJ180">
        <v>0.8</v>
      </c>
      <c r="AK180">
        <v>0.8</v>
      </c>
      <c r="AL180">
        <v>0.8</v>
      </c>
      <c r="AM180">
        <v>0.8</v>
      </c>
      <c r="AN180">
        <v>0.8</v>
      </c>
      <c r="AO180">
        <v>0.8</v>
      </c>
      <c r="AP180">
        <v>0.8</v>
      </c>
      <c r="AS180">
        <v>0.8</v>
      </c>
      <c r="AT180">
        <v>0.8</v>
      </c>
      <c r="AU180">
        <v>0.8</v>
      </c>
      <c r="AV180">
        <v>0.8</v>
      </c>
      <c r="AW180">
        <v>0.8</v>
      </c>
      <c r="AX180">
        <v>0.8</v>
      </c>
      <c r="AY180">
        <v>0.8</v>
      </c>
      <c r="AZ180">
        <v>0.8</v>
      </c>
      <c r="BA180">
        <v>0.8</v>
      </c>
      <c r="BB180">
        <v>0</v>
      </c>
      <c r="BE180">
        <v>0.8</v>
      </c>
      <c r="BF180">
        <v>0.8</v>
      </c>
      <c r="BG180">
        <v>0.8</v>
      </c>
      <c r="BH180">
        <v>0.8</v>
      </c>
      <c r="BI180">
        <v>0.8</v>
      </c>
      <c r="BJ180">
        <v>0.8</v>
      </c>
      <c r="BK180">
        <v>0.8</v>
      </c>
      <c r="BL180">
        <v>0.8</v>
      </c>
      <c r="BM180" t="s">
        <v>112</v>
      </c>
      <c r="BN180">
        <v>0.8</v>
      </c>
      <c r="BO180">
        <v>0.8</v>
      </c>
      <c r="BP180">
        <v>0.8</v>
      </c>
      <c r="BS180">
        <v>0</v>
      </c>
      <c r="BT180">
        <v>0.8</v>
      </c>
      <c r="BU180">
        <v>0.8</v>
      </c>
      <c r="BV180">
        <v>0.8</v>
      </c>
      <c r="BW180">
        <v>0.8</v>
      </c>
      <c r="BX180">
        <v>0.8</v>
      </c>
      <c r="BY180">
        <v>0.8</v>
      </c>
      <c r="BZ180">
        <v>0.8</v>
      </c>
      <c r="CA180">
        <v>0.8</v>
      </c>
      <c r="CB180">
        <v>0.8</v>
      </c>
      <c r="CC180">
        <v>0.8</v>
      </c>
      <c r="CF180">
        <v>0.8</v>
      </c>
      <c r="CG180">
        <v>0.8</v>
      </c>
      <c r="CH180">
        <v>0.8</v>
      </c>
      <c r="CI180">
        <v>0.8</v>
      </c>
      <c r="CJ180">
        <v>0.8</v>
      </c>
      <c r="CK180">
        <v>0.8</v>
      </c>
      <c r="CL180">
        <v>0.8</v>
      </c>
      <c r="CU180">
        <v>0.8</v>
      </c>
      <c r="CV180">
        <v>0.8</v>
      </c>
      <c r="CW180">
        <v>0.8</v>
      </c>
      <c r="CX180">
        <v>0.8</v>
      </c>
      <c r="CY180">
        <v>0.8</v>
      </c>
      <c r="CZ180">
        <v>0.8</v>
      </c>
      <c r="DA180">
        <v>0.8</v>
      </c>
      <c r="DC180">
        <v>0.8</v>
      </c>
      <c r="DD180">
        <v>0.8</v>
      </c>
      <c r="DE180">
        <v>0.8</v>
      </c>
      <c r="DF180">
        <v>0.8</v>
      </c>
      <c r="DG180" t="s">
        <v>112</v>
      </c>
      <c r="DH180">
        <v>0.8</v>
      </c>
      <c r="DJ180">
        <v>0.8</v>
      </c>
      <c r="DK180">
        <v>0.8</v>
      </c>
      <c r="DL180">
        <v>0.8</v>
      </c>
      <c r="DM180">
        <v>0.8</v>
      </c>
      <c r="DN180">
        <v>0.8</v>
      </c>
      <c r="DO180">
        <v>0.8</v>
      </c>
      <c r="DR180">
        <v>0.8</v>
      </c>
      <c r="DS180">
        <v>0.8</v>
      </c>
      <c r="DT180">
        <v>0.8</v>
      </c>
      <c r="DU180">
        <v>0.8</v>
      </c>
      <c r="DV180">
        <v>0.8</v>
      </c>
      <c r="DW180">
        <v>0.8</v>
      </c>
      <c r="DY180">
        <v>0.8</v>
      </c>
      <c r="DZ180">
        <v>0.8</v>
      </c>
      <c r="EA180">
        <v>0.8</v>
      </c>
      <c r="EB180">
        <v>0.8</v>
      </c>
      <c r="EC180" t="s">
        <v>112</v>
      </c>
      <c r="ED180">
        <v>0.8</v>
      </c>
      <c r="EG180">
        <v>0.8</v>
      </c>
      <c r="EH180">
        <v>0.8</v>
      </c>
      <c r="EI180" t="s">
        <v>112</v>
      </c>
      <c r="EJ180">
        <v>0.8</v>
      </c>
      <c r="EK180">
        <v>0.8</v>
      </c>
      <c r="EL180">
        <v>0.8</v>
      </c>
      <c r="EN180" t="s">
        <v>112</v>
      </c>
      <c r="EO180">
        <v>0</v>
      </c>
      <c r="EP180">
        <v>0.8</v>
      </c>
      <c r="EQ180">
        <v>0</v>
      </c>
      <c r="ER180" t="s">
        <v>112</v>
      </c>
      <c r="ES180" t="s">
        <v>112</v>
      </c>
      <c r="EV180">
        <v>0</v>
      </c>
      <c r="EW180">
        <v>0.8</v>
      </c>
      <c r="EX180">
        <v>0.8</v>
      </c>
      <c r="EY180">
        <v>0.8</v>
      </c>
      <c r="EZ180">
        <v>0.8</v>
      </c>
      <c r="FA180">
        <v>0.8</v>
      </c>
      <c r="FB180">
        <v>0.8</v>
      </c>
      <c r="FC180">
        <v>0.8</v>
      </c>
      <c r="FD180">
        <v>0.8</v>
      </c>
      <c r="FE180">
        <v>0.8</v>
      </c>
      <c r="FF180">
        <v>0</v>
      </c>
      <c r="FG180">
        <v>0.8</v>
      </c>
      <c r="FJ180">
        <v>0.8</v>
      </c>
      <c r="FL180">
        <v>0.8</v>
      </c>
      <c r="FM180">
        <v>0.8</v>
      </c>
      <c r="FN180">
        <v>0.8</v>
      </c>
      <c r="FO180">
        <v>0.8</v>
      </c>
      <c r="FP180">
        <v>0.8</v>
      </c>
      <c r="FR180">
        <v>0.8</v>
      </c>
      <c r="FS180">
        <v>0.8</v>
      </c>
      <c r="FT180">
        <v>0.8</v>
      </c>
      <c r="FU180">
        <v>0.8</v>
      </c>
      <c r="FV180">
        <v>0.8</v>
      </c>
      <c r="FW180">
        <v>0.8</v>
      </c>
      <c r="FZ180">
        <v>0.8</v>
      </c>
      <c r="GB180">
        <v>0.8</v>
      </c>
      <c r="GC180">
        <v>0.8</v>
      </c>
      <c r="GD180">
        <v>0.8</v>
      </c>
      <c r="GE180" t="s">
        <v>112</v>
      </c>
      <c r="GF180">
        <v>0.8</v>
      </c>
      <c r="GG180">
        <v>0.8</v>
      </c>
      <c r="GI180">
        <v>0.8</v>
      </c>
      <c r="GJ180">
        <v>0.8</v>
      </c>
      <c r="GK180">
        <v>0.8</v>
      </c>
      <c r="GL180">
        <v>0.8</v>
      </c>
      <c r="GM180">
        <v>0.8</v>
      </c>
      <c r="GN180">
        <v>0.8</v>
      </c>
      <c r="GQ180">
        <v>0.8</v>
      </c>
      <c r="GR180">
        <v>0.8</v>
      </c>
      <c r="GS180">
        <v>0.8</v>
      </c>
      <c r="GT180">
        <v>0.8</v>
      </c>
      <c r="GU180">
        <v>0.8</v>
      </c>
      <c r="GV180">
        <v>0.8</v>
      </c>
      <c r="GX180">
        <v>0.8</v>
      </c>
      <c r="GY180">
        <v>0.8</v>
      </c>
      <c r="GZ180">
        <v>0.8</v>
      </c>
      <c r="HA180">
        <v>0.8</v>
      </c>
      <c r="HB180">
        <v>0.8</v>
      </c>
      <c r="HC180">
        <v>0.8</v>
      </c>
      <c r="HE180">
        <v>0.8</v>
      </c>
      <c r="HF180">
        <v>0.8</v>
      </c>
      <c r="HG180">
        <v>0.8</v>
      </c>
      <c r="HH180">
        <v>0.8</v>
      </c>
      <c r="HI180">
        <v>0.8</v>
      </c>
      <c r="HJ180" t="s">
        <v>112</v>
      </c>
      <c r="HM180">
        <v>0.8</v>
      </c>
      <c r="HN180">
        <v>-0.5</v>
      </c>
      <c r="HO180">
        <v>0.8</v>
      </c>
      <c r="HP180">
        <v>0.8</v>
      </c>
      <c r="HQ180">
        <v>0.8</v>
      </c>
      <c r="HR180">
        <v>0.8</v>
      </c>
      <c r="HT180">
        <v>0.8</v>
      </c>
      <c r="HU180">
        <v>0.8</v>
      </c>
      <c r="HV180">
        <v>0.8</v>
      </c>
      <c r="HW180">
        <v>0.8</v>
      </c>
      <c r="HX180">
        <v>0.8</v>
      </c>
      <c r="HY180">
        <v>0.8</v>
      </c>
    </row>
    <row r="181" spans="1:233" x14ac:dyDescent="0.2">
      <c r="A181" t="s">
        <v>291</v>
      </c>
      <c r="C181">
        <v>0</v>
      </c>
      <c r="D181">
        <v>0</v>
      </c>
      <c r="E181">
        <v>0</v>
      </c>
      <c r="F181">
        <v>0</v>
      </c>
      <c r="G181" t="s">
        <v>112</v>
      </c>
      <c r="H181">
        <v>0</v>
      </c>
      <c r="I181">
        <v>0</v>
      </c>
      <c r="J181" t="s">
        <v>112</v>
      </c>
      <c r="K181">
        <v>0</v>
      </c>
      <c r="L181">
        <v>0</v>
      </c>
      <c r="M181">
        <v>0</v>
      </c>
      <c r="N181">
        <v>0</v>
      </c>
      <c r="O181">
        <v>0</v>
      </c>
      <c r="R181" t="s">
        <v>112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E181">
        <v>0</v>
      </c>
      <c r="AF181">
        <v>0</v>
      </c>
      <c r="AG181">
        <v>0</v>
      </c>
      <c r="AH181" t="s">
        <v>112</v>
      </c>
      <c r="AI181">
        <v>0</v>
      </c>
      <c r="AJ181">
        <v>0</v>
      </c>
      <c r="AK181">
        <v>0</v>
      </c>
      <c r="AL181">
        <v>0.5</v>
      </c>
      <c r="AM181">
        <v>0</v>
      </c>
      <c r="AN181">
        <v>0</v>
      </c>
      <c r="AO181">
        <v>0</v>
      </c>
      <c r="AP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t="s">
        <v>112</v>
      </c>
      <c r="AY181">
        <v>0</v>
      </c>
      <c r="AZ181" t="s">
        <v>112</v>
      </c>
      <c r="BA181">
        <v>0</v>
      </c>
      <c r="BB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F181">
        <v>0</v>
      </c>
      <c r="CG181">
        <v>0</v>
      </c>
      <c r="CH181">
        <v>0</v>
      </c>
      <c r="CI181">
        <v>0</v>
      </c>
      <c r="CJ181" t="s">
        <v>112</v>
      </c>
      <c r="CK181" t="s">
        <v>112</v>
      </c>
      <c r="CL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0.8</v>
      </c>
      <c r="DC181">
        <v>0</v>
      </c>
      <c r="DD181">
        <v>0</v>
      </c>
      <c r="DE181">
        <v>0</v>
      </c>
      <c r="DF181">
        <v>0</v>
      </c>
      <c r="DG181" t="s">
        <v>112</v>
      </c>
      <c r="DH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G181">
        <v>0</v>
      </c>
      <c r="EH181">
        <v>0</v>
      </c>
      <c r="EI181">
        <v>0</v>
      </c>
      <c r="EJ181">
        <v>0</v>
      </c>
      <c r="EK181" t="s">
        <v>112</v>
      </c>
      <c r="EL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0.5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J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Z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I181">
        <v>0</v>
      </c>
      <c r="GJ181">
        <v>0</v>
      </c>
      <c r="GK181">
        <v>0</v>
      </c>
      <c r="GL181">
        <v>0</v>
      </c>
      <c r="GM181" t="s">
        <v>112</v>
      </c>
      <c r="GN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M181">
        <v>0</v>
      </c>
      <c r="HN181" t="s">
        <v>112</v>
      </c>
      <c r="HO181">
        <v>0</v>
      </c>
      <c r="HP181">
        <v>0</v>
      </c>
      <c r="HQ181">
        <v>0</v>
      </c>
      <c r="HR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</row>
    <row r="182" spans="1:233" x14ac:dyDescent="0.2">
      <c r="A182" t="s">
        <v>292</v>
      </c>
      <c r="C182" t="s">
        <v>112</v>
      </c>
      <c r="D182" t="s">
        <v>112</v>
      </c>
      <c r="E182" t="s">
        <v>112</v>
      </c>
      <c r="F182">
        <v>0</v>
      </c>
      <c r="G182" t="s">
        <v>112</v>
      </c>
      <c r="H182" t="s">
        <v>112</v>
      </c>
      <c r="I182" t="s">
        <v>112</v>
      </c>
      <c r="J182" t="s">
        <v>112</v>
      </c>
      <c r="K182" t="s">
        <v>112</v>
      </c>
      <c r="L182" t="s">
        <v>112</v>
      </c>
      <c r="M182">
        <v>0</v>
      </c>
      <c r="N182" t="s">
        <v>112</v>
      </c>
      <c r="O182" t="s">
        <v>112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 t="s">
        <v>112</v>
      </c>
      <c r="AK182">
        <v>0</v>
      </c>
      <c r="AL182" t="s">
        <v>112</v>
      </c>
      <c r="AM182">
        <v>0</v>
      </c>
      <c r="AN182">
        <v>0</v>
      </c>
      <c r="AO182">
        <v>0</v>
      </c>
      <c r="AP182" t="s">
        <v>112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E182">
        <v>0</v>
      </c>
      <c r="BF182">
        <v>0</v>
      </c>
      <c r="BG182">
        <v>0</v>
      </c>
      <c r="BH182" t="s">
        <v>112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-0.5</v>
      </c>
      <c r="CC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0.8</v>
      </c>
      <c r="DA182">
        <v>0.8</v>
      </c>
      <c r="DC182">
        <v>-0.5</v>
      </c>
      <c r="DD182" t="s">
        <v>112</v>
      </c>
      <c r="DE182">
        <v>0</v>
      </c>
      <c r="DF182">
        <v>0</v>
      </c>
      <c r="DG182" t="s">
        <v>112</v>
      </c>
      <c r="DH182">
        <v>0</v>
      </c>
      <c r="DJ182">
        <v>-0.5</v>
      </c>
      <c r="DK182">
        <v>0</v>
      </c>
      <c r="DL182">
        <v>0</v>
      </c>
      <c r="DM182">
        <v>0</v>
      </c>
      <c r="DN182">
        <v>0</v>
      </c>
      <c r="DO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N182" t="s">
        <v>112</v>
      </c>
      <c r="EO182" t="s">
        <v>112</v>
      </c>
      <c r="EP182">
        <v>0</v>
      </c>
      <c r="EQ182" t="s">
        <v>112</v>
      </c>
      <c r="ER182" t="s">
        <v>112</v>
      </c>
      <c r="ES182" t="s">
        <v>112</v>
      </c>
      <c r="EV182">
        <v>0</v>
      </c>
      <c r="EW182">
        <v>0</v>
      </c>
      <c r="EX182">
        <v>0.8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J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Z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Q182">
        <v>0</v>
      </c>
      <c r="GR182" t="s">
        <v>112</v>
      </c>
      <c r="GS182">
        <v>0</v>
      </c>
      <c r="GT182">
        <v>0</v>
      </c>
      <c r="GU182">
        <v>0</v>
      </c>
      <c r="GV182">
        <v>0</v>
      </c>
      <c r="GX182">
        <v>0</v>
      </c>
      <c r="GY182" t="s">
        <v>112</v>
      </c>
      <c r="GZ182">
        <v>0</v>
      </c>
      <c r="HA182">
        <v>0</v>
      </c>
      <c r="HB182">
        <v>0</v>
      </c>
      <c r="HC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0.8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</row>
    <row r="183" spans="1:233" x14ac:dyDescent="0.2">
      <c r="A183" t="s">
        <v>293</v>
      </c>
      <c r="C183">
        <v>-1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R183">
        <v>0</v>
      </c>
      <c r="S183">
        <v>0</v>
      </c>
      <c r="T183" t="s">
        <v>112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112</v>
      </c>
      <c r="AZ183">
        <v>0</v>
      </c>
      <c r="BA183">
        <v>0</v>
      </c>
      <c r="BB183">
        <v>1</v>
      </c>
      <c r="BE183">
        <v>0</v>
      </c>
      <c r="BF183">
        <v>0</v>
      </c>
      <c r="BG183">
        <v>0</v>
      </c>
      <c r="BH183">
        <v>0</v>
      </c>
      <c r="BI183">
        <v>0.5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0.5</v>
      </c>
      <c r="CL183">
        <v>0</v>
      </c>
      <c r="CU183" t="s">
        <v>112</v>
      </c>
      <c r="CV183">
        <v>0</v>
      </c>
      <c r="CW183">
        <v>0.5</v>
      </c>
      <c r="CX183">
        <v>0</v>
      </c>
      <c r="CY183">
        <v>0</v>
      </c>
      <c r="CZ183">
        <v>0</v>
      </c>
      <c r="DA183">
        <v>0.8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J183">
        <v>0</v>
      </c>
      <c r="DK183">
        <v>0</v>
      </c>
      <c r="DL183">
        <v>0</v>
      </c>
      <c r="DM183">
        <v>0</v>
      </c>
      <c r="DN183">
        <v>0.5</v>
      </c>
      <c r="DO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Y183">
        <v>0</v>
      </c>
      <c r="DZ183">
        <v>0</v>
      </c>
      <c r="EA183">
        <v>0</v>
      </c>
      <c r="EB183" t="s">
        <v>112</v>
      </c>
      <c r="EC183">
        <v>0</v>
      </c>
      <c r="ED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 t="s">
        <v>112</v>
      </c>
      <c r="EN183">
        <v>0</v>
      </c>
      <c r="EO183">
        <v>0</v>
      </c>
      <c r="EP183">
        <v>0.5</v>
      </c>
      <c r="EQ183">
        <v>0.5</v>
      </c>
      <c r="ER183">
        <v>0</v>
      </c>
      <c r="ES183">
        <v>0</v>
      </c>
      <c r="EV183">
        <v>-1</v>
      </c>
      <c r="EW183">
        <v>0</v>
      </c>
      <c r="EX183">
        <v>0.5</v>
      </c>
      <c r="EY183">
        <v>0</v>
      </c>
      <c r="EZ183">
        <v>0</v>
      </c>
      <c r="FA183">
        <v>0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J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R183">
        <v>0</v>
      </c>
      <c r="FS183">
        <v>0</v>
      </c>
      <c r="FT183">
        <v>0</v>
      </c>
      <c r="FU183">
        <v>0.5</v>
      </c>
      <c r="FV183">
        <v>0.8</v>
      </c>
      <c r="FW183">
        <v>0</v>
      </c>
      <c r="FZ183">
        <v>0</v>
      </c>
      <c r="GB183">
        <v>0</v>
      </c>
      <c r="GC183">
        <v>0.8</v>
      </c>
      <c r="GD183">
        <v>0</v>
      </c>
      <c r="GE183">
        <v>0</v>
      </c>
      <c r="GF183">
        <v>0</v>
      </c>
      <c r="GG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Q183">
        <v>0</v>
      </c>
      <c r="GR183">
        <v>0</v>
      </c>
      <c r="GS183">
        <v>0</v>
      </c>
      <c r="GT183">
        <v>0.5</v>
      </c>
      <c r="GU183">
        <v>-1</v>
      </c>
      <c r="GV183">
        <v>0</v>
      </c>
      <c r="GX183">
        <v>1</v>
      </c>
      <c r="GY183">
        <v>0</v>
      </c>
      <c r="GZ183">
        <v>-1</v>
      </c>
      <c r="HA183">
        <v>0</v>
      </c>
      <c r="HB183" t="s">
        <v>112</v>
      </c>
      <c r="HC183">
        <v>0</v>
      </c>
      <c r="HE183">
        <v>0</v>
      </c>
      <c r="HF183">
        <v>0.5</v>
      </c>
      <c r="HG183">
        <v>0</v>
      </c>
      <c r="HH183">
        <v>0</v>
      </c>
      <c r="HI183">
        <v>0</v>
      </c>
      <c r="HJ183">
        <v>0.8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</row>
    <row r="184" spans="1:233" x14ac:dyDescent="0.2">
      <c r="A184" t="s">
        <v>294</v>
      </c>
      <c r="C184">
        <v>-1</v>
      </c>
      <c r="D184">
        <v>-1</v>
      </c>
      <c r="E184">
        <v>0.8</v>
      </c>
      <c r="F184">
        <v>0.5</v>
      </c>
      <c r="G184">
        <v>0.8</v>
      </c>
      <c r="H184">
        <v>0.8</v>
      </c>
      <c r="I184">
        <v>-1</v>
      </c>
      <c r="J184" t="s">
        <v>112</v>
      </c>
      <c r="K184">
        <v>0.8</v>
      </c>
      <c r="L184">
        <v>0.8</v>
      </c>
      <c r="M184">
        <v>-1</v>
      </c>
      <c r="N184">
        <v>-1</v>
      </c>
      <c r="O184">
        <v>0.8</v>
      </c>
      <c r="R184">
        <v>-1</v>
      </c>
      <c r="S184">
        <v>0.8</v>
      </c>
      <c r="T184">
        <v>0.8</v>
      </c>
      <c r="U184">
        <v>0</v>
      </c>
      <c r="V184">
        <v>-1</v>
      </c>
      <c r="W184">
        <v>0.8</v>
      </c>
      <c r="X184">
        <v>0</v>
      </c>
      <c r="Y184">
        <v>-1</v>
      </c>
      <c r="Z184">
        <v>0</v>
      </c>
      <c r="AA184">
        <v>-1</v>
      </c>
      <c r="AB184">
        <v>-1</v>
      </c>
      <c r="AE184">
        <v>-1</v>
      </c>
      <c r="AF184">
        <v>0.8</v>
      </c>
      <c r="AG184">
        <v>0.8</v>
      </c>
      <c r="AH184">
        <v>0.8</v>
      </c>
      <c r="AI184">
        <v>-1</v>
      </c>
      <c r="AJ184">
        <v>-1</v>
      </c>
      <c r="AK184">
        <v>0.8</v>
      </c>
      <c r="AL184">
        <v>-1</v>
      </c>
      <c r="AM184">
        <v>0.8</v>
      </c>
      <c r="AN184">
        <v>-1</v>
      </c>
      <c r="AO184">
        <v>0</v>
      </c>
      <c r="AP184">
        <v>0.8</v>
      </c>
      <c r="AS184" t="s">
        <v>112</v>
      </c>
      <c r="AT184">
        <v>0.8</v>
      </c>
      <c r="AU184">
        <v>0</v>
      </c>
      <c r="AV184">
        <v>-1</v>
      </c>
      <c r="AW184">
        <v>-1</v>
      </c>
      <c r="AX184">
        <v>0.8</v>
      </c>
      <c r="AY184">
        <v>-1</v>
      </c>
      <c r="AZ184">
        <v>0.8</v>
      </c>
      <c r="BA184">
        <v>-1</v>
      </c>
      <c r="BB184">
        <v>-1</v>
      </c>
      <c r="BE184">
        <v>-1</v>
      </c>
      <c r="BF184">
        <v>0.8</v>
      </c>
      <c r="BG184">
        <v>-1</v>
      </c>
      <c r="BH184">
        <v>0.5</v>
      </c>
      <c r="BI184">
        <v>0.8</v>
      </c>
      <c r="BJ184">
        <v>-1</v>
      </c>
      <c r="BK184">
        <v>-1</v>
      </c>
      <c r="BL184">
        <v>-1</v>
      </c>
      <c r="BM184">
        <v>0.8</v>
      </c>
      <c r="BN184" t="s">
        <v>112</v>
      </c>
      <c r="BO184">
        <v>0.8</v>
      </c>
      <c r="BP184">
        <v>0.8</v>
      </c>
      <c r="BS184">
        <v>0.8</v>
      </c>
      <c r="BT184">
        <v>0.8</v>
      </c>
      <c r="BU184">
        <v>0.8</v>
      </c>
      <c r="BV184">
        <v>0.8</v>
      </c>
      <c r="BW184">
        <v>-1</v>
      </c>
      <c r="BX184">
        <v>0.8</v>
      </c>
      <c r="BY184">
        <v>-1</v>
      </c>
      <c r="BZ184">
        <v>-1</v>
      </c>
      <c r="CA184">
        <v>-1</v>
      </c>
      <c r="CB184">
        <v>-1</v>
      </c>
      <c r="CC184">
        <v>0</v>
      </c>
      <c r="CF184">
        <v>-1</v>
      </c>
      <c r="CG184">
        <v>-1</v>
      </c>
      <c r="CH184">
        <v>-1</v>
      </c>
      <c r="CI184">
        <v>-1</v>
      </c>
      <c r="CJ184">
        <v>0</v>
      </c>
      <c r="CK184">
        <v>0.8</v>
      </c>
      <c r="CL184">
        <v>-1</v>
      </c>
      <c r="CU184">
        <v>-1</v>
      </c>
      <c r="CV184">
        <v>-1</v>
      </c>
      <c r="CW184">
        <v>0</v>
      </c>
      <c r="CX184">
        <v>-1</v>
      </c>
      <c r="CY184">
        <v>0.8</v>
      </c>
      <c r="CZ184">
        <v>-1</v>
      </c>
      <c r="DA184">
        <v>0.8</v>
      </c>
      <c r="DC184">
        <v>0</v>
      </c>
      <c r="DD184">
        <v>-1</v>
      </c>
      <c r="DE184" t="s">
        <v>112</v>
      </c>
      <c r="DF184">
        <v>0</v>
      </c>
      <c r="DG184" t="s">
        <v>112</v>
      </c>
      <c r="DH184">
        <v>-1</v>
      </c>
      <c r="DJ184">
        <v>-1</v>
      </c>
      <c r="DK184">
        <v>-1</v>
      </c>
      <c r="DL184">
        <v>-1</v>
      </c>
      <c r="DM184">
        <v>-1</v>
      </c>
      <c r="DN184">
        <v>0</v>
      </c>
      <c r="DO184">
        <v>-1</v>
      </c>
      <c r="DR184">
        <v>0</v>
      </c>
      <c r="DS184">
        <v>-1</v>
      </c>
      <c r="DT184">
        <v>-1</v>
      </c>
      <c r="DU184">
        <v>-1</v>
      </c>
      <c r="DV184">
        <v>0.8</v>
      </c>
      <c r="DW184">
        <v>0</v>
      </c>
      <c r="DY184">
        <v>-1</v>
      </c>
      <c r="DZ184">
        <v>-1</v>
      </c>
      <c r="EA184">
        <v>-1</v>
      </c>
      <c r="EB184">
        <v>-1</v>
      </c>
      <c r="EC184">
        <v>0</v>
      </c>
      <c r="ED184">
        <v>0</v>
      </c>
      <c r="EG184">
        <v>-1</v>
      </c>
      <c r="EH184" t="s">
        <v>112</v>
      </c>
      <c r="EI184" t="s">
        <v>112</v>
      </c>
      <c r="EJ184" t="s">
        <v>112</v>
      </c>
      <c r="EK184" t="s">
        <v>112</v>
      </c>
      <c r="EL184">
        <v>0</v>
      </c>
      <c r="EN184" t="s">
        <v>112</v>
      </c>
      <c r="EO184" t="s">
        <v>112</v>
      </c>
      <c r="EP184">
        <v>-1</v>
      </c>
      <c r="EQ184">
        <v>0.5</v>
      </c>
      <c r="ER184" t="s">
        <v>112</v>
      </c>
      <c r="ES184">
        <v>-1</v>
      </c>
      <c r="EV184">
        <v>-1</v>
      </c>
      <c r="EW184">
        <v>-1</v>
      </c>
      <c r="EX184">
        <v>0</v>
      </c>
      <c r="EY184">
        <v>0</v>
      </c>
      <c r="EZ184">
        <v>-1</v>
      </c>
      <c r="FA184">
        <v>0.5</v>
      </c>
      <c r="FB184">
        <v>-1</v>
      </c>
      <c r="FC184">
        <v>-1</v>
      </c>
      <c r="FD184">
        <v>-1</v>
      </c>
      <c r="FE184">
        <v>0</v>
      </c>
      <c r="FF184">
        <v>0.8</v>
      </c>
      <c r="FG184">
        <v>-1</v>
      </c>
      <c r="FJ184">
        <v>-1</v>
      </c>
      <c r="FL184">
        <v>-1</v>
      </c>
      <c r="FM184">
        <v>-1</v>
      </c>
      <c r="FN184">
        <v>-1</v>
      </c>
      <c r="FO184">
        <v>0.8</v>
      </c>
      <c r="FP184">
        <v>0</v>
      </c>
      <c r="FR184">
        <v>0</v>
      </c>
      <c r="FS184">
        <v>-1</v>
      </c>
      <c r="FT184">
        <v>-1</v>
      </c>
      <c r="FU184">
        <v>0</v>
      </c>
      <c r="FV184">
        <v>-1</v>
      </c>
      <c r="FW184">
        <v>-1</v>
      </c>
      <c r="FZ184">
        <v>-1</v>
      </c>
      <c r="GB184">
        <v>-1</v>
      </c>
      <c r="GC184">
        <v>-1</v>
      </c>
      <c r="GD184">
        <v>-1</v>
      </c>
      <c r="GE184">
        <v>-1</v>
      </c>
      <c r="GF184">
        <v>-1</v>
      </c>
      <c r="GG184">
        <v>-1</v>
      </c>
      <c r="GI184">
        <v>-1</v>
      </c>
      <c r="GJ184">
        <v>-1</v>
      </c>
      <c r="GK184">
        <v>-1</v>
      </c>
      <c r="GL184">
        <v>-1</v>
      </c>
      <c r="GM184">
        <v>0</v>
      </c>
      <c r="GN184">
        <v>-1</v>
      </c>
      <c r="GQ184">
        <v>-1</v>
      </c>
      <c r="GR184">
        <v>0</v>
      </c>
      <c r="GS184" t="s">
        <v>112</v>
      </c>
      <c r="GT184">
        <v>0.5</v>
      </c>
      <c r="GU184">
        <v>0.8</v>
      </c>
      <c r="GV184">
        <v>-1</v>
      </c>
      <c r="GX184">
        <v>-1</v>
      </c>
      <c r="GY184">
        <v>-1</v>
      </c>
      <c r="GZ184">
        <v>0</v>
      </c>
      <c r="HA184">
        <v>-1</v>
      </c>
      <c r="HB184">
        <v>0</v>
      </c>
      <c r="HC184">
        <v>0</v>
      </c>
      <c r="HE184">
        <v>-1</v>
      </c>
      <c r="HF184">
        <v>-1</v>
      </c>
      <c r="HG184">
        <v>-1</v>
      </c>
      <c r="HH184">
        <v>-1</v>
      </c>
      <c r="HI184">
        <v>0.8</v>
      </c>
      <c r="HJ184">
        <v>0.5</v>
      </c>
      <c r="HM184">
        <v>-1</v>
      </c>
      <c r="HN184">
        <v>1</v>
      </c>
      <c r="HO184">
        <v>0</v>
      </c>
      <c r="HP184">
        <v>-1</v>
      </c>
      <c r="HQ184">
        <v>0</v>
      </c>
      <c r="HR184">
        <v>0</v>
      </c>
      <c r="HT184">
        <v>-1</v>
      </c>
      <c r="HU184">
        <v>-1</v>
      </c>
      <c r="HV184">
        <v>0</v>
      </c>
      <c r="HW184">
        <v>0</v>
      </c>
      <c r="HX184" t="s">
        <v>112</v>
      </c>
      <c r="HY184">
        <v>0</v>
      </c>
    </row>
    <row r="185" spans="1:233" x14ac:dyDescent="0.2">
      <c r="A185" t="s">
        <v>295</v>
      </c>
      <c r="C185">
        <v>0</v>
      </c>
      <c r="D185">
        <v>0</v>
      </c>
      <c r="E185" t="s">
        <v>112</v>
      </c>
      <c r="F185" t="s">
        <v>112</v>
      </c>
      <c r="G185">
        <v>0</v>
      </c>
      <c r="H185" t="s">
        <v>112</v>
      </c>
      <c r="I185">
        <v>0</v>
      </c>
      <c r="J185" t="s">
        <v>112</v>
      </c>
      <c r="K185">
        <v>0</v>
      </c>
      <c r="L185">
        <v>0</v>
      </c>
      <c r="M185">
        <v>0.8</v>
      </c>
      <c r="N185">
        <v>0</v>
      </c>
      <c r="O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E185" t="s">
        <v>112</v>
      </c>
      <c r="AF185" t="s">
        <v>112</v>
      </c>
      <c r="AG185" t="s">
        <v>112</v>
      </c>
      <c r="AH185" t="s">
        <v>112</v>
      </c>
      <c r="AI185" t="s">
        <v>112</v>
      </c>
      <c r="AJ185" t="s">
        <v>112</v>
      </c>
      <c r="AK185" t="s">
        <v>112</v>
      </c>
      <c r="AL185" t="s">
        <v>112</v>
      </c>
      <c r="AM185" t="s">
        <v>112</v>
      </c>
      <c r="AN185" t="s">
        <v>112</v>
      </c>
      <c r="AO185" t="s">
        <v>112</v>
      </c>
      <c r="AP185">
        <v>0.8</v>
      </c>
      <c r="AS185" t="s">
        <v>112</v>
      </c>
      <c r="AT185" t="s">
        <v>112</v>
      </c>
      <c r="AU185" t="s">
        <v>112</v>
      </c>
      <c r="AV185" t="s">
        <v>112</v>
      </c>
      <c r="AW185" t="s">
        <v>112</v>
      </c>
      <c r="AX185" t="s">
        <v>112</v>
      </c>
      <c r="AY185" t="s">
        <v>112</v>
      </c>
      <c r="AZ185" t="s">
        <v>112</v>
      </c>
      <c r="BA185" t="s">
        <v>112</v>
      </c>
      <c r="BB185" t="s">
        <v>112</v>
      </c>
      <c r="BE185">
        <v>0</v>
      </c>
      <c r="BF185">
        <v>0</v>
      </c>
      <c r="BG185" t="s">
        <v>112</v>
      </c>
      <c r="BH185">
        <v>0</v>
      </c>
      <c r="BI185">
        <v>0</v>
      </c>
      <c r="BJ185">
        <v>0</v>
      </c>
      <c r="BK185">
        <v>0</v>
      </c>
      <c r="BL185">
        <v>0.8</v>
      </c>
      <c r="BM185">
        <v>0</v>
      </c>
      <c r="BN185" t="s">
        <v>112</v>
      </c>
      <c r="BO185">
        <v>0</v>
      </c>
      <c r="BP185" t="s">
        <v>112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 t="s">
        <v>112</v>
      </c>
      <c r="BZ185" t="s">
        <v>112</v>
      </c>
      <c r="CA185" t="s">
        <v>112</v>
      </c>
      <c r="CB185" t="s">
        <v>112</v>
      </c>
      <c r="CC185">
        <v>0</v>
      </c>
      <c r="CF185" t="s">
        <v>112</v>
      </c>
      <c r="CG185" t="s">
        <v>112</v>
      </c>
      <c r="CH185" t="s">
        <v>112</v>
      </c>
      <c r="CI185" t="s">
        <v>112</v>
      </c>
      <c r="CJ185" t="s">
        <v>112</v>
      </c>
      <c r="CK185" t="s">
        <v>112</v>
      </c>
      <c r="CL185" t="s">
        <v>112</v>
      </c>
      <c r="CU185">
        <v>0.8</v>
      </c>
      <c r="CV185">
        <v>0</v>
      </c>
      <c r="CW185">
        <v>0.8</v>
      </c>
      <c r="CX185">
        <v>0.8</v>
      </c>
      <c r="CY185">
        <v>0</v>
      </c>
      <c r="CZ185">
        <v>0.8</v>
      </c>
      <c r="DA185">
        <v>0.8</v>
      </c>
      <c r="DC185">
        <v>0</v>
      </c>
      <c r="DD185">
        <v>0.8</v>
      </c>
      <c r="DE185" t="s">
        <v>112</v>
      </c>
      <c r="DF185">
        <v>0</v>
      </c>
      <c r="DG185">
        <v>0</v>
      </c>
      <c r="DH185" t="s">
        <v>112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G185">
        <v>0</v>
      </c>
      <c r="EH185" t="s">
        <v>112</v>
      </c>
      <c r="EI185" t="s">
        <v>112</v>
      </c>
      <c r="EJ185" t="s">
        <v>112</v>
      </c>
      <c r="EK185" t="s">
        <v>112</v>
      </c>
      <c r="EL185">
        <v>0</v>
      </c>
      <c r="EN185" t="s">
        <v>112</v>
      </c>
      <c r="EO185">
        <v>0.8</v>
      </c>
      <c r="EP185">
        <v>0</v>
      </c>
      <c r="EQ185">
        <v>0</v>
      </c>
      <c r="ER185" t="s">
        <v>112</v>
      </c>
      <c r="ES185">
        <v>0</v>
      </c>
      <c r="EV185">
        <v>-0.5</v>
      </c>
      <c r="EW185">
        <v>0</v>
      </c>
      <c r="EX185">
        <v>0</v>
      </c>
      <c r="EY185">
        <v>0</v>
      </c>
      <c r="EZ185">
        <v>0.8</v>
      </c>
      <c r="FA185">
        <v>0</v>
      </c>
      <c r="FB185">
        <v>0</v>
      </c>
      <c r="FC185">
        <v>0</v>
      </c>
      <c r="FD185">
        <v>0</v>
      </c>
      <c r="FE185" t="s">
        <v>112</v>
      </c>
      <c r="FF185">
        <v>0</v>
      </c>
      <c r="FG185">
        <v>0</v>
      </c>
      <c r="FJ185" t="s">
        <v>112</v>
      </c>
      <c r="FL185" t="s">
        <v>112</v>
      </c>
      <c r="FM185" t="s">
        <v>112</v>
      </c>
      <c r="FN185" t="s">
        <v>112</v>
      </c>
      <c r="FO185" t="s">
        <v>112</v>
      </c>
      <c r="FP185" t="s">
        <v>112</v>
      </c>
      <c r="FR185" t="s">
        <v>112</v>
      </c>
      <c r="FS185" t="s">
        <v>112</v>
      </c>
      <c r="FT185" t="s">
        <v>112</v>
      </c>
      <c r="FU185" t="s">
        <v>112</v>
      </c>
      <c r="FV185" t="s">
        <v>112</v>
      </c>
      <c r="FW185" t="s">
        <v>112</v>
      </c>
      <c r="FZ185">
        <v>0</v>
      </c>
      <c r="GB185">
        <v>0.8</v>
      </c>
      <c r="GC185">
        <v>0</v>
      </c>
      <c r="GD185" t="s">
        <v>112</v>
      </c>
      <c r="GE185">
        <v>0.8</v>
      </c>
      <c r="GF185">
        <v>0</v>
      </c>
      <c r="GG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Q185">
        <v>0.8</v>
      </c>
      <c r="GR185" t="s">
        <v>112</v>
      </c>
      <c r="GS185">
        <v>0.8</v>
      </c>
      <c r="GT185" t="s">
        <v>112</v>
      </c>
      <c r="GU185" t="s">
        <v>112</v>
      </c>
      <c r="GV185" t="s">
        <v>112</v>
      </c>
      <c r="GX185">
        <v>0.8</v>
      </c>
      <c r="GY185">
        <v>0.8</v>
      </c>
      <c r="GZ185" t="s">
        <v>112</v>
      </c>
      <c r="HA185" t="s">
        <v>112</v>
      </c>
      <c r="HB185" t="s">
        <v>112</v>
      </c>
      <c r="HC185" t="s">
        <v>112</v>
      </c>
      <c r="HE185" t="s">
        <v>112</v>
      </c>
      <c r="HF185" t="s">
        <v>112</v>
      </c>
      <c r="HG185" t="s">
        <v>112</v>
      </c>
      <c r="HH185" t="s">
        <v>112</v>
      </c>
      <c r="HI185" t="s">
        <v>112</v>
      </c>
      <c r="HJ185" t="s">
        <v>112</v>
      </c>
      <c r="HM185" t="s">
        <v>112</v>
      </c>
      <c r="HN185" t="s">
        <v>112</v>
      </c>
      <c r="HO185">
        <v>0.8</v>
      </c>
      <c r="HP185" t="s">
        <v>112</v>
      </c>
      <c r="HQ185" t="s">
        <v>112</v>
      </c>
      <c r="HR185" t="s">
        <v>112</v>
      </c>
      <c r="HT185" t="s">
        <v>112</v>
      </c>
      <c r="HU185" t="s">
        <v>112</v>
      </c>
      <c r="HV185" t="s">
        <v>112</v>
      </c>
      <c r="HW185" t="s">
        <v>112</v>
      </c>
      <c r="HX185">
        <v>0</v>
      </c>
      <c r="HY185" t="s">
        <v>112</v>
      </c>
    </row>
    <row r="186" spans="1:233" x14ac:dyDescent="0.2">
      <c r="A186" t="s">
        <v>296</v>
      </c>
      <c r="C186">
        <v>0.8</v>
      </c>
      <c r="D186">
        <v>0</v>
      </c>
      <c r="E186" t="s">
        <v>112</v>
      </c>
      <c r="F186" t="s">
        <v>112</v>
      </c>
      <c r="G186">
        <v>0</v>
      </c>
      <c r="H186" t="s">
        <v>112</v>
      </c>
      <c r="I186">
        <v>0</v>
      </c>
      <c r="J186" t="s">
        <v>112</v>
      </c>
      <c r="K186" t="s">
        <v>112</v>
      </c>
      <c r="L186" t="s">
        <v>112</v>
      </c>
      <c r="M186">
        <v>0</v>
      </c>
      <c r="N186">
        <v>0</v>
      </c>
      <c r="O186" t="s">
        <v>112</v>
      </c>
      <c r="R186" t="s">
        <v>112</v>
      </c>
      <c r="S186">
        <v>0</v>
      </c>
      <c r="T186">
        <v>0</v>
      </c>
      <c r="U186">
        <v>0</v>
      </c>
      <c r="V186">
        <v>0</v>
      </c>
      <c r="W186">
        <v>0.8</v>
      </c>
      <c r="X186" t="s">
        <v>112</v>
      </c>
      <c r="Y186">
        <v>-1</v>
      </c>
      <c r="Z186" t="s">
        <v>112</v>
      </c>
      <c r="AA186">
        <v>0</v>
      </c>
      <c r="AB186">
        <v>0</v>
      </c>
      <c r="AE186">
        <v>0</v>
      </c>
      <c r="AF186">
        <v>0</v>
      </c>
      <c r="AG186">
        <v>0</v>
      </c>
      <c r="AH186">
        <v>0</v>
      </c>
      <c r="AI186" t="s">
        <v>112</v>
      </c>
      <c r="AJ186" t="s">
        <v>112</v>
      </c>
      <c r="AK186" t="s">
        <v>112</v>
      </c>
      <c r="AL186" t="s">
        <v>112</v>
      </c>
      <c r="AM186" t="s">
        <v>112</v>
      </c>
      <c r="AN186" t="s">
        <v>112</v>
      </c>
      <c r="AO186">
        <v>0</v>
      </c>
      <c r="AP186">
        <v>0</v>
      </c>
      <c r="AS186" t="s">
        <v>112</v>
      </c>
      <c r="AT186">
        <v>0</v>
      </c>
      <c r="AU186">
        <v>-1</v>
      </c>
      <c r="AV186" t="s">
        <v>112</v>
      </c>
      <c r="AW186">
        <v>0</v>
      </c>
      <c r="AX186" t="s">
        <v>112</v>
      </c>
      <c r="AY186" t="s">
        <v>112</v>
      </c>
      <c r="AZ186" t="s">
        <v>112</v>
      </c>
      <c r="BA186" t="s">
        <v>112</v>
      </c>
      <c r="BB186">
        <v>-1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 t="s">
        <v>112</v>
      </c>
      <c r="BL186">
        <v>0</v>
      </c>
      <c r="BM186" t="s">
        <v>112</v>
      </c>
      <c r="BN186">
        <v>0.8</v>
      </c>
      <c r="BO186">
        <v>0</v>
      </c>
      <c r="BP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0.8</v>
      </c>
      <c r="BY186">
        <v>0</v>
      </c>
      <c r="BZ186">
        <v>0</v>
      </c>
      <c r="CA186">
        <v>0</v>
      </c>
      <c r="CB186">
        <v>0</v>
      </c>
      <c r="CC186" t="s">
        <v>112</v>
      </c>
      <c r="CF186">
        <v>0</v>
      </c>
      <c r="CG186">
        <v>0</v>
      </c>
      <c r="CH186">
        <v>0</v>
      </c>
      <c r="CI186" t="s">
        <v>112</v>
      </c>
      <c r="CJ186">
        <v>0</v>
      </c>
      <c r="CK186">
        <v>0</v>
      </c>
      <c r="CL186">
        <v>0</v>
      </c>
      <c r="CU186">
        <v>0</v>
      </c>
      <c r="CV186">
        <v>0.8</v>
      </c>
      <c r="CW186">
        <v>0</v>
      </c>
      <c r="CX186">
        <v>0</v>
      </c>
      <c r="CY186">
        <v>0</v>
      </c>
      <c r="CZ186">
        <v>0</v>
      </c>
      <c r="DA186">
        <v>0.8</v>
      </c>
      <c r="DC186">
        <v>0</v>
      </c>
      <c r="DD186" t="s">
        <v>112</v>
      </c>
      <c r="DE186">
        <v>0.8</v>
      </c>
      <c r="DF186">
        <v>0</v>
      </c>
      <c r="DG186" t="s">
        <v>112</v>
      </c>
      <c r="DH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R186">
        <v>0</v>
      </c>
      <c r="DS186">
        <v>0.8</v>
      </c>
      <c r="DT186">
        <v>0</v>
      </c>
      <c r="DU186">
        <v>0</v>
      </c>
      <c r="DV186">
        <v>0</v>
      </c>
      <c r="DW186">
        <v>0</v>
      </c>
      <c r="DY186" t="s">
        <v>112</v>
      </c>
      <c r="DZ186" t="s">
        <v>112</v>
      </c>
      <c r="EA186" t="s">
        <v>112</v>
      </c>
      <c r="EB186">
        <v>0.8</v>
      </c>
      <c r="EC186" t="s">
        <v>112</v>
      </c>
      <c r="ED186" t="s">
        <v>112</v>
      </c>
      <c r="EG186">
        <v>0</v>
      </c>
      <c r="EH186">
        <v>0</v>
      </c>
      <c r="EI186" t="s">
        <v>112</v>
      </c>
      <c r="EJ186">
        <v>0</v>
      </c>
      <c r="EK186">
        <v>0</v>
      </c>
      <c r="EL186">
        <v>0</v>
      </c>
      <c r="EN186">
        <v>0</v>
      </c>
      <c r="EO186">
        <v>0</v>
      </c>
      <c r="EP186">
        <v>0</v>
      </c>
      <c r="EQ186">
        <v>0</v>
      </c>
      <c r="ER186" t="s">
        <v>112</v>
      </c>
      <c r="ES186" t="s">
        <v>112</v>
      </c>
      <c r="EV186">
        <v>0.8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J186" t="s">
        <v>112</v>
      </c>
      <c r="FL186">
        <v>0.8</v>
      </c>
      <c r="FM186">
        <v>0</v>
      </c>
      <c r="FN186">
        <v>0</v>
      </c>
      <c r="FO186">
        <v>0</v>
      </c>
      <c r="FP186">
        <v>1</v>
      </c>
      <c r="FR186">
        <v>0.8</v>
      </c>
      <c r="FS186">
        <v>0</v>
      </c>
      <c r="FT186">
        <v>0</v>
      </c>
      <c r="FU186">
        <v>0</v>
      </c>
      <c r="FV186">
        <v>0</v>
      </c>
      <c r="FW186">
        <v>0</v>
      </c>
      <c r="FZ186">
        <v>0</v>
      </c>
      <c r="GB186">
        <v>0.8</v>
      </c>
      <c r="GC186" t="s">
        <v>112</v>
      </c>
      <c r="GD186">
        <v>0</v>
      </c>
      <c r="GE186">
        <v>0.8</v>
      </c>
      <c r="GF186">
        <v>0</v>
      </c>
      <c r="GG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Q186">
        <v>0.8</v>
      </c>
      <c r="GR186">
        <v>0</v>
      </c>
      <c r="GS186">
        <v>0</v>
      </c>
      <c r="GT186">
        <v>0</v>
      </c>
      <c r="GU186">
        <v>0</v>
      </c>
      <c r="GV186">
        <v>0</v>
      </c>
      <c r="GX186">
        <v>0</v>
      </c>
      <c r="GY186">
        <v>0</v>
      </c>
      <c r="GZ186">
        <v>0</v>
      </c>
      <c r="HA186" t="s">
        <v>112</v>
      </c>
      <c r="HB186">
        <v>0</v>
      </c>
      <c r="HC186">
        <v>0</v>
      </c>
      <c r="HE186">
        <v>0</v>
      </c>
      <c r="HF186">
        <v>0</v>
      </c>
      <c r="HG186">
        <v>0</v>
      </c>
      <c r="HH186">
        <v>0</v>
      </c>
      <c r="HI186" t="s">
        <v>112</v>
      </c>
      <c r="HJ186" t="s">
        <v>112</v>
      </c>
      <c r="HM186">
        <v>-1</v>
      </c>
      <c r="HN186" t="s">
        <v>112</v>
      </c>
      <c r="HO186">
        <v>0</v>
      </c>
      <c r="HP186">
        <v>0</v>
      </c>
      <c r="HQ186">
        <v>0</v>
      </c>
      <c r="HR186">
        <v>0</v>
      </c>
      <c r="HT186">
        <v>0</v>
      </c>
      <c r="HU186" t="s">
        <v>112</v>
      </c>
      <c r="HV186">
        <v>0</v>
      </c>
      <c r="HW186">
        <v>0</v>
      </c>
      <c r="HX186">
        <v>0</v>
      </c>
      <c r="HY186">
        <v>0</v>
      </c>
    </row>
    <row r="187" spans="1:233" x14ac:dyDescent="0.2">
      <c r="A187" t="s">
        <v>297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112</v>
      </c>
      <c r="K187">
        <v>0</v>
      </c>
      <c r="L187">
        <v>0</v>
      </c>
      <c r="M187">
        <v>0</v>
      </c>
      <c r="N187">
        <v>0</v>
      </c>
      <c r="O187">
        <v>0</v>
      </c>
      <c r="R187">
        <v>0</v>
      </c>
      <c r="S187">
        <v>0</v>
      </c>
      <c r="T187" t="s">
        <v>112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E187">
        <v>0</v>
      </c>
      <c r="AF187">
        <v>0</v>
      </c>
      <c r="AG187">
        <v>0</v>
      </c>
      <c r="AH187" t="s">
        <v>112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 t="s">
        <v>112</v>
      </c>
      <c r="BE187" t="s">
        <v>112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0.8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Y187">
        <v>0</v>
      </c>
      <c r="DZ187">
        <v>0</v>
      </c>
      <c r="EA187">
        <v>0</v>
      </c>
      <c r="EB187" t="s">
        <v>112</v>
      </c>
      <c r="EC187">
        <v>0</v>
      </c>
      <c r="ED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 t="s">
        <v>112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V187">
        <v>0.5</v>
      </c>
      <c r="EW187">
        <v>0</v>
      </c>
      <c r="EX187">
        <v>0</v>
      </c>
      <c r="EY187" t="s">
        <v>112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J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Z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M187">
        <v>0</v>
      </c>
      <c r="HN187">
        <v>0</v>
      </c>
      <c r="HO187">
        <v>0.5</v>
      </c>
      <c r="HP187">
        <v>0</v>
      </c>
      <c r="HQ187">
        <v>0</v>
      </c>
      <c r="HR187">
        <v>0</v>
      </c>
      <c r="HT187">
        <v>0</v>
      </c>
      <c r="HU187">
        <v>0</v>
      </c>
      <c r="HV187">
        <v>0</v>
      </c>
      <c r="HW187" t="s">
        <v>112</v>
      </c>
      <c r="HX187">
        <v>0</v>
      </c>
      <c r="HY187">
        <v>0</v>
      </c>
    </row>
    <row r="188" spans="1:233" x14ac:dyDescent="0.2">
      <c r="A188" t="s">
        <v>298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R188" t="s">
        <v>112</v>
      </c>
      <c r="S188" t="s">
        <v>112</v>
      </c>
      <c r="T188" t="s">
        <v>112</v>
      </c>
      <c r="U188" t="s">
        <v>112</v>
      </c>
      <c r="V188" t="s">
        <v>112</v>
      </c>
      <c r="W188" t="s">
        <v>112</v>
      </c>
      <c r="X188" t="s">
        <v>112</v>
      </c>
      <c r="Y188" t="s">
        <v>112</v>
      </c>
      <c r="Z188" t="s">
        <v>112</v>
      </c>
      <c r="AA188" t="s">
        <v>112</v>
      </c>
      <c r="AB188" t="s">
        <v>112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E188">
        <v>0</v>
      </c>
      <c r="BF188">
        <v>0</v>
      </c>
      <c r="BG188" t="s">
        <v>112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 t="s">
        <v>112</v>
      </c>
      <c r="BZ188" t="s">
        <v>112</v>
      </c>
      <c r="CA188" t="s">
        <v>112</v>
      </c>
      <c r="CB188" t="s">
        <v>112</v>
      </c>
      <c r="CC188">
        <v>0</v>
      </c>
      <c r="CF188">
        <v>0</v>
      </c>
      <c r="CG188">
        <v>0</v>
      </c>
      <c r="CH188" t="s">
        <v>112</v>
      </c>
      <c r="CI188">
        <v>0</v>
      </c>
      <c r="CJ188" t="s">
        <v>112</v>
      </c>
      <c r="CK188">
        <v>0</v>
      </c>
      <c r="CL188" t="s">
        <v>112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0.8</v>
      </c>
      <c r="DC188">
        <v>0</v>
      </c>
      <c r="DD188">
        <v>0</v>
      </c>
      <c r="DE188">
        <v>0</v>
      </c>
      <c r="DF188">
        <v>0</v>
      </c>
      <c r="DG188" t="s">
        <v>112</v>
      </c>
      <c r="DH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Y188">
        <v>0</v>
      </c>
      <c r="DZ188">
        <v>0</v>
      </c>
      <c r="EA188">
        <v>0</v>
      </c>
      <c r="EB188">
        <v>0</v>
      </c>
      <c r="EC188">
        <v>0.8</v>
      </c>
      <c r="ED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V188">
        <v>-1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J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Z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M188">
        <v>0</v>
      </c>
      <c r="HN188">
        <v>0.8</v>
      </c>
      <c r="HO188">
        <v>0</v>
      </c>
      <c r="HP188">
        <v>0</v>
      </c>
      <c r="HQ188">
        <v>0</v>
      </c>
      <c r="HR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</row>
    <row r="189" spans="1:233" x14ac:dyDescent="0.2">
      <c r="A189" t="s">
        <v>299</v>
      </c>
      <c r="C189" t="s">
        <v>112</v>
      </c>
      <c r="D189" t="s">
        <v>112</v>
      </c>
      <c r="E189" t="s">
        <v>112</v>
      </c>
      <c r="F189" t="s">
        <v>112</v>
      </c>
      <c r="G189">
        <v>0.5</v>
      </c>
      <c r="H189" t="s">
        <v>112</v>
      </c>
      <c r="I189" t="s">
        <v>112</v>
      </c>
      <c r="J189">
        <v>0.8</v>
      </c>
      <c r="K189">
        <v>-0.5</v>
      </c>
      <c r="L189">
        <v>0</v>
      </c>
      <c r="M189">
        <v>-0.5</v>
      </c>
      <c r="N189" t="s">
        <v>112</v>
      </c>
      <c r="O189" t="s">
        <v>112</v>
      </c>
      <c r="R189" t="s">
        <v>112</v>
      </c>
      <c r="S189" t="s">
        <v>112</v>
      </c>
      <c r="T189" t="s">
        <v>112</v>
      </c>
      <c r="U189" t="s">
        <v>112</v>
      </c>
      <c r="V189" t="s">
        <v>112</v>
      </c>
      <c r="W189" t="s">
        <v>112</v>
      </c>
      <c r="X189" t="s">
        <v>112</v>
      </c>
      <c r="Y189">
        <v>0.8</v>
      </c>
      <c r="Z189" t="s">
        <v>112</v>
      </c>
      <c r="AA189" t="s">
        <v>112</v>
      </c>
      <c r="AB189" t="s">
        <v>112</v>
      </c>
      <c r="AE189" t="s">
        <v>112</v>
      </c>
      <c r="AF189" t="s">
        <v>112</v>
      </c>
      <c r="AG189" t="s">
        <v>112</v>
      </c>
      <c r="AH189" t="s">
        <v>112</v>
      </c>
      <c r="AI189" t="s">
        <v>112</v>
      </c>
      <c r="AJ189">
        <v>1</v>
      </c>
      <c r="AK189" t="s">
        <v>112</v>
      </c>
      <c r="AL189">
        <v>0.5</v>
      </c>
      <c r="AM189" t="s">
        <v>112</v>
      </c>
      <c r="AN189">
        <v>0.8</v>
      </c>
      <c r="AO189" t="s">
        <v>112</v>
      </c>
      <c r="AP189" t="s">
        <v>112</v>
      </c>
      <c r="AS189" t="s">
        <v>112</v>
      </c>
      <c r="AT189">
        <v>-0.5</v>
      </c>
      <c r="AU189">
        <v>0.8</v>
      </c>
      <c r="AV189" t="s">
        <v>112</v>
      </c>
      <c r="AW189" t="s">
        <v>112</v>
      </c>
      <c r="AX189" t="s">
        <v>112</v>
      </c>
      <c r="AY189">
        <v>0.8</v>
      </c>
      <c r="AZ189">
        <v>0.8</v>
      </c>
      <c r="BA189">
        <v>0.8</v>
      </c>
      <c r="BB189">
        <v>1</v>
      </c>
      <c r="BE189" t="s">
        <v>112</v>
      </c>
      <c r="BF189" t="s">
        <v>112</v>
      </c>
      <c r="BG189">
        <v>0.8</v>
      </c>
      <c r="BH189">
        <v>0.8</v>
      </c>
      <c r="BI189" t="s">
        <v>112</v>
      </c>
      <c r="BJ189" t="s">
        <v>112</v>
      </c>
      <c r="BK189">
        <v>0.8</v>
      </c>
      <c r="BL189" t="s">
        <v>112</v>
      </c>
      <c r="BM189" t="s">
        <v>112</v>
      </c>
      <c r="BN189" t="s">
        <v>112</v>
      </c>
      <c r="BO189" t="s">
        <v>112</v>
      </c>
      <c r="BP189" t="s">
        <v>112</v>
      </c>
      <c r="BS189">
        <v>0.5</v>
      </c>
      <c r="BT189">
        <v>-0.5</v>
      </c>
      <c r="BU189">
        <v>-0.5</v>
      </c>
      <c r="BV189" t="s">
        <v>112</v>
      </c>
      <c r="BW189" t="s">
        <v>112</v>
      </c>
      <c r="BX189" t="s">
        <v>112</v>
      </c>
      <c r="BY189">
        <v>0.8</v>
      </c>
      <c r="BZ189">
        <v>0.8</v>
      </c>
      <c r="CA189" t="s">
        <v>112</v>
      </c>
      <c r="CB189">
        <v>-0.5</v>
      </c>
      <c r="CC189" t="s">
        <v>112</v>
      </c>
      <c r="CF189" t="s">
        <v>112</v>
      </c>
      <c r="CG189">
        <v>0.8</v>
      </c>
      <c r="CH189">
        <v>1</v>
      </c>
      <c r="CI189" t="s">
        <v>112</v>
      </c>
      <c r="CJ189" t="s">
        <v>112</v>
      </c>
      <c r="CK189" t="s">
        <v>112</v>
      </c>
      <c r="CL189" t="s">
        <v>112</v>
      </c>
      <c r="CU189">
        <v>0.8</v>
      </c>
      <c r="CV189">
        <v>0.8</v>
      </c>
      <c r="CW189" t="s">
        <v>112</v>
      </c>
      <c r="CX189" t="s">
        <v>112</v>
      </c>
      <c r="CY189" t="s">
        <v>112</v>
      </c>
      <c r="CZ189" t="s">
        <v>112</v>
      </c>
      <c r="DA189" t="s">
        <v>112</v>
      </c>
      <c r="DC189" t="s">
        <v>112</v>
      </c>
      <c r="DD189" t="s">
        <v>112</v>
      </c>
      <c r="DE189" t="s">
        <v>112</v>
      </c>
      <c r="DF189" t="s">
        <v>112</v>
      </c>
      <c r="DG189" t="s">
        <v>112</v>
      </c>
      <c r="DH189" t="s">
        <v>112</v>
      </c>
      <c r="DJ189">
        <v>0.8</v>
      </c>
      <c r="DK189" t="s">
        <v>112</v>
      </c>
      <c r="DL189" t="s">
        <v>112</v>
      </c>
      <c r="DM189">
        <v>0.8</v>
      </c>
      <c r="DN189" t="s">
        <v>112</v>
      </c>
      <c r="DO189" t="s">
        <v>112</v>
      </c>
      <c r="DR189" t="s">
        <v>112</v>
      </c>
      <c r="DS189">
        <v>0.8</v>
      </c>
      <c r="DT189" t="s">
        <v>112</v>
      </c>
      <c r="DU189" t="s">
        <v>112</v>
      </c>
      <c r="DV189" t="s">
        <v>112</v>
      </c>
      <c r="DW189" t="s">
        <v>112</v>
      </c>
      <c r="DY189">
        <v>0.8</v>
      </c>
      <c r="DZ189" t="s">
        <v>112</v>
      </c>
      <c r="EA189">
        <v>0.8</v>
      </c>
      <c r="EB189" t="s">
        <v>112</v>
      </c>
      <c r="EC189" t="s">
        <v>112</v>
      </c>
      <c r="ED189" t="s">
        <v>112</v>
      </c>
      <c r="EG189" t="s">
        <v>112</v>
      </c>
      <c r="EH189" t="s">
        <v>112</v>
      </c>
      <c r="EI189">
        <v>0.5</v>
      </c>
      <c r="EJ189" t="s">
        <v>112</v>
      </c>
      <c r="EK189" t="s">
        <v>112</v>
      </c>
      <c r="EL189" t="s">
        <v>112</v>
      </c>
      <c r="EN189" t="s">
        <v>112</v>
      </c>
      <c r="EO189" t="s">
        <v>112</v>
      </c>
      <c r="EP189" t="s">
        <v>112</v>
      </c>
      <c r="EQ189" t="s">
        <v>112</v>
      </c>
      <c r="ER189" t="s">
        <v>112</v>
      </c>
      <c r="ES189" t="s">
        <v>112</v>
      </c>
      <c r="EV189">
        <v>-0.5</v>
      </c>
      <c r="EW189">
        <v>0.8</v>
      </c>
      <c r="EX189">
        <v>-1</v>
      </c>
      <c r="EY189" t="s">
        <v>112</v>
      </c>
      <c r="EZ189" t="s">
        <v>112</v>
      </c>
      <c r="FA189" t="s">
        <v>112</v>
      </c>
      <c r="FB189" t="s">
        <v>112</v>
      </c>
      <c r="FC189" t="s">
        <v>112</v>
      </c>
      <c r="FD189">
        <v>1</v>
      </c>
      <c r="FE189" t="s">
        <v>112</v>
      </c>
      <c r="FF189" t="s">
        <v>112</v>
      </c>
      <c r="FG189" t="s">
        <v>112</v>
      </c>
      <c r="FJ189" t="s">
        <v>112</v>
      </c>
      <c r="FL189" t="s">
        <v>112</v>
      </c>
      <c r="FM189">
        <v>0.8</v>
      </c>
      <c r="FN189" t="s">
        <v>112</v>
      </c>
      <c r="FO189" t="s">
        <v>112</v>
      </c>
      <c r="FP189" t="s">
        <v>112</v>
      </c>
      <c r="FR189">
        <v>0.8</v>
      </c>
      <c r="FS189">
        <v>0.8</v>
      </c>
      <c r="FT189">
        <v>-0.5</v>
      </c>
      <c r="FU189" t="s">
        <v>112</v>
      </c>
      <c r="FV189">
        <v>-0.5</v>
      </c>
      <c r="FW189" t="s">
        <v>112</v>
      </c>
      <c r="FZ189">
        <v>0.8</v>
      </c>
      <c r="GB189" t="s">
        <v>112</v>
      </c>
      <c r="GC189" t="s">
        <v>112</v>
      </c>
      <c r="GD189" t="s">
        <v>112</v>
      </c>
      <c r="GE189" t="s">
        <v>112</v>
      </c>
      <c r="GF189" t="s">
        <v>112</v>
      </c>
      <c r="GG189" t="s">
        <v>112</v>
      </c>
      <c r="GI189" t="s">
        <v>112</v>
      </c>
      <c r="GJ189" t="s">
        <v>112</v>
      </c>
      <c r="GK189" t="s">
        <v>112</v>
      </c>
      <c r="GL189" t="s">
        <v>112</v>
      </c>
      <c r="GM189" t="s">
        <v>112</v>
      </c>
      <c r="GN189" t="s">
        <v>112</v>
      </c>
      <c r="GQ189">
        <v>0.5</v>
      </c>
      <c r="GR189" t="s">
        <v>112</v>
      </c>
      <c r="GS189" t="s">
        <v>112</v>
      </c>
      <c r="GT189" t="s">
        <v>112</v>
      </c>
      <c r="GU189" t="s">
        <v>112</v>
      </c>
      <c r="GV189">
        <v>0.8</v>
      </c>
      <c r="GX189" t="s">
        <v>112</v>
      </c>
      <c r="GY189">
        <v>0</v>
      </c>
      <c r="GZ189" t="s">
        <v>112</v>
      </c>
      <c r="HA189">
        <v>0.8</v>
      </c>
      <c r="HB189" t="s">
        <v>112</v>
      </c>
      <c r="HC189">
        <v>-0.5</v>
      </c>
      <c r="HE189">
        <v>0</v>
      </c>
      <c r="HF189">
        <v>1</v>
      </c>
      <c r="HG189" t="s">
        <v>112</v>
      </c>
      <c r="HH189" t="s">
        <v>112</v>
      </c>
      <c r="HI189" t="s">
        <v>112</v>
      </c>
      <c r="HJ189" t="s">
        <v>112</v>
      </c>
      <c r="HM189" t="s">
        <v>112</v>
      </c>
      <c r="HN189" t="s">
        <v>112</v>
      </c>
      <c r="HO189">
        <v>1</v>
      </c>
      <c r="HP189" t="s">
        <v>112</v>
      </c>
      <c r="HQ189" t="s">
        <v>112</v>
      </c>
      <c r="HR189" t="s">
        <v>112</v>
      </c>
      <c r="HT189" t="s">
        <v>112</v>
      </c>
      <c r="HU189" t="s">
        <v>112</v>
      </c>
      <c r="HV189" t="s">
        <v>112</v>
      </c>
      <c r="HW189" t="s">
        <v>112</v>
      </c>
      <c r="HX189" t="s">
        <v>112</v>
      </c>
      <c r="HY189" t="s">
        <v>112</v>
      </c>
    </row>
    <row r="190" spans="1:233" x14ac:dyDescent="0.2">
      <c r="A190" t="s">
        <v>300</v>
      </c>
      <c r="C190">
        <v>-1</v>
      </c>
      <c r="D190">
        <v>-1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-1</v>
      </c>
      <c r="R190" t="s">
        <v>112</v>
      </c>
      <c r="S190">
        <v>-1</v>
      </c>
      <c r="T190">
        <v>-1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 t="s">
        <v>112</v>
      </c>
      <c r="AK190" t="s">
        <v>112</v>
      </c>
      <c r="AL190">
        <v>-1</v>
      </c>
      <c r="AM190">
        <v>-1</v>
      </c>
      <c r="AN190" t="s">
        <v>112</v>
      </c>
      <c r="AO190">
        <v>-1</v>
      </c>
      <c r="AP190">
        <v>-1</v>
      </c>
      <c r="AS190">
        <v>-1</v>
      </c>
      <c r="AT190">
        <v>-1</v>
      </c>
      <c r="AU190">
        <v>-1</v>
      </c>
      <c r="AV190">
        <v>-1</v>
      </c>
      <c r="AW190">
        <v>-1</v>
      </c>
      <c r="AX190" t="s">
        <v>112</v>
      </c>
      <c r="AY190">
        <v>-1</v>
      </c>
      <c r="AZ190" t="s">
        <v>112</v>
      </c>
      <c r="BA190">
        <v>-1</v>
      </c>
      <c r="BB190">
        <v>-1</v>
      </c>
      <c r="BE190">
        <v>-1</v>
      </c>
      <c r="BF190">
        <v>-1</v>
      </c>
      <c r="BG190" t="s">
        <v>112</v>
      </c>
      <c r="BH190">
        <v>-1</v>
      </c>
      <c r="BI190">
        <v>-1</v>
      </c>
      <c r="BJ190">
        <v>-1</v>
      </c>
      <c r="BK190">
        <v>-1</v>
      </c>
      <c r="BL190">
        <v>-1</v>
      </c>
      <c r="BM190">
        <v>-1</v>
      </c>
      <c r="BN190">
        <v>-1</v>
      </c>
      <c r="BO190">
        <v>-1</v>
      </c>
      <c r="BP190">
        <v>-1</v>
      </c>
      <c r="BS190">
        <v>-1</v>
      </c>
      <c r="BT190">
        <v>-1</v>
      </c>
      <c r="BU190">
        <v>-1</v>
      </c>
      <c r="BV190">
        <v>-1</v>
      </c>
      <c r="BW190">
        <v>-1</v>
      </c>
      <c r="BX190">
        <v>-1</v>
      </c>
      <c r="BY190">
        <v>-1</v>
      </c>
      <c r="BZ190">
        <v>-1</v>
      </c>
      <c r="CA190">
        <v>-1</v>
      </c>
      <c r="CB190">
        <v>-1</v>
      </c>
      <c r="CC190">
        <v>-1</v>
      </c>
      <c r="CF190" t="s">
        <v>112</v>
      </c>
      <c r="CG190">
        <v>-1</v>
      </c>
      <c r="CH190">
        <v>-1</v>
      </c>
      <c r="CI190">
        <v>-1</v>
      </c>
      <c r="CJ190">
        <v>-1</v>
      </c>
      <c r="CK190">
        <v>-1</v>
      </c>
      <c r="CL190">
        <v>-1</v>
      </c>
      <c r="CU190">
        <v>-1</v>
      </c>
      <c r="CV190">
        <v>-1</v>
      </c>
      <c r="CW190">
        <v>-1</v>
      </c>
      <c r="CX190">
        <v>-1</v>
      </c>
      <c r="CY190">
        <v>-1</v>
      </c>
      <c r="CZ190">
        <v>-1</v>
      </c>
      <c r="DA190">
        <v>0.8</v>
      </c>
      <c r="DC190">
        <v>-1</v>
      </c>
      <c r="DD190">
        <v>-1</v>
      </c>
      <c r="DE190">
        <v>-1</v>
      </c>
      <c r="DF190">
        <v>-1</v>
      </c>
      <c r="DG190">
        <v>-1</v>
      </c>
      <c r="DH190">
        <v>-1</v>
      </c>
      <c r="DJ190">
        <v>-1</v>
      </c>
      <c r="DK190" t="s">
        <v>112</v>
      </c>
      <c r="DL190">
        <v>-1</v>
      </c>
      <c r="DM190">
        <v>-1</v>
      </c>
      <c r="DN190">
        <v>-1</v>
      </c>
      <c r="DO190">
        <v>-1</v>
      </c>
      <c r="DR190">
        <v>-1</v>
      </c>
      <c r="DS190">
        <v>-1</v>
      </c>
      <c r="DT190">
        <v>-1</v>
      </c>
      <c r="DU190">
        <v>-1</v>
      </c>
      <c r="DV190">
        <v>-1</v>
      </c>
      <c r="DW190" t="s">
        <v>112</v>
      </c>
      <c r="DY190">
        <v>-1</v>
      </c>
      <c r="DZ190">
        <v>-1</v>
      </c>
      <c r="EA190">
        <v>-1</v>
      </c>
      <c r="EB190" t="s">
        <v>112</v>
      </c>
      <c r="EC190">
        <v>-1</v>
      </c>
      <c r="ED190">
        <v>-1</v>
      </c>
      <c r="EG190">
        <v>-1</v>
      </c>
      <c r="EH190">
        <v>-1</v>
      </c>
      <c r="EI190">
        <v>-1</v>
      </c>
      <c r="EJ190">
        <v>-1</v>
      </c>
      <c r="EK190">
        <v>-1</v>
      </c>
      <c r="EL190">
        <v>-1</v>
      </c>
      <c r="EN190">
        <v>-1</v>
      </c>
      <c r="EO190" t="s">
        <v>112</v>
      </c>
      <c r="EP190">
        <v>-1</v>
      </c>
      <c r="EQ190">
        <v>-1</v>
      </c>
      <c r="ER190">
        <v>-1</v>
      </c>
      <c r="ES190">
        <v>-1</v>
      </c>
      <c r="EV190">
        <v>-1</v>
      </c>
      <c r="EW190">
        <v>-1</v>
      </c>
      <c r="EX190">
        <v>-1</v>
      </c>
      <c r="EY190">
        <v>-1</v>
      </c>
      <c r="EZ190">
        <v>-1</v>
      </c>
      <c r="FA190" t="s">
        <v>112</v>
      </c>
      <c r="FB190">
        <v>-1</v>
      </c>
      <c r="FC190">
        <v>-1</v>
      </c>
      <c r="FD190">
        <v>-1</v>
      </c>
      <c r="FE190">
        <v>-1</v>
      </c>
      <c r="FF190">
        <v>-1</v>
      </c>
      <c r="FG190">
        <v>-1</v>
      </c>
      <c r="FJ190">
        <v>-1</v>
      </c>
      <c r="FL190">
        <v>-1</v>
      </c>
      <c r="FM190">
        <v>-1</v>
      </c>
      <c r="FN190">
        <v>-1</v>
      </c>
      <c r="FO190">
        <v>-1</v>
      </c>
      <c r="FP190">
        <v>-1</v>
      </c>
      <c r="FR190">
        <v>-1</v>
      </c>
      <c r="FS190">
        <v>-1</v>
      </c>
      <c r="FT190">
        <v>-1</v>
      </c>
      <c r="FU190">
        <v>-1</v>
      </c>
      <c r="FV190">
        <v>-1</v>
      </c>
      <c r="FW190">
        <v>-1</v>
      </c>
      <c r="FZ190">
        <v>-1</v>
      </c>
      <c r="GB190">
        <v>-1</v>
      </c>
      <c r="GC190">
        <v>-1</v>
      </c>
      <c r="GD190">
        <v>-1</v>
      </c>
      <c r="GE190">
        <v>-1</v>
      </c>
      <c r="GF190">
        <v>-1</v>
      </c>
      <c r="GG190">
        <v>-1</v>
      </c>
      <c r="GI190">
        <v>-1</v>
      </c>
      <c r="GJ190">
        <v>-1</v>
      </c>
      <c r="GK190">
        <v>-1</v>
      </c>
      <c r="GL190">
        <v>-1</v>
      </c>
      <c r="GM190">
        <v>-1</v>
      </c>
      <c r="GN190">
        <v>-1</v>
      </c>
      <c r="GQ190">
        <v>-1</v>
      </c>
      <c r="GR190">
        <v>-1</v>
      </c>
      <c r="GS190">
        <v>-1</v>
      </c>
      <c r="GT190">
        <v>-1</v>
      </c>
      <c r="GU190">
        <v>-1</v>
      </c>
      <c r="GV190">
        <v>-1</v>
      </c>
      <c r="GX190" t="s">
        <v>112</v>
      </c>
      <c r="GY190">
        <v>-1</v>
      </c>
      <c r="GZ190">
        <v>-1</v>
      </c>
      <c r="HA190">
        <v>-1</v>
      </c>
      <c r="HB190">
        <v>-1</v>
      </c>
      <c r="HC190">
        <v>-1</v>
      </c>
      <c r="HE190">
        <v>-1</v>
      </c>
      <c r="HF190">
        <v>-1</v>
      </c>
      <c r="HG190">
        <v>-1</v>
      </c>
      <c r="HH190">
        <v>-1</v>
      </c>
      <c r="HI190">
        <v>-1</v>
      </c>
      <c r="HJ190">
        <v>-1</v>
      </c>
      <c r="HM190">
        <v>-1</v>
      </c>
      <c r="HN190" t="s">
        <v>112</v>
      </c>
      <c r="HO190">
        <v>-1</v>
      </c>
      <c r="HP190">
        <v>-1</v>
      </c>
      <c r="HQ190">
        <v>-1</v>
      </c>
      <c r="HR190">
        <v>-1</v>
      </c>
      <c r="HT190">
        <v>-1</v>
      </c>
      <c r="HU190">
        <v>-1</v>
      </c>
      <c r="HV190">
        <v>-1</v>
      </c>
      <c r="HW190">
        <v>-1</v>
      </c>
      <c r="HX190">
        <v>-1</v>
      </c>
      <c r="HY190">
        <v>-1</v>
      </c>
    </row>
    <row r="191" spans="1:233" x14ac:dyDescent="0.2">
      <c r="A191" t="s">
        <v>301</v>
      </c>
      <c r="C191">
        <v>0</v>
      </c>
      <c r="D191" t="s">
        <v>112</v>
      </c>
      <c r="E191" t="s">
        <v>112</v>
      </c>
      <c r="F191">
        <v>-0.5</v>
      </c>
      <c r="G191" t="s">
        <v>112</v>
      </c>
      <c r="H191" t="s">
        <v>112</v>
      </c>
      <c r="I191" t="s">
        <v>112</v>
      </c>
      <c r="J191" t="s">
        <v>112</v>
      </c>
      <c r="K191" t="s">
        <v>112</v>
      </c>
      <c r="L191" t="s">
        <v>112</v>
      </c>
      <c r="M191">
        <v>0</v>
      </c>
      <c r="N191" t="s">
        <v>112</v>
      </c>
      <c r="O191">
        <v>0</v>
      </c>
      <c r="R191">
        <v>0</v>
      </c>
      <c r="S191">
        <v>-0.5</v>
      </c>
      <c r="T191" t="s">
        <v>112</v>
      </c>
      <c r="U191" t="s">
        <v>112</v>
      </c>
      <c r="V191" t="s">
        <v>112</v>
      </c>
      <c r="W191">
        <v>-0.5</v>
      </c>
      <c r="X191" t="s">
        <v>112</v>
      </c>
      <c r="Y191" t="s">
        <v>112</v>
      </c>
      <c r="Z191">
        <v>0</v>
      </c>
      <c r="AA191">
        <v>0</v>
      </c>
      <c r="AB191">
        <v>0</v>
      </c>
      <c r="AE191" t="s">
        <v>112</v>
      </c>
      <c r="AF191">
        <v>0</v>
      </c>
      <c r="AG191">
        <v>0</v>
      </c>
      <c r="AH191">
        <v>0</v>
      </c>
      <c r="AI191" t="s">
        <v>112</v>
      </c>
      <c r="AJ191" t="s">
        <v>112</v>
      </c>
      <c r="AK191" t="s">
        <v>112</v>
      </c>
      <c r="AL191">
        <v>0</v>
      </c>
      <c r="AM191" t="s">
        <v>112</v>
      </c>
      <c r="AN191">
        <v>0</v>
      </c>
      <c r="AO191">
        <v>-0.5</v>
      </c>
      <c r="AP191">
        <v>0</v>
      </c>
      <c r="AS191" t="s">
        <v>112</v>
      </c>
      <c r="AT191" t="s">
        <v>112</v>
      </c>
      <c r="AU191">
        <v>0</v>
      </c>
      <c r="AV191">
        <v>0</v>
      </c>
      <c r="AW191" t="s">
        <v>112</v>
      </c>
      <c r="AX191" t="s">
        <v>112</v>
      </c>
      <c r="AY191">
        <v>0</v>
      </c>
      <c r="AZ191">
        <v>0</v>
      </c>
      <c r="BA191" t="s">
        <v>112</v>
      </c>
      <c r="BB191" t="s">
        <v>112</v>
      </c>
      <c r="BE191">
        <v>0</v>
      </c>
      <c r="BF191">
        <v>-0.5</v>
      </c>
      <c r="BG191">
        <v>-0.5</v>
      </c>
      <c r="BH191">
        <v>0</v>
      </c>
      <c r="BI191">
        <v>0</v>
      </c>
      <c r="BJ191" t="s">
        <v>112</v>
      </c>
      <c r="BK191">
        <v>-0.5</v>
      </c>
      <c r="BL191">
        <v>0</v>
      </c>
      <c r="BM191" t="s">
        <v>112</v>
      </c>
      <c r="BN191" t="s">
        <v>112</v>
      </c>
      <c r="BO191">
        <v>0</v>
      </c>
      <c r="BP191">
        <v>0</v>
      </c>
      <c r="BS191">
        <v>-0.5</v>
      </c>
      <c r="BT191">
        <v>-0.5</v>
      </c>
      <c r="BU191">
        <v>0</v>
      </c>
      <c r="BV191" t="s">
        <v>112</v>
      </c>
      <c r="BW191">
        <v>0</v>
      </c>
      <c r="BX191">
        <v>-0.5</v>
      </c>
      <c r="BY191">
        <v>0</v>
      </c>
      <c r="BZ191">
        <v>0</v>
      </c>
      <c r="CA191" t="s">
        <v>112</v>
      </c>
      <c r="CB191">
        <v>0</v>
      </c>
      <c r="CC191">
        <v>0</v>
      </c>
      <c r="CF191">
        <v>0</v>
      </c>
      <c r="CG191" t="s">
        <v>112</v>
      </c>
      <c r="CH191">
        <v>0</v>
      </c>
      <c r="CI191">
        <v>0</v>
      </c>
      <c r="CJ191">
        <v>0</v>
      </c>
      <c r="CK191" t="s">
        <v>112</v>
      </c>
      <c r="CL191" t="s">
        <v>112</v>
      </c>
      <c r="CU191" t="s">
        <v>112</v>
      </c>
      <c r="CV191">
        <v>0</v>
      </c>
      <c r="CW191">
        <v>0</v>
      </c>
      <c r="CX191" t="s">
        <v>112</v>
      </c>
      <c r="CY191">
        <v>-0.5</v>
      </c>
      <c r="CZ191">
        <v>0</v>
      </c>
      <c r="DA191">
        <v>0.8</v>
      </c>
      <c r="DC191">
        <v>0</v>
      </c>
      <c r="DD191">
        <v>0</v>
      </c>
      <c r="DE191" t="s">
        <v>112</v>
      </c>
      <c r="DF191">
        <v>0</v>
      </c>
      <c r="DG191" t="s">
        <v>112</v>
      </c>
      <c r="DH191">
        <v>0</v>
      </c>
      <c r="DJ191" t="s">
        <v>112</v>
      </c>
      <c r="DK191">
        <v>0</v>
      </c>
      <c r="DL191">
        <v>-0.5</v>
      </c>
      <c r="DM191">
        <v>0</v>
      </c>
      <c r="DN191" t="s">
        <v>112</v>
      </c>
      <c r="DO191" t="s">
        <v>112</v>
      </c>
      <c r="DR191">
        <v>0</v>
      </c>
      <c r="DS191">
        <v>0</v>
      </c>
      <c r="DT191">
        <v>0</v>
      </c>
      <c r="DU191" t="s">
        <v>112</v>
      </c>
      <c r="DV191" t="s">
        <v>112</v>
      </c>
      <c r="DW191">
        <v>0</v>
      </c>
      <c r="DY191">
        <v>0</v>
      </c>
      <c r="DZ191">
        <v>0</v>
      </c>
      <c r="EA191" t="s">
        <v>112</v>
      </c>
      <c r="EB191" t="s">
        <v>112</v>
      </c>
      <c r="EC191" t="s">
        <v>112</v>
      </c>
      <c r="ED191" t="s">
        <v>112</v>
      </c>
      <c r="EG191">
        <v>0</v>
      </c>
      <c r="EH191" t="s">
        <v>112</v>
      </c>
      <c r="EI191" t="s">
        <v>112</v>
      </c>
      <c r="EJ191">
        <v>0</v>
      </c>
      <c r="EK191">
        <v>0</v>
      </c>
      <c r="EL191" t="s">
        <v>112</v>
      </c>
      <c r="EN191" t="s">
        <v>112</v>
      </c>
      <c r="EO191">
        <v>-0.5</v>
      </c>
      <c r="EP191" t="s">
        <v>112</v>
      </c>
      <c r="EQ191">
        <v>0</v>
      </c>
      <c r="ER191" t="s">
        <v>112</v>
      </c>
      <c r="ES191">
        <v>0</v>
      </c>
      <c r="EV191" t="s">
        <v>112</v>
      </c>
      <c r="EW191" t="s">
        <v>112</v>
      </c>
      <c r="EX191" t="s">
        <v>112</v>
      </c>
      <c r="EY191" t="s">
        <v>112</v>
      </c>
      <c r="EZ191" t="s">
        <v>112</v>
      </c>
      <c r="FA191" t="s">
        <v>112</v>
      </c>
      <c r="FB191">
        <v>-0.5</v>
      </c>
      <c r="FC191">
        <v>0</v>
      </c>
      <c r="FD191" t="s">
        <v>112</v>
      </c>
      <c r="FE191">
        <v>0</v>
      </c>
      <c r="FF191">
        <v>0</v>
      </c>
      <c r="FG191">
        <v>0</v>
      </c>
      <c r="FJ191" t="s">
        <v>112</v>
      </c>
      <c r="FL191" t="s">
        <v>112</v>
      </c>
      <c r="FM191" t="s">
        <v>112</v>
      </c>
      <c r="FN191">
        <v>0</v>
      </c>
      <c r="FO191">
        <v>0</v>
      </c>
      <c r="FP191" t="s">
        <v>112</v>
      </c>
      <c r="FR191" t="s">
        <v>112</v>
      </c>
      <c r="FS191">
        <v>-0.5</v>
      </c>
      <c r="FT191" t="s">
        <v>112</v>
      </c>
      <c r="FU191" t="s">
        <v>112</v>
      </c>
      <c r="FV191">
        <v>0</v>
      </c>
      <c r="FW191">
        <v>0</v>
      </c>
      <c r="FZ191" t="s">
        <v>112</v>
      </c>
      <c r="GB191" t="s">
        <v>112</v>
      </c>
      <c r="GC191">
        <v>0</v>
      </c>
      <c r="GD191">
        <v>0</v>
      </c>
      <c r="GE191">
        <v>0</v>
      </c>
      <c r="GF191">
        <v>0</v>
      </c>
      <c r="GG191" t="s">
        <v>112</v>
      </c>
      <c r="GI191">
        <v>0</v>
      </c>
      <c r="GJ191">
        <v>0</v>
      </c>
      <c r="GK191" t="s">
        <v>112</v>
      </c>
      <c r="GL191">
        <v>0</v>
      </c>
      <c r="GM191" t="s">
        <v>112</v>
      </c>
      <c r="GN191" t="s">
        <v>112</v>
      </c>
      <c r="GQ191">
        <v>0</v>
      </c>
      <c r="GR191" t="s">
        <v>112</v>
      </c>
      <c r="GS191">
        <v>-0.5</v>
      </c>
      <c r="GT191" t="s">
        <v>112</v>
      </c>
      <c r="GU191">
        <v>-0.5</v>
      </c>
      <c r="GV191" t="s">
        <v>112</v>
      </c>
      <c r="GX191">
        <v>-0.5</v>
      </c>
      <c r="GY191" t="s">
        <v>112</v>
      </c>
      <c r="GZ191" t="s">
        <v>112</v>
      </c>
      <c r="HA191">
        <v>0</v>
      </c>
      <c r="HB191" t="s">
        <v>112</v>
      </c>
      <c r="HC191">
        <v>0</v>
      </c>
      <c r="HE191" t="s">
        <v>112</v>
      </c>
      <c r="HF191" t="s">
        <v>112</v>
      </c>
      <c r="HG191">
        <v>0</v>
      </c>
      <c r="HH191">
        <v>0</v>
      </c>
      <c r="HI191">
        <v>0</v>
      </c>
      <c r="HJ191" t="s">
        <v>112</v>
      </c>
      <c r="HM191">
        <v>0</v>
      </c>
      <c r="HN191">
        <v>0</v>
      </c>
      <c r="HO191" t="s">
        <v>112</v>
      </c>
      <c r="HP191" t="s">
        <v>112</v>
      </c>
      <c r="HQ191" t="s">
        <v>112</v>
      </c>
      <c r="HR191" t="s">
        <v>112</v>
      </c>
      <c r="HT191" t="s">
        <v>112</v>
      </c>
      <c r="HU191" t="s">
        <v>112</v>
      </c>
      <c r="HV191" t="s">
        <v>112</v>
      </c>
      <c r="HW191" t="s">
        <v>112</v>
      </c>
      <c r="HX191">
        <v>0</v>
      </c>
      <c r="HY191" t="s">
        <v>112</v>
      </c>
    </row>
    <row r="192" spans="1:233" x14ac:dyDescent="0.2">
      <c r="A192" t="s">
        <v>302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112</v>
      </c>
      <c r="K192">
        <v>0</v>
      </c>
      <c r="L192">
        <v>0</v>
      </c>
      <c r="M192">
        <v>0</v>
      </c>
      <c r="N192">
        <v>0</v>
      </c>
      <c r="O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E192">
        <v>0</v>
      </c>
      <c r="AF192">
        <v>0.5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S192">
        <v>0.5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0.5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112</v>
      </c>
      <c r="BO192">
        <v>0</v>
      </c>
      <c r="BP192">
        <v>0</v>
      </c>
      <c r="BS192">
        <v>0</v>
      </c>
      <c r="BT192">
        <v>0</v>
      </c>
      <c r="BU192">
        <v>0</v>
      </c>
      <c r="BV192">
        <v>0.5</v>
      </c>
      <c r="BW192">
        <v>0</v>
      </c>
      <c r="BX192">
        <v>0.5</v>
      </c>
      <c r="BY192">
        <v>0</v>
      </c>
      <c r="BZ192">
        <v>0</v>
      </c>
      <c r="CA192">
        <v>0</v>
      </c>
      <c r="CB192">
        <v>0</v>
      </c>
      <c r="CC192">
        <v>0</v>
      </c>
      <c r="CF192">
        <v>0</v>
      </c>
      <c r="CG192">
        <v>0</v>
      </c>
      <c r="CH192">
        <v>0.5</v>
      </c>
      <c r="CI192">
        <v>0</v>
      </c>
      <c r="CJ192">
        <v>0.5</v>
      </c>
      <c r="CK192">
        <v>0</v>
      </c>
      <c r="CL192">
        <v>0</v>
      </c>
      <c r="CU192" t="s">
        <v>112</v>
      </c>
      <c r="CV192">
        <v>0.5</v>
      </c>
      <c r="CW192">
        <v>0.5</v>
      </c>
      <c r="CX192">
        <v>0.5</v>
      </c>
      <c r="CY192">
        <v>0.5</v>
      </c>
      <c r="CZ192">
        <v>0.5</v>
      </c>
      <c r="DA192">
        <v>0.8</v>
      </c>
      <c r="DC192">
        <v>0.5</v>
      </c>
      <c r="DD192">
        <v>0.5</v>
      </c>
      <c r="DE192" t="s">
        <v>112</v>
      </c>
      <c r="DF192">
        <v>0.5</v>
      </c>
      <c r="DG192">
        <v>0.5</v>
      </c>
      <c r="DH192">
        <v>0.5</v>
      </c>
      <c r="DJ192">
        <v>0.5</v>
      </c>
      <c r="DK192">
        <v>0.5</v>
      </c>
      <c r="DL192">
        <v>0.5</v>
      </c>
      <c r="DM192">
        <v>0.5</v>
      </c>
      <c r="DN192">
        <v>0.5</v>
      </c>
      <c r="DO192">
        <v>0.5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G192">
        <v>0</v>
      </c>
      <c r="EH192" t="s">
        <v>112</v>
      </c>
      <c r="EI192" t="s">
        <v>112</v>
      </c>
      <c r="EJ192">
        <v>0</v>
      </c>
      <c r="EK192" t="s">
        <v>112</v>
      </c>
      <c r="EL192">
        <v>0</v>
      </c>
      <c r="EN192" t="s">
        <v>112</v>
      </c>
      <c r="EO192">
        <v>0</v>
      </c>
      <c r="EP192" t="s">
        <v>112</v>
      </c>
      <c r="EQ192">
        <v>0</v>
      </c>
      <c r="ER192" t="s">
        <v>112</v>
      </c>
      <c r="ES192">
        <v>0</v>
      </c>
      <c r="EV192">
        <v>0.5</v>
      </c>
      <c r="EW192">
        <v>0</v>
      </c>
      <c r="EX192">
        <v>0</v>
      </c>
      <c r="EY192">
        <v>0</v>
      </c>
      <c r="EZ192">
        <v>0.5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J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0.5</v>
      </c>
      <c r="FZ192">
        <v>0.5</v>
      </c>
      <c r="GB192">
        <v>0.5</v>
      </c>
      <c r="GC192">
        <v>0</v>
      </c>
      <c r="GD192">
        <v>0</v>
      </c>
      <c r="GE192">
        <v>0.5</v>
      </c>
      <c r="GF192">
        <v>0</v>
      </c>
      <c r="GG192">
        <v>0.5</v>
      </c>
      <c r="GI192">
        <v>0.5</v>
      </c>
      <c r="GJ192">
        <v>0</v>
      </c>
      <c r="GK192">
        <v>0</v>
      </c>
      <c r="GL192">
        <v>0</v>
      </c>
      <c r="GM192">
        <v>0.5</v>
      </c>
      <c r="GN192">
        <v>0</v>
      </c>
      <c r="GQ192">
        <v>0</v>
      </c>
      <c r="GR192">
        <v>0.5</v>
      </c>
      <c r="GS192" t="s">
        <v>112</v>
      </c>
      <c r="GT192">
        <v>0.5</v>
      </c>
      <c r="GU192">
        <v>0.5</v>
      </c>
      <c r="GV192">
        <v>0.5</v>
      </c>
      <c r="GX192">
        <v>0.5</v>
      </c>
      <c r="GY192">
        <v>0.5</v>
      </c>
      <c r="GZ192">
        <v>0.5</v>
      </c>
      <c r="HA192">
        <v>0.5</v>
      </c>
      <c r="HB192" t="s">
        <v>112</v>
      </c>
      <c r="HC192">
        <v>0.5</v>
      </c>
      <c r="HE192">
        <v>0</v>
      </c>
      <c r="HF192">
        <v>0.5</v>
      </c>
      <c r="HG192">
        <v>0.5</v>
      </c>
      <c r="HH192">
        <v>0.5</v>
      </c>
      <c r="HI192">
        <v>0.5</v>
      </c>
      <c r="HJ192">
        <v>0.5</v>
      </c>
      <c r="HM192">
        <v>0.5</v>
      </c>
      <c r="HN192">
        <v>0.8</v>
      </c>
      <c r="HO192">
        <v>0.5</v>
      </c>
      <c r="HP192">
        <v>0.5</v>
      </c>
      <c r="HQ192">
        <v>0.5</v>
      </c>
      <c r="HR192">
        <v>0.5</v>
      </c>
      <c r="HT192">
        <v>0.5</v>
      </c>
      <c r="HU192">
        <v>0.5</v>
      </c>
      <c r="HV192">
        <v>0.5</v>
      </c>
      <c r="HW192">
        <v>0.5</v>
      </c>
      <c r="HX192" t="s">
        <v>112</v>
      </c>
      <c r="HY192">
        <v>0.5</v>
      </c>
    </row>
    <row r="193" spans="1:233" x14ac:dyDescent="0.2">
      <c r="A193" t="s">
        <v>303</v>
      </c>
      <c r="C193">
        <v>0</v>
      </c>
      <c r="D193">
        <v>0</v>
      </c>
      <c r="E193">
        <v>0</v>
      </c>
      <c r="F193">
        <v>0</v>
      </c>
      <c r="G193" t="s">
        <v>112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R193" t="s">
        <v>112</v>
      </c>
      <c r="S193">
        <v>0</v>
      </c>
      <c r="T193">
        <v>0</v>
      </c>
      <c r="U193" t="s">
        <v>112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E193">
        <v>0</v>
      </c>
      <c r="AF193">
        <v>0</v>
      </c>
      <c r="AG193">
        <v>0</v>
      </c>
      <c r="AH193" t="s">
        <v>112</v>
      </c>
      <c r="AI193">
        <v>0</v>
      </c>
      <c r="AJ193" t="s">
        <v>112</v>
      </c>
      <c r="AK193" t="s">
        <v>112</v>
      </c>
      <c r="AL193" t="s">
        <v>112</v>
      </c>
      <c r="AM193">
        <v>0</v>
      </c>
      <c r="AN193" t="s">
        <v>112</v>
      </c>
      <c r="AO193">
        <v>0</v>
      </c>
      <c r="AP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t="s">
        <v>112</v>
      </c>
      <c r="AY193">
        <v>0</v>
      </c>
      <c r="AZ193" t="s">
        <v>112</v>
      </c>
      <c r="BA193">
        <v>0</v>
      </c>
      <c r="BB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F193" t="s">
        <v>112</v>
      </c>
      <c r="CG193">
        <v>0</v>
      </c>
      <c r="CH193">
        <v>0</v>
      </c>
      <c r="CI193">
        <v>0</v>
      </c>
      <c r="CJ193">
        <v>0</v>
      </c>
      <c r="CK193" t="s">
        <v>112</v>
      </c>
      <c r="CL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0.8</v>
      </c>
      <c r="DC193">
        <v>0</v>
      </c>
      <c r="DD193">
        <v>0</v>
      </c>
      <c r="DE193">
        <v>0</v>
      </c>
      <c r="DF193">
        <v>0</v>
      </c>
      <c r="DG193" t="s">
        <v>112</v>
      </c>
      <c r="DH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V193">
        <v>-0.5</v>
      </c>
      <c r="EW193">
        <v>0</v>
      </c>
      <c r="EX193">
        <v>0</v>
      </c>
      <c r="EY193">
        <v>0</v>
      </c>
      <c r="EZ193">
        <v>0</v>
      </c>
      <c r="FA193" t="s">
        <v>112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J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Z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I193">
        <v>0</v>
      </c>
      <c r="GJ193">
        <v>0</v>
      </c>
      <c r="GK193">
        <v>0</v>
      </c>
      <c r="GL193">
        <v>0</v>
      </c>
      <c r="GM193" t="s">
        <v>112</v>
      </c>
      <c r="GN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M193">
        <v>0</v>
      </c>
      <c r="HN193" t="s">
        <v>112</v>
      </c>
      <c r="HO193">
        <v>0</v>
      </c>
      <c r="HP193">
        <v>0</v>
      </c>
      <c r="HQ193">
        <v>0</v>
      </c>
      <c r="HR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</row>
    <row r="194" spans="1:233" x14ac:dyDescent="0.2">
      <c r="A194" t="s">
        <v>304</v>
      </c>
      <c r="C194" t="s">
        <v>112</v>
      </c>
      <c r="D194" t="s">
        <v>112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112</v>
      </c>
      <c r="K194">
        <v>0</v>
      </c>
      <c r="L194">
        <v>0</v>
      </c>
      <c r="M194">
        <v>0</v>
      </c>
      <c r="N194">
        <v>0</v>
      </c>
      <c r="O194">
        <v>0</v>
      </c>
      <c r="R194" t="s">
        <v>112</v>
      </c>
      <c r="S194">
        <v>0</v>
      </c>
      <c r="T194">
        <v>0</v>
      </c>
      <c r="U194">
        <v>0</v>
      </c>
      <c r="V194" t="s">
        <v>112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112</v>
      </c>
      <c r="AE194">
        <v>0</v>
      </c>
      <c r="AF194">
        <v>0</v>
      </c>
      <c r="AG194">
        <v>0</v>
      </c>
      <c r="AH194" t="s">
        <v>112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 t="s">
        <v>112</v>
      </c>
      <c r="AS194" t="s">
        <v>112</v>
      </c>
      <c r="AT194">
        <v>0</v>
      </c>
      <c r="AU194">
        <v>0</v>
      </c>
      <c r="AV194" t="s">
        <v>112</v>
      </c>
      <c r="AW194" t="s">
        <v>112</v>
      </c>
      <c r="AX194">
        <v>0</v>
      </c>
      <c r="AY194" t="s">
        <v>112</v>
      </c>
      <c r="AZ194">
        <v>0</v>
      </c>
      <c r="BA194">
        <v>0</v>
      </c>
      <c r="BB194">
        <v>0</v>
      </c>
      <c r="BE194">
        <v>0</v>
      </c>
      <c r="BF194">
        <v>0</v>
      </c>
      <c r="BG194" t="s">
        <v>112</v>
      </c>
      <c r="BH194">
        <v>0</v>
      </c>
      <c r="BI194" t="s">
        <v>112</v>
      </c>
      <c r="BJ194" t="s">
        <v>112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S194">
        <v>0</v>
      </c>
      <c r="BT194">
        <v>0</v>
      </c>
      <c r="BU194">
        <v>0</v>
      </c>
      <c r="BV194">
        <v>0</v>
      </c>
      <c r="BW194" t="s">
        <v>112</v>
      </c>
      <c r="BX194">
        <v>0</v>
      </c>
      <c r="BY194">
        <v>0</v>
      </c>
      <c r="BZ194">
        <v>0</v>
      </c>
      <c r="CA194">
        <v>0</v>
      </c>
      <c r="CB194">
        <v>0</v>
      </c>
      <c r="CC194" t="s">
        <v>112</v>
      </c>
      <c r="CF194">
        <v>0</v>
      </c>
      <c r="CG194">
        <v>0</v>
      </c>
      <c r="CH194">
        <v>0</v>
      </c>
      <c r="CI194">
        <v>0</v>
      </c>
      <c r="CJ194" t="s">
        <v>112</v>
      </c>
      <c r="CK194">
        <v>0</v>
      </c>
      <c r="CL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 t="s">
        <v>112</v>
      </c>
      <c r="DA194">
        <v>0.8</v>
      </c>
      <c r="DC194">
        <v>0</v>
      </c>
      <c r="DD194">
        <v>0</v>
      </c>
      <c r="DE194">
        <v>0</v>
      </c>
      <c r="DF194" t="s">
        <v>112</v>
      </c>
      <c r="DG194" t="s">
        <v>112</v>
      </c>
      <c r="DH194" t="s">
        <v>112</v>
      </c>
      <c r="DJ194">
        <v>0</v>
      </c>
      <c r="DK194">
        <v>0</v>
      </c>
      <c r="DL194">
        <v>0</v>
      </c>
      <c r="DM194">
        <v>0</v>
      </c>
      <c r="DN194" t="s">
        <v>112</v>
      </c>
      <c r="DO194" t="s">
        <v>112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Y194">
        <v>0</v>
      </c>
      <c r="DZ194">
        <v>0</v>
      </c>
      <c r="EA194">
        <v>0</v>
      </c>
      <c r="EB194" t="s">
        <v>112</v>
      </c>
      <c r="EC194" t="s">
        <v>112</v>
      </c>
      <c r="ED194" t="s">
        <v>112</v>
      </c>
      <c r="EG194">
        <v>0</v>
      </c>
      <c r="EH194">
        <v>0</v>
      </c>
      <c r="EI194">
        <v>0</v>
      </c>
      <c r="EJ194" t="s">
        <v>112</v>
      </c>
      <c r="EK194">
        <v>0</v>
      </c>
      <c r="EL194" t="s">
        <v>112</v>
      </c>
      <c r="EN194">
        <v>0</v>
      </c>
      <c r="EO194" t="s">
        <v>112</v>
      </c>
      <c r="EP194">
        <v>0</v>
      </c>
      <c r="EQ194">
        <v>0</v>
      </c>
      <c r="ER194">
        <v>0</v>
      </c>
      <c r="ES194" t="s">
        <v>112</v>
      </c>
      <c r="EV194">
        <v>0</v>
      </c>
      <c r="EW194">
        <v>0</v>
      </c>
      <c r="EX194">
        <v>0</v>
      </c>
      <c r="EY194">
        <v>0</v>
      </c>
      <c r="EZ194" t="s">
        <v>112</v>
      </c>
      <c r="FA194" t="s">
        <v>112</v>
      </c>
      <c r="FB194">
        <v>0</v>
      </c>
      <c r="FC194">
        <v>0</v>
      </c>
      <c r="FD194">
        <v>0</v>
      </c>
      <c r="FE194">
        <v>0</v>
      </c>
      <c r="FF194">
        <v>0</v>
      </c>
      <c r="FG194" t="s">
        <v>112</v>
      </c>
      <c r="FJ194">
        <v>0</v>
      </c>
      <c r="FL194">
        <v>0</v>
      </c>
      <c r="FM194">
        <v>0</v>
      </c>
      <c r="FN194" t="s">
        <v>112</v>
      </c>
      <c r="FO194" t="s">
        <v>112</v>
      </c>
      <c r="FP194" t="s">
        <v>112</v>
      </c>
      <c r="FR194">
        <v>0</v>
      </c>
      <c r="FS194">
        <v>0</v>
      </c>
      <c r="FT194">
        <v>0</v>
      </c>
      <c r="FU194" t="s">
        <v>112</v>
      </c>
      <c r="FV194">
        <v>0</v>
      </c>
      <c r="FW194" t="s">
        <v>112</v>
      </c>
      <c r="FZ194">
        <v>0</v>
      </c>
      <c r="GB194">
        <v>0</v>
      </c>
      <c r="GC194">
        <v>-0.5</v>
      </c>
      <c r="GD194">
        <v>0</v>
      </c>
      <c r="GE194">
        <v>0</v>
      </c>
      <c r="GF194" t="s">
        <v>112</v>
      </c>
      <c r="GG194" t="s">
        <v>112</v>
      </c>
      <c r="GI194">
        <v>0</v>
      </c>
      <c r="GJ194">
        <v>0</v>
      </c>
      <c r="GK194">
        <v>0</v>
      </c>
      <c r="GL194" t="s">
        <v>112</v>
      </c>
      <c r="GM194" t="s">
        <v>112</v>
      </c>
      <c r="GN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X194">
        <v>0</v>
      </c>
      <c r="GY194">
        <v>0</v>
      </c>
      <c r="GZ194">
        <v>0</v>
      </c>
      <c r="HA194" t="s">
        <v>112</v>
      </c>
      <c r="HB194">
        <v>0</v>
      </c>
      <c r="HC194">
        <v>0</v>
      </c>
      <c r="HE194" t="s">
        <v>112</v>
      </c>
      <c r="HF194">
        <v>0</v>
      </c>
      <c r="HG194">
        <v>0</v>
      </c>
      <c r="HH194" t="s">
        <v>112</v>
      </c>
      <c r="HI194">
        <v>0</v>
      </c>
      <c r="HJ194" t="s">
        <v>112</v>
      </c>
      <c r="HM194">
        <v>0</v>
      </c>
      <c r="HN194" t="s">
        <v>112</v>
      </c>
      <c r="HO194" t="s">
        <v>112</v>
      </c>
      <c r="HP194">
        <v>0</v>
      </c>
      <c r="HQ194" t="s">
        <v>112</v>
      </c>
      <c r="HR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 t="s">
        <v>112</v>
      </c>
    </row>
    <row r="195" spans="1:233" x14ac:dyDescent="0.2">
      <c r="A195" t="s">
        <v>305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0.8</v>
      </c>
      <c r="AS195">
        <v>0</v>
      </c>
      <c r="AT195">
        <v>0</v>
      </c>
      <c r="AU195">
        <v>0.8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F195">
        <v>0</v>
      </c>
      <c r="CG195" t="s">
        <v>112</v>
      </c>
      <c r="CH195">
        <v>0</v>
      </c>
      <c r="CI195">
        <v>0</v>
      </c>
      <c r="CJ195">
        <v>0.8</v>
      </c>
      <c r="CK195">
        <v>0</v>
      </c>
      <c r="CL195">
        <v>0.8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0.8</v>
      </c>
      <c r="DC195">
        <v>0.8</v>
      </c>
      <c r="DD195">
        <v>0</v>
      </c>
      <c r="DE195">
        <v>0</v>
      </c>
      <c r="DF195">
        <v>0</v>
      </c>
      <c r="DG195" t="s">
        <v>112</v>
      </c>
      <c r="DH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0.8</v>
      </c>
      <c r="FC195">
        <v>0</v>
      </c>
      <c r="FD195">
        <v>0</v>
      </c>
      <c r="FE195">
        <v>0</v>
      </c>
      <c r="FF195">
        <v>0</v>
      </c>
      <c r="FG195">
        <v>0</v>
      </c>
      <c r="FJ195">
        <v>0</v>
      </c>
      <c r="FL195">
        <v>0.8</v>
      </c>
      <c r="FM195">
        <v>0</v>
      </c>
      <c r="FN195">
        <v>0</v>
      </c>
      <c r="FO195">
        <v>0</v>
      </c>
      <c r="FP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Z195">
        <v>0.8</v>
      </c>
      <c r="GB195">
        <v>0.8</v>
      </c>
      <c r="GC195">
        <v>0</v>
      </c>
      <c r="GD195">
        <v>0</v>
      </c>
      <c r="GE195">
        <v>0</v>
      </c>
      <c r="GF195">
        <v>0</v>
      </c>
      <c r="GG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</row>
    <row r="196" spans="1:233" x14ac:dyDescent="0.2">
      <c r="A196" t="s">
        <v>306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112</v>
      </c>
      <c r="K196">
        <v>0</v>
      </c>
      <c r="L196">
        <v>0</v>
      </c>
      <c r="M196">
        <v>0</v>
      </c>
      <c r="N196">
        <v>0</v>
      </c>
      <c r="O196">
        <v>0</v>
      </c>
      <c r="R196">
        <v>0</v>
      </c>
      <c r="S196">
        <v>0</v>
      </c>
      <c r="T196">
        <v>0</v>
      </c>
      <c r="U196" t="s">
        <v>112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112</v>
      </c>
      <c r="AE196">
        <v>0</v>
      </c>
      <c r="AF196">
        <v>0</v>
      </c>
      <c r="AG196">
        <v>0</v>
      </c>
      <c r="AH196" t="s">
        <v>112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 t="s">
        <v>112</v>
      </c>
      <c r="AS196">
        <v>0</v>
      </c>
      <c r="AT196">
        <v>0</v>
      </c>
      <c r="AU196">
        <v>0</v>
      </c>
      <c r="AV196" t="s">
        <v>112</v>
      </c>
      <c r="AW196">
        <v>0</v>
      </c>
      <c r="AX196">
        <v>0</v>
      </c>
      <c r="AY196" t="s">
        <v>112</v>
      </c>
      <c r="AZ196">
        <v>0</v>
      </c>
      <c r="BA196">
        <v>0</v>
      </c>
      <c r="BB196">
        <v>0</v>
      </c>
      <c r="BE196">
        <v>0</v>
      </c>
      <c r="BF196">
        <v>-0.5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0.8</v>
      </c>
      <c r="DC196">
        <v>0</v>
      </c>
      <c r="DD196">
        <v>0</v>
      </c>
      <c r="DE196">
        <v>0</v>
      </c>
      <c r="DF196">
        <v>0</v>
      </c>
      <c r="DG196" t="s">
        <v>112</v>
      </c>
      <c r="DH196" t="s">
        <v>112</v>
      </c>
      <c r="DJ196">
        <v>0</v>
      </c>
      <c r="DK196">
        <v>0</v>
      </c>
      <c r="DL196">
        <v>0</v>
      </c>
      <c r="DM196">
        <v>0</v>
      </c>
      <c r="DN196">
        <v>0</v>
      </c>
      <c r="DO196" t="s">
        <v>112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-0.5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V196">
        <v>-0.5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J196">
        <v>0</v>
      </c>
      <c r="FL196">
        <v>1</v>
      </c>
      <c r="FM196">
        <v>0</v>
      </c>
      <c r="FN196">
        <v>0</v>
      </c>
      <c r="FO196">
        <v>0</v>
      </c>
      <c r="FP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Z196">
        <v>0</v>
      </c>
      <c r="GB196">
        <v>0</v>
      </c>
      <c r="GC196">
        <v>-0.5</v>
      </c>
      <c r="GD196">
        <v>0</v>
      </c>
      <c r="GE196">
        <v>0</v>
      </c>
      <c r="GF196">
        <v>0</v>
      </c>
      <c r="GG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Q196">
        <v>1</v>
      </c>
      <c r="GR196">
        <v>0</v>
      </c>
      <c r="GS196">
        <v>0</v>
      </c>
      <c r="GT196">
        <v>0</v>
      </c>
      <c r="GU196">
        <v>0</v>
      </c>
      <c r="GV196">
        <v>0</v>
      </c>
      <c r="GX196" t="s">
        <v>112</v>
      </c>
      <c r="GY196">
        <v>0</v>
      </c>
      <c r="GZ196">
        <v>0</v>
      </c>
      <c r="HA196">
        <v>0</v>
      </c>
      <c r="HB196">
        <v>0</v>
      </c>
      <c r="HC196">
        <v>0</v>
      </c>
      <c r="HE196" t="s">
        <v>112</v>
      </c>
      <c r="HF196">
        <v>0</v>
      </c>
      <c r="HG196">
        <v>0</v>
      </c>
      <c r="HH196">
        <v>0</v>
      </c>
      <c r="HI196">
        <v>0</v>
      </c>
      <c r="HJ196">
        <v>0</v>
      </c>
      <c r="HM196">
        <v>0</v>
      </c>
      <c r="HN196">
        <v>0.8</v>
      </c>
      <c r="HO196">
        <v>0</v>
      </c>
      <c r="HP196">
        <v>0</v>
      </c>
      <c r="HQ196">
        <v>0</v>
      </c>
      <c r="HR196">
        <v>0</v>
      </c>
      <c r="HT196">
        <v>0</v>
      </c>
      <c r="HU196">
        <v>0</v>
      </c>
      <c r="HV196">
        <v>0.8</v>
      </c>
      <c r="HW196">
        <v>0</v>
      </c>
      <c r="HX196">
        <v>0</v>
      </c>
      <c r="HY196">
        <v>0.8</v>
      </c>
    </row>
    <row r="197" spans="1:233" x14ac:dyDescent="0.2">
      <c r="A197" t="s">
        <v>307</v>
      </c>
      <c r="C197">
        <v>0</v>
      </c>
      <c r="D197">
        <v>0</v>
      </c>
      <c r="E197" t="s">
        <v>112</v>
      </c>
      <c r="F197">
        <v>0</v>
      </c>
      <c r="G197">
        <v>0</v>
      </c>
      <c r="H197" t="s">
        <v>112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S197">
        <v>0.5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 t="s">
        <v>112</v>
      </c>
      <c r="BN197">
        <v>0</v>
      </c>
      <c r="BO197">
        <v>0</v>
      </c>
      <c r="BP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0.8</v>
      </c>
      <c r="DC197">
        <v>0</v>
      </c>
      <c r="DD197">
        <v>0</v>
      </c>
      <c r="DE197">
        <v>0</v>
      </c>
      <c r="DF197">
        <v>0</v>
      </c>
      <c r="DG197" t="s">
        <v>112</v>
      </c>
      <c r="DH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Y197">
        <v>0</v>
      </c>
      <c r="DZ197">
        <v>0</v>
      </c>
      <c r="EA197">
        <v>0</v>
      </c>
      <c r="EB197">
        <v>0</v>
      </c>
      <c r="EC197">
        <v>0.5</v>
      </c>
      <c r="ED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J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Z197">
        <v>0</v>
      </c>
      <c r="GB197">
        <v>0</v>
      </c>
      <c r="GC197">
        <v>0</v>
      </c>
      <c r="GD197">
        <v>0</v>
      </c>
      <c r="GE197" t="s">
        <v>112</v>
      </c>
      <c r="GF197">
        <v>0</v>
      </c>
      <c r="GG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 t="s">
        <v>112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</row>
    <row r="198" spans="1:233" x14ac:dyDescent="0.2">
      <c r="A198" t="s">
        <v>308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112</v>
      </c>
      <c r="K198">
        <v>0</v>
      </c>
      <c r="L198">
        <v>0</v>
      </c>
      <c r="M198">
        <v>0</v>
      </c>
      <c r="N198">
        <v>0</v>
      </c>
      <c r="O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t="s">
        <v>112</v>
      </c>
      <c r="AY198">
        <v>0</v>
      </c>
      <c r="AZ198">
        <v>0</v>
      </c>
      <c r="BA198">
        <v>0</v>
      </c>
      <c r="BB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0.8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V198">
        <v>0.8</v>
      </c>
      <c r="EW198">
        <v>0</v>
      </c>
      <c r="EX198">
        <v>0</v>
      </c>
      <c r="EY198">
        <v>0</v>
      </c>
      <c r="EZ198">
        <v>0</v>
      </c>
      <c r="FA198">
        <v>0</v>
      </c>
      <c r="FB198" t="s">
        <v>112</v>
      </c>
      <c r="FC198">
        <v>0</v>
      </c>
      <c r="FD198">
        <v>0</v>
      </c>
      <c r="FE198">
        <v>0</v>
      </c>
      <c r="FF198">
        <v>0</v>
      </c>
      <c r="FG198">
        <v>0</v>
      </c>
      <c r="FJ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Z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</row>
    <row r="199" spans="1:233" x14ac:dyDescent="0.2">
      <c r="A199" t="s">
        <v>309</v>
      </c>
      <c r="C199">
        <v>-0.5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112</v>
      </c>
      <c r="K199">
        <v>0</v>
      </c>
      <c r="L199">
        <v>0</v>
      </c>
      <c r="M199">
        <v>0</v>
      </c>
      <c r="N199">
        <v>0</v>
      </c>
      <c r="O199">
        <v>0</v>
      </c>
      <c r="R199">
        <v>0</v>
      </c>
      <c r="S199">
        <v>0</v>
      </c>
      <c r="T199" t="s">
        <v>112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S199" t="s">
        <v>112</v>
      </c>
      <c r="AT199">
        <v>0</v>
      </c>
      <c r="AU199">
        <v>0</v>
      </c>
      <c r="AV199">
        <v>0</v>
      </c>
      <c r="AW199">
        <v>0</v>
      </c>
      <c r="AX199" t="s">
        <v>112</v>
      </c>
      <c r="AY199">
        <v>0</v>
      </c>
      <c r="AZ199">
        <v>0</v>
      </c>
      <c r="BA199">
        <v>0</v>
      </c>
      <c r="BB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0.5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0.8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Y199">
        <v>0</v>
      </c>
      <c r="DZ199">
        <v>0</v>
      </c>
      <c r="EA199">
        <v>0</v>
      </c>
      <c r="EB199" t="s">
        <v>112</v>
      </c>
      <c r="EC199">
        <v>0</v>
      </c>
      <c r="ED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 t="s">
        <v>112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V199">
        <v>0.8</v>
      </c>
      <c r="EW199">
        <v>0</v>
      </c>
      <c r="EX199">
        <v>0</v>
      </c>
      <c r="EY199">
        <v>0</v>
      </c>
      <c r="EZ199">
        <v>0</v>
      </c>
      <c r="FA199">
        <v>0</v>
      </c>
      <c r="FB199" t="s">
        <v>112</v>
      </c>
      <c r="FC199">
        <v>0</v>
      </c>
      <c r="FD199">
        <v>0</v>
      </c>
      <c r="FE199">
        <v>0</v>
      </c>
      <c r="FF199">
        <v>-0.5</v>
      </c>
      <c r="FG199">
        <v>0</v>
      </c>
      <c r="FJ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R199">
        <v>1</v>
      </c>
      <c r="FS199">
        <v>0</v>
      </c>
      <c r="FT199">
        <v>0</v>
      </c>
      <c r="FU199">
        <v>0</v>
      </c>
      <c r="FV199">
        <v>0</v>
      </c>
      <c r="FW199">
        <v>0</v>
      </c>
      <c r="FZ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Q199">
        <v>0</v>
      </c>
      <c r="GR199" t="s">
        <v>112</v>
      </c>
      <c r="GS199">
        <v>0</v>
      </c>
      <c r="GT199">
        <v>0</v>
      </c>
      <c r="GU199">
        <v>0</v>
      </c>
      <c r="GV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M199">
        <v>0</v>
      </c>
      <c r="HN199">
        <v>1</v>
      </c>
      <c r="HO199">
        <v>0</v>
      </c>
      <c r="HP199">
        <v>0</v>
      </c>
      <c r="HQ199">
        <v>0</v>
      </c>
      <c r="HR199">
        <v>0</v>
      </c>
      <c r="HT199" t="s">
        <v>112</v>
      </c>
      <c r="HU199" t="s">
        <v>112</v>
      </c>
      <c r="HV199" t="s">
        <v>112</v>
      </c>
      <c r="HW199" t="s">
        <v>112</v>
      </c>
      <c r="HX199">
        <v>0</v>
      </c>
      <c r="HY199" t="s">
        <v>112</v>
      </c>
    </row>
    <row r="200" spans="1:233" x14ac:dyDescent="0.2">
      <c r="A200" t="s">
        <v>310</v>
      </c>
      <c r="C200">
        <v>0</v>
      </c>
      <c r="D200">
        <v>0</v>
      </c>
      <c r="E200">
        <v>0</v>
      </c>
      <c r="F200">
        <v>0</v>
      </c>
      <c r="G200" t="s">
        <v>112</v>
      </c>
      <c r="H200" t="s">
        <v>112</v>
      </c>
      <c r="I200">
        <v>0.5</v>
      </c>
      <c r="J200" t="s">
        <v>112</v>
      </c>
      <c r="K200">
        <v>0</v>
      </c>
      <c r="L200">
        <v>0</v>
      </c>
      <c r="M200">
        <v>0</v>
      </c>
      <c r="N200">
        <v>0</v>
      </c>
      <c r="O200">
        <v>0</v>
      </c>
      <c r="R200">
        <v>0</v>
      </c>
      <c r="S200">
        <v>0</v>
      </c>
      <c r="T200" t="s">
        <v>112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E200">
        <v>0</v>
      </c>
      <c r="AF200">
        <v>0</v>
      </c>
      <c r="AG200">
        <v>0</v>
      </c>
      <c r="AH200" t="s">
        <v>112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 t="s">
        <v>112</v>
      </c>
      <c r="AY200" t="s">
        <v>112</v>
      </c>
      <c r="AZ200" t="s">
        <v>112</v>
      </c>
      <c r="BA200">
        <v>0</v>
      </c>
      <c r="BB200" t="s">
        <v>112</v>
      </c>
      <c r="BE200" t="s">
        <v>112</v>
      </c>
      <c r="BF200">
        <v>-0.5</v>
      </c>
      <c r="BG200">
        <v>0</v>
      </c>
      <c r="BH200">
        <v>0</v>
      </c>
      <c r="BI200">
        <v>0</v>
      </c>
      <c r="BJ200" t="s">
        <v>112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F200">
        <v>0</v>
      </c>
      <c r="CG200" t="s">
        <v>112</v>
      </c>
      <c r="CH200">
        <v>0</v>
      </c>
      <c r="CI200">
        <v>0</v>
      </c>
      <c r="CJ200">
        <v>0</v>
      </c>
      <c r="CK200">
        <v>0</v>
      </c>
      <c r="CL200" t="s">
        <v>112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0.8</v>
      </c>
      <c r="DC200">
        <v>0.5</v>
      </c>
      <c r="DD200">
        <v>0</v>
      </c>
      <c r="DE200">
        <v>0</v>
      </c>
      <c r="DF200">
        <v>0</v>
      </c>
      <c r="DG200" t="s">
        <v>112</v>
      </c>
      <c r="DH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Y200">
        <v>0</v>
      </c>
      <c r="DZ200">
        <v>0</v>
      </c>
      <c r="EA200">
        <v>0</v>
      </c>
      <c r="EB200" t="s">
        <v>112</v>
      </c>
      <c r="EC200">
        <v>0</v>
      </c>
      <c r="ED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 t="s">
        <v>112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V200">
        <v>0.5</v>
      </c>
      <c r="EW200" t="s">
        <v>112</v>
      </c>
      <c r="EX200">
        <v>0</v>
      </c>
      <c r="EY200" t="s">
        <v>112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J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Z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M200">
        <v>0</v>
      </c>
      <c r="HN200">
        <v>0</v>
      </c>
      <c r="HO200" t="s">
        <v>112</v>
      </c>
      <c r="HP200">
        <v>0</v>
      </c>
      <c r="HQ200">
        <v>0</v>
      </c>
      <c r="HR200">
        <v>0</v>
      </c>
      <c r="HT200">
        <v>0</v>
      </c>
      <c r="HU200">
        <v>0</v>
      </c>
      <c r="HV200">
        <v>0</v>
      </c>
      <c r="HW200" t="s">
        <v>112</v>
      </c>
      <c r="HX200">
        <v>0</v>
      </c>
      <c r="HY200">
        <v>0</v>
      </c>
    </row>
    <row r="201" spans="1:233" x14ac:dyDescent="0.2">
      <c r="A201" t="s">
        <v>311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0.8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J201" t="s">
        <v>112</v>
      </c>
      <c r="DK201">
        <v>0</v>
      </c>
      <c r="DL201">
        <v>0</v>
      </c>
      <c r="DM201">
        <v>0</v>
      </c>
      <c r="DN201">
        <v>0</v>
      </c>
      <c r="DO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Y201">
        <v>0</v>
      </c>
      <c r="DZ201">
        <v>0</v>
      </c>
      <c r="EA201">
        <v>0</v>
      </c>
      <c r="EB201">
        <v>0</v>
      </c>
      <c r="EC201" t="s">
        <v>112</v>
      </c>
      <c r="ED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V201">
        <v>-0.5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J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Z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M201">
        <v>0</v>
      </c>
      <c r="HN201">
        <v>-0.5</v>
      </c>
      <c r="HO201">
        <v>0</v>
      </c>
      <c r="HP201">
        <v>0</v>
      </c>
      <c r="HQ201">
        <v>0</v>
      </c>
      <c r="HR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</row>
    <row r="202" spans="1:233" x14ac:dyDescent="0.2">
      <c r="A202" t="s">
        <v>312</v>
      </c>
      <c r="C202" t="s">
        <v>112</v>
      </c>
      <c r="D202" t="s">
        <v>112</v>
      </c>
      <c r="E202" t="s">
        <v>112</v>
      </c>
      <c r="F202" t="s">
        <v>112</v>
      </c>
      <c r="G202" t="s">
        <v>112</v>
      </c>
      <c r="H202" t="s">
        <v>112</v>
      </c>
      <c r="I202" t="s">
        <v>112</v>
      </c>
      <c r="J202" t="s">
        <v>112</v>
      </c>
      <c r="K202" t="s">
        <v>112</v>
      </c>
      <c r="L202" t="s">
        <v>112</v>
      </c>
      <c r="M202" t="s">
        <v>112</v>
      </c>
      <c r="N202" t="s">
        <v>112</v>
      </c>
      <c r="O202" t="s">
        <v>112</v>
      </c>
      <c r="R202" t="s">
        <v>112</v>
      </c>
      <c r="S202" t="s">
        <v>112</v>
      </c>
      <c r="T202" t="s">
        <v>112</v>
      </c>
      <c r="U202" t="s">
        <v>112</v>
      </c>
      <c r="V202" t="s">
        <v>112</v>
      </c>
      <c r="W202" t="s">
        <v>112</v>
      </c>
      <c r="X202" t="s">
        <v>112</v>
      </c>
      <c r="Y202" t="s">
        <v>112</v>
      </c>
      <c r="Z202" t="s">
        <v>112</v>
      </c>
      <c r="AA202" t="s">
        <v>112</v>
      </c>
      <c r="AB202" t="s">
        <v>112</v>
      </c>
      <c r="AE202" t="s">
        <v>112</v>
      </c>
      <c r="AF202" t="s">
        <v>112</v>
      </c>
      <c r="AG202" t="s">
        <v>112</v>
      </c>
      <c r="AH202" t="s">
        <v>112</v>
      </c>
      <c r="AI202" t="s">
        <v>112</v>
      </c>
      <c r="AJ202" t="s">
        <v>112</v>
      </c>
      <c r="AK202" t="s">
        <v>112</v>
      </c>
      <c r="AL202" t="s">
        <v>112</v>
      </c>
      <c r="AM202" t="s">
        <v>112</v>
      </c>
      <c r="AN202" t="s">
        <v>112</v>
      </c>
      <c r="AO202" t="s">
        <v>112</v>
      </c>
      <c r="AP202" t="s">
        <v>112</v>
      </c>
      <c r="AS202" t="s">
        <v>112</v>
      </c>
      <c r="AT202" t="s">
        <v>112</v>
      </c>
      <c r="AU202" t="s">
        <v>112</v>
      </c>
      <c r="AV202" t="s">
        <v>112</v>
      </c>
      <c r="AW202" t="s">
        <v>112</v>
      </c>
      <c r="AX202" t="s">
        <v>112</v>
      </c>
      <c r="AY202" t="s">
        <v>112</v>
      </c>
      <c r="AZ202" t="s">
        <v>112</v>
      </c>
      <c r="BA202" t="s">
        <v>112</v>
      </c>
      <c r="BB202" t="s">
        <v>112</v>
      </c>
      <c r="BE202" t="s">
        <v>112</v>
      </c>
      <c r="BF202" t="s">
        <v>112</v>
      </c>
      <c r="BG202" t="s">
        <v>112</v>
      </c>
      <c r="BH202" t="s">
        <v>112</v>
      </c>
      <c r="BI202" t="s">
        <v>112</v>
      </c>
      <c r="BJ202" t="s">
        <v>112</v>
      </c>
      <c r="BK202" t="s">
        <v>112</v>
      </c>
      <c r="BL202" t="s">
        <v>112</v>
      </c>
      <c r="BM202" t="s">
        <v>112</v>
      </c>
      <c r="BN202" t="s">
        <v>112</v>
      </c>
      <c r="BO202" t="s">
        <v>112</v>
      </c>
      <c r="BP202" t="s">
        <v>112</v>
      </c>
      <c r="BS202" t="s">
        <v>112</v>
      </c>
      <c r="BT202" t="s">
        <v>112</v>
      </c>
      <c r="BU202" t="s">
        <v>112</v>
      </c>
      <c r="BV202" t="s">
        <v>112</v>
      </c>
      <c r="BW202" t="s">
        <v>112</v>
      </c>
      <c r="BX202" t="s">
        <v>112</v>
      </c>
      <c r="BY202" t="s">
        <v>112</v>
      </c>
      <c r="BZ202" t="s">
        <v>112</v>
      </c>
      <c r="CA202" t="s">
        <v>112</v>
      </c>
      <c r="CB202" t="s">
        <v>112</v>
      </c>
      <c r="CC202" t="s">
        <v>112</v>
      </c>
      <c r="CF202" t="s">
        <v>112</v>
      </c>
      <c r="CG202" t="s">
        <v>112</v>
      </c>
      <c r="CH202" t="s">
        <v>112</v>
      </c>
      <c r="CI202" t="s">
        <v>112</v>
      </c>
      <c r="CJ202" t="s">
        <v>112</v>
      </c>
      <c r="CK202" t="s">
        <v>112</v>
      </c>
      <c r="CL202" t="s">
        <v>112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0.8</v>
      </c>
      <c r="DC202">
        <v>0</v>
      </c>
      <c r="DD202" t="s">
        <v>112</v>
      </c>
      <c r="DE202">
        <v>0</v>
      </c>
      <c r="DF202">
        <v>0</v>
      </c>
      <c r="DG202">
        <v>0</v>
      </c>
      <c r="DH202">
        <v>0</v>
      </c>
      <c r="DJ202">
        <v>0</v>
      </c>
      <c r="DK202">
        <v>0</v>
      </c>
      <c r="DL202">
        <v>0</v>
      </c>
      <c r="DM202">
        <v>0</v>
      </c>
      <c r="DN202">
        <v>-0.5</v>
      </c>
      <c r="DO202">
        <v>0</v>
      </c>
      <c r="DR202" t="s">
        <v>112</v>
      </c>
      <c r="DS202" t="s">
        <v>112</v>
      </c>
      <c r="DT202" t="s">
        <v>112</v>
      </c>
      <c r="DU202" t="s">
        <v>112</v>
      </c>
      <c r="DV202" t="s">
        <v>112</v>
      </c>
      <c r="DW202" t="s">
        <v>112</v>
      </c>
      <c r="DY202" t="s">
        <v>112</v>
      </c>
      <c r="DZ202" t="s">
        <v>112</v>
      </c>
      <c r="EA202" t="s">
        <v>112</v>
      </c>
      <c r="EB202" t="s">
        <v>112</v>
      </c>
      <c r="EC202" t="s">
        <v>112</v>
      </c>
      <c r="ED202" t="s">
        <v>112</v>
      </c>
      <c r="EG202">
        <v>0</v>
      </c>
      <c r="EH202">
        <v>-0.5</v>
      </c>
      <c r="EI202">
        <v>-0.5</v>
      </c>
      <c r="EJ202">
        <v>-0.5</v>
      </c>
      <c r="EK202">
        <v>-0.5</v>
      </c>
      <c r="EL202">
        <v>-0.5</v>
      </c>
      <c r="EN202">
        <v>-0.5</v>
      </c>
      <c r="EO202">
        <v>0</v>
      </c>
      <c r="EP202" t="s">
        <v>112</v>
      </c>
      <c r="EQ202">
        <v>-0.5</v>
      </c>
      <c r="ER202">
        <v>-0.5</v>
      </c>
      <c r="ES202">
        <v>-0.5</v>
      </c>
      <c r="EV202" t="s">
        <v>112</v>
      </c>
      <c r="EW202" t="s">
        <v>112</v>
      </c>
      <c r="EX202" t="s">
        <v>112</v>
      </c>
      <c r="EY202" t="s">
        <v>112</v>
      </c>
      <c r="EZ202" t="s">
        <v>112</v>
      </c>
      <c r="FA202" t="s">
        <v>112</v>
      </c>
      <c r="FB202" t="s">
        <v>112</v>
      </c>
      <c r="FC202" t="s">
        <v>112</v>
      </c>
      <c r="FD202" t="s">
        <v>112</v>
      </c>
      <c r="FE202" t="s">
        <v>112</v>
      </c>
      <c r="FF202" t="s">
        <v>112</v>
      </c>
      <c r="FG202" t="s">
        <v>112</v>
      </c>
      <c r="FJ202" t="s">
        <v>112</v>
      </c>
      <c r="FL202" t="s">
        <v>112</v>
      </c>
      <c r="FM202" t="s">
        <v>112</v>
      </c>
      <c r="FN202" t="s">
        <v>112</v>
      </c>
      <c r="FO202" t="s">
        <v>112</v>
      </c>
      <c r="FP202" t="s">
        <v>112</v>
      </c>
      <c r="FR202" t="s">
        <v>112</v>
      </c>
      <c r="FS202" t="s">
        <v>112</v>
      </c>
      <c r="FT202" t="s">
        <v>112</v>
      </c>
      <c r="FU202" t="s">
        <v>112</v>
      </c>
      <c r="FV202" t="s">
        <v>112</v>
      </c>
      <c r="FW202" t="s">
        <v>112</v>
      </c>
      <c r="FZ202" t="s">
        <v>112</v>
      </c>
      <c r="GB202" t="s">
        <v>112</v>
      </c>
      <c r="GC202">
        <v>0.8</v>
      </c>
      <c r="GD202" t="s">
        <v>112</v>
      </c>
      <c r="GE202" t="s">
        <v>112</v>
      </c>
      <c r="GF202" t="s">
        <v>112</v>
      </c>
      <c r="GG202" t="s">
        <v>112</v>
      </c>
      <c r="GI202" t="s">
        <v>112</v>
      </c>
      <c r="GJ202" t="s">
        <v>112</v>
      </c>
      <c r="GK202" t="s">
        <v>112</v>
      </c>
      <c r="GL202" t="s">
        <v>112</v>
      </c>
      <c r="GM202" t="s">
        <v>112</v>
      </c>
      <c r="GN202" t="s">
        <v>112</v>
      </c>
      <c r="GQ202" t="s">
        <v>112</v>
      </c>
      <c r="GR202" t="s">
        <v>112</v>
      </c>
      <c r="GS202" t="s">
        <v>112</v>
      </c>
      <c r="GT202" t="s">
        <v>112</v>
      </c>
      <c r="GU202" t="s">
        <v>112</v>
      </c>
      <c r="GV202" t="s">
        <v>112</v>
      </c>
      <c r="GX202" t="s">
        <v>112</v>
      </c>
      <c r="GY202" t="s">
        <v>112</v>
      </c>
      <c r="GZ202" t="s">
        <v>112</v>
      </c>
      <c r="HA202" t="s">
        <v>112</v>
      </c>
      <c r="HB202" t="s">
        <v>112</v>
      </c>
      <c r="HC202" t="s">
        <v>112</v>
      </c>
      <c r="HE202" t="s">
        <v>112</v>
      </c>
      <c r="HF202" t="s">
        <v>112</v>
      </c>
      <c r="HG202" t="s">
        <v>112</v>
      </c>
      <c r="HH202" t="s">
        <v>112</v>
      </c>
      <c r="HI202" t="s">
        <v>112</v>
      </c>
      <c r="HJ202" t="s">
        <v>112</v>
      </c>
      <c r="HM202" t="s">
        <v>112</v>
      </c>
      <c r="HN202" t="s">
        <v>112</v>
      </c>
      <c r="HO202" t="s">
        <v>112</v>
      </c>
      <c r="HP202" t="s">
        <v>112</v>
      </c>
      <c r="HQ202" t="s">
        <v>112</v>
      </c>
      <c r="HR202" t="s">
        <v>112</v>
      </c>
      <c r="HT202" t="s">
        <v>112</v>
      </c>
      <c r="HU202" t="s">
        <v>112</v>
      </c>
      <c r="HV202" t="s">
        <v>112</v>
      </c>
      <c r="HW202" t="s">
        <v>112</v>
      </c>
      <c r="HX202" t="s">
        <v>112</v>
      </c>
      <c r="HY202" t="s">
        <v>112</v>
      </c>
    </row>
    <row r="203" spans="1:233" x14ac:dyDescent="0.2">
      <c r="A203" t="s">
        <v>313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112</v>
      </c>
      <c r="K203">
        <v>0</v>
      </c>
      <c r="L203">
        <v>0</v>
      </c>
      <c r="M203" t="s">
        <v>112</v>
      </c>
      <c r="N203">
        <v>0</v>
      </c>
      <c r="O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F203">
        <v>0</v>
      </c>
      <c r="CG203" t="s">
        <v>112</v>
      </c>
      <c r="CH203">
        <v>0</v>
      </c>
      <c r="CI203">
        <v>0</v>
      </c>
      <c r="CJ203">
        <v>0</v>
      </c>
      <c r="CK203">
        <v>0</v>
      </c>
      <c r="CL203">
        <v>0.8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0.8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Y203">
        <v>0</v>
      </c>
      <c r="DZ203">
        <v>0</v>
      </c>
      <c r="EA203">
        <v>0</v>
      </c>
      <c r="EB203">
        <v>0</v>
      </c>
      <c r="EC203" t="s">
        <v>112</v>
      </c>
      <c r="ED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V203">
        <v>0.8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J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Z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M203">
        <v>0</v>
      </c>
      <c r="HN203">
        <v>0.8</v>
      </c>
      <c r="HO203">
        <v>0</v>
      </c>
      <c r="HP203">
        <v>0</v>
      </c>
      <c r="HQ203">
        <v>0</v>
      </c>
      <c r="HR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</row>
    <row r="204" spans="1:233" x14ac:dyDescent="0.2">
      <c r="A204" t="s">
        <v>314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R204" t="s">
        <v>112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t="s">
        <v>112</v>
      </c>
      <c r="AK204" t="s">
        <v>112</v>
      </c>
      <c r="AL204">
        <v>0</v>
      </c>
      <c r="AM204">
        <v>0</v>
      </c>
      <c r="AN204" t="s">
        <v>112</v>
      </c>
      <c r="AO204">
        <v>0</v>
      </c>
      <c r="AP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t="s">
        <v>112</v>
      </c>
      <c r="AY204">
        <v>0</v>
      </c>
      <c r="AZ204" t="s">
        <v>112</v>
      </c>
      <c r="BA204">
        <v>0</v>
      </c>
      <c r="BB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0.8</v>
      </c>
      <c r="DC204">
        <v>0</v>
      </c>
      <c r="DD204">
        <v>0</v>
      </c>
      <c r="DE204">
        <v>0</v>
      </c>
      <c r="DF204">
        <v>0</v>
      </c>
      <c r="DG204" t="s">
        <v>112</v>
      </c>
      <c r="DH204">
        <v>0</v>
      </c>
      <c r="DJ204" t="s">
        <v>112</v>
      </c>
      <c r="DK204">
        <v>0</v>
      </c>
      <c r="DL204">
        <v>0</v>
      </c>
      <c r="DM204">
        <v>0</v>
      </c>
      <c r="DN204">
        <v>0</v>
      </c>
      <c r="DO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 t="s">
        <v>112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V204">
        <v>-1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J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Z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</row>
    <row r="205" spans="1:233" x14ac:dyDescent="0.2">
      <c r="A205" t="s">
        <v>315</v>
      </c>
      <c r="C205">
        <v>0</v>
      </c>
      <c r="D205">
        <v>0</v>
      </c>
      <c r="E205">
        <v>0</v>
      </c>
      <c r="F205">
        <v>0.8</v>
      </c>
      <c r="G205" t="s">
        <v>112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 t="s">
        <v>112</v>
      </c>
      <c r="AK205">
        <v>0</v>
      </c>
      <c r="AL205">
        <v>-0.5</v>
      </c>
      <c r="AM205">
        <v>0</v>
      </c>
      <c r="AN205">
        <v>0</v>
      </c>
      <c r="AO205">
        <v>0</v>
      </c>
      <c r="AP205" t="s">
        <v>112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E205">
        <v>0</v>
      </c>
      <c r="BF205">
        <v>0</v>
      </c>
      <c r="BG205">
        <v>0</v>
      </c>
      <c r="BH205">
        <v>-0.5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0.8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N205" t="s">
        <v>112</v>
      </c>
      <c r="EO205" t="s">
        <v>112</v>
      </c>
      <c r="EP205">
        <v>0</v>
      </c>
      <c r="EQ205" t="s">
        <v>112</v>
      </c>
      <c r="ER205">
        <v>0</v>
      </c>
      <c r="ES205" t="s">
        <v>112</v>
      </c>
      <c r="EV205">
        <v>-0.5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J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Z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Q205">
        <v>0</v>
      </c>
      <c r="GR205" t="s">
        <v>112</v>
      </c>
      <c r="GS205">
        <v>0</v>
      </c>
      <c r="GT205">
        <v>0</v>
      </c>
      <c r="GU205">
        <v>0</v>
      </c>
      <c r="GV205">
        <v>0</v>
      </c>
      <c r="GX205">
        <v>0</v>
      </c>
      <c r="GY205">
        <v>-0.5</v>
      </c>
      <c r="GZ205">
        <v>0</v>
      </c>
      <c r="HA205">
        <v>0</v>
      </c>
      <c r="HB205">
        <v>0</v>
      </c>
      <c r="HC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M205">
        <v>0</v>
      </c>
      <c r="HN205">
        <v>1</v>
      </c>
      <c r="HO205">
        <v>0</v>
      </c>
      <c r="HP205">
        <v>0</v>
      </c>
      <c r="HQ205">
        <v>0</v>
      </c>
      <c r="HR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</row>
    <row r="206" spans="1:233" x14ac:dyDescent="0.2">
      <c r="A206" t="s">
        <v>316</v>
      </c>
      <c r="C206" t="s">
        <v>112</v>
      </c>
      <c r="D206" t="s">
        <v>112</v>
      </c>
      <c r="E206" t="s">
        <v>112</v>
      </c>
      <c r="F206">
        <v>0.8</v>
      </c>
      <c r="G206">
        <v>0.8</v>
      </c>
      <c r="H206" t="s">
        <v>112</v>
      </c>
      <c r="I206">
        <v>0</v>
      </c>
      <c r="J206">
        <v>0</v>
      </c>
      <c r="K206">
        <v>0</v>
      </c>
      <c r="L206">
        <v>0</v>
      </c>
      <c r="M206">
        <v>0.8</v>
      </c>
      <c r="N206">
        <v>0.8</v>
      </c>
      <c r="O206">
        <v>0</v>
      </c>
      <c r="R206" t="s">
        <v>112</v>
      </c>
      <c r="S206" t="s">
        <v>112</v>
      </c>
      <c r="T206" t="s">
        <v>112</v>
      </c>
      <c r="U206" t="s">
        <v>112</v>
      </c>
      <c r="V206" t="s">
        <v>112</v>
      </c>
      <c r="W206" t="s">
        <v>112</v>
      </c>
      <c r="X206" t="s">
        <v>112</v>
      </c>
      <c r="Y206" t="s">
        <v>112</v>
      </c>
      <c r="Z206" t="s">
        <v>112</v>
      </c>
      <c r="AA206" t="s">
        <v>112</v>
      </c>
      <c r="AB206" t="s">
        <v>112</v>
      </c>
      <c r="AE206">
        <v>0</v>
      </c>
      <c r="AF206" t="s">
        <v>112</v>
      </c>
      <c r="AG206">
        <v>0</v>
      </c>
      <c r="AH206" t="s">
        <v>112</v>
      </c>
      <c r="AI206" t="s">
        <v>112</v>
      </c>
      <c r="AJ206" t="s">
        <v>112</v>
      </c>
      <c r="AK206">
        <v>-0.5</v>
      </c>
      <c r="AL206">
        <v>0</v>
      </c>
      <c r="AM206">
        <v>0</v>
      </c>
      <c r="AN206">
        <v>0</v>
      </c>
      <c r="AO206">
        <v>0.8</v>
      </c>
      <c r="AP206">
        <v>0.8</v>
      </c>
      <c r="AS206">
        <v>0.8</v>
      </c>
      <c r="AT206">
        <v>0</v>
      </c>
      <c r="AU206">
        <v>0</v>
      </c>
      <c r="AV206">
        <v>0</v>
      </c>
      <c r="AW206" t="s">
        <v>112</v>
      </c>
      <c r="AX206" t="s">
        <v>112</v>
      </c>
      <c r="AY206">
        <v>0</v>
      </c>
      <c r="AZ206">
        <v>0</v>
      </c>
      <c r="BA206">
        <v>0</v>
      </c>
      <c r="BB206">
        <v>0</v>
      </c>
      <c r="BE206">
        <v>0</v>
      </c>
      <c r="BF206">
        <v>-0.5</v>
      </c>
      <c r="BG206">
        <v>0</v>
      </c>
      <c r="BH206">
        <v>-0.5</v>
      </c>
      <c r="BI206">
        <v>0</v>
      </c>
      <c r="BJ206">
        <v>0</v>
      </c>
      <c r="BK206">
        <v>0.8</v>
      </c>
      <c r="BL206">
        <v>0</v>
      </c>
      <c r="BM206">
        <v>0</v>
      </c>
      <c r="BN206">
        <v>0</v>
      </c>
      <c r="BO206">
        <v>0</v>
      </c>
      <c r="BP206">
        <v>0.8</v>
      </c>
      <c r="BS206">
        <v>0</v>
      </c>
      <c r="BT206">
        <v>0</v>
      </c>
      <c r="BU206" t="s">
        <v>112</v>
      </c>
      <c r="BV206" t="s">
        <v>112</v>
      </c>
      <c r="BW206" t="s">
        <v>112</v>
      </c>
      <c r="BX206" t="s">
        <v>112</v>
      </c>
      <c r="BY206">
        <v>-0.5</v>
      </c>
      <c r="BZ206">
        <v>0</v>
      </c>
      <c r="CA206">
        <v>0</v>
      </c>
      <c r="CB206">
        <v>0</v>
      </c>
      <c r="CC206">
        <v>0.8</v>
      </c>
      <c r="CF206">
        <v>0</v>
      </c>
      <c r="CG206" t="s">
        <v>112</v>
      </c>
      <c r="CH206">
        <v>0</v>
      </c>
      <c r="CI206">
        <v>0</v>
      </c>
      <c r="CJ206">
        <v>-0.5</v>
      </c>
      <c r="CK206">
        <v>-0.5</v>
      </c>
      <c r="CL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-0.5</v>
      </c>
      <c r="DA206">
        <v>0.8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R206">
        <v>0</v>
      </c>
      <c r="DS206">
        <v>0</v>
      </c>
      <c r="DT206" t="s">
        <v>112</v>
      </c>
      <c r="DU206">
        <v>0</v>
      </c>
      <c r="DV206">
        <v>0</v>
      </c>
      <c r="DW206">
        <v>0</v>
      </c>
      <c r="DY206" t="s">
        <v>112</v>
      </c>
      <c r="DZ206">
        <v>0.8</v>
      </c>
      <c r="EA206">
        <v>0.8</v>
      </c>
      <c r="EB206">
        <v>0</v>
      </c>
      <c r="EC206">
        <v>0.8</v>
      </c>
      <c r="ED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 t="s">
        <v>112</v>
      </c>
      <c r="FC206">
        <v>0</v>
      </c>
      <c r="FD206">
        <v>0</v>
      </c>
      <c r="FE206">
        <v>0</v>
      </c>
      <c r="FF206">
        <v>-0.5</v>
      </c>
      <c r="FG206">
        <v>0</v>
      </c>
      <c r="FJ206">
        <v>0</v>
      </c>
      <c r="FL206">
        <v>0</v>
      </c>
      <c r="FM206">
        <v>0</v>
      </c>
      <c r="FN206">
        <v>-0.5</v>
      </c>
      <c r="FO206">
        <v>0</v>
      </c>
      <c r="FP206">
        <v>0</v>
      </c>
      <c r="FR206">
        <v>1</v>
      </c>
      <c r="FS206">
        <v>0</v>
      </c>
      <c r="FT206">
        <v>0</v>
      </c>
      <c r="FU206">
        <v>0</v>
      </c>
      <c r="FV206">
        <v>0</v>
      </c>
      <c r="FW206">
        <v>0</v>
      </c>
      <c r="FZ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I206">
        <v>0</v>
      </c>
      <c r="GJ206">
        <v>0</v>
      </c>
      <c r="GK206">
        <v>0</v>
      </c>
      <c r="GL206">
        <v>0</v>
      </c>
      <c r="GM206">
        <v>0.5</v>
      </c>
      <c r="GN206">
        <v>0</v>
      </c>
      <c r="GQ206">
        <v>0</v>
      </c>
      <c r="GR206">
        <v>0.8</v>
      </c>
      <c r="GS206">
        <v>0</v>
      </c>
      <c r="GT206">
        <v>0</v>
      </c>
      <c r="GU206">
        <v>0</v>
      </c>
      <c r="GV206">
        <v>0</v>
      </c>
      <c r="GX206">
        <v>0</v>
      </c>
      <c r="GY206">
        <v>-0.5</v>
      </c>
      <c r="GZ206">
        <v>0</v>
      </c>
      <c r="HA206">
        <v>0</v>
      </c>
      <c r="HB206">
        <v>0</v>
      </c>
      <c r="HC206">
        <v>0</v>
      </c>
      <c r="HE206">
        <v>0.8</v>
      </c>
      <c r="HF206">
        <v>0</v>
      </c>
      <c r="HG206">
        <v>0</v>
      </c>
      <c r="HH206">
        <v>0</v>
      </c>
      <c r="HI206">
        <v>0</v>
      </c>
      <c r="HJ206">
        <v>0</v>
      </c>
      <c r="HM206">
        <v>0.8</v>
      </c>
      <c r="HN206">
        <v>-0.5</v>
      </c>
      <c r="HO206">
        <v>0</v>
      </c>
      <c r="HP206">
        <v>0</v>
      </c>
      <c r="HQ206">
        <v>0</v>
      </c>
      <c r="HR206">
        <v>0</v>
      </c>
      <c r="HT206">
        <v>0.8</v>
      </c>
      <c r="HU206">
        <v>0.8</v>
      </c>
      <c r="HV206">
        <v>0</v>
      </c>
      <c r="HW206">
        <v>0</v>
      </c>
      <c r="HX206">
        <v>0</v>
      </c>
      <c r="HY206">
        <v>0</v>
      </c>
    </row>
    <row r="207" spans="1:233" x14ac:dyDescent="0.2">
      <c r="A207" t="s">
        <v>317</v>
      </c>
      <c r="C207">
        <v>0</v>
      </c>
      <c r="D207">
        <v>0</v>
      </c>
      <c r="E207" t="s">
        <v>112</v>
      </c>
      <c r="F207">
        <v>0</v>
      </c>
      <c r="G207">
        <v>0</v>
      </c>
      <c r="H207" t="s">
        <v>112</v>
      </c>
      <c r="I207">
        <v>0</v>
      </c>
      <c r="J207" t="s">
        <v>112</v>
      </c>
      <c r="K207">
        <v>0</v>
      </c>
      <c r="L207">
        <v>0</v>
      </c>
      <c r="M207">
        <v>0</v>
      </c>
      <c r="N207">
        <v>0</v>
      </c>
      <c r="O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 t="s">
        <v>112</v>
      </c>
      <c r="BN207">
        <v>0</v>
      </c>
      <c r="BO207">
        <v>0</v>
      </c>
      <c r="BP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-0.5</v>
      </c>
      <c r="CU207" t="s">
        <v>112</v>
      </c>
      <c r="CV207" t="s">
        <v>112</v>
      </c>
      <c r="CW207" t="s">
        <v>112</v>
      </c>
      <c r="CX207" t="s">
        <v>112</v>
      </c>
      <c r="CY207" t="s">
        <v>112</v>
      </c>
      <c r="CZ207">
        <v>0</v>
      </c>
      <c r="DA207" t="s">
        <v>112</v>
      </c>
      <c r="DC207" t="s">
        <v>112</v>
      </c>
      <c r="DD207">
        <v>0</v>
      </c>
      <c r="DE207" t="s">
        <v>112</v>
      </c>
      <c r="DF207" t="s">
        <v>112</v>
      </c>
      <c r="DG207">
        <v>0</v>
      </c>
      <c r="DH207">
        <v>0</v>
      </c>
      <c r="DJ207" t="s">
        <v>112</v>
      </c>
      <c r="DK207" t="s">
        <v>112</v>
      </c>
      <c r="DL207" t="s">
        <v>112</v>
      </c>
      <c r="DM207">
        <v>0</v>
      </c>
      <c r="DN207">
        <v>0</v>
      </c>
      <c r="DO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Y207">
        <v>0</v>
      </c>
      <c r="DZ207">
        <v>0</v>
      </c>
      <c r="EA207">
        <v>0</v>
      </c>
      <c r="EB207">
        <v>0</v>
      </c>
      <c r="EC207" t="s">
        <v>112</v>
      </c>
      <c r="ED207">
        <v>0</v>
      </c>
      <c r="EG207">
        <v>0</v>
      </c>
      <c r="EH207" t="s">
        <v>112</v>
      </c>
      <c r="EI207">
        <v>0</v>
      </c>
      <c r="EJ207" t="s">
        <v>112</v>
      </c>
      <c r="EK207" t="s">
        <v>112</v>
      </c>
      <c r="EL207">
        <v>0</v>
      </c>
      <c r="EN207">
        <v>0</v>
      </c>
      <c r="EO207" t="s">
        <v>112</v>
      </c>
      <c r="EP207">
        <v>0</v>
      </c>
      <c r="EQ207">
        <v>0</v>
      </c>
      <c r="ER207">
        <v>0</v>
      </c>
      <c r="ES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J207">
        <v>0</v>
      </c>
      <c r="FL207" t="s">
        <v>112</v>
      </c>
      <c r="FM207" t="s">
        <v>112</v>
      </c>
      <c r="FN207">
        <v>0</v>
      </c>
      <c r="FO207">
        <v>0</v>
      </c>
      <c r="FP207">
        <v>0</v>
      </c>
      <c r="FR207" t="s">
        <v>112</v>
      </c>
      <c r="FS207" t="s">
        <v>112</v>
      </c>
      <c r="FT207" t="s">
        <v>112</v>
      </c>
      <c r="FU207">
        <v>0</v>
      </c>
      <c r="FV207" t="s">
        <v>112</v>
      </c>
      <c r="FW207">
        <v>0</v>
      </c>
      <c r="FZ207">
        <v>0</v>
      </c>
      <c r="GB207">
        <v>0</v>
      </c>
      <c r="GC207" t="s">
        <v>112</v>
      </c>
      <c r="GD207">
        <v>0</v>
      </c>
      <c r="GE207" t="s">
        <v>112</v>
      </c>
      <c r="GF207">
        <v>0</v>
      </c>
      <c r="GG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Q207" t="s">
        <v>112</v>
      </c>
      <c r="GR207" t="s">
        <v>112</v>
      </c>
      <c r="GS207" t="s">
        <v>112</v>
      </c>
      <c r="GT207" t="s">
        <v>112</v>
      </c>
      <c r="GU207" t="s">
        <v>112</v>
      </c>
      <c r="GV207" t="s">
        <v>112</v>
      </c>
      <c r="GX207" t="s">
        <v>112</v>
      </c>
      <c r="GY207" t="s">
        <v>112</v>
      </c>
      <c r="GZ207" t="s">
        <v>112</v>
      </c>
      <c r="HA207">
        <v>0</v>
      </c>
      <c r="HB207" t="s">
        <v>112</v>
      </c>
      <c r="HC207" t="s">
        <v>112</v>
      </c>
      <c r="HE207" t="s">
        <v>112</v>
      </c>
      <c r="HF207" t="s">
        <v>112</v>
      </c>
      <c r="HG207" t="s">
        <v>112</v>
      </c>
      <c r="HH207" t="s">
        <v>112</v>
      </c>
      <c r="HI207">
        <v>0</v>
      </c>
      <c r="HJ207" t="s">
        <v>112</v>
      </c>
      <c r="HM207" t="s">
        <v>112</v>
      </c>
      <c r="HN207" t="s">
        <v>112</v>
      </c>
      <c r="HO207" t="s">
        <v>112</v>
      </c>
      <c r="HP207" t="s">
        <v>112</v>
      </c>
      <c r="HQ207">
        <v>0</v>
      </c>
      <c r="HR207" t="s">
        <v>112</v>
      </c>
      <c r="HT207" t="s">
        <v>112</v>
      </c>
      <c r="HU207" t="s">
        <v>112</v>
      </c>
      <c r="HV207" t="s">
        <v>112</v>
      </c>
      <c r="HW207" t="s">
        <v>112</v>
      </c>
      <c r="HX207" t="s">
        <v>112</v>
      </c>
      <c r="HY207">
        <v>0</v>
      </c>
    </row>
    <row r="208" spans="1:233" x14ac:dyDescent="0.2">
      <c r="A208" t="s">
        <v>318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-0.5</v>
      </c>
      <c r="O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 t="s">
        <v>112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0.8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F208">
        <v>0</v>
      </c>
      <c r="CG208">
        <v>-0.5</v>
      </c>
      <c r="CH208">
        <v>0</v>
      </c>
      <c r="CI208">
        <v>0</v>
      </c>
      <c r="CJ208">
        <v>0</v>
      </c>
      <c r="CK208">
        <v>0</v>
      </c>
      <c r="CL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0.8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V208">
        <v>-0.5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0.8</v>
      </c>
      <c r="FC208">
        <v>0</v>
      </c>
      <c r="FD208">
        <v>0</v>
      </c>
      <c r="FE208">
        <v>0</v>
      </c>
      <c r="FF208">
        <v>0</v>
      </c>
      <c r="FG208">
        <v>0</v>
      </c>
      <c r="FJ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Z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</row>
    <row r="209" spans="1:233" x14ac:dyDescent="0.2">
      <c r="A209" t="s">
        <v>319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-0.5</v>
      </c>
      <c r="J209" t="s">
        <v>112</v>
      </c>
      <c r="K209">
        <v>0</v>
      </c>
      <c r="L209">
        <v>0</v>
      </c>
      <c r="M209">
        <v>0</v>
      </c>
      <c r="N209">
        <v>0</v>
      </c>
      <c r="O209">
        <v>0</v>
      </c>
      <c r="R209">
        <v>0</v>
      </c>
      <c r="S209">
        <v>0</v>
      </c>
      <c r="T209">
        <v>0</v>
      </c>
      <c r="U209" t="s">
        <v>112</v>
      </c>
      <c r="V209" t="s">
        <v>112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112</v>
      </c>
      <c r="AE209">
        <v>0</v>
      </c>
      <c r="AF209">
        <v>0</v>
      </c>
      <c r="AG209">
        <v>0</v>
      </c>
      <c r="AH209" t="s">
        <v>112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 t="s">
        <v>112</v>
      </c>
      <c r="AS209">
        <v>0</v>
      </c>
      <c r="AT209">
        <v>0</v>
      </c>
      <c r="AU209">
        <v>0</v>
      </c>
      <c r="AV209">
        <v>0.5</v>
      </c>
      <c r="AW209">
        <v>0</v>
      </c>
      <c r="AX209" t="s">
        <v>112</v>
      </c>
      <c r="AY209">
        <v>0.5</v>
      </c>
      <c r="AZ209">
        <v>0</v>
      </c>
      <c r="BA209">
        <v>0</v>
      </c>
      <c r="BB209">
        <v>0</v>
      </c>
      <c r="BE209">
        <v>0</v>
      </c>
      <c r="BF209">
        <v>0</v>
      </c>
      <c r="BG209">
        <v>0</v>
      </c>
      <c r="BH209" t="s">
        <v>112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0.8</v>
      </c>
      <c r="DC209" t="s">
        <v>112</v>
      </c>
      <c r="DD209">
        <v>0</v>
      </c>
      <c r="DE209">
        <v>0</v>
      </c>
      <c r="DF209">
        <v>0</v>
      </c>
      <c r="DG209" t="s">
        <v>112</v>
      </c>
      <c r="DH209">
        <v>0.5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V209">
        <v>-0.5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J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R209">
        <v>0</v>
      </c>
      <c r="FS209">
        <v>0</v>
      </c>
      <c r="FT209">
        <v>1</v>
      </c>
      <c r="FU209">
        <v>0</v>
      </c>
      <c r="FV209">
        <v>0</v>
      </c>
      <c r="FW209">
        <v>0</v>
      </c>
      <c r="FZ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X209" t="s">
        <v>112</v>
      </c>
      <c r="GY209">
        <v>0</v>
      </c>
      <c r="GZ209">
        <v>0</v>
      </c>
      <c r="HA209">
        <v>0</v>
      </c>
      <c r="HB209">
        <v>0</v>
      </c>
      <c r="HC209">
        <v>0</v>
      </c>
      <c r="HE209" t="s">
        <v>112</v>
      </c>
      <c r="HF209">
        <v>0</v>
      </c>
      <c r="HG209">
        <v>0</v>
      </c>
      <c r="HH209">
        <v>0</v>
      </c>
      <c r="HI209">
        <v>0</v>
      </c>
      <c r="HJ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</row>
    <row r="210" spans="1:233" x14ac:dyDescent="0.2">
      <c r="A210" t="s">
        <v>320</v>
      </c>
      <c r="C210" t="s">
        <v>112</v>
      </c>
      <c r="D210" t="s">
        <v>112</v>
      </c>
      <c r="E210">
        <v>0</v>
      </c>
      <c r="F210">
        <v>0.8</v>
      </c>
      <c r="G210" t="s">
        <v>112</v>
      </c>
      <c r="H210">
        <v>0</v>
      </c>
      <c r="I210">
        <v>0.5</v>
      </c>
      <c r="J210" t="s">
        <v>112</v>
      </c>
      <c r="K210">
        <v>0</v>
      </c>
      <c r="L210">
        <v>0</v>
      </c>
      <c r="M210">
        <v>0</v>
      </c>
      <c r="N210">
        <v>0</v>
      </c>
      <c r="O210">
        <v>0</v>
      </c>
      <c r="R210">
        <v>0</v>
      </c>
      <c r="S210">
        <v>0</v>
      </c>
      <c r="T210">
        <v>0</v>
      </c>
      <c r="U210" t="s">
        <v>112</v>
      </c>
      <c r="V210" t="s">
        <v>112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112</v>
      </c>
      <c r="AE210" t="s">
        <v>112</v>
      </c>
      <c r="AF210" t="s">
        <v>112</v>
      </c>
      <c r="AG210" t="s">
        <v>112</v>
      </c>
      <c r="AH210" t="s">
        <v>112</v>
      </c>
      <c r="AI210" t="s">
        <v>112</v>
      </c>
      <c r="AJ210" t="s">
        <v>112</v>
      </c>
      <c r="AK210" t="s">
        <v>112</v>
      </c>
      <c r="AL210" t="s">
        <v>112</v>
      </c>
      <c r="AM210" t="s">
        <v>112</v>
      </c>
      <c r="AN210" t="s">
        <v>112</v>
      </c>
      <c r="AO210" t="s">
        <v>112</v>
      </c>
      <c r="AP210" t="s">
        <v>112</v>
      </c>
      <c r="AS210">
        <v>0</v>
      </c>
      <c r="AT210">
        <v>0</v>
      </c>
      <c r="AU210" t="s">
        <v>112</v>
      </c>
      <c r="AV210" t="s">
        <v>112</v>
      </c>
      <c r="AW210">
        <v>0</v>
      </c>
      <c r="AX210" t="s">
        <v>112</v>
      </c>
      <c r="AY210">
        <v>0</v>
      </c>
      <c r="AZ210">
        <v>0.5</v>
      </c>
      <c r="BA210">
        <v>0</v>
      </c>
      <c r="BB210">
        <v>0</v>
      </c>
      <c r="BE210">
        <v>0</v>
      </c>
      <c r="BF210">
        <v>0</v>
      </c>
      <c r="BG210" t="s">
        <v>112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S210" t="s">
        <v>112</v>
      </c>
      <c r="BT210">
        <v>0</v>
      </c>
      <c r="BU210">
        <v>0</v>
      </c>
      <c r="BV210">
        <v>0.5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F210">
        <v>0</v>
      </c>
      <c r="CG210">
        <v>0.5</v>
      </c>
      <c r="CH210" t="s">
        <v>112</v>
      </c>
      <c r="CI210">
        <v>0</v>
      </c>
      <c r="CJ210">
        <v>0</v>
      </c>
      <c r="CK210">
        <v>0</v>
      </c>
      <c r="CL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0.8</v>
      </c>
      <c r="DC210">
        <v>0</v>
      </c>
      <c r="DD210" t="s">
        <v>112</v>
      </c>
      <c r="DE210">
        <v>0</v>
      </c>
      <c r="DF210">
        <v>0</v>
      </c>
      <c r="DG210" t="s">
        <v>112</v>
      </c>
      <c r="DH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0.5</v>
      </c>
      <c r="FC210">
        <v>0.5</v>
      </c>
      <c r="FD210">
        <v>0</v>
      </c>
      <c r="FE210">
        <v>0.5</v>
      </c>
      <c r="FF210">
        <v>0.5</v>
      </c>
      <c r="FG210" t="s">
        <v>112</v>
      </c>
      <c r="FJ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R210">
        <v>0.5</v>
      </c>
      <c r="FS210">
        <v>0</v>
      </c>
      <c r="FT210">
        <v>1</v>
      </c>
      <c r="FU210">
        <v>0</v>
      </c>
      <c r="FV210">
        <v>0</v>
      </c>
      <c r="FW210">
        <v>0</v>
      </c>
      <c r="FZ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Q210">
        <v>0</v>
      </c>
      <c r="GR210">
        <v>0</v>
      </c>
      <c r="GS210" t="s">
        <v>112</v>
      </c>
      <c r="GT210">
        <v>0</v>
      </c>
      <c r="GU210">
        <v>0</v>
      </c>
      <c r="GV210">
        <v>0</v>
      </c>
      <c r="GX210">
        <v>0</v>
      </c>
      <c r="GY210">
        <v>0</v>
      </c>
      <c r="GZ210" t="s">
        <v>112</v>
      </c>
      <c r="HA210">
        <v>0.5</v>
      </c>
      <c r="HB210">
        <v>0</v>
      </c>
      <c r="HC210">
        <v>0</v>
      </c>
      <c r="HE210" t="s">
        <v>112</v>
      </c>
      <c r="HF210">
        <v>0</v>
      </c>
      <c r="HG210">
        <v>0</v>
      </c>
      <c r="HH210">
        <v>0</v>
      </c>
      <c r="HI210">
        <v>0</v>
      </c>
      <c r="HJ210" t="s">
        <v>112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</row>
    <row r="211" spans="1:233" x14ac:dyDescent="0.2">
      <c r="A211" t="s">
        <v>321</v>
      </c>
      <c r="C211">
        <v>-0.5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112</v>
      </c>
      <c r="K211">
        <v>0</v>
      </c>
      <c r="L211">
        <v>0</v>
      </c>
      <c r="M211">
        <v>0</v>
      </c>
      <c r="N211">
        <v>0</v>
      </c>
      <c r="O211">
        <v>0</v>
      </c>
      <c r="R211">
        <v>0</v>
      </c>
      <c r="S211">
        <v>0</v>
      </c>
      <c r="T211" t="s">
        <v>112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E211" t="s">
        <v>112</v>
      </c>
      <c r="BF211" t="s">
        <v>112</v>
      </c>
      <c r="BG211">
        <v>0</v>
      </c>
      <c r="BH211" t="s">
        <v>112</v>
      </c>
      <c r="BI211" t="s">
        <v>112</v>
      </c>
      <c r="BJ211" t="s">
        <v>112</v>
      </c>
      <c r="BK211" t="s">
        <v>112</v>
      </c>
      <c r="BL211" t="s">
        <v>112</v>
      </c>
      <c r="BM211" t="s">
        <v>112</v>
      </c>
      <c r="BN211" t="s">
        <v>112</v>
      </c>
      <c r="BO211" t="s">
        <v>112</v>
      </c>
      <c r="BP211" t="s">
        <v>112</v>
      </c>
      <c r="BS211" t="s">
        <v>112</v>
      </c>
      <c r="BT211" t="s">
        <v>112</v>
      </c>
      <c r="BU211" t="s">
        <v>112</v>
      </c>
      <c r="BV211" t="s">
        <v>112</v>
      </c>
      <c r="BW211" t="s">
        <v>112</v>
      </c>
      <c r="BX211" t="s">
        <v>112</v>
      </c>
      <c r="BY211">
        <v>0</v>
      </c>
      <c r="BZ211">
        <v>0</v>
      </c>
      <c r="CA211">
        <v>0</v>
      </c>
      <c r="CB211">
        <v>0</v>
      </c>
      <c r="CC211" t="s">
        <v>112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C211">
        <v>0</v>
      </c>
      <c r="DD211">
        <v>0</v>
      </c>
      <c r="DE211">
        <v>0</v>
      </c>
      <c r="DF211">
        <v>0</v>
      </c>
      <c r="DG211" t="s">
        <v>112</v>
      </c>
      <c r="DH211">
        <v>0</v>
      </c>
      <c r="DJ211" t="s">
        <v>112</v>
      </c>
      <c r="DK211">
        <v>0</v>
      </c>
      <c r="DL211">
        <v>0</v>
      </c>
      <c r="DM211">
        <v>0</v>
      </c>
      <c r="DN211">
        <v>0</v>
      </c>
      <c r="DO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 t="s">
        <v>112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V211">
        <v>0.8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0.8</v>
      </c>
      <c r="FG211">
        <v>0</v>
      </c>
      <c r="FJ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Z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</row>
    <row r="212" spans="1:233" x14ac:dyDescent="0.2">
      <c r="A212" t="s">
        <v>322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R212">
        <v>0</v>
      </c>
      <c r="S212">
        <v>0</v>
      </c>
      <c r="T212">
        <v>0</v>
      </c>
      <c r="U212" t="s">
        <v>112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112</v>
      </c>
      <c r="AE212">
        <v>0</v>
      </c>
      <c r="AF212">
        <v>0</v>
      </c>
      <c r="AG212">
        <v>0</v>
      </c>
      <c r="AH212" t="s">
        <v>112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 t="s">
        <v>112</v>
      </c>
      <c r="AS212">
        <v>0</v>
      </c>
      <c r="AT212">
        <v>0</v>
      </c>
      <c r="AU212">
        <v>0</v>
      </c>
      <c r="AV212" t="s">
        <v>112</v>
      </c>
      <c r="AW212">
        <v>0</v>
      </c>
      <c r="AX212">
        <v>0</v>
      </c>
      <c r="AY212" t="s">
        <v>112</v>
      </c>
      <c r="AZ212">
        <v>0</v>
      </c>
      <c r="BA212">
        <v>0</v>
      </c>
      <c r="BB212">
        <v>0</v>
      </c>
      <c r="BE212">
        <v>0</v>
      </c>
      <c r="BF212">
        <v>0</v>
      </c>
      <c r="BG212">
        <v>0</v>
      </c>
      <c r="BH212" t="s">
        <v>112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-1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-1</v>
      </c>
      <c r="DA212">
        <v>0.8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V212">
        <v>-1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J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Z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E212" t="s">
        <v>112</v>
      </c>
      <c r="HF212">
        <v>0</v>
      </c>
      <c r="HG212">
        <v>0</v>
      </c>
      <c r="HH212">
        <v>0</v>
      </c>
      <c r="HI212">
        <v>0</v>
      </c>
      <c r="HJ212">
        <v>0</v>
      </c>
      <c r="HM212">
        <v>0</v>
      </c>
      <c r="HN212" t="s">
        <v>112</v>
      </c>
      <c r="HO212">
        <v>0</v>
      </c>
      <c r="HP212">
        <v>0</v>
      </c>
      <c r="HQ212">
        <v>0</v>
      </c>
      <c r="HR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</row>
    <row r="213" spans="1:233" x14ac:dyDescent="0.2">
      <c r="A213" t="s">
        <v>323</v>
      </c>
      <c r="C213" t="s">
        <v>112</v>
      </c>
      <c r="D213" t="s">
        <v>112</v>
      </c>
      <c r="E213" t="s">
        <v>112</v>
      </c>
      <c r="F213">
        <v>0.8</v>
      </c>
      <c r="G213" t="s">
        <v>112</v>
      </c>
      <c r="H213" t="s">
        <v>112</v>
      </c>
      <c r="I213" t="s">
        <v>112</v>
      </c>
      <c r="J213" t="s">
        <v>112</v>
      </c>
      <c r="K213" t="s">
        <v>112</v>
      </c>
      <c r="L213" t="s">
        <v>112</v>
      </c>
      <c r="M213" t="s">
        <v>112</v>
      </c>
      <c r="N213" t="s">
        <v>112</v>
      </c>
      <c r="O213" t="s">
        <v>112</v>
      </c>
      <c r="R213">
        <v>-0.5</v>
      </c>
      <c r="S213">
        <v>-0.5</v>
      </c>
      <c r="T213">
        <v>-0.5</v>
      </c>
      <c r="U213">
        <v>-0.5</v>
      </c>
      <c r="V213">
        <v>-0.5</v>
      </c>
      <c r="W213">
        <v>-0.5</v>
      </c>
      <c r="X213">
        <v>-0.5</v>
      </c>
      <c r="Y213">
        <v>-0.5</v>
      </c>
      <c r="Z213">
        <v>-0.5</v>
      </c>
      <c r="AA213">
        <v>-0.5</v>
      </c>
      <c r="AB213">
        <v>-0.5</v>
      </c>
      <c r="AE213" t="s">
        <v>112</v>
      </c>
      <c r="AF213" t="s">
        <v>112</v>
      </c>
      <c r="AG213" t="s">
        <v>112</v>
      </c>
      <c r="AH213" t="s">
        <v>112</v>
      </c>
      <c r="AI213" t="s">
        <v>112</v>
      </c>
      <c r="AJ213" t="s">
        <v>112</v>
      </c>
      <c r="AK213" t="s">
        <v>112</v>
      </c>
      <c r="AL213" t="s">
        <v>112</v>
      </c>
      <c r="AM213" t="s">
        <v>112</v>
      </c>
      <c r="AN213" t="s">
        <v>112</v>
      </c>
      <c r="AO213" t="s">
        <v>112</v>
      </c>
      <c r="AP213" t="s">
        <v>112</v>
      </c>
      <c r="AS213">
        <v>-0.5</v>
      </c>
      <c r="AT213">
        <v>-0.5</v>
      </c>
      <c r="AU213" t="s">
        <v>112</v>
      </c>
      <c r="AV213">
        <v>-0.5</v>
      </c>
      <c r="AW213">
        <v>-0.5</v>
      </c>
      <c r="AX213">
        <v>-0.5</v>
      </c>
      <c r="AY213">
        <v>-0.5</v>
      </c>
      <c r="AZ213">
        <v>-0.5</v>
      </c>
      <c r="BA213">
        <v>-0.5</v>
      </c>
      <c r="BB213">
        <v>-0.5</v>
      </c>
      <c r="BE213">
        <v>-0.5</v>
      </c>
      <c r="BF213">
        <v>1</v>
      </c>
      <c r="BG213">
        <v>-0.5</v>
      </c>
      <c r="BH213">
        <v>-0.5</v>
      </c>
      <c r="BI213">
        <v>-0.5</v>
      </c>
      <c r="BJ213">
        <v>-0.5</v>
      </c>
      <c r="BK213">
        <v>-0.5</v>
      </c>
      <c r="BL213">
        <v>-0.5</v>
      </c>
      <c r="BM213">
        <v>-0.5</v>
      </c>
      <c r="BN213" t="s">
        <v>112</v>
      </c>
      <c r="BO213">
        <v>-0.5</v>
      </c>
      <c r="BP213">
        <v>-0.5</v>
      </c>
      <c r="BS213">
        <v>-0.5</v>
      </c>
      <c r="BT213">
        <v>-0.5</v>
      </c>
      <c r="BU213">
        <v>-0.5</v>
      </c>
      <c r="BV213">
        <v>-0.5</v>
      </c>
      <c r="BW213">
        <v>-0.5</v>
      </c>
      <c r="BX213">
        <v>-0.5</v>
      </c>
      <c r="BY213">
        <v>-0.5</v>
      </c>
      <c r="BZ213">
        <v>-0.5</v>
      </c>
      <c r="CA213">
        <v>-0.5</v>
      </c>
      <c r="CB213">
        <v>-0.5</v>
      </c>
      <c r="CC213">
        <v>-0.5</v>
      </c>
      <c r="CF213" t="s">
        <v>112</v>
      </c>
      <c r="CG213" t="s">
        <v>112</v>
      </c>
      <c r="CH213">
        <v>-0.5</v>
      </c>
      <c r="CI213">
        <v>-0.5</v>
      </c>
      <c r="CJ213" t="s">
        <v>112</v>
      </c>
      <c r="CK213">
        <v>-0.5</v>
      </c>
      <c r="CL213">
        <v>1</v>
      </c>
      <c r="CU213">
        <v>-0.5</v>
      </c>
      <c r="CV213">
        <v>-0.5</v>
      </c>
      <c r="CW213">
        <v>-0.5</v>
      </c>
      <c r="CX213">
        <v>-0.5</v>
      </c>
      <c r="CY213">
        <v>-0.5</v>
      </c>
      <c r="CZ213">
        <v>-0.5</v>
      </c>
      <c r="DA213">
        <v>0.8</v>
      </c>
      <c r="DC213">
        <v>1</v>
      </c>
      <c r="DD213" t="s">
        <v>112</v>
      </c>
      <c r="DE213" t="s">
        <v>112</v>
      </c>
      <c r="DF213">
        <v>-0.5</v>
      </c>
      <c r="DG213" t="s">
        <v>112</v>
      </c>
      <c r="DH213">
        <v>-0.5</v>
      </c>
      <c r="DJ213">
        <v>-0.5</v>
      </c>
      <c r="DK213">
        <v>0</v>
      </c>
      <c r="DL213">
        <v>-0.5</v>
      </c>
      <c r="DM213">
        <v>-0.5</v>
      </c>
      <c r="DN213">
        <v>-0.5</v>
      </c>
      <c r="DO213">
        <v>-0.5</v>
      </c>
      <c r="DR213" t="s">
        <v>112</v>
      </c>
      <c r="DS213" t="s">
        <v>112</v>
      </c>
      <c r="DT213" t="s">
        <v>112</v>
      </c>
      <c r="DU213" t="s">
        <v>112</v>
      </c>
      <c r="DV213" t="s">
        <v>112</v>
      </c>
      <c r="DW213" t="s">
        <v>112</v>
      </c>
      <c r="DY213" t="s">
        <v>112</v>
      </c>
      <c r="DZ213" t="s">
        <v>112</v>
      </c>
      <c r="EA213" t="s">
        <v>112</v>
      </c>
      <c r="EB213" t="s">
        <v>112</v>
      </c>
      <c r="EC213" t="s">
        <v>112</v>
      </c>
      <c r="ED213" t="s">
        <v>112</v>
      </c>
      <c r="EG213">
        <v>-0.5</v>
      </c>
      <c r="EH213" t="s">
        <v>112</v>
      </c>
      <c r="EI213" t="s">
        <v>112</v>
      </c>
      <c r="EJ213" t="s">
        <v>112</v>
      </c>
      <c r="EK213" t="s">
        <v>112</v>
      </c>
      <c r="EL213">
        <v>1</v>
      </c>
      <c r="EN213" t="s">
        <v>112</v>
      </c>
      <c r="EO213" t="s">
        <v>112</v>
      </c>
      <c r="EP213" t="s">
        <v>112</v>
      </c>
      <c r="EQ213">
        <v>-0.5</v>
      </c>
      <c r="ER213" t="s">
        <v>112</v>
      </c>
      <c r="ES213">
        <v>1</v>
      </c>
      <c r="EV213" t="s">
        <v>112</v>
      </c>
      <c r="EW213" t="s">
        <v>112</v>
      </c>
      <c r="EX213" t="s">
        <v>112</v>
      </c>
      <c r="EY213" t="s">
        <v>112</v>
      </c>
      <c r="EZ213" t="s">
        <v>112</v>
      </c>
      <c r="FA213" t="s">
        <v>112</v>
      </c>
      <c r="FB213" t="s">
        <v>112</v>
      </c>
      <c r="FC213" t="s">
        <v>112</v>
      </c>
      <c r="FD213" t="s">
        <v>112</v>
      </c>
      <c r="FE213" t="s">
        <v>112</v>
      </c>
      <c r="FF213" t="s">
        <v>112</v>
      </c>
      <c r="FG213" t="s">
        <v>112</v>
      </c>
      <c r="FJ213" t="s">
        <v>112</v>
      </c>
      <c r="FL213" t="s">
        <v>112</v>
      </c>
      <c r="FM213" t="s">
        <v>112</v>
      </c>
      <c r="FN213" t="s">
        <v>112</v>
      </c>
      <c r="FO213" t="s">
        <v>112</v>
      </c>
      <c r="FP213" t="s">
        <v>112</v>
      </c>
      <c r="FR213" t="s">
        <v>112</v>
      </c>
      <c r="FS213" t="s">
        <v>112</v>
      </c>
      <c r="FT213" t="s">
        <v>112</v>
      </c>
      <c r="FU213" t="s">
        <v>112</v>
      </c>
      <c r="FV213" t="s">
        <v>112</v>
      </c>
      <c r="FW213" t="s">
        <v>112</v>
      </c>
      <c r="FZ213" t="s">
        <v>112</v>
      </c>
      <c r="GB213" t="s">
        <v>112</v>
      </c>
      <c r="GC213">
        <v>0.8</v>
      </c>
      <c r="GD213" t="s">
        <v>112</v>
      </c>
      <c r="GE213" t="s">
        <v>112</v>
      </c>
      <c r="GF213" t="s">
        <v>112</v>
      </c>
      <c r="GG213" t="s">
        <v>112</v>
      </c>
      <c r="GI213" t="s">
        <v>112</v>
      </c>
      <c r="GJ213" t="s">
        <v>112</v>
      </c>
      <c r="GK213" t="s">
        <v>112</v>
      </c>
      <c r="GL213" t="s">
        <v>112</v>
      </c>
      <c r="GM213" t="s">
        <v>112</v>
      </c>
      <c r="GN213" t="s">
        <v>112</v>
      </c>
      <c r="GQ213" t="s">
        <v>112</v>
      </c>
      <c r="GR213" t="s">
        <v>112</v>
      </c>
      <c r="GS213" t="s">
        <v>112</v>
      </c>
      <c r="GT213" t="s">
        <v>112</v>
      </c>
      <c r="GU213" t="s">
        <v>112</v>
      </c>
      <c r="GV213" t="s">
        <v>112</v>
      </c>
      <c r="GX213" t="s">
        <v>112</v>
      </c>
      <c r="GY213" t="s">
        <v>112</v>
      </c>
      <c r="GZ213" t="s">
        <v>112</v>
      </c>
      <c r="HA213" t="s">
        <v>112</v>
      </c>
      <c r="HB213" t="s">
        <v>112</v>
      </c>
      <c r="HC213" t="s">
        <v>112</v>
      </c>
      <c r="HE213" t="s">
        <v>112</v>
      </c>
      <c r="HF213" t="s">
        <v>112</v>
      </c>
      <c r="HG213" t="s">
        <v>112</v>
      </c>
      <c r="HH213" t="s">
        <v>112</v>
      </c>
      <c r="HI213" t="s">
        <v>112</v>
      </c>
      <c r="HJ213" t="s">
        <v>112</v>
      </c>
      <c r="HM213" t="s">
        <v>112</v>
      </c>
      <c r="HN213" t="s">
        <v>112</v>
      </c>
      <c r="HO213" t="s">
        <v>112</v>
      </c>
      <c r="HP213" t="s">
        <v>112</v>
      </c>
      <c r="HQ213" t="s">
        <v>112</v>
      </c>
      <c r="HR213" t="s">
        <v>112</v>
      </c>
      <c r="HT213" t="s">
        <v>112</v>
      </c>
      <c r="HU213" t="s">
        <v>112</v>
      </c>
      <c r="HV213" t="s">
        <v>112</v>
      </c>
      <c r="HW213" t="s">
        <v>112</v>
      </c>
      <c r="HX213" t="s">
        <v>112</v>
      </c>
      <c r="HY213" t="s">
        <v>112</v>
      </c>
    </row>
    <row r="214" spans="1:233" x14ac:dyDescent="0.2">
      <c r="A214" t="s">
        <v>324</v>
      </c>
      <c r="C214">
        <v>0</v>
      </c>
      <c r="D214">
        <v>0</v>
      </c>
      <c r="E214">
        <v>0</v>
      </c>
      <c r="F214">
        <v>0</v>
      </c>
      <c r="G214" t="s">
        <v>112</v>
      </c>
      <c r="H214" t="s">
        <v>112</v>
      </c>
      <c r="I214" t="s">
        <v>112</v>
      </c>
      <c r="J214" t="s">
        <v>112</v>
      </c>
      <c r="K214" t="s">
        <v>112</v>
      </c>
      <c r="L214" t="s">
        <v>112</v>
      </c>
      <c r="M214" t="s">
        <v>112</v>
      </c>
      <c r="N214" t="s">
        <v>112</v>
      </c>
      <c r="O214" t="s">
        <v>112</v>
      </c>
      <c r="R214" t="s">
        <v>112</v>
      </c>
      <c r="S214">
        <v>0</v>
      </c>
      <c r="T214" t="s">
        <v>112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112</v>
      </c>
      <c r="AA214">
        <v>0</v>
      </c>
      <c r="AB214">
        <v>0</v>
      </c>
      <c r="AE214">
        <v>0</v>
      </c>
      <c r="AF214" t="s">
        <v>112</v>
      </c>
      <c r="AG214">
        <v>0</v>
      </c>
      <c r="AH214" t="s">
        <v>112</v>
      </c>
      <c r="AI214">
        <v>0</v>
      </c>
      <c r="AJ214">
        <v>0</v>
      </c>
      <c r="AK214" t="s">
        <v>112</v>
      </c>
      <c r="AL214" t="s">
        <v>112</v>
      </c>
      <c r="AM214">
        <v>0</v>
      </c>
      <c r="AN214">
        <v>0</v>
      </c>
      <c r="AO214" t="s">
        <v>112</v>
      </c>
      <c r="AP214">
        <v>0</v>
      </c>
      <c r="AS214" t="s">
        <v>112</v>
      </c>
      <c r="AT214" t="s">
        <v>112</v>
      </c>
      <c r="AU214">
        <v>0</v>
      </c>
      <c r="AV214">
        <v>0</v>
      </c>
      <c r="AW214" t="s">
        <v>112</v>
      </c>
      <c r="AX214" t="s">
        <v>112</v>
      </c>
      <c r="AY214" t="s">
        <v>112</v>
      </c>
      <c r="AZ214" t="s">
        <v>112</v>
      </c>
      <c r="BA214">
        <v>0</v>
      </c>
      <c r="BB214" t="s">
        <v>112</v>
      </c>
      <c r="BE214">
        <v>0</v>
      </c>
      <c r="BF214">
        <v>0</v>
      </c>
      <c r="BG214">
        <v>0</v>
      </c>
      <c r="BH214" t="s">
        <v>112</v>
      </c>
      <c r="BI214" t="s">
        <v>112</v>
      </c>
      <c r="BJ214" t="s">
        <v>112</v>
      </c>
      <c r="BK214" t="s">
        <v>112</v>
      </c>
      <c r="BL214">
        <v>0</v>
      </c>
      <c r="BM214">
        <v>0</v>
      </c>
      <c r="BN214">
        <v>0</v>
      </c>
      <c r="BO214">
        <v>0</v>
      </c>
      <c r="BP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F214">
        <v>0</v>
      </c>
      <c r="CG214" t="s">
        <v>112</v>
      </c>
      <c r="CH214">
        <v>0</v>
      </c>
      <c r="CI214">
        <v>0</v>
      </c>
      <c r="CJ214">
        <v>0</v>
      </c>
      <c r="CK214">
        <v>0</v>
      </c>
      <c r="CL214" t="s">
        <v>112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0.8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J214" t="s">
        <v>112</v>
      </c>
      <c r="DK214">
        <v>0</v>
      </c>
      <c r="DL214">
        <v>0</v>
      </c>
      <c r="DM214">
        <v>0</v>
      </c>
      <c r="DN214">
        <v>0</v>
      </c>
      <c r="DO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G214">
        <v>0</v>
      </c>
      <c r="EH214">
        <v>0</v>
      </c>
      <c r="EI214" t="s">
        <v>112</v>
      </c>
      <c r="EJ214">
        <v>0</v>
      </c>
      <c r="EK214">
        <v>0</v>
      </c>
      <c r="EL214" t="s">
        <v>112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V214">
        <v>0</v>
      </c>
      <c r="EW214" t="s">
        <v>112</v>
      </c>
      <c r="EX214">
        <v>0</v>
      </c>
      <c r="EY214" t="s">
        <v>112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0.8</v>
      </c>
      <c r="FG214">
        <v>0</v>
      </c>
      <c r="FJ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Z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M214">
        <v>0</v>
      </c>
      <c r="HN214">
        <v>1</v>
      </c>
      <c r="HO214" t="s">
        <v>112</v>
      </c>
      <c r="HP214">
        <v>0</v>
      </c>
      <c r="HQ214">
        <v>0</v>
      </c>
      <c r="HR214" t="s">
        <v>112</v>
      </c>
      <c r="HT214">
        <v>0</v>
      </c>
      <c r="HU214">
        <v>0</v>
      </c>
      <c r="HV214">
        <v>0</v>
      </c>
      <c r="HW214" t="s">
        <v>112</v>
      </c>
      <c r="HX214">
        <v>0</v>
      </c>
      <c r="HY214">
        <v>0</v>
      </c>
    </row>
    <row r="215" spans="1:233" x14ac:dyDescent="0.2">
      <c r="A215" t="s">
        <v>325</v>
      </c>
      <c r="C215">
        <v>0</v>
      </c>
      <c r="D215">
        <v>0</v>
      </c>
      <c r="E215">
        <v>0.5</v>
      </c>
      <c r="F215">
        <v>0.5</v>
      </c>
      <c r="G215">
        <v>0</v>
      </c>
      <c r="H215">
        <v>0.5</v>
      </c>
      <c r="I215">
        <v>0</v>
      </c>
      <c r="J215" t="s">
        <v>112</v>
      </c>
      <c r="K215">
        <v>0.5</v>
      </c>
      <c r="L215">
        <v>0</v>
      </c>
      <c r="M215">
        <v>0</v>
      </c>
      <c r="N215">
        <v>0</v>
      </c>
      <c r="O215">
        <v>0</v>
      </c>
      <c r="R215">
        <v>0</v>
      </c>
      <c r="S215">
        <v>0.5</v>
      </c>
      <c r="T215" t="s">
        <v>112</v>
      </c>
      <c r="U215">
        <v>0.5</v>
      </c>
      <c r="V215">
        <v>0</v>
      </c>
      <c r="W215">
        <v>0.5</v>
      </c>
      <c r="X215">
        <v>0</v>
      </c>
      <c r="Y215">
        <v>0</v>
      </c>
      <c r="Z215">
        <v>0.5</v>
      </c>
      <c r="AA215">
        <v>0</v>
      </c>
      <c r="AB215">
        <v>0</v>
      </c>
      <c r="AE215">
        <v>0</v>
      </c>
      <c r="AF215">
        <v>0</v>
      </c>
      <c r="AG215">
        <v>0.5</v>
      </c>
      <c r="AH215">
        <v>0.5</v>
      </c>
      <c r="AI215">
        <v>0</v>
      </c>
      <c r="AJ215">
        <v>0</v>
      </c>
      <c r="AK215">
        <v>0.5</v>
      </c>
      <c r="AL215">
        <v>0</v>
      </c>
      <c r="AM215">
        <v>0.5</v>
      </c>
      <c r="AN215">
        <v>0</v>
      </c>
      <c r="AO215">
        <v>0</v>
      </c>
      <c r="AP215">
        <v>0.5</v>
      </c>
      <c r="AS215">
        <v>0</v>
      </c>
      <c r="AT215">
        <v>0</v>
      </c>
      <c r="AU215">
        <v>0.5</v>
      </c>
      <c r="AV215">
        <v>0</v>
      </c>
      <c r="AW215">
        <v>0</v>
      </c>
      <c r="AX215">
        <v>0.5</v>
      </c>
      <c r="AY215">
        <v>0</v>
      </c>
      <c r="AZ215">
        <v>0.5</v>
      </c>
      <c r="BA215">
        <v>0</v>
      </c>
      <c r="BB215">
        <v>0</v>
      </c>
      <c r="BE215">
        <v>0.5</v>
      </c>
      <c r="BF215">
        <v>0.5</v>
      </c>
      <c r="BG215">
        <v>0</v>
      </c>
      <c r="BH215">
        <v>0.5</v>
      </c>
      <c r="BI215">
        <v>0.5</v>
      </c>
      <c r="BJ215">
        <v>0</v>
      </c>
      <c r="BK215">
        <v>0.5</v>
      </c>
      <c r="BL215">
        <v>0.5</v>
      </c>
      <c r="BM215">
        <v>0.5</v>
      </c>
      <c r="BN215">
        <v>0.5</v>
      </c>
      <c r="BO215">
        <v>0.5</v>
      </c>
      <c r="BP215">
        <v>0.5</v>
      </c>
      <c r="BS215">
        <v>0.5</v>
      </c>
      <c r="BT215">
        <v>0.5</v>
      </c>
      <c r="BU215">
        <v>0.5</v>
      </c>
      <c r="BV215">
        <v>0.5</v>
      </c>
      <c r="BW215">
        <v>0.5</v>
      </c>
      <c r="BX215">
        <v>0.5</v>
      </c>
      <c r="BY215">
        <v>0</v>
      </c>
      <c r="BZ215">
        <v>0</v>
      </c>
      <c r="CA215">
        <v>0</v>
      </c>
      <c r="CB215">
        <v>0</v>
      </c>
      <c r="CC215">
        <v>0.5</v>
      </c>
      <c r="CF215">
        <v>0.5</v>
      </c>
      <c r="CG215">
        <v>0</v>
      </c>
      <c r="CH215">
        <v>0</v>
      </c>
      <c r="CI215">
        <v>0</v>
      </c>
      <c r="CJ215">
        <v>0.5</v>
      </c>
      <c r="CK215">
        <v>0.5</v>
      </c>
      <c r="CL215">
        <v>0.5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0.8</v>
      </c>
      <c r="DC215">
        <v>0.5</v>
      </c>
      <c r="DD215">
        <v>0</v>
      </c>
      <c r="DE215">
        <v>0</v>
      </c>
      <c r="DF215">
        <v>0</v>
      </c>
      <c r="DG215" t="s">
        <v>112</v>
      </c>
      <c r="DH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 t="s">
        <v>112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Y215">
        <v>0</v>
      </c>
      <c r="DZ215">
        <v>0</v>
      </c>
      <c r="EA215">
        <v>0</v>
      </c>
      <c r="EB215" t="s">
        <v>112</v>
      </c>
      <c r="EC215">
        <v>0</v>
      </c>
      <c r="ED215">
        <v>0</v>
      </c>
      <c r="EG215">
        <v>0</v>
      </c>
      <c r="EH215">
        <v>0</v>
      </c>
      <c r="EI215">
        <v>0</v>
      </c>
      <c r="EJ215">
        <v>0</v>
      </c>
      <c r="EK215">
        <v>0.5</v>
      </c>
      <c r="EL215" t="s">
        <v>112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0.5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J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Z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M215">
        <v>0</v>
      </c>
      <c r="HN215">
        <v>0.8</v>
      </c>
      <c r="HO215">
        <v>0</v>
      </c>
      <c r="HP215">
        <v>0</v>
      </c>
      <c r="HQ215">
        <v>0</v>
      </c>
      <c r="HR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0.5</v>
      </c>
    </row>
    <row r="216" spans="1:233" x14ac:dyDescent="0.2">
      <c r="A216" t="s">
        <v>326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112</v>
      </c>
      <c r="N216">
        <v>0</v>
      </c>
      <c r="O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0.8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J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Z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</row>
    <row r="217" spans="1:233" x14ac:dyDescent="0.2">
      <c r="A217" t="s">
        <v>327</v>
      </c>
      <c r="C217">
        <v>-0.5</v>
      </c>
      <c r="D217">
        <v>0</v>
      </c>
      <c r="E217">
        <v>0</v>
      </c>
      <c r="F217">
        <v>0</v>
      </c>
      <c r="G217" t="s">
        <v>112</v>
      </c>
      <c r="H217" t="s">
        <v>112</v>
      </c>
      <c r="I217" t="s">
        <v>112</v>
      </c>
      <c r="J217" t="s">
        <v>112</v>
      </c>
      <c r="K217" t="s">
        <v>112</v>
      </c>
      <c r="L217" t="s">
        <v>112</v>
      </c>
      <c r="M217">
        <v>0</v>
      </c>
      <c r="N217">
        <v>0</v>
      </c>
      <c r="O217" t="s">
        <v>112</v>
      </c>
      <c r="R217">
        <v>0</v>
      </c>
      <c r="S217">
        <v>0</v>
      </c>
      <c r="T217" t="s">
        <v>112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E217">
        <v>0</v>
      </c>
      <c r="AF217">
        <v>0</v>
      </c>
      <c r="AG217">
        <v>0</v>
      </c>
      <c r="AH217" t="s">
        <v>112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S217" t="s">
        <v>112</v>
      </c>
      <c r="AT217" t="s">
        <v>112</v>
      </c>
      <c r="AU217">
        <v>0</v>
      </c>
      <c r="AV217">
        <v>0</v>
      </c>
      <c r="AW217" t="s">
        <v>112</v>
      </c>
      <c r="AX217" t="s">
        <v>112</v>
      </c>
      <c r="AY217" t="s">
        <v>112</v>
      </c>
      <c r="AZ217" t="s">
        <v>112</v>
      </c>
      <c r="BA217">
        <v>0</v>
      </c>
      <c r="BB217" t="s">
        <v>112</v>
      </c>
      <c r="BE217">
        <v>0</v>
      </c>
      <c r="BF217">
        <v>0</v>
      </c>
      <c r="BG217">
        <v>0</v>
      </c>
      <c r="BH217">
        <v>0</v>
      </c>
      <c r="BI217" t="s">
        <v>112</v>
      </c>
      <c r="BJ217" t="s">
        <v>112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F217">
        <v>0</v>
      </c>
      <c r="CG217" t="s">
        <v>112</v>
      </c>
      <c r="CH217">
        <v>0</v>
      </c>
      <c r="CI217">
        <v>0</v>
      </c>
      <c r="CJ217">
        <v>0</v>
      </c>
      <c r="CK217">
        <v>0</v>
      </c>
      <c r="CL217" t="s">
        <v>112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0.8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Y217">
        <v>0</v>
      </c>
      <c r="DZ217">
        <v>0</v>
      </c>
      <c r="EA217">
        <v>0</v>
      </c>
      <c r="EB217" t="s">
        <v>112</v>
      </c>
      <c r="EC217">
        <v>0</v>
      </c>
      <c r="ED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 t="s">
        <v>112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V217">
        <v>0.5</v>
      </c>
      <c r="EW217" t="s">
        <v>112</v>
      </c>
      <c r="EX217">
        <v>0</v>
      </c>
      <c r="EY217" t="s">
        <v>112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J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Z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M217">
        <v>0</v>
      </c>
      <c r="HN217">
        <v>0</v>
      </c>
      <c r="HO217" t="s">
        <v>112</v>
      </c>
      <c r="HP217">
        <v>0</v>
      </c>
      <c r="HQ217">
        <v>0</v>
      </c>
      <c r="HR217" t="s">
        <v>112</v>
      </c>
      <c r="HT217">
        <v>0</v>
      </c>
      <c r="HU217">
        <v>0</v>
      </c>
      <c r="HV217">
        <v>0</v>
      </c>
      <c r="HW217" t="s">
        <v>112</v>
      </c>
      <c r="HX217">
        <v>0</v>
      </c>
      <c r="HY217">
        <v>0</v>
      </c>
    </row>
    <row r="218" spans="1:233" x14ac:dyDescent="0.2">
      <c r="A218" t="s">
        <v>328</v>
      </c>
      <c r="C218">
        <v>0</v>
      </c>
      <c r="D218">
        <v>0</v>
      </c>
      <c r="E218" t="s">
        <v>112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 t="s">
        <v>112</v>
      </c>
      <c r="BN218">
        <v>0</v>
      </c>
      <c r="BO218">
        <v>0</v>
      </c>
      <c r="BP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0.8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Y218">
        <v>0</v>
      </c>
      <c r="DZ218" t="s">
        <v>112</v>
      </c>
      <c r="EA218">
        <v>0</v>
      </c>
      <c r="EB218">
        <v>0</v>
      </c>
      <c r="EC218" t="s">
        <v>112</v>
      </c>
      <c r="ED218">
        <v>0</v>
      </c>
      <c r="EG218">
        <v>0</v>
      </c>
      <c r="EH218">
        <v>0</v>
      </c>
      <c r="EI218" t="s">
        <v>112</v>
      </c>
      <c r="EJ218">
        <v>0</v>
      </c>
      <c r="EK218">
        <v>0</v>
      </c>
      <c r="EL218">
        <v>0</v>
      </c>
      <c r="EN218" t="s">
        <v>112</v>
      </c>
      <c r="EO218">
        <v>0</v>
      </c>
      <c r="EP218">
        <v>0</v>
      </c>
      <c r="EQ218">
        <v>0</v>
      </c>
      <c r="ER218" t="s">
        <v>112</v>
      </c>
      <c r="ES218" t="s">
        <v>112</v>
      </c>
      <c r="EV218">
        <v>-0.5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-0.5</v>
      </c>
      <c r="FG218">
        <v>0</v>
      </c>
      <c r="FJ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Z218">
        <v>0</v>
      </c>
      <c r="GB218">
        <v>0</v>
      </c>
      <c r="GC218">
        <v>0</v>
      </c>
      <c r="GD218">
        <v>0</v>
      </c>
      <c r="GE218" t="s">
        <v>112</v>
      </c>
      <c r="GF218">
        <v>0</v>
      </c>
      <c r="GG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 t="s">
        <v>112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</row>
    <row r="219" spans="1:233" x14ac:dyDescent="0.2">
      <c r="A219" t="s">
        <v>329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112</v>
      </c>
      <c r="K219">
        <v>0</v>
      </c>
      <c r="L219">
        <v>0</v>
      </c>
      <c r="M219">
        <v>0</v>
      </c>
      <c r="N219">
        <v>0</v>
      </c>
      <c r="O219">
        <v>0</v>
      </c>
      <c r="R219">
        <v>0</v>
      </c>
      <c r="S219" t="s">
        <v>112</v>
      </c>
      <c r="T219">
        <v>0</v>
      </c>
      <c r="U219" t="s">
        <v>112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112</v>
      </c>
      <c r="AE219">
        <v>0</v>
      </c>
      <c r="AF219">
        <v>0</v>
      </c>
      <c r="AG219">
        <v>0</v>
      </c>
      <c r="AH219" t="s">
        <v>112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 t="s">
        <v>112</v>
      </c>
      <c r="AS219">
        <v>0</v>
      </c>
      <c r="AT219">
        <v>0</v>
      </c>
      <c r="AU219">
        <v>0</v>
      </c>
      <c r="AV219" t="s">
        <v>112</v>
      </c>
      <c r="AW219">
        <v>0</v>
      </c>
      <c r="AX219">
        <v>0</v>
      </c>
      <c r="AY219" t="s">
        <v>112</v>
      </c>
      <c r="AZ219">
        <v>0</v>
      </c>
      <c r="BA219">
        <v>0</v>
      </c>
      <c r="BB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0.8</v>
      </c>
      <c r="DC219" t="s">
        <v>112</v>
      </c>
      <c r="DD219">
        <v>0</v>
      </c>
      <c r="DE219">
        <v>0</v>
      </c>
      <c r="DF219">
        <v>0</v>
      </c>
      <c r="DG219" t="s">
        <v>112</v>
      </c>
      <c r="DH219" t="s">
        <v>112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V219">
        <v>-0.5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0.5</v>
      </c>
      <c r="FC219">
        <v>0</v>
      </c>
      <c r="FD219">
        <v>0</v>
      </c>
      <c r="FE219">
        <v>0</v>
      </c>
      <c r="FF219">
        <v>0</v>
      </c>
      <c r="FG219">
        <v>0</v>
      </c>
      <c r="FJ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R219">
        <v>0.5</v>
      </c>
      <c r="FS219">
        <v>0</v>
      </c>
      <c r="FT219">
        <v>0</v>
      </c>
      <c r="FU219">
        <v>0</v>
      </c>
      <c r="FV219">
        <v>0</v>
      </c>
      <c r="FW219">
        <v>0</v>
      </c>
      <c r="FZ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X219" t="s">
        <v>112</v>
      </c>
      <c r="GY219">
        <v>0</v>
      </c>
      <c r="GZ219">
        <v>0</v>
      </c>
      <c r="HA219">
        <v>0</v>
      </c>
      <c r="HB219">
        <v>0</v>
      </c>
      <c r="HC219">
        <v>0</v>
      </c>
      <c r="HE219" t="s">
        <v>112</v>
      </c>
      <c r="HF219">
        <v>0</v>
      </c>
      <c r="HG219">
        <v>0</v>
      </c>
      <c r="HH219">
        <v>0</v>
      </c>
      <c r="HI219">
        <v>0</v>
      </c>
      <c r="HJ219">
        <v>0</v>
      </c>
      <c r="HM219">
        <v>0</v>
      </c>
      <c r="HN219" t="s">
        <v>112</v>
      </c>
      <c r="HO219">
        <v>0</v>
      </c>
      <c r="HP219">
        <v>0</v>
      </c>
      <c r="HQ219">
        <v>0</v>
      </c>
      <c r="HR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</row>
    <row r="220" spans="1:233" x14ac:dyDescent="0.2">
      <c r="A220" t="s">
        <v>330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112</v>
      </c>
      <c r="K220">
        <v>0</v>
      </c>
      <c r="L220">
        <v>0</v>
      </c>
      <c r="M220">
        <v>0</v>
      </c>
      <c r="N220">
        <v>0</v>
      </c>
      <c r="O220">
        <v>0</v>
      </c>
      <c r="R220">
        <v>0</v>
      </c>
      <c r="S220" t="s">
        <v>112</v>
      </c>
      <c r="T220">
        <v>0</v>
      </c>
      <c r="U220" t="s">
        <v>112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112</v>
      </c>
      <c r="AE220">
        <v>0</v>
      </c>
      <c r="AF220">
        <v>0</v>
      </c>
      <c r="AG220">
        <v>0</v>
      </c>
      <c r="AH220" t="s">
        <v>112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 t="s">
        <v>112</v>
      </c>
      <c r="AS220">
        <v>0</v>
      </c>
      <c r="AT220">
        <v>0</v>
      </c>
      <c r="AU220">
        <v>0</v>
      </c>
      <c r="AV220" t="s">
        <v>112</v>
      </c>
      <c r="AW220">
        <v>0</v>
      </c>
      <c r="AX220">
        <v>0</v>
      </c>
      <c r="AY220" t="s">
        <v>112</v>
      </c>
      <c r="AZ220">
        <v>0</v>
      </c>
      <c r="BA220">
        <v>0</v>
      </c>
      <c r="BB220">
        <v>0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S220">
        <v>0</v>
      </c>
      <c r="BT220">
        <v>0.5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0.5</v>
      </c>
      <c r="DA220">
        <v>0.8</v>
      </c>
      <c r="DC220" t="s">
        <v>112</v>
      </c>
      <c r="DD220">
        <v>0</v>
      </c>
      <c r="DE220">
        <v>0</v>
      </c>
      <c r="DF220">
        <v>0</v>
      </c>
      <c r="DG220" t="s">
        <v>112</v>
      </c>
      <c r="DH220" t="s">
        <v>112</v>
      </c>
      <c r="DJ220" t="s">
        <v>112</v>
      </c>
      <c r="DK220">
        <v>0</v>
      </c>
      <c r="DL220">
        <v>0</v>
      </c>
      <c r="DM220">
        <v>0</v>
      </c>
      <c r="DN220">
        <v>0</v>
      </c>
      <c r="DO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V220">
        <v>-1</v>
      </c>
      <c r="EW220">
        <v>0</v>
      </c>
      <c r="EX220">
        <v>0</v>
      </c>
      <c r="EY220">
        <v>0</v>
      </c>
      <c r="EZ220">
        <v>0</v>
      </c>
      <c r="FA220">
        <v>0</v>
      </c>
      <c r="FB220" t="s">
        <v>112</v>
      </c>
      <c r="FC220">
        <v>0</v>
      </c>
      <c r="FD220">
        <v>0</v>
      </c>
      <c r="FE220">
        <v>0</v>
      </c>
      <c r="FF220">
        <v>0</v>
      </c>
      <c r="FG220">
        <v>0</v>
      </c>
      <c r="FJ220">
        <v>0</v>
      </c>
      <c r="FL220">
        <v>-1</v>
      </c>
      <c r="FM220">
        <v>0</v>
      </c>
      <c r="FN220">
        <v>0</v>
      </c>
      <c r="FO220">
        <v>0</v>
      </c>
      <c r="FP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Z220">
        <v>-1</v>
      </c>
      <c r="GB220">
        <v>-1</v>
      </c>
      <c r="GC220">
        <v>0</v>
      </c>
      <c r="GD220">
        <v>0</v>
      </c>
      <c r="GE220">
        <v>0</v>
      </c>
      <c r="GF220">
        <v>0</v>
      </c>
      <c r="GG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X220" t="s">
        <v>112</v>
      </c>
      <c r="GY220">
        <v>0</v>
      </c>
      <c r="GZ220">
        <v>0</v>
      </c>
      <c r="HA220">
        <v>0</v>
      </c>
      <c r="HB220">
        <v>0</v>
      </c>
      <c r="HC220">
        <v>0</v>
      </c>
      <c r="HE220" t="s">
        <v>112</v>
      </c>
      <c r="HF220">
        <v>0</v>
      </c>
      <c r="HG220">
        <v>0</v>
      </c>
      <c r="HH220">
        <v>0</v>
      </c>
      <c r="HI220">
        <v>0</v>
      </c>
      <c r="HJ220">
        <v>0</v>
      </c>
      <c r="HM220">
        <v>0</v>
      </c>
      <c r="HN220" t="s">
        <v>112</v>
      </c>
      <c r="HO220">
        <v>0</v>
      </c>
      <c r="HP220">
        <v>0</v>
      </c>
      <c r="HQ220">
        <v>0</v>
      </c>
      <c r="HR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</row>
    <row r="221" spans="1:233" x14ac:dyDescent="0.2">
      <c r="A221" t="s">
        <v>331</v>
      </c>
      <c r="C221">
        <v>0</v>
      </c>
      <c r="D221">
        <v>0</v>
      </c>
      <c r="E221">
        <v>0</v>
      </c>
      <c r="F221">
        <v>-0.5</v>
      </c>
      <c r="G221">
        <v>0</v>
      </c>
      <c r="H221">
        <v>0</v>
      </c>
      <c r="I221">
        <v>-0.5</v>
      </c>
      <c r="J221" t="s">
        <v>112</v>
      </c>
      <c r="K221">
        <v>0</v>
      </c>
      <c r="L221">
        <v>0</v>
      </c>
      <c r="M221" t="s">
        <v>112</v>
      </c>
      <c r="N221">
        <v>0</v>
      </c>
      <c r="O221" t="s">
        <v>112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-0.5</v>
      </c>
      <c r="AK221">
        <v>0</v>
      </c>
      <c r="AL221">
        <v>0</v>
      </c>
      <c r="AM221">
        <v>0</v>
      </c>
      <c r="AN221">
        <v>0</v>
      </c>
      <c r="AO221">
        <v>0</v>
      </c>
      <c r="AP221" t="s">
        <v>112</v>
      </c>
      <c r="AS221" t="s">
        <v>112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 t="s">
        <v>112</v>
      </c>
      <c r="BE221">
        <v>0</v>
      </c>
      <c r="BF221">
        <v>0</v>
      </c>
      <c r="BG221">
        <v>0</v>
      </c>
      <c r="BH221">
        <v>0</v>
      </c>
      <c r="BI221">
        <v>0.8</v>
      </c>
      <c r="BJ221">
        <v>0</v>
      </c>
      <c r="BK221">
        <v>0</v>
      </c>
      <c r="BL221">
        <v>0</v>
      </c>
      <c r="BM221">
        <v>0</v>
      </c>
      <c r="BN221" t="s">
        <v>112</v>
      </c>
      <c r="BO221">
        <v>0</v>
      </c>
      <c r="BP221">
        <v>0</v>
      </c>
      <c r="BS221">
        <v>0</v>
      </c>
      <c r="BT221" t="s">
        <v>112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0.8</v>
      </c>
      <c r="CC221">
        <v>-0.5</v>
      </c>
      <c r="CF221">
        <v>0</v>
      </c>
      <c r="CG221" t="s">
        <v>112</v>
      </c>
      <c r="CH221">
        <v>0.8</v>
      </c>
      <c r="CI221">
        <v>0</v>
      </c>
      <c r="CJ221">
        <v>0</v>
      </c>
      <c r="CK221">
        <v>0.8</v>
      </c>
      <c r="CL221">
        <v>0</v>
      </c>
      <c r="CU221">
        <v>0</v>
      </c>
      <c r="CV221">
        <v>0</v>
      </c>
      <c r="CW221">
        <v>0</v>
      </c>
      <c r="CX221">
        <v>0</v>
      </c>
      <c r="CY221">
        <v>-0.5</v>
      </c>
      <c r="CZ221">
        <v>0</v>
      </c>
      <c r="DA221">
        <v>0.8</v>
      </c>
      <c r="DC221">
        <v>0</v>
      </c>
      <c r="DD221">
        <v>0</v>
      </c>
      <c r="DE221">
        <v>0</v>
      </c>
      <c r="DF221">
        <v>0</v>
      </c>
      <c r="DG221" t="s">
        <v>112</v>
      </c>
      <c r="DH221">
        <v>0</v>
      </c>
      <c r="DJ221">
        <v>0</v>
      </c>
      <c r="DK221">
        <v>0</v>
      </c>
      <c r="DL221">
        <v>0.8</v>
      </c>
      <c r="DM221">
        <v>0</v>
      </c>
      <c r="DN221">
        <v>0</v>
      </c>
      <c r="DO221">
        <v>0</v>
      </c>
      <c r="DR221">
        <v>0.8</v>
      </c>
      <c r="DS221">
        <v>0</v>
      </c>
      <c r="DT221">
        <v>0</v>
      </c>
      <c r="DU221">
        <v>0</v>
      </c>
      <c r="DV221">
        <v>0</v>
      </c>
      <c r="DW221">
        <v>0</v>
      </c>
      <c r="DY221">
        <v>0</v>
      </c>
      <c r="DZ221">
        <v>0.8</v>
      </c>
      <c r="EA221">
        <v>0</v>
      </c>
      <c r="EB221">
        <v>0</v>
      </c>
      <c r="EC221">
        <v>0</v>
      </c>
      <c r="ED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0.8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V221">
        <v>0.8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0.8</v>
      </c>
      <c r="FE221">
        <v>0</v>
      </c>
      <c r="FF221">
        <v>0</v>
      </c>
      <c r="FG221">
        <v>0</v>
      </c>
      <c r="FJ221">
        <v>0</v>
      </c>
      <c r="FL221">
        <v>0.8</v>
      </c>
      <c r="FM221">
        <v>0</v>
      </c>
      <c r="FN221">
        <v>0</v>
      </c>
      <c r="FO221">
        <v>0</v>
      </c>
      <c r="FP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Z221">
        <v>0</v>
      </c>
      <c r="GB221">
        <v>0</v>
      </c>
      <c r="GC221">
        <v>0</v>
      </c>
      <c r="GD221">
        <v>0</v>
      </c>
      <c r="GE221">
        <v>0.8</v>
      </c>
      <c r="GF221">
        <v>0</v>
      </c>
      <c r="GG221">
        <v>0</v>
      </c>
      <c r="GI221">
        <v>0</v>
      </c>
      <c r="GJ221">
        <v>0</v>
      </c>
      <c r="GK221">
        <v>0</v>
      </c>
      <c r="GL221">
        <v>0</v>
      </c>
      <c r="GM221">
        <v>0.8</v>
      </c>
      <c r="GN221">
        <v>0</v>
      </c>
      <c r="GQ221">
        <v>-1</v>
      </c>
      <c r="GR221">
        <v>0</v>
      </c>
      <c r="GS221" t="s">
        <v>112</v>
      </c>
      <c r="GT221">
        <v>0</v>
      </c>
      <c r="GU221">
        <v>0</v>
      </c>
      <c r="GV221">
        <v>0</v>
      </c>
      <c r="GX221">
        <v>0</v>
      </c>
      <c r="GY221">
        <v>0.8</v>
      </c>
      <c r="GZ221">
        <v>0</v>
      </c>
      <c r="HA221">
        <v>0</v>
      </c>
      <c r="HB221">
        <v>0</v>
      </c>
      <c r="HC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0.8</v>
      </c>
      <c r="HM221">
        <v>0</v>
      </c>
      <c r="HN221">
        <v>0</v>
      </c>
      <c r="HO221">
        <v>0</v>
      </c>
      <c r="HP221">
        <v>0</v>
      </c>
      <c r="HQ221">
        <v>0.8</v>
      </c>
      <c r="HR221">
        <v>0</v>
      </c>
      <c r="HT221">
        <v>-0.5</v>
      </c>
      <c r="HU221">
        <v>-0.5</v>
      </c>
      <c r="HV221">
        <v>0</v>
      </c>
      <c r="HW221">
        <v>0</v>
      </c>
      <c r="HX221" t="s">
        <v>112</v>
      </c>
      <c r="HY221">
        <v>0</v>
      </c>
    </row>
    <row r="222" spans="1:233" x14ac:dyDescent="0.2">
      <c r="A222" t="s">
        <v>332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112</v>
      </c>
      <c r="N222">
        <v>0</v>
      </c>
      <c r="O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0.8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Y222">
        <v>0</v>
      </c>
      <c r="DZ222">
        <v>0</v>
      </c>
      <c r="EA222">
        <v>0</v>
      </c>
      <c r="EB222">
        <v>0</v>
      </c>
      <c r="EC222" t="s">
        <v>112</v>
      </c>
      <c r="ED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-0.5</v>
      </c>
      <c r="EV222">
        <v>-0.5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J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Z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M222">
        <v>0</v>
      </c>
      <c r="HN222">
        <v>-0.5</v>
      </c>
      <c r="HO222">
        <v>0</v>
      </c>
      <c r="HP222">
        <v>0</v>
      </c>
      <c r="HQ222">
        <v>0</v>
      </c>
      <c r="HR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</row>
    <row r="223" spans="1:233" x14ac:dyDescent="0.2">
      <c r="A223" t="s">
        <v>333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R223" t="s">
        <v>112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 t="s">
        <v>112</v>
      </c>
      <c r="AK223" t="s">
        <v>112</v>
      </c>
      <c r="AL223">
        <v>0</v>
      </c>
      <c r="AM223">
        <v>0</v>
      </c>
      <c r="AN223" t="s">
        <v>112</v>
      </c>
      <c r="AO223">
        <v>0</v>
      </c>
      <c r="AP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t="s">
        <v>112</v>
      </c>
      <c r="AY223">
        <v>0</v>
      </c>
      <c r="AZ223" t="s">
        <v>112</v>
      </c>
      <c r="BA223">
        <v>0</v>
      </c>
      <c r="BB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0.8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-0.5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V223">
        <v>-0.5</v>
      </c>
      <c r="EW223">
        <v>0</v>
      </c>
      <c r="EX223">
        <v>0</v>
      </c>
      <c r="EY223">
        <v>0</v>
      </c>
      <c r="EZ223">
        <v>0</v>
      </c>
      <c r="FA223" t="s">
        <v>112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J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Z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</row>
    <row r="224" spans="1:233" x14ac:dyDescent="0.2">
      <c r="A224" t="s">
        <v>334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0.5</v>
      </c>
      <c r="L224">
        <v>1</v>
      </c>
      <c r="M224">
        <v>0</v>
      </c>
      <c r="N224">
        <v>-0.5</v>
      </c>
      <c r="O224">
        <v>0</v>
      </c>
      <c r="R224">
        <v>0</v>
      </c>
      <c r="S224">
        <v>0.5</v>
      </c>
      <c r="T224">
        <v>0</v>
      </c>
      <c r="U224" t="s">
        <v>112</v>
      </c>
      <c r="V224">
        <v>-0.5</v>
      </c>
      <c r="W224">
        <v>-0.5</v>
      </c>
      <c r="X224">
        <v>0</v>
      </c>
      <c r="Y224">
        <v>0</v>
      </c>
      <c r="Z224">
        <v>0</v>
      </c>
      <c r="AA224">
        <v>0</v>
      </c>
      <c r="AB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0.5</v>
      </c>
      <c r="AL224">
        <v>0</v>
      </c>
      <c r="AM224">
        <v>0</v>
      </c>
      <c r="AN224">
        <v>0</v>
      </c>
      <c r="AO224">
        <v>0</v>
      </c>
      <c r="AP224">
        <v>-0.5</v>
      </c>
      <c r="AS224">
        <v>0.5</v>
      </c>
      <c r="AT224">
        <v>0.5</v>
      </c>
      <c r="AU224">
        <v>0</v>
      </c>
      <c r="AV224" t="s">
        <v>112</v>
      </c>
      <c r="AW224">
        <v>0</v>
      </c>
      <c r="AX224">
        <v>1</v>
      </c>
      <c r="AY224">
        <v>0.5</v>
      </c>
      <c r="AZ224">
        <v>0</v>
      </c>
      <c r="BA224">
        <v>0</v>
      </c>
      <c r="BB224">
        <v>0.8</v>
      </c>
      <c r="BE224">
        <v>0</v>
      </c>
      <c r="BF224">
        <v>0.5</v>
      </c>
      <c r="BG224">
        <v>0</v>
      </c>
      <c r="BH224">
        <v>0.8</v>
      </c>
      <c r="BI224">
        <v>0.8</v>
      </c>
      <c r="BJ224">
        <v>0</v>
      </c>
      <c r="BK224">
        <v>0</v>
      </c>
      <c r="BL224">
        <v>0</v>
      </c>
      <c r="BM224">
        <v>0.5</v>
      </c>
      <c r="BN224">
        <v>0</v>
      </c>
      <c r="BO224">
        <v>0.5</v>
      </c>
      <c r="BP224">
        <v>0</v>
      </c>
      <c r="BS224">
        <v>0</v>
      </c>
      <c r="BT224">
        <v>0</v>
      </c>
      <c r="BU224">
        <v>0.5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0.5</v>
      </c>
      <c r="CC224">
        <v>0.5</v>
      </c>
      <c r="CF224">
        <v>0</v>
      </c>
      <c r="CG224">
        <v>0.5</v>
      </c>
      <c r="CH224">
        <v>0.5</v>
      </c>
      <c r="CI224">
        <v>0</v>
      </c>
      <c r="CJ224">
        <v>0.5</v>
      </c>
      <c r="CK224">
        <v>0.5</v>
      </c>
      <c r="CL224">
        <v>0</v>
      </c>
      <c r="CU224">
        <v>0.5</v>
      </c>
      <c r="CV224">
        <v>0</v>
      </c>
      <c r="CW224">
        <v>0.5</v>
      </c>
      <c r="CX224">
        <v>0</v>
      </c>
      <c r="CY224">
        <v>0</v>
      </c>
      <c r="CZ224">
        <v>0.5</v>
      </c>
      <c r="DA224">
        <v>0.8</v>
      </c>
      <c r="DC224">
        <v>0</v>
      </c>
      <c r="DD224">
        <v>0.5</v>
      </c>
      <c r="DE224">
        <v>0.5</v>
      </c>
      <c r="DF224">
        <v>0</v>
      </c>
      <c r="DG224">
        <v>0</v>
      </c>
      <c r="DH224">
        <v>0</v>
      </c>
      <c r="DJ224">
        <v>0</v>
      </c>
      <c r="DK224">
        <v>0</v>
      </c>
      <c r="DL224">
        <v>0</v>
      </c>
      <c r="DM224">
        <v>0</v>
      </c>
      <c r="DN224">
        <v>0.5</v>
      </c>
      <c r="DO224">
        <v>0</v>
      </c>
      <c r="DR224">
        <v>0.5</v>
      </c>
      <c r="DS224">
        <v>0</v>
      </c>
      <c r="DT224">
        <v>0</v>
      </c>
      <c r="DU224">
        <v>0</v>
      </c>
      <c r="DV224">
        <v>0</v>
      </c>
      <c r="DW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G224">
        <v>0</v>
      </c>
      <c r="EH224">
        <v>0</v>
      </c>
      <c r="EI224">
        <v>0.5</v>
      </c>
      <c r="EJ224">
        <v>0</v>
      </c>
      <c r="EK224">
        <v>0.8</v>
      </c>
      <c r="EL224">
        <v>0</v>
      </c>
      <c r="EN224">
        <v>0</v>
      </c>
      <c r="EO224">
        <v>0</v>
      </c>
      <c r="EP224">
        <v>0</v>
      </c>
      <c r="EQ224">
        <v>0.5</v>
      </c>
      <c r="ER224">
        <v>0</v>
      </c>
      <c r="ES224">
        <v>1</v>
      </c>
      <c r="EV224">
        <v>-0.5</v>
      </c>
      <c r="EW224">
        <v>0</v>
      </c>
      <c r="EX224">
        <v>0</v>
      </c>
      <c r="EY224">
        <v>0</v>
      </c>
      <c r="EZ224">
        <v>0</v>
      </c>
      <c r="FA224">
        <v>0.8</v>
      </c>
      <c r="FB224">
        <v>0</v>
      </c>
      <c r="FC224">
        <v>0.5</v>
      </c>
      <c r="FD224">
        <v>0</v>
      </c>
      <c r="FE224">
        <v>0</v>
      </c>
      <c r="FF224">
        <v>0.8</v>
      </c>
      <c r="FG224">
        <v>0</v>
      </c>
      <c r="FJ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R224">
        <v>0</v>
      </c>
      <c r="FS224">
        <v>-0.5</v>
      </c>
      <c r="FT224">
        <v>0</v>
      </c>
      <c r="FU224">
        <v>-0.5</v>
      </c>
      <c r="FV224">
        <v>0</v>
      </c>
      <c r="FW224">
        <v>0</v>
      </c>
      <c r="FZ224">
        <v>0</v>
      </c>
      <c r="GB224">
        <v>-0.5</v>
      </c>
      <c r="GC224">
        <v>-0.5</v>
      </c>
      <c r="GD224">
        <v>0</v>
      </c>
      <c r="GE224">
        <v>0</v>
      </c>
      <c r="GF224">
        <v>0</v>
      </c>
      <c r="GG224">
        <v>0</v>
      </c>
      <c r="GI224">
        <v>0</v>
      </c>
      <c r="GJ224">
        <v>0</v>
      </c>
      <c r="GK224">
        <v>0</v>
      </c>
      <c r="GL224">
        <v>0</v>
      </c>
      <c r="GM224">
        <v>0.5</v>
      </c>
      <c r="GN224">
        <v>0</v>
      </c>
      <c r="GQ224">
        <v>0</v>
      </c>
      <c r="GR224">
        <v>0</v>
      </c>
      <c r="GS224">
        <v>0</v>
      </c>
      <c r="GT224">
        <v>0.5</v>
      </c>
      <c r="GU224">
        <v>0</v>
      </c>
      <c r="GV224">
        <v>0</v>
      </c>
      <c r="GX224">
        <v>0.8</v>
      </c>
      <c r="GY224">
        <v>0</v>
      </c>
      <c r="GZ224">
        <v>0</v>
      </c>
      <c r="HA224">
        <v>0</v>
      </c>
      <c r="HB224">
        <v>0</v>
      </c>
      <c r="HC224">
        <v>-0.5</v>
      </c>
      <c r="HE224">
        <v>-0.5</v>
      </c>
      <c r="HF224">
        <v>0.5</v>
      </c>
      <c r="HG224">
        <v>0</v>
      </c>
      <c r="HH224">
        <v>0</v>
      </c>
      <c r="HI224">
        <v>0.5</v>
      </c>
      <c r="HJ224">
        <v>0.5</v>
      </c>
      <c r="HM224">
        <v>0</v>
      </c>
      <c r="HN224">
        <v>0.5</v>
      </c>
      <c r="HO224">
        <v>0</v>
      </c>
      <c r="HP224">
        <v>0</v>
      </c>
      <c r="HQ224">
        <v>0</v>
      </c>
      <c r="HR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</row>
    <row r="225" spans="1:233" x14ac:dyDescent="0.2">
      <c r="A225" t="s">
        <v>335</v>
      </c>
      <c r="C225">
        <v>0</v>
      </c>
      <c r="D225">
        <v>0</v>
      </c>
      <c r="E225">
        <v>0</v>
      </c>
      <c r="F225">
        <v>-0.5</v>
      </c>
      <c r="G225">
        <v>0</v>
      </c>
      <c r="H225">
        <v>0</v>
      </c>
      <c r="I225">
        <v>-0.5</v>
      </c>
      <c r="J225">
        <v>0</v>
      </c>
      <c r="K225">
        <v>0</v>
      </c>
      <c r="L225">
        <v>0</v>
      </c>
      <c r="M225">
        <v>-0.5</v>
      </c>
      <c r="N225">
        <v>0</v>
      </c>
      <c r="O225">
        <v>0</v>
      </c>
      <c r="R225" t="s">
        <v>112</v>
      </c>
      <c r="S225">
        <v>0</v>
      </c>
      <c r="T225">
        <v>0</v>
      </c>
      <c r="U225" t="s">
        <v>112</v>
      </c>
      <c r="V225">
        <v>0</v>
      </c>
      <c r="W225">
        <v>0</v>
      </c>
      <c r="X225">
        <v>0</v>
      </c>
      <c r="Y225">
        <v>0</v>
      </c>
      <c r="Z225">
        <v>-0.5</v>
      </c>
      <c r="AA225">
        <v>0</v>
      </c>
      <c r="AB225">
        <v>0</v>
      </c>
      <c r="AE225">
        <v>0</v>
      </c>
      <c r="AF225">
        <v>-0.5</v>
      </c>
      <c r="AG225">
        <v>0</v>
      </c>
      <c r="AH225">
        <v>0</v>
      </c>
      <c r="AI225">
        <v>-0.5</v>
      </c>
      <c r="AJ225" t="s">
        <v>112</v>
      </c>
      <c r="AK225" t="s">
        <v>112</v>
      </c>
      <c r="AL225" t="s">
        <v>112</v>
      </c>
      <c r="AM225">
        <v>0</v>
      </c>
      <c r="AN225" t="s">
        <v>112</v>
      </c>
      <c r="AO225">
        <v>0</v>
      </c>
      <c r="AP225">
        <v>-0.5</v>
      </c>
      <c r="AS225">
        <v>-0.5</v>
      </c>
      <c r="AT225">
        <v>0</v>
      </c>
      <c r="AU225">
        <v>0</v>
      </c>
      <c r="AV225">
        <v>-0.5</v>
      </c>
      <c r="AW225">
        <v>0</v>
      </c>
      <c r="AX225" t="s">
        <v>112</v>
      </c>
      <c r="AY225">
        <v>0</v>
      </c>
      <c r="AZ225" t="s">
        <v>112</v>
      </c>
      <c r="BA225">
        <v>0</v>
      </c>
      <c r="BB225">
        <v>-0.5</v>
      </c>
      <c r="BE225">
        <v>0</v>
      </c>
      <c r="BF225">
        <v>-0.5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-0.5</v>
      </c>
      <c r="BM225">
        <v>0</v>
      </c>
      <c r="BN225">
        <v>0</v>
      </c>
      <c r="BO225">
        <v>0</v>
      </c>
      <c r="BP225">
        <v>0</v>
      </c>
      <c r="BS225">
        <v>0</v>
      </c>
      <c r="BT225">
        <v>-0.5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-0.5</v>
      </c>
      <c r="CA225">
        <v>0</v>
      </c>
      <c r="CB225">
        <v>-0.5</v>
      </c>
      <c r="CC225">
        <v>-0.5</v>
      </c>
      <c r="CF225">
        <v>-0.5</v>
      </c>
      <c r="CG225">
        <v>0</v>
      </c>
      <c r="CH225">
        <v>-0.5</v>
      </c>
      <c r="CI225">
        <v>-0.5</v>
      </c>
      <c r="CJ225">
        <v>-0.5</v>
      </c>
      <c r="CK225">
        <v>0</v>
      </c>
      <c r="CL225">
        <v>-1</v>
      </c>
      <c r="CU225">
        <v>-0.5</v>
      </c>
      <c r="CV225">
        <v>0</v>
      </c>
      <c r="CW225">
        <v>-0.5</v>
      </c>
      <c r="CX225">
        <v>-0.5</v>
      </c>
      <c r="CY225">
        <v>-0.5</v>
      </c>
      <c r="CZ225">
        <v>-0.5</v>
      </c>
      <c r="DA225">
        <v>0.8</v>
      </c>
      <c r="DC225">
        <v>0</v>
      </c>
      <c r="DD225">
        <v>0</v>
      </c>
      <c r="DE225">
        <v>-0.5</v>
      </c>
      <c r="DF225">
        <v>0</v>
      </c>
      <c r="DG225" t="s">
        <v>112</v>
      </c>
      <c r="DH225">
        <v>0</v>
      </c>
      <c r="DJ225">
        <v>-0.5</v>
      </c>
      <c r="DK225">
        <v>0</v>
      </c>
      <c r="DL225">
        <v>-0.5</v>
      </c>
      <c r="DM225">
        <v>0</v>
      </c>
      <c r="DN225">
        <v>0</v>
      </c>
      <c r="DO225">
        <v>0</v>
      </c>
      <c r="DR225">
        <v>-0.5</v>
      </c>
      <c r="DS225">
        <v>0</v>
      </c>
      <c r="DT225">
        <v>-0.5</v>
      </c>
      <c r="DU225">
        <v>0</v>
      </c>
      <c r="DV225">
        <v>0</v>
      </c>
      <c r="DW225" t="s">
        <v>112</v>
      </c>
      <c r="DY225">
        <v>0</v>
      </c>
      <c r="DZ225">
        <v>-0.5</v>
      </c>
      <c r="EA225">
        <v>0</v>
      </c>
      <c r="EB225">
        <v>0</v>
      </c>
      <c r="EC225">
        <v>0</v>
      </c>
      <c r="ED225">
        <v>0</v>
      </c>
      <c r="EG225">
        <v>0</v>
      </c>
      <c r="EH225">
        <v>0</v>
      </c>
      <c r="EI225">
        <v>-0.5</v>
      </c>
      <c r="EJ225">
        <v>0</v>
      </c>
      <c r="EK225">
        <v>0</v>
      </c>
      <c r="EL225">
        <v>-0.5</v>
      </c>
      <c r="EN225">
        <v>-0.5</v>
      </c>
      <c r="EO225">
        <v>-0.5</v>
      </c>
      <c r="EP225">
        <v>-0.5</v>
      </c>
      <c r="EQ225">
        <v>-0.5</v>
      </c>
      <c r="ER225">
        <v>0</v>
      </c>
      <c r="ES225">
        <v>0</v>
      </c>
      <c r="EV225">
        <v>-1</v>
      </c>
      <c r="EW225">
        <v>0</v>
      </c>
      <c r="EX225">
        <v>-0.5</v>
      </c>
      <c r="EY225">
        <v>-0.5</v>
      </c>
      <c r="EZ225">
        <v>-0.5</v>
      </c>
      <c r="FA225" t="s">
        <v>112</v>
      </c>
      <c r="FB225">
        <v>-0.5</v>
      </c>
      <c r="FC225">
        <v>-0.5</v>
      </c>
      <c r="FD225">
        <v>-0.5</v>
      </c>
      <c r="FE225">
        <v>-0.5</v>
      </c>
      <c r="FF225">
        <v>-0.5</v>
      </c>
      <c r="FG225">
        <v>0</v>
      </c>
      <c r="FJ225">
        <v>-0.5</v>
      </c>
      <c r="FL225">
        <v>-0.5</v>
      </c>
      <c r="FM225">
        <v>0</v>
      </c>
      <c r="FN225">
        <v>-0.5</v>
      </c>
      <c r="FO225">
        <v>0</v>
      </c>
      <c r="FP225">
        <v>0</v>
      </c>
      <c r="FR225">
        <v>0</v>
      </c>
      <c r="FS225">
        <v>-0.5</v>
      </c>
      <c r="FT225">
        <v>-0.5</v>
      </c>
      <c r="FU225">
        <v>0</v>
      </c>
      <c r="FV225">
        <v>-0.5</v>
      </c>
      <c r="FW225">
        <v>0</v>
      </c>
      <c r="FZ225">
        <v>0</v>
      </c>
      <c r="GB225">
        <v>0</v>
      </c>
      <c r="GC225">
        <v>-0.5</v>
      </c>
      <c r="GD225">
        <v>0</v>
      </c>
      <c r="GE225">
        <v>0</v>
      </c>
      <c r="GF225">
        <v>0</v>
      </c>
      <c r="GG225">
        <v>-0.5</v>
      </c>
      <c r="GI225">
        <v>0</v>
      </c>
      <c r="GJ225">
        <v>0</v>
      </c>
      <c r="GK225">
        <v>0</v>
      </c>
      <c r="GL225">
        <v>0</v>
      </c>
      <c r="GM225">
        <v>-0.5</v>
      </c>
      <c r="GN225">
        <v>0</v>
      </c>
      <c r="GQ225">
        <v>0</v>
      </c>
      <c r="GR225">
        <v>0</v>
      </c>
      <c r="GS225">
        <v>0</v>
      </c>
      <c r="GT225">
        <v>-0.5</v>
      </c>
      <c r="GU225">
        <v>0</v>
      </c>
      <c r="GV225">
        <v>0</v>
      </c>
      <c r="GX225">
        <v>-0.5</v>
      </c>
      <c r="GY225">
        <v>-0.5</v>
      </c>
      <c r="GZ225">
        <v>-0.5</v>
      </c>
      <c r="HA225">
        <v>0</v>
      </c>
      <c r="HB225">
        <v>0</v>
      </c>
      <c r="HC225">
        <v>-0.5</v>
      </c>
      <c r="HE225">
        <v>0</v>
      </c>
      <c r="HF225">
        <v>0</v>
      </c>
      <c r="HG225">
        <v>-0.5</v>
      </c>
      <c r="HH225">
        <v>0</v>
      </c>
      <c r="HI225">
        <v>-0.5</v>
      </c>
      <c r="HJ225">
        <v>-0.5</v>
      </c>
      <c r="HM225">
        <v>0</v>
      </c>
      <c r="HN225" t="s">
        <v>112</v>
      </c>
      <c r="HO225">
        <v>0</v>
      </c>
      <c r="HP225">
        <v>-0.5</v>
      </c>
      <c r="HQ225">
        <v>-0.5</v>
      </c>
      <c r="HR225">
        <v>-0.5</v>
      </c>
      <c r="HT225">
        <v>0</v>
      </c>
      <c r="HU225">
        <v>0</v>
      </c>
      <c r="HV225">
        <v>0</v>
      </c>
      <c r="HW225">
        <v>-0.5</v>
      </c>
      <c r="HX225">
        <v>0</v>
      </c>
      <c r="HY225">
        <v>0</v>
      </c>
    </row>
    <row r="226" spans="1:233" x14ac:dyDescent="0.2">
      <c r="A226" t="s">
        <v>336</v>
      </c>
      <c r="C226">
        <v>0</v>
      </c>
      <c r="D226">
        <v>0</v>
      </c>
      <c r="E226">
        <v>0</v>
      </c>
      <c r="F226">
        <v>0</v>
      </c>
      <c r="G226">
        <v>0.8</v>
      </c>
      <c r="H226" t="s">
        <v>112</v>
      </c>
      <c r="I226" t="s">
        <v>112</v>
      </c>
      <c r="J226" t="s">
        <v>112</v>
      </c>
      <c r="K226" t="s">
        <v>112</v>
      </c>
      <c r="L226" t="s">
        <v>112</v>
      </c>
      <c r="M226">
        <v>0</v>
      </c>
      <c r="N226" t="s">
        <v>112</v>
      </c>
      <c r="O226" t="s">
        <v>112</v>
      </c>
      <c r="R226">
        <v>0</v>
      </c>
      <c r="S226">
        <v>0</v>
      </c>
      <c r="T226" t="s">
        <v>112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E226">
        <v>0</v>
      </c>
      <c r="AF226">
        <v>0</v>
      </c>
      <c r="AG226">
        <v>0</v>
      </c>
      <c r="AH226" t="s">
        <v>112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S226" t="s">
        <v>112</v>
      </c>
      <c r="AT226" t="s">
        <v>112</v>
      </c>
      <c r="AU226">
        <v>0</v>
      </c>
      <c r="AV226">
        <v>0</v>
      </c>
      <c r="AW226" t="s">
        <v>112</v>
      </c>
      <c r="AX226" t="s">
        <v>112</v>
      </c>
      <c r="AY226" t="s">
        <v>112</v>
      </c>
      <c r="AZ226" t="s">
        <v>112</v>
      </c>
      <c r="BA226">
        <v>0</v>
      </c>
      <c r="BB226">
        <v>0.8</v>
      </c>
      <c r="BE226">
        <v>0</v>
      </c>
      <c r="BF226">
        <v>0</v>
      </c>
      <c r="BG226">
        <v>0</v>
      </c>
      <c r="BH226">
        <v>0</v>
      </c>
      <c r="BI226" t="s">
        <v>112</v>
      </c>
      <c r="BJ226" t="s">
        <v>112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F226">
        <v>0</v>
      </c>
      <c r="CG226" t="s">
        <v>112</v>
      </c>
      <c r="CH226">
        <v>0</v>
      </c>
      <c r="CI226">
        <v>0</v>
      </c>
      <c r="CJ226">
        <v>0</v>
      </c>
      <c r="CK226">
        <v>0</v>
      </c>
      <c r="CL226" t="s">
        <v>112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0.8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V226">
        <v>0.8</v>
      </c>
      <c r="EW226">
        <v>0</v>
      </c>
      <c r="EX226">
        <v>0</v>
      </c>
      <c r="EY226">
        <v>0</v>
      </c>
      <c r="EZ226">
        <v>0</v>
      </c>
      <c r="FA226">
        <v>0.5</v>
      </c>
      <c r="FB226" t="s">
        <v>112</v>
      </c>
      <c r="FC226">
        <v>0</v>
      </c>
      <c r="FD226">
        <v>0</v>
      </c>
      <c r="FE226">
        <v>0</v>
      </c>
      <c r="FF226">
        <v>0</v>
      </c>
      <c r="FG226">
        <v>0</v>
      </c>
      <c r="FJ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R226">
        <v>1</v>
      </c>
      <c r="FS226">
        <v>0</v>
      </c>
      <c r="FT226">
        <v>0</v>
      </c>
      <c r="FU226">
        <v>0</v>
      </c>
      <c r="FV226">
        <v>0</v>
      </c>
      <c r="FW226">
        <v>0</v>
      </c>
      <c r="FZ226">
        <v>0</v>
      </c>
      <c r="GB226">
        <v>0</v>
      </c>
      <c r="GC226">
        <v>0</v>
      </c>
      <c r="GD226">
        <v>0.5</v>
      </c>
      <c r="GE226">
        <v>0</v>
      </c>
      <c r="GF226">
        <v>0</v>
      </c>
      <c r="GG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Q226">
        <v>0</v>
      </c>
      <c r="GR226">
        <v>0</v>
      </c>
      <c r="GS226">
        <v>0.5</v>
      </c>
      <c r="GT226">
        <v>0</v>
      </c>
      <c r="GU226">
        <v>0</v>
      </c>
      <c r="GV226">
        <v>0.5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0.8</v>
      </c>
      <c r="HT226">
        <v>0</v>
      </c>
      <c r="HU226">
        <v>0</v>
      </c>
      <c r="HV226">
        <v>0</v>
      </c>
      <c r="HW226">
        <v>0.5</v>
      </c>
      <c r="HX226">
        <v>0</v>
      </c>
      <c r="HY226">
        <v>0.5</v>
      </c>
    </row>
    <row r="227" spans="1:233" x14ac:dyDescent="0.2">
      <c r="A227" t="s">
        <v>337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112</v>
      </c>
      <c r="J227" t="s">
        <v>112</v>
      </c>
      <c r="K227">
        <v>1</v>
      </c>
      <c r="L227">
        <v>0</v>
      </c>
      <c r="M227" t="s">
        <v>112</v>
      </c>
      <c r="N227">
        <v>0</v>
      </c>
      <c r="O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 t="s">
        <v>112</v>
      </c>
      <c r="AK227">
        <v>0</v>
      </c>
      <c r="AL227">
        <v>0</v>
      </c>
      <c r="AM227">
        <v>0</v>
      </c>
      <c r="AN227">
        <v>0</v>
      </c>
      <c r="AO227">
        <v>0</v>
      </c>
      <c r="AP227" t="s">
        <v>112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F227">
        <v>0</v>
      </c>
      <c r="CG227" t="s">
        <v>112</v>
      </c>
      <c r="CH227">
        <v>0</v>
      </c>
      <c r="CI227">
        <v>0</v>
      </c>
      <c r="CJ227">
        <v>0.5</v>
      </c>
      <c r="CK227">
        <v>0</v>
      </c>
      <c r="CL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0.8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 t="s">
        <v>112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J227">
        <v>0</v>
      </c>
      <c r="FL227">
        <v>0</v>
      </c>
      <c r="FM227">
        <v>0</v>
      </c>
      <c r="FN227">
        <v>0</v>
      </c>
      <c r="FO227">
        <v>1</v>
      </c>
      <c r="FP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Z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M227">
        <v>0</v>
      </c>
      <c r="HN227">
        <v>0.5</v>
      </c>
      <c r="HO227">
        <v>0</v>
      </c>
      <c r="HP227">
        <v>0</v>
      </c>
      <c r="HQ227">
        <v>0</v>
      </c>
      <c r="HR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</row>
    <row r="228" spans="1:233" x14ac:dyDescent="0.2">
      <c r="A228" t="s">
        <v>338</v>
      </c>
      <c r="C228">
        <v>0</v>
      </c>
      <c r="D228">
        <v>0</v>
      </c>
      <c r="E228" t="s">
        <v>112</v>
      </c>
      <c r="F228" t="s">
        <v>112</v>
      </c>
      <c r="G228">
        <v>0</v>
      </c>
      <c r="H228">
        <v>0</v>
      </c>
      <c r="I228">
        <v>-0.5</v>
      </c>
      <c r="J228">
        <v>0</v>
      </c>
      <c r="K228">
        <v>-0.5</v>
      </c>
      <c r="L228" t="s">
        <v>112</v>
      </c>
      <c r="M228">
        <v>-0.5</v>
      </c>
      <c r="N228">
        <v>0</v>
      </c>
      <c r="O228">
        <v>0</v>
      </c>
      <c r="R228">
        <v>0</v>
      </c>
      <c r="S228">
        <v>-0.5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E228">
        <v>0</v>
      </c>
      <c r="AF228">
        <v>0</v>
      </c>
      <c r="AG228">
        <v>-0.5</v>
      </c>
      <c r="AH228">
        <v>0</v>
      </c>
      <c r="AI228">
        <v>0</v>
      </c>
      <c r="AJ228">
        <v>-0.5</v>
      </c>
      <c r="AK228">
        <v>0</v>
      </c>
      <c r="AL228">
        <v>-0.5</v>
      </c>
      <c r="AM228">
        <v>0</v>
      </c>
      <c r="AN228">
        <v>0</v>
      </c>
      <c r="AO228">
        <v>0</v>
      </c>
      <c r="AP228">
        <v>-0.5</v>
      </c>
      <c r="AS228">
        <v>0</v>
      </c>
      <c r="AT228">
        <v>0</v>
      </c>
      <c r="AU228">
        <v>0</v>
      </c>
      <c r="AV228" t="s">
        <v>112</v>
      </c>
      <c r="AW228" t="s">
        <v>112</v>
      </c>
      <c r="AX228" t="s">
        <v>112</v>
      </c>
      <c r="AY228" t="s">
        <v>112</v>
      </c>
      <c r="AZ228" t="s">
        <v>112</v>
      </c>
      <c r="BA228">
        <v>0</v>
      </c>
      <c r="BB228" t="s">
        <v>112</v>
      </c>
      <c r="BE228">
        <v>0</v>
      </c>
      <c r="BF228">
        <v>-0.5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-0.5</v>
      </c>
      <c r="BP228">
        <v>-0.5</v>
      </c>
      <c r="BS228">
        <v>0</v>
      </c>
      <c r="BT228">
        <v>-0.5</v>
      </c>
      <c r="BU228">
        <v>0</v>
      </c>
      <c r="BV228">
        <v>-0.5</v>
      </c>
      <c r="BW228">
        <v>0</v>
      </c>
      <c r="BX228">
        <v>-0.5</v>
      </c>
      <c r="BY228">
        <v>0</v>
      </c>
      <c r="BZ228">
        <v>-0.5</v>
      </c>
      <c r="CA228">
        <v>0</v>
      </c>
      <c r="CB228">
        <v>-0.5</v>
      </c>
      <c r="CC228">
        <v>-0.5</v>
      </c>
      <c r="CF228">
        <v>0</v>
      </c>
      <c r="CG228">
        <v>0</v>
      </c>
      <c r="CH228">
        <v>-0.5</v>
      </c>
      <c r="CI228">
        <v>0</v>
      </c>
      <c r="CJ228">
        <v>-0.5</v>
      </c>
      <c r="CK228">
        <v>0</v>
      </c>
      <c r="CL228">
        <v>-0.5</v>
      </c>
      <c r="CU228" t="s">
        <v>112</v>
      </c>
      <c r="CV228" t="s">
        <v>112</v>
      </c>
      <c r="CW228" t="s">
        <v>112</v>
      </c>
      <c r="CX228">
        <v>-0.5</v>
      </c>
      <c r="CY228">
        <v>-0.5</v>
      </c>
      <c r="CZ228">
        <v>-0.5</v>
      </c>
      <c r="DA228">
        <v>0.8</v>
      </c>
      <c r="DC228" t="s">
        <v>112</v>
      </c>
      <c r="DD228">
        <v>-0.5</v>
      </c>
      <c r="DE228" t="s">
        <v>112</v>
      </c>
      <c r="DF228">
        <v>-0.5</v>
      </c>
      <c r="DG228" t="s">
        <v>112</v>
      </c>
      <c r="DH228">
        <v>0</v>
      </c>
      <c r="DJ228" t="s">
        <v>112</v>
      </c>
      <c r="DK228" t="s">
        <v>112</v>
      </c>
      <c r="DL228" t="s">
        <v>112</v>
      </c>
      <c r="DM228">
        <v>0</v>
      </c>
      <c r="DN228">
        <v>-0.5</v>
      </c>
      <c r="DO228">
        <v>0</v>
      </c>
      <c r="DR228">
        <v>0</v>
      </c>
      <c r="DS228">
        <v>0</v>
      </c>
      <c r="DT228">
        <v>-0.5</v>
      </c>
      <c r="DU228">
        <v>0</v>
      </c>
      <c r="DV228">
        <v>0</v>
      </c>
      <c r="DW228">
        <v>0</v>
      </c>
      <c r="DY228">
        <v>0</v>
      </c>
      <c r="DZ228" t="s">
        <v>112</v>
      </c>
      <c r="EA228">
        <v>0</v>
      </c>
      <c r="EB228">
        <v>0</v>
      </c>
      <c r="EC228" t="s">
        <v>112</v>
      </c>
      <c r="ED228">
        <v>0</v>
      </c>
      <c r="EG228">
        <v>-0.5</v>
      </c>
      <c r="EH228">
        <v>-0.5</v>
      </c>
      <c r="EI228" t="s">
        <v>112</v>
      </c>
      <c r="EJ228">
        <v>-0.5</v>
      </c>
      <c r="EK228">
        <v>0</v>
      </c>
      <c r="EL228">
        <v>-0.5</v>
      </c>
      <c r="EN228" t="s">
        <v>112</v>
      </c>
      <c r="EO228">
        <v>-0.5</v>
      </c>
      <c r="EP228">
        <v>-0.5</v>
      </c>
      <c r="EQ228" t="s">
        <v>112</v>
      </c>
      <c r="ER228" t="s">
        <v>112</v>
      </c>
      <c r="ES228" t="s">
        <v>112</v>
      </c>
      <c r="EV228">
        <v>-0.5</v>
      </c>
      <c r="EW228">
        <v>-0.5</v>
      </c>
      <c r="EX228">
        <v>-0.5</v>
      </c>
      <c r="EY228">
        <v>-0.5</v>
      </c>
      <c r="EZ228">
        <v>0</v>
      </c>
      <c r="FA228">
        <v>-0.5</v>
      </c>
      <c r="FB228">
        <v>0</v>
      </c>
      <c r="FC228">
        <v>-0.5</v>
      </c>
      <c r="FD228">
        <v>-0.5</v>
      </c>
      <c r="FE228">
        <v>-0.5</v>
      </c>
      <c r="FF228">
        <v>0</v>
      </c>
      <c r="FG228">
        <v>0</v>
      </c>
      <c r="FJ228" t="s">
        <v>112</v>
      </c>
      <c r="FL228" t="s">
        <v>112</v>
      </c>
      <c r="FM228">
        <v>0</v>
      </c>
      <c r="FN228">
        <v>-0.5</v>
      </c>
      <c r="FO228">
        <v>0</v>
      </c>
      <c r="FP228">
        <v>0</v>
      </c>
      <c r="FR228" t="s">
        <v>112</v>
      </c>
      <c r="FS228" t="s">
        <v>112</v>
      </c>
      <c r="FT228" t="s">
        <v>112</v>
      </c>
      <c r="FU228">
        <v>-0.5</v>
      </c>
      <c r="FV228">
        <v>-0.5</v>
      </c>
      <c r="FW228">
        <v>0</v>
      </c>
      <c r="FZ228" t="s">
        <v>112</v>
      </c>
      <c r="GB228" t="s">
        <v>112</v>
      </c>
      <c r="GC228" t="s">
        <v>112</v>
      </c>
      <c r="GD228">
        <v>0</v>
      </c>
      <c r="GE228" t="s">
        <v>112</v>
      </c>
      <c r="GF228">
        <v>0</v>
      </c>
      <c r="GG228">
        <v>-0.5</v>
      </c>
      <c r="GI228">
        <v>0</v>
      </c>
      <c r="GJ228" t="s">
        <v>112</v>
      </c>
      <c r="GK228" t="s">
        <v>112</v>
      </c>
      <c r="GL228">
        <v>0</v>
      </c>
      <c r="GM228">
        <v>-0.5</v>
      </c>
      <c r="GN228" t="s">
        <v>112</v>
      </c>
      <c r="GQ228" t="s">
        <v>112</v>
      </c>
      <c r="GR228" t="s">
        <v>112</v>
      </c>
      <c r="GS228">
        <v>0</v>
      </c>
      <c r="GT228">
        <v>-0.5</v>
      </c>
      <c r="GU228" t="s">
        <v>112</v>
      </c>
      <c r="GV228" t="s">
        <v>112</v>
      </c>
      <c r="GX228" t="s">
        <v>112</v>
      </c>
      <c r="GY228" t="s">
        <v>112</v>
      </c>
      <c r="GZ228" t="s">
        <v>112</v>
      </c>
      <c r="HA228">
        <v>0</v>
      </c>
      <c r="HB228" t="s">
        <v>112</v>
      </c>
      <c r="HC228" t="s">
        <v>112</v>
      </c>
      <c r="HE228" t="s">
        <v>112</v>
      </c>
      <c r="HF228" t="s">
        <v>112</v>
      </c>
      <c r="HG228" t="s">
        <v>112</v>
      </c>
      <c r="HH228">
        <v>0</v>
      </c>
      <c r="HI228">
        <v>-0.5</v>
      </c>
      <c r="HJ228" t="s">
        <v>112</v>
      </c>
      <c r="HM228" t="s">
        <v>112</v>
      </c>
      <c r="HN228" t="s">
        <v>112</v>
      </c>
      <c r="HO228" t="s">
        <v>112</v>
      </c>
      <c r="HP228">
        <v>0</v>
      </c>
      <c r="HQ228">
        <v>-0.5</v>
      </c>
      <c r="HR228" t="s">
        <v>112</v>
      </c>
      <c r="HT228" t="s">
        <v>112</v>
      </c>
      <c r="HU228" t="s">
        <v>112</v>
      </c>
      <c r="HV228" t="s">
        <v>112</v>
      </c>
      <c r="HW228">
        <v>-0.5</v>
      </c>
      <c r="HX228" t="s">
        <v>112</v>
      </c>
      <c r="HY228">
        <v>0</v>
      </c>
    </row>
    <row r="229" spans="1:233" x14ac:dyDescent="0.2">
      <c r="A229" t="s">
        <v>339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112</v>
      </c>
      <c r="K229">
        <v>0</v>
      </c>
      <c r="L229" t="s">
        <v>112</v>
      </c>
      <c r="M229">
        <v>0</v>
      </c>
      <c r="N229">
        <v>0</v>
      </c>
      <c r="O229">
        <v>0</v>
      </c>
      <c r="R229" t="s">
        <v>112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 t="s">
        <v>112</v>
      </c>
      <c r="AK229" t="s">
        <v>112</v>
      </c>
      <c r="AL229">
        <v>0</v>
      </c>
      <c r="AM229">
        <v>0</v>
      </c>
      <c r="AN229">
        <v>0</v>
      </c>
      <c r="AO229">
        <v>0</v>
      </c>
      <c r="AP229">
        <v>0</v>
      </c>
      <c r="AS229">
        <v>0</v>
      </c>
      <c r="AT229">
        <v>0</v>
      </c>
      <c r="AU229">
        <v>0</v>
      </c>
      <c r="AV229">
        <v>0</v>
      </c>
      <c r="AW229" t="s">
        <v>112</v>
      </c>
      <c r="AX229" t="s">
        <v>112</v>
      </c>
      <c r="AY229">
        <v>0</v>
      </c>
      <c r="AZ229" t="s">
        <v>112</v>
      </c>
      <c r="BA229">
        <v>0</v>
      </c>
      <c r="BB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0.5</v>
      </c>
      <c r="CL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0.8</v>
      </c>
      <c r="DC229">
        <v>0</v>
      </c>
      <c r="DD229">
        <v>0</v>
      </c>
      <c r="DE229">
        <v>0</v>
      </c>
      <c r="DF229">
        <v>0</v>
      </c>
      <c r="DG229" t="s">
        <v>112</v>
      </c>
      <c r="DH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 t="s">
        <v>112</v>
      </c>
      <c r="DY229">
        <v>0</v>
      </c>
      <c r="DZ229">
        <v>0</v>
      </c>
      <c r="EA229">
        <v>0</v>
      </c>
      <c r="EB229" t="s">
        <v>112</v>
      </c>
      <c r="EC229">
        <v>0</v>
      </c>
      <c r="ED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 t="s">
        <v>112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J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Z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M229">
        <v>0</v>
      </c>
      <c r="HN229" t="s">
        <v>112</v>
      </c>
      <c r="HO229">
        <v>0</v>
      </c>
      <c r="HP229">
        <v>0</v>
      </c>
      <c r="HQ229">
        <v>0</v>
      </c>
      <c r="HR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</row>
    <row r="230" spans="1:233" x14ac:dyDescent="0.2">
      <c r="A230" t="s">
        <v>340</v>
      </c>
      <c r="C230" t="s">
        <v>112</v>
      </c>
      <c r="D230" t="s">
        <v>112</v>
      </c>
      <c r="E230" t="s">
        <v>112</v>
      </c>
      <c r="F230" t="s">
        <v>112</v>
      </c>
      <c r="G230" t="s">
        <v>112</v>
      </c>
      <c r="H230" t="s">
        <v>112</v>
      </c>
      <c r="I230" t="s">
        <v>112</v>
      </c>
      <c r="J230">
        <v>0.8</v>
      </c>
      <c r="K230" t="s">
        <v>112</v>
      </c>
      <c r="L230" t="s">
        <v>112</v>
      </c>
      <c r="M230" t="s">
        <v>112</v>
      </c>
      <c r="N230" t="s">
        <v>112</v>
      </c>
      <c r="O230" t="s">
        <v>112</v>
      </c>
      <c r="R230" t="s">
        <v>112</v>
      </c>
      <c r="S230" t="s">
        <v>112</v>
      </c>
      <c r="T230" t="s">
        <v>112</v>
      </c>
      <c r="U230" t="s">
        <v>112</v>
      </c>
      <c r="V230" t="s">
        <v>112</v>
      </c>
      <c r="W230" t="s">
        <v>112</v>
      </c>
      <c r="X230" t="s">
        <v>112</v>
      </c>
      <c r="Y230" t="s">
        <v>112</v>
      </c>
      <c r="Z230" t="s">
        <v>112</v>
      </c>
      <c r="AA230" t="s">
        <v>112</v>
      </c>
      <c r="AB230" t="s">
        <v>112</v>
      </c>
      <c r="AE230" t="s">
        <v>112</v>
      </c>
      <c r="AF230" t="s">
        <v>112</v>
      </c>
      <c r="AG230" t="s">
        <v>112</v>
      </c>
      <c r="AH230" t="s">
        <v>112</v>
      </c>
      <c r="AI230" t="s">
        <v>112</v>
      </c>
      <c r="AJ230" t="s">
        <v>112</v>
      </c>
      <c r="AK230" t="s">
        <v>112</v>
      </c>
      <c r="AL230" t="s">
        <v>112</v>
      </c>
      <c r="AM230" t="s">
        <v>112</v>
      </c>
      <c r="AN230" t="s">
        <v>112</v>
      </c>
      <c r="AO230" t="s">
        <v>112</v>
      </c>
      <c r="AP230" t="s">
        <v>112</v>
      </c>
      <c r="AS230" t="s">
        <v>112</v>
      </c>
      <c r="AT230" t="s">
        <v>112</v>
      </c>
      <c r="AU230" t="s">
        <v>112</v>
      </c>
      <c r="AV230" t="s">
        <v>112</v>
      </c>
      <c r="AW230" t="s">
        <v>112</v>
      </c>
      <c r="AX230" t="s">
        <v>112</v>
      </c>
      <c r="AY230" t="s">
        <v>112</v>
      </c>
      <c r="AZ230" t="s">
        <v>112</v>
      </c>
      <c r="BA230" t="s">
        <v>112</v>
      </c>
      <c r="BB230" t="s">
        <v>112</v>
      </c>
      <c r="BE230" t="s">
        <v>112</v>
      </c>
      <c r="BF230" t="s">
        <v>112</v>
      </c>
      <c r="BG230" t="s">
        <v>112</v>
      </c>
      <c r="BH230" t="s">
        <v>112</v>
      </c>
      <c r="BI230" t="s">
        <v>112</v>
      </c>
      <c r="BJ230" t="s">
        <v>112</v>
      </c>
      <c r="BK230" t="s">
        <v>112</v>
      </c>
      <c r="BL230" t="s">
        <v>112</v>
      </c>
      <c r="BM230" t="s">
        <v>112</v>
      </c>
      <c r="BN230" t="s">
        <v>112</v>
      </c>
      <c r="BO230" t="s">
        <v>112</v>
      </c>
      <c r="BP230" t="s">
        <v>112</v>
      </c>
      <c r="BS230" t="s">
        <v>112</v>
      </c>
      <c r="BT230" t="s">
        <v>112</v>
      </c>
      <c r="BU230" t="s">
        <v>112</v>
      </c>
      <c r="BV230" t="s">
        <v>112</v>
      </c>
      <c r="BW230" t="s">
        <v>112</v>
      </c>
      <c r="BX230" t="s">
        <v>112</v>
      </c>
      <c r="BY230" t="s">
        <v>112</v>
      </c>
      <c r="BZ230" t="s">
        <v>112</v>
      </c>
      <c r="CA230" t="s">
        <v>112</v>
      </c>
      <c r="CB230" t="s">
        <v>112</v>
      </c>
      <c r="CC230" t="s">
        <v>112</v>
      </c>
      <c r="CF230" t="s">
        <v>112</v>
      </c>
      <c r="CG230" t="s">
        <v>112</v>
      </c>
      <c r="CH230" t="s">
        <v>112</v>
      </c>
      <c r="CI230" t="s">
        <v>112</v>
      </c>
      <c r="CJ230" t="s">
        <v>112</v>
      </c>
      <c r="CK230" t="s">
        <v>112</v>
      </c>
      <c r="CL230" t="s">
        <v>112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0.8</v>
      </c>
      <c r="DC230">
        <v>0</v>
      </c>
      <c r="DD230" t="s">
        <v>112</v>
      </c>
      <c r="DE230">
        <v>0</v>
      </c>
      <c r="DF230">
        <v>0</v>
      </c>
      <c r="DG230">
        <v>0</v>
      </c>
      <c r="DH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R230" t="s">
        <v>112</v>
      </c>
      <c r="DS230" t="s">
        <v>112</v>
      </c>
      <c r="DT230" t="s">
        <v>112</v>
      </c>
      <c r="DU230" t="s">
        <v>112</v>
      </c>
      <c r="DV230" t="s">
        <v>112</v>
      </c>
      <c r="DW230" t="s">
        <v>112</v>
      </c>
      <c r="DY230" t="s">
        <v>112</v>
      </c>
      <c r="DZ230" t="s">
        <v>112</v>
      </c>
      <c r="EA230" t="s">
        <v>112</v>
      </c>
      <c r="EB230" t="s">
        <v>112</v>
      </c>
      <c r="EC230" t="s">
        <v>112</v>
      </c>
      <c r="ED230" t="s">
        <v>112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N230">
        <v>0</v>
      </c>
      <c r="EO230">
        <v>0</v>
      </c>
      <c r="EP230" t="s">
        <v>112</v>
      </c>
      <c r="EQ230">
        <v>0</v>
      </c>
      <c r="ER230">
        <v>0</v>
      </c>
      <c r="ES230">
        <v>0</v>
      </c>
      <c r="EV230" t="s">
        <v>112</v>
      </c>
      <c r="EW230" t="s">
        <v>112</v>
      </c>
      <c r="EX230" t="s">
        <v>112</v>
      </c>
      <c r="EY230" t="s">
        <v>112</v>
      </c>
      <c r="EZ230" t="s">
        <v>112</v>
      </c>
      <c r="FA230" t="s">
        <v>112</v>
      </c>
      <c r="FB230" t="s">
        <v>112</v>
      </c>
      <c r="FC230" t="s">
        <v>112</v>
      </c>
      <c r="FD230" t="s">
        <v>112</v>
      </c>
      <c r="FE230" t="s">
        <v>112</v>
      </c>
      <c r="FF230" t="s">
        <v>112</v>
      </c>
      <c r="FG230" t="s">
        <v>112</v>
      </c>
      <c r="FJ230" t="s">
        <v>112</v>
      </c>
      <c r="FL230" t="s">
        <v>112</v>
      </c>
      <c r="FM230" t="s">
        <v>112</v>
      </c>
      <c r="FN230" t="s">
        <v>112</v>
      </c>
      <c r="FO230" t="s">
        <v>112</v>
      </c>
      <c r="FP230" t="s">
        <v>112</v>
      </c>
      <c r="FR230" t="s">
        <v>112</v>
      </c>
      <c r="FS230" t="s">
        <v>112</v>
      </c>
      <c r="FT230" t="s">
        <v>112</v>
      </c>
      <c r="FU230" t="s">
        <v>112</v>
      </c>
      <c r="FV230" t="s">
        <v>112</v>
      </c>
      <c r="FW230" t="s">
        <v>112</v>
      </c>
      <c r="FZ230" t="s">
        <v>112</v>
      </c>
      <c r="GB230" t="s">
        <v>112</v>
      </c>
      <c r="GC230">
        <v>0.8</v>
      </c>
      <c r="GD230" t="s">
        <v>112</v>
      </c>
      <c r="GE230" t="s">
        <v>112</v>
      </c>
      <c r="GF230" t="s">
        <v>112</v>
      </c>
      <c r="GG230" t="s">
        <v>112</v>
      </c>
      <c r="GI230" t="s">
        <v>112</v>
      </c>
      <c r="GJ230" t="s">
        <v>112</v>
      </c>
      <c r="GK230" t="s">
        <v>112</v>
      </c>
      <c r="GL230" t="s">
        <v>112</v>
      </c>
      <c r="GM230" t="s">
        <v>112</v>
      </c>
      <c r="GN230" t="s">
        <v>112</v>
      </c>
      <c r="GQ230" t="s">
        <v>112</v>
      </c>
      <c r="GR230" t="s">
        <v>112</v>
      </c>
      <c r="GS230" t="s">
        <v>112</v>
      </c>
      <c r="GT230" t="s">
        <v>112</v>
      </c>
      <c r="GU230" t="s">
        <v>112</v>
      </c>
      <c r="GV230" t="s">
        <v>112</v>
      </c>
      <c r="GX230" t="s">
        <v>112</v>
      </c>
      <c r="GY230" t="s">
        <v>112</v>
      </c>
      <c r="GZ230" t="s">
        <v>112</v>
      </c>
      <c r="HA230" t="s">
        <v>112</v>
      </c>
      <c r="HB230" t="s">
        <v>112</v>
      </c>
      <c r="HC230" t="s">
        <v>112</v>
      </c>
      <c r="HE230" t="s">
        <v>112</v>
      </c>
      <c r="HF230" t="s">
        <v>112</v>
      </c>
      <c r="HG230" t="s">
        <v>112</v>
      </c>
      <c r="HH230" t="s">
        <v>112</v>
      </c>
      <c r="HI230" t="s">
        <v>112</v>
      </c>
      <c r="HJ230" t="s">
        <v>112</v>
      </c>
      <c r="HM230" t="s">
        <v>112</v>
      </c>
      <c r="HN230" t="s">
        <v>112</v>
      </c>
      <c r="HO230" t="s">
        <v>112</v>
      </c>
      <c r="HP230" t="s">
        <v>112</v>
      </c>
      <c r="HQ230" t="s">
        <v>112</v>
      </c>
      <c r="HR230" t="s">
        <v>112</v>
      </c>
      <c r="HT230" t="s">
        <v>112</v>
      </c>
      <c r="HU230" t="s">
        <v>112</v>
      </c>
      <c r="HV230" t="s">
        <v>112</v>
      </c>
      <c r="HW230" t="s">
        <v>112</v>
      </c>
      <c r="HX230" t="s">
        <v>112</v>
      </c>
      <c r="HY230" t="s">
        <v>112</v>
      </c>
    </row>
    <row r="231" spans="1:233" x14ac:dyDescent="0.2">
      <c r="A231" t="s">
        <v>341</v>
      </c>
      <c r="C231" t="s">
        <v>112</v>
      </c>
      <c r="D231" t="s">
        <v>112</v>
      </c>
      <c r="E231" t="s">
        <v>112</v>
      </c>
      <c r="F231" t="s">
        <v>112</v>
      </c>
      <c r="G231" t="s">
        <v>112</v>
      </c>
      <c r="H231" t="s">
        <v>112</v>
      </c>
      <c r="I231" t="s">
        <v>112</v>
      </c>
      <c r="J231" t="s">
        <v>112</v>
      </c>
      <c r="K231" t="s">
        <v>112</v>
      </c>
      <c r="L231" t="s">
        <v>112</v>
      </c>
      <c r="M231" t="s">
        <v>112</v>
      </c>
      <c r="N231" t="s">
        <v>112</v>
      </c>
      <c r="O231" t="s">
        <v>112</v>
      </c>
      <c r="R231" t="s">
        <v>112</v>
      </c>
      <c r="S231" t="s">
        <v>112</v>
      </c>
      <c r="T231" t="s">
        <v>112</v>
      </c>
      <c r="U231" t="s">
        <v>112</v>
      </c>
      <c r="V231" t="s">
        <v>112</v>
      </c>
      <c r="W231" t="s">
        <v>112</v>
      </c>
      <c r="X231" t="s">
        <v>112</v>
      </c>
      <c r="Y231" t="s">
        <v>112</v>
      </c>
      <c r="Z231" t="s">
        <v>112</v>
      </c>
      <c r="AA231" t="s">
        <v>112</v>
      </c>
      <c r="AB231" t="s">
        <v>112</v>
      </c>
      <c r="AE231" t="s">
        <v>112</v>
      </c>
      <c r="AF231" t="s">
        <v>112</v>
      </c>
      <c r="AG231" t="s">
        <v>112</v>
      </c>
      <c r="AH231" t="s">
        <v>112</v>
      </c>
      <c r="AI231" t="s">
        <v>112</v>
      </c>
      <c r="AJ231" t="s">
        <v>112</v>
      </c>
      <c r="AK231" t="s">
        <v>112</v>
      </c>
      <c r="AL231" t="s">
        <v>112</v>
      </c>
      <c r="AM231" t="s">
        <v>112</v>
      </c>
      <c r="AN231" t="s">
        <v>112</v>
      </c>
      <c r="AO231" t="s">
        <v>112</v>
      </c>
      <c r="AP231" t="s">
        <v>112</v>
      </c>
      <c r="AS231" t="s">
        <v>112</v>
      </c>
      <c r="AT231" t="s">
        <v>112</v>
      </c>
      <c r="AU231" t="s">
        <v>112</v>
      </c>
      <c r="AV231" t="s">
        <v>112</v>
      </c>
      <c r="AW231" t="s">
        <v>112</v>
      </c>
      <c r="AX231" t="s">
        <v>112</v>
      </c>
      <c r="AY231" t="s">
        <v>112</v>
      </c>
      <c r="AZ231" t="s">
        <v>112</v>
      </c>
      <c r="BA231" t="s">
        <v>112</v>
      </c>
      <c r="BB231" t="s">
        <v>112</v>
      </c>
      <c r="BE231" t="s">
        <v>112</v>
      </c>
      <c r="BF231" t="s">
        <v>112</v>
      </c>
      <c r="BG231" t="s">
        <v>112</v>
      </c>
      <c r="BH231" t="s">
        <v>112</v>
      </c>
      <c r="BI231" t="s">
        <v>112</v>
      </c>
      <c r="BJ231" t="s">
        <v>112</v>
      </c>
      <c r="BK231" t="s">
        <v>112</v>
      </c>
      <c r="BL231" t="s">
        <v>112</v>
      </c>
      <c r="BM231" t="s">
        <v>112</v>
      </c>
      <c r="BN231" t="s">
        <v>112</v>
      </c>
      <c r="BO231" t="s">
        <v>112</v>
      </c>
      <c r="BP231" t="s">
        <v>112</v>
      </c>
      <c r="BS231" t="s">
        <v>112</v>
      </c>
      <c r="BT231" t="s">
        <v>112</v>
      </c>
      <c r="BU231" t="s">
        <v>112</v>
      </c>
      <c r="BV231" t="s">
        <v>112</v>
      </c>
      <c r="BW231" t="s">
        <v>112</v>
      </c>
      <c r="BX231" t="s">
        <v>112</v>
      </c>
      <c r="BY231" t="s">
        <v>112</v>
      </c>
      <c r="BZ231" t="s">
        <v>112</v>
      </c>
      <c r="CA231" t="s">
        <v>112</v>
      </c>
      <c r="CB231" t="s">
        <v>112</v>
      </c>
      <c r="CC231" t="s">
        <v>112</v>
      </c>
      <c r="CF231" t="s">
        <v>112</v>
      </c>
      <c r="CG231" t="s">
        <v>112</v>
      </c>
      <c r="CH231" t="s">
        <v>112</v>
      </c>
      <c r="CI231" t="s">
        <v>112</v>
      </c>
      <c r="CJ231" t="s">
        <v>112</v>
      </c>
      <c r="CK231" t="s">
        <v>112</v>
      </c>
      <c r="CL231" t="s">
        <v>112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0.8</v>
      </c>
      <c r="DC231">
        <v>0</v>
      </c>
      <c r="DD231" t="s">
        <v>112</v>
      </c>
      <c r="DE231">
        <v>0</v>
      </c>
      <c r="DF231">
        <v>0</v>
      </c>
      <c r="DG231">
        <v>0</v>
      </c>
      <c r="DH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R231" t="s">
        <v>112</v>
      </c>
      <c r="DS231" t="s">
        <v>112</v>
      </c>
      <c r="DT231" t="s">
        <v>112</v>
      </c>
      <c r="DU231" t="s">
        <v>112</v>
      </c>
      <c r="DV231" t="s">
        <v>112</v>
      </c>
      <c r="DW231" t="s">
        <v>112</v>
      </c>
      <c r="DY231" t="s">
        <v>112</v>
      </c>
      <c r="DZ231" t="s">
        <v>112</v>
      </c>
      <c r="EA231" t="s">
        <v>112</v>
      </c>
      <c r="EB231" t="s">
        <v>112</v>
      </c>
      <c r="EC231" t="s">
        <v>112</v>
      </c>
      <c r="ED231" t="s">
        <v>112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N231">
        <v>0</v>
      </c>
      <c r="EO231">
        <v>0</v>
      </c>
      <c r="EP231" t="s">
        <v>112</v>
      </c>
      <c r="EQ231">
        <v>0</v>
      </c>
      <c r="ER231">
        <v>0</v>
      </c>
      <c r="ES231">
        <v>0</v>
      </c>
      <c r="EV231" t="s">
        <v>112</v>
      </c>
      <c r="EW231" t="s">
        <v>112</v>
      </c>
      <c r="EX231" t="s">
        <v>112</v>
      </c>
      <c r="EY231" t="s">
        <v>112</v>
      </c>
      <c r="EZ231" t="s">
        <v>112</v>
      </c>
      <c r="FA231" t="s">
        <v>112</v>
      </c>
      <c r="FB231" t="s">
        <v>112</v>
      </c>
      <c r="FC231" t="s">
        <v>112</v>
      </c>
      <c r="FD231" t="s">
        <v>112</v>
      </c>
      <c r="FE231" t="s">
        <v>112</v>
      </c>
      <c r="FF231" t="s">
        <v>112</v>
      </c>
      <c r="FG231" t="s">
        <v>112</v>
      </c>
      <c r="FJ231" t="s">
        <v>112</v>
      </c>
      <c r="FL231" t="s">
        <v>112</v>
      </c>
      <c r="FM231" t="s">
        <v>112</v>
      </c>
      <c r="FN231" t="s">
        <v>112</v>
      </c>
      <c r="FO231" t="s">
        <v>112</v>
      </c>
      <c r="FP231" t="s">
        <v>112</v>
      </c>
      <c r="FR231" t="s">
        <v>112</v>
      </c>
      <c r="FS231" t="s">
        <v>112</v>
      </c>
      <c r="FT231" t="s">
        <v>112</v>
      </c>
      <c r="FU231" t="s">
        <v>112</v>
      </c>
      <c r="FV231" t="s">
        <v>112</v>
      </c>
      <c r="FW231" t="s">
        <v>112</v>
      </c>
      <c r="FZ231" t="s">
        <v>112</v>
      </c>
      <c r="GB231" t="s">
        <v>112</v>
      </c>
      <c r="GC231">
        <v>0.8</v>
      </c>
      <c r="GD231" t="s">
        <v>112</v>
      </c>
      <c r="GE231" t="s">
        <v>112</v>
      </c>
      <c r="GF231" t="s">
        <v>112</v>
      </c>
      <c r="GG231" t="s">
        <v>112</v>
      </c>
      <c r="GI231" t="s">
        <v>112</v>
      </c>
      <c r="GJ231" t="s">
        <v>112</v>
      </c>
      <c r="GK231" t="s">
        <v>112</v>
      </c>
      <c r="GL231" t="s">
        <v>112</v>
      </c>
      <c r="GM231" t="s">
        <v>112</v>
      </c>
      <c r="GN231" t="s">
        <v>112</v>
      </c>
      <c r="GQ231" t="s">
        <v>112</v>
      </c>
      <c r="GR231" t="s">
        <v>112</v>
      </c>
      <c r="GS231" t="s">
        <v>112</v>
      </c>
      <c r="GT231" t="s">
        <v>112</v>
      </c>
      <c r="GU231" t="s">
        <v>112</v>
      </c>
      <c r="GV231" t="s">
        <v>112</v>
      </c>
      <c r="GX231" t="s">
        <v>112</v>
      </c>
      <c r="GY231" t="s">
        <v>112</v>
      </c>
      <c r="GZ231" t="s">
        <v>112</v>
      </c>
      <c r="HA231" t="s">
        <v>112</v>
      </c>
      <c r="HB231" t="s">
        <v>112</v>
      </c>
      <c r="HC231" t="s">
        <v>112</v>
      </c>
      <c r="HE231" t="s">
        <v>112</v>
      </c>
      <c r="HF231" t="s">
        <v>112</v>
      </c>
      <c r="HG231" t="s">
        <v>112</v>
      </c>
      <c r="HH231" t="s">
        <v>112</v>
      </c>
      <c r="HI231" t="s">
        <v>112</v>
      </c>
      <c r="HJ231" t="s">
        <v>112</v>
      </c>
      <c r="HM231" t="s">
        <v>112</v>
      </c>
      <c r="HN231" t="s">
        <v>112</v>
      </c>
      <c r="HO231" t="s">
        <v>112</v>
      </c>
      <c r="HP231" t="s">
        <v>112</v>
      </c>
      <c r="HQ231" t="s">
        <v>112</v>
      </c>
      <c r="HR231" t="s">
        <v>112</v>
      </c>
      <c r="HT231" t="s">
        <v>112</v>
      </c>
      <c r="HU231" t="s">
        <v>112</v>
      </c>
      <c r="HV231" t="s">
        <v>112</v>
      </c>
      <c r="HW231" t="s">
        <v>112</v>
      </c>
      <c r="HX231" t="s">
        <v>112</v>
      </c>
      <c r="HY231" t="s">
        <v>112</v>
      </c>
    </row>
    <row r="232" spans="1:233" x14ac:dyDescent="0.2">
      <c r="A232" t="s">
        <v>342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0.8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0.8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E232">
        <v>0</v>
      </c>
      <c r="BF232">
        <v>0</v>
      </c>
      <c r="BG232">
        <v>0</v>
      </c>
      <c r="BH232">
        <v>-0.5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0.8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V232">
        <v>-0.5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J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Z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Q232">
        <v>0</v>
      </c>
      <c r="GR232">
        <v>0.8</v>
      </c>
      <c r="GS232">
        <v>0</v>
      </c>
      <c r="GT232">
        <v>0</v>
      </c>
      <c r="GU232">
        <v>0</v>
      </c>
      <c r="GV232">
        <v>0</v>
      </c>
      <c r="GX232">
        <v>0</v>
      </c>
      <c r="GY232">
        <v>-0.5</v>
      </c>
      <c r="GZ232">
        <v>0</v>
      </c>
      <c r="HA232">
        <v>0</v>
      </c>
      <c r="HB232">
        <v>0</v>
      </c>
      <c r="HC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M232">
        <v>0</v>
      </c>
      <c r="HN232">
        <v>-0.5</v>
      </c>
      <c r="HO232">
        <v>0</v>
      </c>
      <c r="HP232">
        <v>0</v>
      </c>
      <c r="HQ232">
        <v>0</v>
      </c>
      <c r="HR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</row>
    <row r="233" spans="1:233" x14ac:dyDescent="0.2">
      <c r="A233" t="s">
        <v>343</v>
      </c>
      <c r="C233">
        <v>-1</v>
      </c>
      <c r="D233">
        <v>1</v>
      </c>
      <c r="E233">
        <v>0.5</v>
      </c>
      <c r="F233">
        <v>1</v>
      </c>
      <c r="G233">
        <v>0.5</v>
      </c>
      <c r="H233">
        <v>0.5</v>
      </c>
      <c r="I233">
        <v>1</v>
      </c>
      <c r="J233" t="s">
        <v>112</v>
      </c>
      <c r="K233">
        <v>0.5</v>
      </c>
      <c r="L233">
        <v>0.8</v>
      </c>
      <c r="M233" t="s">
        <v>112</v>
      </c>
      <c r="N233">
        <v>1</v>
      </c>
      <c r="O233">
        <v>0.5</v>
      </c>
      <c r="R233">
        <v>-1</v>
      </c>
      <c r="S233">
        <v>0</v>
      </c>
      <c r="T233">
        <v>-1</v>
      </c>
      <c r="U233">
        <v>-1</v>
      </c>
      <c r="V233">
        <v>-1</v>
      </c>
      <c r="W233">
        <v>0</v>
      </c>
      <c r="X233">
        <v>1</v>
      </c>
      <c r="Y233">
        <v>-1</v>
      </c>
      <c r="Z233">
        <v>-1</v>
      </c>
      <c r="AA233">
        <v>-1</v>
      </c>
      <c r="AB233">
        <v>-1</v>
      </c>
      <c r="AE233">
        <v>1</v>
      </c>
      <c r="AF233">
        <v>-1</v>
      </c>
      <c r="AG233">
        <v>0.5</v>
      </c>
      <c r="AH233">
        <v>1</v>
      </c>
      <c r="AI233">
        <v>0</v>
      </c>
      <c r="AJ233">
        <v>-1</v>
      </c>
      <c r="AK233">
        <v>0.5</v>
      </c>
      <c r="AL233">
        <v>1</v>
      </c>
      <c r="AM233">
        <v>0.5</v>
      </c>
      <c r="AN233">
        <v>1</v>
      </c>
      <c r="AO233">
        <v>1</v>
      </c>
      <c r="AP233">
        <v>1</v>
      </c>
      <c r="AS233">
        <v>-1</v>
      </c>
      <c r="AT233">
        <v>0</v>
      </c>
      <c r="AU233">
        <v>-1</v>
      </c>
      <c r="AV233">
        <v>0</v>
      </c>
      <c r="AW233">
        <v>-1</v>
      </c>
      <c r="AX233">
        <v>0.5</v>
      </c>
      <c r="AY233">
        <v>-1</v>
      </c>
      <c r="AZ233">
        <v>0.5</v>
      </c>
      <c r="BA233">
        <v>1</v>
      </c>
      <c r="BB233">
        <v>-1</v>
      </c>
      <c r="BE233">
        <v>-1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  <c r="BL233">
        <v>-1</v>
      </c>
      <c r="BM233">
        <v>-1</v>
      </c>
      <c r="BN233" t="s">
        <v>112</v>
      </c>
      <c r="BO233">
        <v>0</v>
      </c>
      <c r="BP233">
        <v>0</v>
      </c>
      <c r="BS233">
        <v>0.5</v>
      </c>
      <c r="BT233">
        <v>1</v>
      </c>
      <c r="BU233">
        <v>-1</v>
      </c>
      <c r="BV233">
        <v>-1</v>
      </c>
      <c r="BW233">
        <v>-1</v>
      </c>
      <c r="BX233">
        <v>0</v>
      </c>
      <c r="BY233">
        <v>-1</v>
      </c>
      <c r="BZ233">
        <v>-1</v>
      </c>
      <c r="CA233">
        <v>-1</v>
      </c>
      <c r="CB233">
        <v>-1</v>
      </c>
      <c r="CC233">
        <v>-1</v>
      </c>
      <c r="CF233">
        <v>-1</v>
      </c>
      <c r="CG233">
        <v>0</v>
      </c>
      <c r="CH233">
        <v>-1</v>
      </c>
      <c r="CI233">
        <v>-1</v>
      </c>
      <c r="CJ233">
        <v>1</v>
      </c>
      <c r="CK233">
        <v>-1</v>
      </c>
      <c r="CL233">
        <v>1</v>
      </c>
      <c r="CU233" t="s">
        <v>112</v>
      </c>
      <c r="CV233" t="s">
        <v>112</v>
      </c>
      <c r="CW233" t="s">
        <v>112</v>
      </c>
      <c r="CX233" t="s">
        <v>112</v>
      </c>
      <c r="CY233" t="s">
        <v>112</v>
      </c>
      <c r="CZ233" t="s">
        <v>112</v>
      </c>
      <c r="DA233" t="s">
        <v>112</v>
      </c>
      <c r="DC233">
        <v>-1</v>
      </c>
      <c r="DD233">
        <v>-1</v>
      </c>
      <c r="DE233">
        <v>-1</v>
      </c>
      <c r="DF233">
        <v>-1</v>
      </c>
      <c r="DG233">
        <v>-1</v>
      </c>
      <c r="DH233">
        <v>-1</v>
      </c>
      <c r="DJ233">
        <v>-1</v>
      </c>
      <c r="DK233">
        <v>-1</v>
      </c>
      <c r="DL233">
        <v>-1</v>
      </c>
      <c r="DM233">
        <v>-1</v>
      </c>
      <c r="DN233">
        <v>-1</v>
      </c>
      <c r="DO233">
        <v>0</v>
      </c>
      <c r="DR233">
        <v>1</v>
      </c>
      <c r="DS233">
        <v>0</v>
      </c>
      <c r="DT233">
        <v>-1</v>
      </c>
      <c r="DU233">
        <v>-1</v>
      </c>
      <c r="DV233">
        <v>-1</v>
      </c>
      <c r="DW233">
        <v>0.5</v>
      </c>
      <c r="DY233">
        <v>-1</v>
      </c>
      <c r="DZ233">
        <v>-1</v>
      </c>
      <c r="EA233">
        <v>0</v>
      </c>
      <c r="EB233">
        <v>-1</v>
      </c>
      <c r="EC233">
        <v>-1</v>
      </c>
      <c r="ED233">
        <v>-1</v>
      </c>
      <c r="EG233" t="s">
        <v>112</v>
      </c>
      <c r="EH233" t="s">
        <v>112</v>
      </c>
      <c r="EI233" t="s">
        <v>112</v>
      </c>
      <c r="EJ233" t="s">
        <v>112</v>
      </c>
      <c r="EK233" t="s">
        <v>112</v>
      </c>
      <c r="EL233" t="s">
        <v>112</v>
      </c>
      <c r="EN233" t="s">
        <v>112</v>
      </c>
      <c r="EO233" t="s">
        <v>112</v>
      </c>
      <c r="EP233">
        <v>-1</v>
      </c>
      <c r="EQ233" t="s">
        <v>112</v>
      </c>
      <c r="ER233" t="s">
        <v>112</v>
      </c>
      <c r="ES233" t="s">
        <v>112</v>
      </c>
      <c r="EV233">
        <v>-1</v>
      </c>
      <c r="EW233">
        <v>-1</v>
      </c>
      <c r="EX233">
        <v>-1</v>
      </c>
      <c r="EY233">
        <v>-1</v>
      </c>
      <c r="EZ233">
        <v>-1</v>
      </c>
      <c r="FA233">
        <v>-1</v>
      </c>
      <c r="FB233">
        <v>-1</v>
      </c>
      <c r="FC233">
        <v>-1</v>
      </c>
      <c r="FD233">
        <v>1</v>
      </c>
      <c r="FE233">
        <v>-1</v>
      </c>
      <c r="FF233">
        <v>-1</v>
      </c>
      <c r="FG233">
        <v>-1</v>
      </c>
      <c r="FJ233">
        <v>-1</v>
      </c>
      <c r="FL233">
        <v>-1</v>
      </c>
      <c r="FM233">
        <v>-1</v>
      </c>
      <c r="FN233">
        <v>-1</v>
      </c>
      <c r="FO233">
        <v>-1</v>
      </c>
      <c r="FP233">
        <v>-1</v>
      </c>
      <c r="FR233">
        <v>-1</v>
      </c>
      <c r="FS233">
        <v>-1</v>
      </c>
      <c r="FT233">
        <v>-1</v>
      </c>
      <c r="FU233">
        <v>-1</v>
      </c>
      <c r="FV233">
        <v>-1</v>
      </c>
      <c r="FW233">
        <v>-1</v>
      </c>
      <c r="FZ233">
        <v>-1</v>
      </c>
      <c r="GB233">
        <v>0</v>
      </c>
      <c r="GC233">
        <v>-1</v>
      </c>
      <c r="GD233">
        <v>-1</v>
      </c>
      <c r="GE233">
        <v>-1</v>
      </c>
      <c r="GF233">
        <v>-1</v>
      </c>
      <c r="GG233">
        <v>-1</v>
      </c>
      <c r="GI233">
        <v>0.5</v>
      </c>
      <c r="GJ233">
        <v>-1</v>
      </c>
      <c r="GK233">
        <v>-1</v>
      </c>
      <c r="GL233">
        <v>-1</v>
      </c>
      <c r="GM233">
        <v>-1</v>
      </c>
      <c r="GN233">
        <v>-1</v>
      </c>
      <c r="GQ233">
        <v>-1</v>
      </c>
      <c r="GR233">
        <v>-1</v>
      </c>
      <c r="GS233" t="s">
        <v>112</v>
      </c>
      <c r="GT233">
        <v>-1</v>
      </c>
      <c r="GU233">
        <v>-1</v>
      </c>
      <c r="GV233">
        <v>1</v>
      </c>
      <c r="GX233">
        <v>1</v>
      </c>
      <c r="GY233">
        <v>-1</v>
      </c>
      <c r="GZ233">
        <v>-1</v>
      </c>
      <c r="HA233">
        <v>-1</v>
      </c>
      <c r="HB233">
        <v>0.5</v>
      </c>
      <c r="HC233">
        <v>0.5</v>
      </c>
      <c r="HE233">
        <v>0</v>
      </c>
      <c r="HF233">
        <v>-1</v>
      </c>
      <c r="HG233">
        <v>-1</v>
      </c>
      <c r="HH233">
        <v>-1</v>
      </c>
      <c r="HI233">
        <v>-1</v>
      </c>
      <c r="HJ233">
        <v>-1</v>
      </c>
      <c r="HM233">
        <v>-1</v>
      </c>
      <c r="HN233">
        <v>-1</v>
      </c>
      <c r="HO233">
        <v>-1</v>
      </c>
      <c r="HP233">
        <v>-1</v>
      </c>
      <c r="HQ233">
        <v>-1</v>
      </c>
      <c r="HR233">
        <v>-1</v>
      </c>
      <c r="HT233">
        <v>0</v>
      </c>
      <c r="HU233">
        <v>-1</v>
      </c>
      <c r="HV233">
        <v>-1</v>
      </c>
      <c r="HW233">
        <v>-1</v>
      </c>
      <c r="HX233" t="s">
        <v>112</v>
      </c>
      <c r="HY233">
        <v>0</v>
      </c>
    </row>
    <row r="234" spans="1:233" x14ac:dyDescent="0.2">
      <c r="A234" t="s">
        <v>344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112</v>
      </c>
      <c r="BO234">
        <v>0</v>
      </c>
      <c r="BP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0.8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J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Z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T234">
        <v>0</v>
      </c>
      <c r="HU234">
        <v>0</v>
      </c>
      <c r="HV234">
        <v>0</v>
      </c>
      <c r="HW234">
        <v>0</v>
      </c>
      <c r="HX234" t="s">
        <v>112</v>
      </c>
      <c r="HY234">
        <v>0</v>
      </c>
    </row>
    <row r="235" spans="1:233" x14ac:dyDescent="0.2">
      <c r="A235" t="s">
        <v>345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112</v>
      </c>
      <c r="K235">
        <v>0</v>
      </c>
      <c r="L235">
        <v>0</v>
      </c>
      <c r="M235">
        <v>0</v>
      </c>
      <c r="N235">
        <v>0</v>
      </c>
      <c r="O235">
        <v>0</v>
      </c>
      <c r="R235">
        <v>0</v>
      </c>
      <c r="S235">
        <v>0</v>
      </c>
      <c r="T235" t="s">
        <v>112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 t="s">
        <v>112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0.8</v>
      </c>
      <c r="DC235">
        <v>0</v>
      </c>
      <c r="DD235">
        <v>0</v>
      </c>
      <c r="DE235">
        <v>0</v>
      </c>
      <c r="DF235">
        <v>0</v>
      </c>
      <c r="DG235" t="s">
        <v>112</v>
      </c>
      <c r="DH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Y235">
        <v>0</v>
      </c>
      <c r="DZ235">
        <v>0</v>
      </c>
      <c r="EA235">
        <v>0</v>
      </c>
      <c r="EB235" t="s">
        <v>112</v>
      </c>
      <c r="EC235">
        <v>0</v>
      </c>
      <c r="ED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 t="s">
        <v>112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V235">
        <v>0.5</v>
      </c>
      <c r="EW235">
        <v>0</v>
      </c>
      <c r="EX235">
        <v>0</v>
      </c>
      <c r="EY235" t="s">
        <v>112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0.5</v>
      </c>
      <c r="FG235">
        <v>0</v>
      </c>
      <c r="FJ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Z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M235">
        <v>0</v>
      </c>
      <c r="HN235">
        <v>0</v>
      </c>
      <c r="HO235" t="s">
        <v>112</v>
      </c>
      <c r="HP235">
        <v>0</v>
      </c>
      <c r="HQ235">
        <v>0</v>
      </c>
      <c r="HR235">
        <v>0</v>
      </c>
      <c r="HT235">
        <v>0</v>
      </c>
      <c r="HU235">
        <v>0</v>
      </c>
      <c r="HV235">
        <v>0</v>
      </c>
      <c r="HW235" t="s">
        <v>112</v>
      </c>
      <c r="HX235">
        <v>0</v>
      </c>
      <c r="HY235">
        <v>0</v>
      </c>
    </row>
    <row r="236" spans="1:233" x14ac:dyDescent="0.2">
      <c r="A236" t="s">
        <v>346</v>
      </c>
      <c r="C236">
        <v>0</v>
      </c>
      <c r="D236">
        <v>0</v>
      </c>
      <c r="E236">
        <v>0</v>
      </c>
      <c r="F236">
        <v>0</v>
      </c>
      <c r="G236" t="s">
        <v>112</v>
      </c>
      <c r="H236">
        <v>0</v>
      </c>
      <c r="I236">
        <v>0</v>
      </c>
      <c r="J236">
        <v>0</v>
      </c>
      <c r="K236" t="s">
        <v>112</v>
      </c>
      <c r="L236">
        <v>0</v>
      </c>
      <c r="M236">
        <v>0</v>
      </c>
      <c r="N236">
        <v>0</v>
      </c>
      <c r="O236">
        <v>0</v>
      </c>
      <c r="R236" t="s">
        <v>112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E236">
        <v>0</v>
      </c>
      <c r="AF236">
        <v>0</v>
      </c>
      <c r="AG236">
        <v>0</v>
      </c>
      <c r="AH236" t="s">
        <v>112</v>
      </c>
      <c r="AI236">
        <v>0</v>
      </c>
      <c r="AJ236" t="s">
        <v>112</v>
      </c>
      <c r="AK236" t="s">
        <v>112</v>
      </c>
      <c r="AL236" t="s">
        <v>112</v>
      </c>
      <c r="AM236">
        <v>0</v>
      </c>
      <c r="AN236" t="s">
        <v>112</v>
      </c>
      <c r="AO236">
        <v>0</v>
      </c>
      <c r="AP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t="s">
        <v>112</v>
      </c>
      <c r="AY236">
        <v>0</v>
      </c>
      <c r="AZ236" t="s">
        <v>112</v>
      </c>
      <c r="BA236">
        <v>0</v>
      </c>
      <c r="BB236">
        <v>0</v>
      </c>
      <c r="BE236">
        <v>0</v>
      </c>
      <c r="BF236">
        <v>0</v>
      </c>
      <c r="BG236" t="s">
        <v>112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F236">
        <v>0</v>
      </c>
      <c r="CG236">
        <v>0</v>
      </c>
      <c r="CH236">
        <v>0</v>
      </c>
      <c r="CI236" t="s">
        <v>112</v>
      </c>
      <c r="CJ236" t="s">
        <v>112</v>
      </c>
      <c r="CK236" t="s">
        <v>112</v>
      </c>
      <c r="CL236">
        <v>0</v>
      </c>
      <c r="CU236" t="s">
        <v>112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0.5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G236">
        <v>0</v>
      </c>
      <c r="EH236">
        <v>0</v>
      </c>
      <c r="EI236">
        <v>0</v>
      </c>
      <c r="EJ236">
        <v>0</v>
      </c>
      <c r="EK236" t="s">
        <v>112</v>
      </c>
      <c r="EL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V236">
        <v>-0.5</v>
      </c>
      <c r="EW236">
        <v>0</v>
      </c>
      <c r="EX236">
        <v>0</v>
      </c>
      <c r="EY236">
        <v>0</v>
      </c>
      <c r="EZ236">
        <v>0</v>
      </c>
      <c r="FA236" t="s">
        <v>112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J236">
        <v>0</v>
      </c>
      <c r="FL236">
        <v>-0.5</v>
      </c>
      <c r="FM236">
        <v>0</v>
      </c>
      <c r="FN236">
        <v>0</v>
      </c>
      <c r="FO236">
        <v>0</v>
      </c>
      <c r="FP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Z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I236">
        <v>0</v>
      </c>
      <c r="GJ236">
        <v>0</v>
      </c>
      <c r="GK236">
        <v>0</v>
      </c>
      <c r="GL236">
        <v>0</v>
      </c>
      <c r="GM236" t="s">
        <v>112</v>
      </c>
      <c r="GN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X236">
        <v>0</v>
      </c>
      <c r="GY236">
        <v>0</v>
      </c>
      <c r="GZ236">
        <v>0</v>
      </c>
      <c r="HA236">
        <v>0</v>
      </c>
      <c r="HB236" t="s">
        <v>112</v>
      </c>
      <c r="HC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M236">
        <v>0</v>
      </c>
      <c r="HN236" t="s">
        <v>112</v>
      </c>
      <c r="HO236">
        <v>0</v>
      </c>
      <c r="HP236">
        <v>0</v>
      </c>
      <c r="HQ236">
        <v>0</v>
      </c>
      <c r="HR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</row>
    <row r="237" spans="1:233" x14ac:dyDescent="0.2">
      <c r="A237" t="s">
        <v>347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112</v>
      </c>
      <c r="K237">
        <v>0</v>
      </c>
      <c r="L237">
        <v>0</v>
      </c>
      <c r="M237">
        <v>0</v>
      </c>
      <c r="N237">
        <v>0</v>
      </c>
      <c r="O237">
        <v>0</v>
      </c>
      <c r="R237">
        <v>0</v>
      </c>
      <c r="S237">
        <v>0</v>
      </c>
      <c r="T237">
        <v>0</v>
      </c>
      <c r="U237">
        <v>0</v>
      </c>
      <c r="V237" t="s">
        <v>112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S237" t="s">
        <v>112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112</v>
      </c>
      <c r="BO237">
        <v>0</v>
      </c>
      <c r="BP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0.8</v>
      </c>
      <c r="DC237">
        <v>0</v>
      </c>
      <c r="DD237">
        <v>0</v>
      </c>
      <c r="DE237" t="s">
        <v>112</v>
      </c>
      <c r="DF237">
        <v>0</v>
      </c>
      <c r="DG237" t="s">
        <v>112</v>
      </c>
      <c r="DH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G237">
        <v>0</v>
      </c>
      <c r="EH237" t="s">
        <v>112</v>
      </c>
      <c r="EI237" t="s">
        <v>112</v>
      </c>
      <c r="EJ237" t="s">
        <v>112</v>
      </c>
      <c r="EK237" t="s">
        <v>112</v>
      </c>
      <c r="EL237">
        <v>0</v>
      </c>
      <c r="EN237" t="s">
        <v>112</v>
      </c>
      <c r="EO237" t="s">
        <v>112</v>
      </c>
      <c r="EP237">
        <v>0</v>
      </c>
      <c r="EQ237">
        <v>0</v>
      </c>
      <c r="ER237" t="s">
        <v>112</v>
      </c>
      <c r="ES237">
        <v>0</v>
      </c>
      <c r="EV237">
        <v>-1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J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R237">
        <v>0</v>
      </c>
      <c r="FS237">
        <v>0</v>
      </c>
      <c r="FT237">
        <v>1</v>
      </c>
      <c r="FU237">
        <v>0</v>
      </c>
      <c r="FV237">
        <v>0</v>
      </c>
      <c r="FW237">
        <v>0</v>
      </c>
      <c r="FZ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 t="s">
        <v>112</v>
      </c>
      <c r="GQ237">
        <v>0</v>
      </c>
      <c r="GR237">
        <v>0</v>
      </c>
      <c r="GS237" t="s">
        <v>112</v>
      </c>
      <c r="GT237">
        <v>0</v>
      </c>
      <c r="GU237">
        <v>0</v>
      </c>
      <c r="GV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T237">
        <v>0</v>
      </c>
      <c r="HU237">
        <v>0</v>
      </c>
      <c r="HV237">
        <v>0</v>
      </c>
      <c r="HW237">
        <v>0</v>
      </c>
      <c r="HX237" t="s">
        <v>112</v>
      </c>
      <c r="HY237">
        <v>0</v>
      </c>
    </row>
    <row r="238" spans="1:233" x14ac:dyDescent="0.2">
      <c r="A238" t="s">
        <v>348</v>
      </c>
      <c r="C238" t="s">
        <v>112</v>
      </c>
      <c r="D238" t="s">
        <v>112</v>
      </c>
      <c r="E238">
        <v>0</v>
      </c>
      <c r="F238">
        <v>0.8</v>
      </c>
      <c r="G238" t="s">
        <v>112</v>
      </c>
      <c r="H238">
        <v>0</v>
      </c>
      <c r="I238">
        <v>0.5</v>
      </c>
      <c r="J238" t="s">
        <v>112</v>
      </c>
      <c r="K238">
        <v>0</v>
      </c>
      <c r="L238">
        <v>0</v>
      </c>
      <c r="M238">
        <v>0</v>
      </c>
      <c r="N238">
        <v>0</v>
      </c>
      <c r="O238">
        <v>0</v>
      </c>
      <c r="R238">
        <v>0</v>
      </c>
      <c r="S238">
        <v>0</v>
      </c>
      <c r="T238">
        <v>0</v>
      </c>
      <c r="U238">
        <v>0.5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112</v>
      </c>
      <c r="AE238" t="s">
        <v>112</v>
      </c>
      <c r="AF238" t="s">
        <v>112</v>
      </c>
      <c r="AG238" t="s">
        <v>112</v>
      </c>
      <c r="AH238" t="s">
        <v>112</v>
      </c>
      <c r="AI238" t="s">
        <v>112</v>
      </c>
      <c r="AJ238" t="s">
        <v>112</v>
      </c>
      <c r="AK238" t="s">
        <v>112</v>
      </c>
      <c r="AL238" t="s">
        <v>112</v>
      </c>
      <c r="AM238" t="s">
        <v>112</v>
      </c>
      <c r="AN238" t="s">
        <v>112</v>
      </c>
      <c r="AO238" t="s">
        <v>112</v>
      </c>
      <c r="AP238" t="s">
        <v>112</v>
      </c>
      <c r="AS238">
        <v>0</v>
      </c>
      <c r="AT238" t="s">
        <v>112</v>
      </c>
      <c r="AU238" t="s">
        <v>112</v>
      </c>
      <c r="AV238">
        <v>0.5</v>
      </c>
      <c r="AW238">
        <v>0</v>
      </c>
      <c r="AX238">
        <v>0</v>
      </c>
      <c r="AY238">
        <v>0</v>
      </c>
      <c r="AZ238">
        <v>0.5</v>
      </c>
      <c r="BA238">
        <v>0</v>
      </c>
      <c r="BB238">
        <v>0</v>
      </c>
      <c r="BE238">
        <v>0</v>
      </c>
      <c r="BF238">
        <v>0</v>
      </c>
      <c r="BG238">
        <v>0.5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 t="s">
        <v>112</v>
      </c>
      <c r="BP238">
        <v>0</v>
      </c>
      <c r="BS238">
        <v>0.5</v>
      </c>
      <c r="BT238">
        <v>0</v>
      </c>
      <c r="BU238">
        <v>0</v>
      </c>
      <c r="BV238" t="s">
        <v>112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F238">
        <v>0</v>
      </c>
      <c r="CG238" t="s">
        <v>112</v>
      </c>
      <c r="CH238">
        <v>0.8</v>
      </c>
      <c r="CI238">
        <v>0</v>
      </c>
      <c r="CJ238">
        <v>0</v>
      </c>
      <c r="CK238" t="s">
        <v>112</v>
      </c>
      <c r="CL238">
        <v>0</v>
      </c>
      <c r="CU238" t="s">
        <v>112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0.8</v>
      </c>
      <c r="DC238">
        <v>0</v>
      </c>
      <c r="DD238" t="s">
        <v>112</v>
      </c>
      <c r="DE238">
        <v>0</v>
      </c>
      <c r="DF238">
        <v>0</v>
      </c>
      <c r="DG238">
        <v>0</v>
      </c>
      <c r="DH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V238">
        <v>-1</v>
      </c>
      <c r="EW238">
        <v>0</v>
      </c>
      <c r="EX238">
        <v>0</v>
      </c>
      <c r="EY238">
        <v>0</v>
      </c>
      <c r="EZ238">
        <v>0</v>
      </c>
      <c r="FA238">
        <v>0</v>
      </c>
      <c r="FB238" t="s">
        <v>112</v>
      </c>
      <c r="FC238" t="s">
        <v>112</v>
      </c>
      <c r="FD238">
        <v>0</v>
      </c>
      <c r="FE238">
        <v>0.5</v>
      </c>
      <c r="FF238">
        <v>0</v>
      </c>
      <c r="FG238" t="s">
        <v>112</v>
      </c>
      <c r="FJ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Z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X238">
        <v>0</v>
      </c>
      <c r="GY238">
        <v>0</v>
      </c>
      <c r="GZ238">
        <v>0</v>
      </c>
      <c r="HA238">
        <v>0</v>
      </c>
      <c r="HB238" t="s">
        <v>112</v>
      </c>
      <c r="HC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-1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</row>
    <row r="239" spans="1:233" x14ac:dyDescent="0.2">
      <c r="A239" t="s">
        <v>349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112</v>
      </c>
      <c r="K239">
        <v>0</v>
      </c>
      <c r="L239">
        <v>0</v>
      </c>
      <c r="M239">
        <v>0</v>
      </c>
      <c r="N239">
        <v>0</v>
      </c>
      <c r="O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 t="s">
        <v>112</v>
      </c>
      <c r="AN239">
        <v>0</v>
      </c>
      <c r="AO239">
        <v>0</v>
      </c>
      <c r="AP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0.5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 t="s">
        <v>112</v>
      </c>
      <c r="BN239" t="s">
        <v>112</v>
      </c>
      <c r="BO239">
        <v>0</v>
      </c>
      <c r="BP239">
        <v>0</v>
      </c>
      <c r="BS239">
        <v>0</v>
      </c>
      <c r="BT239">
        <v>0</v>
      </c>
      <c r="BU239">
        <v>0</v>
      </c>
      <c r="BV239">
        <v>0</v>
      </c>
      <c r="BW239" t="s">
        <v>112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F239" t="s">
        <v>112</v>
      </c>
      <c r="CG239">
        <v>0</v>
      </c>
      <c r="CH239">
        <v>0</v>
      </c>
      <c r="CI239">
        <v>0</v>
      </c>
      <c r="CJ239" t="s">
        <v>112</v>
      </c>
      <c r="CK239">
        <v>0</v>
      </c>
      <c r="CL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0.8</v>
      </c>
      <c r="DC239">
        <v>0</v>
      </c>
      <c r="DD239">
        <v>-1</v>
      </c>
      <c r="DE239">
        <v>0</v>
      </c>
      <c r="DF239">
        <v>0</v>
      </c>
      <c r="DG239" t="s">
        <v>112</v>
      </c>
      <c r="DH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 t="s">
        <v>112</v>
      </c>
      <c r="DY239">
        <v>0</v>
      </c>
      <c r="DZ239">
        <v>0</v>
      </c>
      <c r="EA239">
        <v>0</v>
      </c>
      <c r="EB239">
        <v>0</v>
      </c>
      <c r="EC239">
        <v>0</v>
      </c>
      <c r="ED239" t="s">
        <v>112</v>
      </c>
      <c r="EG239">
        <v>0</v>
      </c>
      <c r="EH239" t="s">
        <v>112</v>
      </c>
      <c r="EI239" t="s">
        <v>112</v>
      </c>
      <c r="EJ239">
        <v>0</v>
      </c>
      <c r="EK239" t="s">
        <v>112</v>
      </c>
      <c r="EL239">
        <v>0</v>
      </c>
      <c r="EN239" t="s">
        <v>112</v>
      </c>
      <c r="EO239" t="s">
        <v>112</v>
      </c>
      <c r="EP239">
        <v>0</v>
      </c>
      <c r="EQ239">
        <v>0</v>
      </c>
      <c r="ER239">
        <v>0</v>
      </c>
      <c r="ES239">
        <v>0</v>
      </c>
      <c r="EV239">
        <v>0.5</v>
      </c>
      <c r="EW239">
        <v>0</v>
      </c>
      <c r="EX239">
        <v>0</v>
      </c>
      <c r="EY239">
        <v>0</v>
      </c>
      <c r="EZ239" t="s">
        <v>112</v>
      </c>
      <c r="FA239">
        <v>0</v>
      </c>
      <c r="FB239">
        <v>0</v>
      </c>
      <c r="FC239">
        <v>0</v>
      </c>
      <c r="FD239" t="s">
        <v>112</v>
      </c>
      <c r="FE239">
        <v>0</v>
      </c>
      <c r="FF239">
        <v>0</v>
      </c>
      <c r="FG239">
        <v>0</v>
      </c>
      <c r="FJ239">
        <v>0</v>
      </c>
      <c r="FL239" t="s">
        <v>112</v>
      </c>
      <c r="FM239">
        <v>0</v>
      </c>
      <c r="FN239">
        <v>0</v>
      </c>
      <c r="FO239">
        <v>0</v>
      </c>
      <c r="FP239">
        <v>-1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Z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I239" t="s">
        <v>112</v>
      </c>
      <c r="GJ239">
        <v>0</v>
      </c>
      <c r="GK239">
        <v>0</v>
      </c>
      <c r="GL239">
        <v>0</v>
      </c>
      <c r="GM239">
        <v>0</v>
      </c>
      <c r="GN239">
        <v>0</v>
      </c>
      <c r="GQ239" t="s">
        <v>112</v>
      </c>
      <c r="GR239" t="s">
        <v>112</v>
      </c>
      <c r="GS239" t="s">
        <v>112</v>
      </c>
      <c r="GT239">
        <v>0</v>
      </c>
      <c r="GU239">
        <v>0</v>
      </c>
      <c r="GV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E239" t="s">
        <v>112</v>
      </c>
      <c r="HF239">
        <v>0</v>
      </c>
      <c r="HG239">
        <v>0</v>
      </c>
      <c r="HH239">
        <v>0</v>
      </c>
      <c r="HI239">
        <v>0</v>
      </c>
      <c r="HJ239">
        <v>0</v>
      </c>
      <c r="HM239" t="s">
        <v>112</v>
      </c>
      <c r="HN239">
        <v>0</v>
      </c>
      <c r="HO239">
        <v>0</v>
      </c>
      <c r="HP239">
        <v>-1</v>
      </c>
      <c r="HQ239" t="s">
        <v>112</v>
      </c>
      <c r="HR239">
        <v>0</v>
      </c>
      <c r="HT239">
        <v>0</v>
      </c>
      <c r="HU239">
        <v>0</v>
      </c>
      <c r="HV239">
        <v>0</v>
      </c>
      <c r="HW239">
        <v>0</v>
      </c>
      <c r="HX239" t="s">
        <v>112</v>
      </c>
      <c r="HY239">
        <v>0</v>
      </c>
    </row>
    <row r="240" spans="1:233" x14ac:dyDescent="0.2">
      <c r="A240" t="s">
        <v>350</v>
      </c>
      <c r="C240">
        <v>0</v>
      </c>
      <c r="D240">
        <v>0</v>
      </c>
      <c r="E240" t="s">
        <v>112</v>
      </c>
      <c r="F240">
        <v>0</v>
      </c>
      <c r="G240">
        <v>0.8</v>
      </c>
      <c r="H240">
        <v>0.8</v>
      </c>
      <c r="I240">
        <v>0</v>
      </c>
      <c r="J240">
        <v>0</v>
      </c>
      <c r="K240">
        <v>0.8</v>
      </c>
      <c r="L240" t="s">
        <v>112</v>
      </c>
      <c r="M240">
        <v>0</v>
      </c>
      <c r="N240">
        <v>0</v>
      </c>
      <c r="O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0.8</v>
      </c>
      <c r="AL240">
        <v>0</v>
      </c>
      <c r="AM240">
        <v>0.8</v>
      </c>
      <c r="AN240">
        <v>0</v>
      </c>
      <c r="AO240">
        <v>0</v>
      </c>
      <c r="AP240">
        <v>0</v>
      </c>
      <c r="AS240">
        <v>0</v>
      </c>
      <c r="AT240">
        <v>0</v>
      </c>
      <c r="AU240">
        <v>0</v>
      </c>
      <c r="AV240" t="s">
        <v>112</v>
      </c>
      <c r="AW240" t="s">
        <v>112</v>
      </c>
      <c r="AX240">
        <v>0</v>
      </c>
      <c r="AY240">
        <v>0</v>
      </c>
      <c r="AZ240" t="s">
        <v>112</v>
      </c>
      <c r="BA240">
        <v>0</v>
      </c>
      <c r="BB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 t="s">
        <v>112</v>
      </c>
      <c r="BN240">
        <v>0</v>
      </c>
      <c r="BO240">
        <v>0</v>
      </c>
      <c r="BP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0.8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N240" t="s">
        <v>112</v>
      </c>
      <c r="EO240">
        <v>0</v>
      </c>
      <c r="EP240">
        <v>0</v>
      </c>
      <c r="EQ240">
        <v>0</v>
      </c>
      <c r="ER240">
        <v>0</v>
      </c>
      <c r="ES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J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Z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</row>
    <row r="241" spans="1:240" x14ac:dyDescent="0.2">
      <c r="A241" t="s">
        <v>351</v>
      </c>
      <c r="C241">
        <v>0</v>
      </c>
      <c r="D241">
        <v>0</v>
      </c>
      <c r="E241" t="s">
        <v>112</v>
      </c>
      <c r="F241">
        <v>0</v>
      </c>
      <c r="G241">
        <v>0</v>
      </c>
      <c r="H241">
        <v>0</v>
      </c>
      <c r="I241">
        <v>0</v>
      </c>
      <c r="J241" t="s">
        <v>112</v>
      </c>
      <c r="K241">
        <v>0</v>
      </c>
      <c r="L241">
        <v>0</v>
      </c>
      <c r="M241">
        <v>0</v>
      </c>
      <c r="N241">
        <v>0</v>
      </c>
      <c r="O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 t="s">
        <v>112</v>
      </c>
      <c r="BN241">
        <v>0</v>
      </c>
      <c r="BO241">
        <v>0</v>
      </c>
      <c r="BP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U241" t="s">
        <v>112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0.8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G241">
        <v>0</v>
      </c>
      <c r="EH241">
        <v>0</v>
      </c>
      <c r="EI241">
        <v>-1</v>
      </c>
      <c r="EJ241">
        <v>0</v>
      </c>
      <c r="EK241">
        <v>0</v>
      </c>
      <c r="EL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J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Z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X241">
        <v>0</v>
      </c>
      <c r="GY241">
        <v>0</v>
      </c>
      <c r="GZ241">
        <v>0</v>
      </c>
      <c r="HA241">
        <v>0</v>
      </c>
      <c r="HB241" t="s">
        <v>112</v>
      </c>
      <c r="HC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</row>
    <row r="242" spans="1:240" x14ac:dyDescent="0.2">
      <c r="A242" t="s">
        <v>352</v>
      </c>
      <c r="C242">
        <v>0</v>
      </c>
      <c r="D242">
        <v>0</v>
      </c>
      <c r="E242">
        <v>0</v>
      </c>
      <c r="F242">
        <v>0</v>
      </c>
      <c r="G242" t="s">
        <v>112</v>
      </c>
      <c r="H242">
        <v>0</v>
      </c>
      <c r="I242">
        <v>0</v>
      </c>
      <c r="J242" t="s">
        <v>112</v>
      </c>
      <c r="K242">
        <v>0</v>
      </c>
      <c r="L242">
        <v>0</v>
      </c>
      <c r="M242">
        <v>-0.5</v>
      </c>
      <c r="N242">
        <v>0</v>
      </c>
      <c r="O242">
        <v>0</v>
      </c>
      <c r="R242" t="s">
        <v>112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E242">
        <v>0</v>
      </c>
      <c r="AF242">
        <v>-0.5</v>
      </c>
      <c r="AG242">
        <v>0</v>
      </c>
      <c r="AH242" t="s">
        <v>112</v>
      </c>
      <c r="AI242">
        <v>0</v>
      </c>
      <c r="AJ242" t="s">
        <v>112</v>
      </c>
      <c r="AK242" t="s">
        <v>112</v>
      </c>
      <c r="AL242" t="s">
        <v>112</v>
      </c>
      <c r="AM242">
        <v>0</v>
      </c>
      <c r="AN242" t="s">
        <v>112</v>
      </c>
      <c r="AO242">
        <v>0</v>
      </c>
      <c r="AP242">
        <v>0</v>
      </c>
      <c r="AS242">
        <v>-0.5</v>
      </c>
      <c r="AT242">
        <v>0</v>
      </c>
      <c r="AU242">
        <v>0</v>
      </c>
      <c r="AV242">
        <v>0</v>
      </c>
      <c r="AW242">
        <v>0</v>
      </c>
      <c r="AX242" t="s">
        <v>112</v>
      </c>
      <c r="AY242">
        <v>0</v>
      </c>
      <c r="AZ242" t="s">
        <v>112</v>
      </c>
      <c r="BA242">
        <v>0</v>
      </c>
      <c r="BB242">
        <v>-0.5</v>
      </c>
      <c r="BE242">
        <v>0</v>
      </c>
      <c r="BF242">
        <v>0</v>
      </c>
      <c r="BG242" t="s">
        <v>112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F242">
        <v>0</v>
      </c>
      <c r="CG242" t="s">
        <v>112</v>
      </c>
      <c r="CH242">
        <v>0</v>
      </c>
      <c r="CI242" t="s">
        <v>112</v>
      </c>
      <c r="CJ242" t="s">
        <v>112</v>
      </c>
      <c r="CK242" t="s">
        <v>112</v>
      </c>
      <c r="CL242">
        <v>0</v>
      </c>
      <c r="CU242">
        <v>0</v>
      </c>
      <c r="CV242">
        <v>0</v>
      </c>
      <c r="CW242">
        <v>-0.5</v>
      </c>
      <c r="CX242">
        <v>0</v>
      </c>
      <c r="CY242">
        <v>0</v>
      </c>
      <c r="CZ242">
        <v>0</v>
      </c>
      <c r="DA242">
        <v>0.8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J242">
        <v>0</v>
      </c>
      <c r="DK242">
        <v>0</v>
      </c>
      <c r="DL242">
        <v>0</v>
      </c>
      <c r="DM242">
        <v>0</v>
      </c>
      <c r="DN242">
        <v>-0.5</v>
      </c>
      <c r="DO242">
        <v>0</v>
      </c>
      <c r="DR242">
        <v>0</v>
      </c>
      <c r="DS242">
        <v>0</v>
      </c>
      <c r="DT242">
        <v>-0.5</v>
      </c>
      <c r="DU242">
        <v>0</v>
      </c>
      <c r="DV242">
        <v>0</v>
      </c>
      <c r="DW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G242">
        <v>0</v>
      </c>
      <c r="EH242">
        <v>0</v>
      </c>
      <c r="EI242">
        <v>0</v>
      </c>
      <c r="EJ242">
        <v>0</v>
      </c>
      <c r="EK242" t="s">
        <v>112</v>
      </c>
      <c r="EL242">
        <v>0</v>
      </c>
      <c r="EN242">
        <v>-0.5</v>
      </c>
      <c r="EO242">
        <v>0</v>
      </c>
      <c r="EP242">
        <v>-0.5</v>
      </c>
      <c r="EQ242">
        <v>-0.5</v>
      </c>
      <c r="ER242">
        <v>0</v>
      </c>
      <c r="ES242">
        <v>0</v>
      </c>
      <c r="EV242">
        <v>-0.5</v>
      </c>
      <c r="EW242">
        <v>0</v>
      </c>
      <c r="EX242">
        <v>-0.5</v>
      </c>
      <c r="EY242">
        <v>0</v>
      </c>
      <c r="EZ242">
        <v>0</v>
      </c>
      <c r="FA242" t="s">
        <v>112</v>
      </c>
      <c r="FB242">
        <v>0.8</v>
      </c>
      <c r="FC242">
        <v>-0.5</v>
      </c>
      <c r="FD242">
        <v>-0.5</v>
      </c>
      <c r="FE242">
        <v>-0.5</v>
      </c>
      <c r="FF242">
        <v>-1</v>
      </c>
      <c r="FG242">
        <v>0</v>
      </c>
      <c r="FJ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R242">
        <v>0</v>
      </c>
      <c r="FS242">
        <v>-0.5</v>
      </c>
      <c r="FT242">
        <v>-0.5</v>
      </c>
      <c r="FU242">
        <v>-0.5</v>
      </c>
      <c r="FV242">
        <v>-1</v>
      </c>
      <c r="FW242">
        <v>0</v>
      </c>
      <c r="FZ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I242">
        <v>0</v>
      </c>
      <c r="GJ242">
        <v>0</v>
      </c>
      <c r="GK242">
        <v>0</v>
      </c>
      <c r="GL242">
        <v>0</v>
      </c>
      <c r="GM242" t="s">
        <v>112</v>
      </c>
      <c r="GN242">
        <v>0</v>
      </c>
      <c r="GQ242">
        <v>-0.5</v>
      </c>
      <c r="GR242">
        <v>0</v>
      </c>
      <c r="GS242">
        <v>0</v>
      </c>
      <c r="GT242">
        <v>-0.5</v>
      </c>
      <c r="GU242">
        <v>0</v>
      </c>
      <c r="GV242">
        <v>0</v>
      </c>
      <c r="GX242">
        <v>-0.5</v>
      </c>
      <c r="GY242">
        <v>0</v>
      </c>
      <c r="GZ242">
        <v>-0.5</v>
      </c>
      <c r="HA242">
        <v>0</v>
      </c>
      <c r="HB242">
        <v>0</v>
      </c>
      <c r="HC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-0.5</v>
      </c>
      <c r="HM242">
        <v>0</v>
      </c>
      <c r="HN242" t="s">
        <v>112</v>
      </c>
      <c r="HO242">
        <v>0</v>
      </c>
      <c r="HP242">
        <v>0</v>
      </c>
      <c r="HQ242">
        <v>-0.5</v>
      </c>
      <c r="HR242">
        <v>0</v>
      </c>
      <c r="HT242">
        <v>0</v>
      </c>
      <c r="HU242">
        <v>0</v>
      </c>
      <c r="HV242">
        <v>0</v>
      </c>
      <c r="HW242">
        <v>-0.5</v>
      </c>
      <c r="HX242">
        <v>0</v>
      </c>
      <c r="HY242">
        <v>0</v>
      </c>
    </row>
    <row r="243" spans="1:240" x14ac:dyDescent="0.2">
      <c r="A243" t="s">
        <v>353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112</v>
      </c>
      <c r="K243">
        <v>0</v>
      </c>
      <c r="L243">
        <v>0</v>
      </c>
      <c r="M243">
        <v>0.5</v>
      </c>
      <c r="N243">
        <v>0</v>
      </c>
      <c r="O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0.5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0.5</v>
      </c>
      <c r="AS243">
        <v>0</v>
      </c>
      <c r="AT243">
        <v>0</v>
      </c>
      <c r="AU243">
        <v>0</v>
      </c>
      <c r="AV243">
        <v>0.5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U243">
        <v>0</v>
      </c>
      <c r="CV243">
        <v>0</v>
      </c>
      <c r="CW243">
        <v>0</v>
      </c>
      <c r="CX243">
        <v>-0.5</v>
      </c>
      <c r="CY243">
        <v>0</v>
      </c>
      <c r="CZ243">
        <v>0</v>
      </c>
      <c r="DA243">
        <v>0.8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V243">
        <v>-0.5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J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Z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</row>
    <row r="244" spans="1:240" x14ac:dyDescent="0.2">
      <c r="A244" t="s">
        <v>354</v>
      </c>
      <c r="C244">
        <v>0</v>
      </c>
      <c r="D244">
        <v>0</v>
      </c>
      <c r="E244">
        <v>0</v>
      </c>
      <c r="F244">
        <v>0.5</v>
      </c>
      <c r="G244" t="s">
        <v>112</v>
      </c>
      <c r="H244">
        <v>0</v>
      </c>
      <c r="I244">
        <v>0</v>
      </c>
      <c r="J244" t="s">
        <v>112</v>
      </c>
      <c r="K244">
        <v>0</v>
      </c>
      <c r="L244" t="s">
        <v>112</v>
      </c>
      <c r="M244">
        <v>0</v>
      </c>
      <c r="N244">
        <v>0</v>
      </c>
      <c r="O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112</v>
      </c>
      <c r="AK244">
        <v>0</v>
      </c>
      <c r="AL244" t="s">
        <v>112</v>
      </c>
      <c r="AM244">
        <v>0</v>
      </c>
      <c r="AN244">
        <v>0</v>
      </c>
      <c r="AO244">
        <v>0</v>
      </c>
      <c r="AP244" t="s">
        <v>112</v>
      </c>
      <c r="AS244">
        <v>0</v>
      </c>
      <c r="AT244">
        <v>0</v>
      </c>
      <c r="AU244">
        <v>0</v>
      </c>
      <c r="AV244">
        <v>0</v>
      </c>
      <c r="AW244" t="s">
        <v>112</v>
      </c>
      <c r="AX244">
        <v>0</v>
      </c>
      <c r="AY244">
        <v>0</v>
      </c>
      <c r="AZ244">
        <v>0</v>
      </c>
      <c r="BA244">
        <v>0</v>
      </c>
      <c r="BB244">
        <v>0</v>
      </c>
      <c r="BE244">
        <v>0</v>
      </c>
      <c r="BF244">
        <v>0</v>
      </c>
      <c r="BG244">
        <v>0</v>
      </c>
      <c r="BH244" t="s">
        <v>112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F244">
        <v>0</v>
      </c>
      <c r="CG244">
        <v>0</v>
      </c>
      <c r="CH244">
        <v>0</v>
      </c>
      <c r="CI244">
        <v>0</v>
      </c>
      <c r="CJ244" t="s">
        <v>112</v>
      </c>
      <c r="CK244">
        <v>0</v>
      </c>
      <c r="CL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0.8</v>
      </c>
      <c r="DC244">
        <v>0</v>
      </c>
      <c r="DD244">
        <v>0</v>
      </c>
      <c r="DE244">
        <v>0</v>
      </c>
      <c r="DF244">
        <v>0</v>
      </c>
      <c r="DG244" t="s">
        <v>112</v>
      </c>
      <c r="DH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N244" t="s">
        <v>112</v>
      </c>
      <c r="EO244" t="s">
        <v>112</v>
      </c>
      <c r="EP244">
        <v>0</v>
      </c>
      <c r="EQ244" t="s">
        <v>112</v>
      </c>
      <c r="ER244">
        <v>0</v>
      </c>
      <c r="ES244" t="s">
        <v>112</v>
      </c>
      <c r="EV244">
        <v>0.5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J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Z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Q244">
        <v>0</v>
      </c>
      <c r="GR244" t="s">
        <v>112</v>
      </c>
      <c r="GS244">
        <v>0</v>
      </c>
      <c r="GT244">
        <v>0</v>
      </c>
      <c r="GU244">
        <v>0</v>
      </c>
      <c r="GV244">
        <v>0</v>
      </c>
      <c r="GX244">
        <v>0</v>
      </c>
      <c r="GY244" t="s">
        <v>112</v>
      </c>
      <c r="GZ244">
        <v>0</v>
      </c>
      <c r="HA244">
        <v>0</v>
      </c>
      <c r="HB244">
        <v>0</v>
      </c>
      <c r="HC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M244">
        <v>0</v>
      </c>
      <c r="HN244">
        <v>0.5</v>
      </c>
      <c r="HO244">
        <v>0</v>
      </c>
      <c r="HP244">
        <v>0</v>
      </c>
      <c r="HQ244">
        <v>0</v>
      </c>
      <c r="HR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</row>
    <row r="245" spans="1:240" x14ac:dyDescent="0.2">
      <c r="A245" t="s">
        <v>355</v>
      </c>
      <c r="C245" t="s">
        <v>112</v>
      </c>
      <c r="D245" t="s">
        <v>112</v>
      </c>
      <c r="E245">
        <v>0</v>
      </c>
      <c r="F245">
        <v>0</v>
      </c>
      <c r="G245" t="s">
        <v>112</v>
      </c>
      <c r="H245">
        <v>0</v>
      </c>
      <c r="I245" t="s">
        <v>112</v>
      </c>
      <c r="J245">
        <v>0</v>
      </c>
      <c r="K245" t="s">
        <v>112</v>
      </c>
      <c r="L245" t="s">
        <v>112</v>
      </c>
      <c r="M245" t="s">
        <v>112</v>
      </c>
      <c r="N245" t="s">
        <v>112</v>
      </c>
      <c r="O245" t="s">
        <v>112</v>
      </c>
      <c r="R245" t="s">
        <v>112</v>
      </c>
      <c r="S245" t="s">
        <v>112</v>
      </c>
      <c r="T245" t="s">
        <v>112</v>
      </c>
      <c r="U245" t="s">
        <v>112</v>
      </c>
      <c r="V245" t="s">
        <v>112</v>
      </c>
      <c r="W245" t="s">
        <v>112</v>
      </c>
      <c r="X245">
        <v>0</v>
      </c>
      <c r="Y245" t="s">
        <v>112</v>
      </c>
      <c r="Z245" t="s">
        <v>112</v>
      </c>
      <c r="AA245" t="s">
        <v>112</v>
      </c>
      <c r="AB245" t="s">
        <v>112</v>
      </c>
      <c r="AE245" t="s">
        <v>112</v>
      </c>
      <c r="AF245" t="s">
        <v>112</v>
      </c>
      <c r="AG245" t="s">
        <v>112</v>
      </c>
      <c r="AH245" t="s">
        <v>112</v>
      </c>
      <c r="AI245" t="s">
        <v>112</v>
      </c>
      <c r="AJ245" t="s">
        <v>112</v>
      </c>
      <c r="AK245" t="s">
        <v>112</v>
      </c>
      <c r="AL245" t="s">
        <v>112</v>
      </c>
      <c r="AM245" t="s">
        <v>112</v>
      </c>
      <c r="AN245" t="s">
        <v>112</v>
      </c>
      <c r="AO245" t="s">
        <v>112</v>
      </c>
      <c r="AP245" t="s">
        <v>112</v>
      </c>
      <c r="AS245" t="s">
        <v>112</v>
      </c>
      <c r="AT245">
        <v>0</v>
      </c>
      <c r="AU245" t="s">
        <v>112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E245">
        <v>0</v>
      </c>
      <c r="BF245">
        <v>0</v>
      </c>
      <c r="BG245" t="s">
        <v>112</v>
      </c>
      <c r="BH245" t="s">
        <v>112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112</v>
      </c>
      <c r="BO245">
        <v>0</v>
      </c>
      <c r="BP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 t="s">
        <v>112</v>
      </c>
      <c r="BZ245" t="s">
        <v>112</v>
      </c>
      <c r="CA245" t="s">
        <v>112</v>
      </c>
      <c r="CB245" t="s">
        <v>112</v>
      </c>
      <c r="CC245">
        <v>0</v>
      </c>
      <c r="CF245" t="s">
        <v>112</v>
      </c>
      <c r="CG245" t="s">
        <v>112</v>
      </c>
      <c r="CH245" t="s">
        <v>112</v>
      </c>
      <c r="CI245" t="s">
        <v>112</v>
      </c>
      <c r="CJ245" t="s">
        <v>112</v>
      </c>
      <c r="CK245" t="s">
        <v>112</v>
      </c>
      <c r="CL245" t="s">
        <v>112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0.8</v>
      </c>
      <c r="DC245">
        <v>0</v>
      </c>
      <c r="DD245" t="s">
        <v>112</v>
      </c>
      <c r="DE245" t="s">
        <v>112</v>
      </c>
      <c r="DF245">
        <v>0</v>
      </c>
      <c r="DG245">
        <v>0</v>
      </c>
      <c r="DH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G245">
        <v>0</v>
      </c>
      <c r="EH245" t="s">
        <v>112</v>
      </c>
      <c r="EI245" t="s">
        <v>112</v>
      </c>
      <c r="EJ245" t="s">
        <v>112</v>
      </c>
      <c r="EK245" t="s">
        <v>112</v>
      </c>
      <c r="EL245">
        <v>0</v>
      </c>
      <c r="EN245" t="s">
        <v>112</v>
      </c>
      <c r="EO245" t="s">
        <v>112</v>
      </c>
      <c r="EP245">
        <v>0</v>
      </c>
      <c r="EQ245">
        <v>0</v>
      </c>
      <c r="ER245" t="s">
        <v>112</v>
      </c>
      <c r="ES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J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R245" t="s">
        <v>112</v>
      </c>
      <c r="FS245" t="s">
        <v>112</v>
      </c>
      <c r="FT245">
        <v>0</v>
      </c>
      <c r="FU245">
        <v>0</v>
      </c>
      <c r="FV245">
        <v>0</v>
      </c>
      <c r="FW245">
        <v>0</v>
      </c>
      <c r="FZ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Q245" t="s">
        <v>112</v>
      </c>
      <c r="GR245" t="s">
        <v>112</v>
      </c>
      <c r="GS245" t="s">
        <v>112</v>
      </c>
      <c r="GT245" t="s">
        <v>112</v>
      </c>
      <c r="GU245" t="s">
        <v>112</v>
      </c>
      <c r="GV245" t="s">
        <v>112</v>
      </c>
      <c r="GX245" t="s">
        <v>112</v>
      </c>
      <c r="GY245" t="s">
        <v>112</v>
      </c>
      <c r="GZ245" t="s">
        <v>112</v>
      </c>
      <c r="HA245" t="s">
        <v>112</v>
      </c>
      <c r="HB245" t="s">
        <v>112</v>
      </c>
      <c r="HC245" t="s">
        <v>112</v>
      </c>
      <c r="HE245" t="s">
        <v>112</v>
      </c>
      <c r="HF245" t="s">
        <v>112</v>
      </c>
      <c r="HG245" t="s">
        <v>112</v>
      </c>
      <c r="HH245" t="s">
        <v>112</v>
      </c>
      <c r="HI245" t="s">
        <v>112</v>
      </c>
      <c r="HJ245">
        <v>0</v>
      </c>
      <c r="HM245" t="s">
        <v>112</v>
      </c>
      <c r="HN245" t="s">
        <v>112</v>
      </c>
      <c r="HO245">
        <v>0</v>
      </c>
      <c r="HP245" t="s">
        <v>112</v>
      </c>
      <c r="HQ245" t="s">
        <v>112</v>
      </c>
      <c r="HR245" t="s">
        <v>112</v>
      </c>
      <c r="HT245" t="s">
        <v>112</v>
      </c>
      <c r="HU245" t="s">
        <v>112</v>
      </c>
      <c r="HV245" t="s">
        <v>112</v>
      </c>
      <c r="HW245" t="s">
        <v>112</v>
      </c>
      <c r="HX245" t="s">
        <v>112</v>
      </c>
      <c r="HY245" t="s">
        <v>112</v>
      </c>
    </row>
    <row r="246" spans="1:240" x14ac:dyDescent="0.2">
      <c r="A246" t="s">
        <v>356</v>
      </c>
      <c r="C246" t="s">
        <v>112</v>
      </c>
      <c r="D246" t="s">
        <v>112</v>
      </c>
      <c r="E246">
        <v>0</v>
      </c>
      <c r="F246">
        <v>0</v>
      </c>
      <c r="G246" t="s">
        <v>112</v>
      </c>
      <c r="H246">
        <v>0</v>
      </c>
      <c r="I246" t="s">
        <v>112</v>
      </c>
      <c r="J246" t="s">
        <v>112</v>
      </c>
      <c r="K246" t="s">
        <v>112</v>
      </c>
      <c r="L246" t="s">
        <v>112</v>
      </c>
      <c r="M246" t="s">
        <v>112</v>
      </c>
      <c r="N246" t="s">
        <v>112</v>
      </c>
      <c r="O246" t="s">
        <v>112</v>
      </c>
      <c r="R246" t="s">
        <v>112</v>
      </c>
      <c r="S246" t="s">
        <v>112</v>
      </c>
      <c r="T246" t="s">
        <v>112</v>
      </c>
      <c r="U246" t="s">
        <v>112</v>
      </c>
      <c r="V246" t="s">
        <v>112</v>
      </c>
      <c r="W246" t="s">
        <v>112</v>
      </c>
      <c r="X246">
        <v>0</v>
      </c>
      <c r="Y246" t="s">
        <v>112</v>
      </c>
      <c r="Z246" t="s">
        <v>112</v>
      </c>
      <c r="AA246" t="s">
        <v>112</v>
      </c>
      <c r="AB246" t="s">
        <v>112</v>
      </c>
      <c r="AE246" t="s">
        <v>112</v>
      </c>
      <c r="AF246" t="s">
        <v>112</v>
      </c>
      <c r="AG246" t="s">
        <v>112</v>
      </c>
      <c r="AH246" t="s">
        <v>112</v>
      </c>
      <c r="AI246" t="s">
        <v>112</v>
      </c>
      <c r="AJ246" t="s">
        <v>112</v>
      </c>
      <c r="AK246" t="s">
        <v>112</v>
      </c>
      <c r="AL246" t="s">
        <v>112</v>
      </c>
      <c r="AM246" t="s">
        <v>112</v>
      </c>
      <c r="AN246" t="s">
        <v>112</v>
      </c>
      <c r="AO246" t="s">
        <v>112</v>
      </c>
      <c r="AP246" t="s">
        <v>112</v>
      </c>
      <c r="AS246">
        <v>0</v>
      </c>
      <c r="AT246">
        <v>0</v>
      </c>
      <c r="AU246" t="s">
        <v>112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E246">
        <v>0</v>
      </c>
      <c r="BF246">
        <v>0</v>
      </c>
      <c r="BG246" t="s">
        <v>112</v>
      </c>
      <c r="BH246" t="s">
        <v>112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112</v>
      </c>
      <c r="BO246">
        <v>0</v>
      </c>
      <c r="BP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 t="s">
        <v>112</v>
      </c>
      <c r="BZ246" t="s">
        <v>112</v>
      </c>
      <c r="CA246" t="s">
        <v>112</v>
      </c>
      <c r="CB246" t="s">
        <v>112</v>
      </c>
      <c r="CC246">
        <v>0</v>
      </c>
      <c r="CF246" t="s">
        <v>112</v>
      </c>
      <c r="CG246" t="s">
        <v>112</v>
      </c>
      <c r="CH246" t="s">
        <v>112</v>
      </c>
      <c r="CI246" t="s">
        <v>112</v>
      </c>
      <c r="CJ246" t="s">
        <v>112</v>
      </c>
      <c r="CK246" t="s">
        <v>112</v>
      </c>
      <c r="CL246" t="s">
        <v>112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0.8</v>
      </c>
      <c r="DC246">
        <v>0</v>
      </c>
      <c r="DD246" t="s">
        <v>112</v>
      </c>
      <c r="DE246">
        <v>0</v>
      </c>
      <c r="DF246">
        <v>0</v>
      </c>
      <c r="DG246" t="s">
        <v>112</v>
      </c>
      <c r="DH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J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R246">
        <v>0</v>
      </c>
      <c r="FS246" t="s">
        <v>112</v>
      </c>
      <c r="FT246">
        <v>0</v>
      </c>
      <c r="FU246">
        <v>0</v>
      </c>
      <c r="FV246">
        <v>0</v>
      </c>
      <c r="FW246">
        <v>0</v>
      </c>
      <c r="FZ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Q246" t="s">
        <v>112</v>
      </c>
      <c r="GR246" t="s">
        <v>112</v>
      </c>
      <c r="GS246" t="s">
        <v>112</v>
      </c>
      <c r="GT246" t="s">
        <v>112</v>
      </c>
      <c r="GU246" t="s">
        <v>112</v>
      </c>
      <c r="GV246" t="s">
        <v>112</v>
      </c>
      <c r="GX246" t="s">
        <v>112</v>
      </c>
      <c r="GY246" t="s">
        <v>112</v>
      </c>
      <c r="GZ246" t="s">
        <v>112</v>
      </c>
      <c r="HA246" t="s">
        <v>112</v>
      </c>
      <c r="HB246" t="s">
        <v>112</v>
      </c>
      <c r="HC246" t="s">
        <v>112</v>
      </c>
      <c r="HE246" t="s">
        <v>112</v>
      </c>
      <c r="HF246" t="s">
        <v>112</v>
      </c>
      <c r="HG246" t="s">
        <v>112</v>
      </c>
      <c r="HH246" t="s">
        <v>112</v>
      </c>
      <c r="HI246" t="s">
        <v>112</v>
      </c>
      <c r="HJ246" t="s">
        <v>112</v>
      </c>
      <c r="HM246" t="s">
        <v>112</v>
      </c>
      <c r="HN246" t="s">
        <v>112</v>
      </c>
      <c r="HO246" t="s">
        <v>112</v>
      </c>
      <c r="HP246" t="s">
        <v>112</v>
      </c>
      <c r="HQ246" t="s">
        <v>112</v>
      </c>
      <c r="HR246" t="s">
        <v>112</v>
      </c>
      <c r="HT246" t="s">
        <v>112</v>
      </c>
      <c r="HU246" t="s">
        <v>112</v>
      </c>
      <c r="HV246" t="s">
        <v>112</v>
      </c>
      <c r="HW246" t="s">
        <v>112</v>
      </c>
      <c r="HX246" t="s">
        <v>112</v>
      </c>
      <c r="HY246" t="s">
        <v>112</v>
      </c>
    </row>
    <row r="247" spans="1:240" x14ac:dyDescent="0.2">
      <c r="A247" t="s">
        <v>357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-1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0.8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Y247">
        <v>0</v>
      </c>
      <c r="DZ247">
        <v>0</v>
      </c>
      <c r="EA247">
        <v>0</v>
      </c>
      <c r="EB247">
        <v>0</v>
      </c>
      <c r="EC247" t="s">
        <v>112</v>
      </c>
      <c r="ED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V247">
        <v>-0.5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J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Z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M247">
        <v>0</v>
      </c>
      <c r="HN247">
        <v>0.5</v>
      </c>
      <c r="HO247">
        <v>0</v>
      </c>
      <c r="HP247">
        <v>0</v>
      </c>
      <c r="HQ247">
        <v>0</v>
      </c>
      <c r="HR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</row>
    <row r="248" spans="1:240" x14ac:dyDescent="0.2">
      <c r="A248" t="s">
        <v>358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112</v>
      </c>
      <c r="K248">
        <v>0</v>
      </c>
      <c r="L248">
        <v>0</v>
      </c>
      <c r="M248">
        <v>0</v>
      </c>
      <c r="N248">
        <v>0</v>
      </c>
      <c r="O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 t="s">
        <v>112</v>
      </c>
      <c r="AM248">
        <v>0</v>
      </c>
      <c r="AN248">
        <v>0</v>
      </c>
      <c r="AO248">
        <v>0</v>
      </c>
      <c r="AP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112</v>
      </c>
      <c r="BO248">
        <v>0</v>
      </c>
      <c r="BP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0.8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J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Z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Q248">
        <v>0</v>
      </c>
      <c r="GR248">
        <v>0</v>
      </c>
      <c r="GS248" t="s">
        <v>112</v>
      </c>
      <c r="GT248">
        <v>0</v>
      </c>
      <c r="GU248">
        <v>0</v>
      </c>
      <c r="GV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M248">
        <v>0</v>
      </c>
      <c r="HN248">
        <v>0.8</v>
      </c>
      <c r="HO248">
        <v>0</v>
      </c>
      <c r="HP248">
        <v>0</v>
      </c>
      <c r="HQ248">
        <v>0</v>
      </c>
      <c r="HR248">
        <v>0</v>
      </c>
      <c r="HT248">
        <v>0</v>
      </c>
      <c r="HU248">
        <v>0</v>
      </c>
      <c r="HV248">
        <v>0</v>
      </c>
      <c r="HW248">
        <v>0</v>
      </c>
      <c r="HX248" t="s">
        <v>112</v>
      </c>
      <c r="HY248">
        <v>0</v>
      </c>
    </row>
    <row r="249" spans="1:240" x14ac:dyDescent="0.2">
      <c r="A249" t="s">
        <v>359</v>
      </c>
      <c r="C249" t="s">
        <v>112</v>
      </c>
      <c r="D249" t="s">
        <v>112</v>
      </c>
      <c r="E249" t="s">
        <v>112</v>
      </c>
      <c r="F249">
        <v>-1</v>
      </c>
      <c r="G249" t="s">
        <v>112</v>
      </c>
      <c r="H249" t="s">
        <v>112</v>
      </c>
      <c r="I249" t="s">
        <v>112</v>
      </c>
      <c r="J249" t="s">
        <v>112</v>
      </c>
      <c r="K249" t="s">
        <v>112</v>
      </c>
      <c r="L249" t="s">
        <v>112</v>
      </c>
      <c r="M249" t="s">
        <v>112</v>
      </c>
      <c r="N249" t="s">
        <v>112</v>
      </c>
      <c r="O249" t="s">
        <v>112</v>
      </c>
      <c r="R249" t="s">
        <v>112</v>
      </c>
      <c r="S249" t="s">
        <v>112</v>
      </c>
      <c r="T249" t="s">
        <v>112</v>
      </c>
      <c r="U249" t="s">
        <v>112</v>
      </c>
      <c r="V249" t="s">
        <v>112</v>
      </c>
      <c r="W249" t="s">
        <v>112</v>
      </c>
      <c r="X249" t="s">
        <v>112</v>
      </c>
      <c r="Y249" t="s">
        <v>112</v>
      </c>
      <c r="Z249" t="s">
        <v>112</v>
      </c>
      <c r="AA249" t="s">
        <v>112</v>
      </c>
      <c r="AB249" t="s">
        <v>112</v>
      </c>
      <c r="AE249" t="s">
        <v>112</v>
      </c>
      <c r="AF249" t="s">
        <v>112</v>
      </c>
      <c r="AG249" t="s">
        <v>112</v>
      </c>
      <c r="AH249" t="s">
        <v>112</v>
      </c>
      <c r="AI249" t="s">
        <v>112</v>
      </c>
      <c r="AJ249" t="s">
        <v>112</v>
      </c>
      <c r="AK249" t="s">
        <v>112</v>
      </c>
      <c r="AL249" t="s">
        <v>112</v>
      </c>
      <c r="AM249" t="s">
        <v>112</v>
      </c>
      <c r="AN249" t="s">
        <v>112</v>
      </c>
      <c r="AO249" t="s">
        <v>112</v>
      </c>
      <c r="AP249" t="s">
        <v>112</v>
      </c>
      <c r="AS249">
        <v>0</v>
      </c>
      <c r="AT249">
        <v>0</v>
      </c>
      <c r="AU249" t="s">
        <v>112</v>
      </c>
      <c r="AV249">
        <v>0</v>
      </c>
      <c r="AW249" t="s">
        <v>112</v>
      </c>
      <c r="AX249">
        <v>0</v>
      </c>
      <c r="AY249">
        <v>0</v>
      </c>
      <c r="AZ249">
        <v>0</v>
      </c>
      <c r="BA249">
        <v>0</v>
      </c>
      <c r="BB249">
        <v>0</v>
      </c>
      <c r="BE249" t="s">
        <v>112</v>
      </c>
      <c r="BF249" t="s">
        <v>112</v>
      </c>
      <c r="BG249" t="s">
        <v>112</v>
      </c>
      <c r="BH249" t="s">
        <v>112</v>
      </c>
      <c r="BI249" t="s">
        <v>112</v>
      </c>
      <c r="BJ249" t="s">
        <v>112</v>
      </c>
      <c r="BK249" t="s">
        <v>112</v>
      </c>
      <c r="BL249" t="s">
        <v>112</v>
      </c>
      <c r="BM249" t="s">
        <v>112</v>
      </c>
      <c r="BN249" t="s">
        <v>112</v>
      </c>
      <c r="BO249" t="s">
        <v>112</v>
      </c>
      <c r="BP249" t="s">
        <v>112</v>
      </c>
      <c r="BS249" t="s">
        <v>112</v>
      </c>
      <c r="BT249" t="s">
        <v>112</v>
      </c>
      <c r="BU249" t="s">
        <v>112</v>
      </c>
      <c r="BV249" t="s">
        <v>112</v>
      </c>
      <c r="BW249" t="s">
        <v>112</v>
      </c>
      <c r="BX249" t="s">
        <v>112</v>
      </c>
      <c r="BY249" t="s">
        <v>112</v>
      </c>
      <c r="BZ249" t="s">
        <v>112</v>
      </c>
      <c r="CA249" t="s">
        <v>112</v>
      </c>
      <c r="CB249" t="s">
        <v>112</v>
      </c>
      <c r="CC249" t="s">
        <v>112</v>
      </c>
      <c r="CF249" t="s">
        <v>112</v>
      </c>
      <c r="CG249" t="s">
        <v>112</v>
      </c>
      <c r="CH249" t="s">
        <v>112</v>
      </c>
      <c r="CI249" t="s">
        <v>112</v>
      </c>
      <c r="CJ249" t="s">
        <v>112</v>
      </c>
      <c r="CK249" t="s">
        <v>112</v>
      </c>
      <c r="CL249" t="s">
        <v>112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C249">
        <v>0</v>
      </c>
      <c r="DD249" t="s">
        <v>112</v>
      </c>
      <c r="DE249">
        <v>0</v>
      </c>
      <c r="DF249">
        <v>0</v>
      </c>
      <c r="DG249" t="s">
        <v>112</v>
      </c>
      <c r="DH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V249" t="s">
        <v>112</v>
      </c>
      <c r="EW249" t="s">
        <v>112</v>
      </c>
      <c r="EX249" t="s">
        <v>112</v>
      </c>
      <c r="EY249" t="s">
        <v>112</v>
      </c>
      <c r="EZ249" t="s">
        <v>112</v>
      </c>
      <c r="FA249" t="s">
        <v>112</v>
      </c>
      <c r="FB249" t="s">
        <v>112</v>
      </c>
      <c r="FC249" t="s">
        <v>112</v>
      </c>
      <c r="FD249" t="s">
        <v>112</v>
      </c>
      <c r="FE249" t="s">
        <v>112</v>
      </c>
      <c r="FF249" t="s">
        <v>112</v>
      </c>
      <c r="FG249" t="s">
        <v>112</v>
      </c>
      <c r="FJ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-1</v>
      </c>
      <c r="FZ249" t="s">
        <v>112</v>
      </c>
      <c r="GB249" t="s">
        <v>112</v>
      </c>
      <c r="GC249">
        <v>-1</v>
      </c>
      <c r="GD249" t="s">
        <v>112</v>
      </c>
      <c r="GE249" t="s">
        <v>112</v>
      </c>
      <c r="GF249" t="s">
        <v>112</v>
      </c>
      <c r="GG249" t="s">
        <v>112</v>
      </c>
      <c r="GI249" t="s">
        <v>112</v>
      </c>
      <c r="GJ249" t="s">
        <v>112</v>
      </c>
      <c r="GK249" t="s">
        <v>112</v>
      </c>
      <c r="GL249" t="s">
        <v>112</v>
      </c>
      <c r="GM249" t="s">
        <v>112</v>
      </c>
      <c r="GN249" t="s">
        <v>112</v>
      </c>
      <c r="GQ249" t="s">
        <v>112</v>
      </c>
      <c r="GR249">
        <v>0</v>
      </c>
      <c r="GS249" t="s">
        <v>112</v>
      </c>
      <c r="GT249">
        <v>0</v>
      </c>
      <c r="GU249">
        <v>0</v>
      </c>
      <c r="GV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</row>
    <row r="250" spans="1:240" x14ac:dyDescent="0.2">
      <c r="A250" t="s">
        <v>360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112</v>
      </c>
      <c r="K250">
        <v>0</v>
      </c>
      <c r="L250">
        <v>0</v>
      </c>
      <c r="M250">
        <v>0</v>
      </c>
      <c r="N250">
        <v>0</v>
      </c>
      <c r="O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S250">
        <v>0</v>
      </c>
      <c r="AT250">
        <v>0</v>
      </c>
      <c r="AU250">
        <v>0</v>
      </c>
      <c r="AV250" t="s">
        <v>112</v>
      </c>
      <c r="AW250">
        <v>0</v>
      </c>
      <c r="AX250">
        <v>0</v>
      </c>
      <c r="AY250">
        <v>0</v>
      </c>
      <c r="AZ250">
        <v>0</v>
      </c>
      <c r="BA250" t="s">
        <v>112</v>
      </c>
      <c r="BB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F250">
        <v>0</v>
      </c>
      <c r="CG250" t="s">
        <v>112</v>
      </c>
      <c r="CH250">
        <v>0</v>
      </c>
      <c r="CI250">
        <v>0</v>
      </c>
      <c r="CJ250">
        <v>0</v>
      </c>
      <c r="CK250">
        <v>0</v>
      </c>
      <c r="CL250">
        <v>0</v>
      </c>
      <c r="CU250" t="s">
        <v>112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0.8</v>
      </c>
      <c r="DC250">
        <v>0</v>
      </c>
      <c r="DD250">
        <v>0</v>
      </c>
      <c r="DE250">
        <v>0</v>
      </c>
      <c r="DF250">
        <v>0</v>
      </c>
      <c r="DG250" t="s">
        <v>112</v>
      </c>
      <c r="DH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 t="s">
        <v>112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Y250">
        <v>0</v>
      </c>
      <c r="DZ250" t="s">
        <v>112</v>
      </c>
      <c r="EA250">
        <v>0</v>
      </c>
      <c r="EB250">
        <v>0</v>
      </c>
      <c r="EC250" t="s">
        <v>112</v>
      </c>
      <c r="ED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N250">
        <v>0</v>
      </c>
      <c r="EO250">
        <v>0</v>
      </c>
      <c r="EP250">
        <v>0</v>
      </c>
      <c r="EQ250" t="s">
        <v>112</v>
      </c>
      <c r="ER250">
        <v>0</v>
      </c>
      <c r="ES250">
        <v>0</v>
      </c>
      <c r="EV250">
        <v>0.5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J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Z250">
        <v>0</v>
      </c>
      <c r="GB250">
        <v>0</v>
      </c>
      <c r="GC250">
        <v>0</v>
      </c>
      <c r="GD250">
        <v>0</v>
      </c>
      <c r="GE250" t="s">
        <v>112</v>
      </c>
      <c r="GF250">
        <v>0</v>
      </c>
      <c r="GG250">
        <v>0</v>
      </c>
      <c r="GI250">
        <v>0</v>
      </c>
      <c r="GJ250" t="s">
        <v>112</v>
      </c>
      <c r="GK250">
        <v>0</v>
      </c>
      <c r="GL250">
        <v>0</v>
      </c>
      <c r="GM250">
        <v>0</v>
      </c>
      <c r="GN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 t="s">
        <v>112</v>
      </c>
      <c r="HM250">
        <v>0</v>
      </c>
      <c r="HN250">
        <v>-0.5</v>
      </c>
      <c r="HO250" t="s">
        <v>112</v>
      </c>
      <c r="HP250">
        <v>0</v>
      </c>
      <c r="HQ250">
        <v>0</v>
      </c>
      <c r="HR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</row>
    <row r="251" spans="1:240" x14ac:dyDescent="0.2">
      <c r="A251" t="s">
        <v>361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112</v>
      </c>
      <c r="K251">
        <v>0</v>
      </c>
      <c r="L251">
        <v>0</v>
      </c>
      <c r="M251">
        <v>0</v>
      </c>
      <c r="N251">
        <v>0</v>
      </c>
      <c r="O251">
        <v>0</v>
      </c>
      <c r="Q251" s="1" t="s">
        <v>445</v>
      </c>
      <c r="R251" t="s">
        <v>112</v>
      </c>
      <c r="S251" t="s">
        <v>112</v>
      </c>
      <c r="T251" t="s">
        <v>112</v>
      </c>
      <c r="U251" t="s">
        <v>112</v>
      </c>
      <c r="V251" t="s">
        <v>112</v>
      </c>
      <c r="W251" t="s">
        <v>112</v>
      </c>
      <c r="X251" t="s">
        <v>112</v>
      </c>
      <c r="Y251" t="s">
        <v>112</v>
      </c>
      <c r="Z251" t="s">
        <v>112</v>
      </c>
      <c r="AA251" t="s">
        <v>112</v>
      </c>
      <c r="AB251" t="s">
        <v>112</v>
      </c>
      <c r="AD251" s="1" t="s">
        <v>446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R251" s="1" t="s">
        <v>447</v>
      </c>
      <c r="AS251">
        <v>0</v>
      </c>
      <c r="AT251" t="s">
        <v>112</v>
      </c>
      <c r="AU251">
        <v>0</v>
      </c>
      <c r="AV251">
        <v>0</v>
      </c>
      <c r="AW251" t="s">
        <v>112</v>
      </c>
      <c r="AX251">
        <v>0</v>
      </c>
      <c r="AY251">
        <v>0</v>
      </c>
      <c r="AZ251">
        <v>0</v>
      </c>
      <c r="BA251">
        <v>0</v>
      </c>
      <c r="BB251">
        <v>0</v>
      </c>
      <c r="BD251" s="1" t="s">
        <v>448</v>
      </c>
      <c r="BE251">
        <v>0</v>
      </c>
      <c r="BF251">
        <v>0.8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R251" s="1" t="s">
        <v>449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E251" s="1" t="s">
        <v>450</v>
      </c>
      <c r="CF251" t="s">
        <v>112</v>
      </c>
      <c r="CG251" t="s">
        <v>112</v>
      </c>
      <c r="CH251">
        <v>0</v>
      </c>
      <c r="CI251" t="s">
        <v>112</v>
      </c>
      <c r="CJ251">
        <v>0</v>
      </c>
      <c r="CK251" t="s">
        <v>112</v>
      </c>
      <c r="CL251" t="s">
        <v>112</v>
      </c>
      <c r="CN251" s="1" t="s">
        <v>451</v>
      </c>
      <c r="CP251" s="3" t="s">
        <v>452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0.8</v>
      </c>
      <c r="DC251">
        <v>0</v>
      </c>
      <c r="DD251">
        <v>0</v>
      </c>
      <c r="DE251">
        <v>0</v>
      </c>
      <c r="DF251">
        <v>0</v>
      </c>
      <c r="DG251" t="s">
        <v>112</v>
      </c>
      <c r="DH251">
        <v>0</v>
      </c>
      <c r="DJ251" t="s">
        <v>112</v>
      </c>
      <c r="DK251">
        <v>0</v>
      </c>
      <c r="DL251">
        <v>0</v>
      </c>
      <c r="DM251">
        <v>0</v>
      </c>
      <c r="DN251">
        <v>0</v>
      </c>
      <c r="DO251">
        <v>0</v>
      </c>
      <c r="DQ251" s="1" t="s">
        <v>453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Y251">
        <v>0</v>
      </c>
      <c r="DZ251">
        <v>0</v>
      </c>
      <c r="EA251">
        <v>0</v>
      </c>
      <c r="EB251">
        <v>0</v>
      </c>
      <c r="EC251" t="s">
        <v>112</v>
      </c>
      <c r="ED251">
        <v>0</v>
      </c>
      <c r="EF251" s="1" t="s">
        <v>454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U251" s="1" t="s">
        <v>455</v>
      </c>
      <c r="EV251">
        <v>0.8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0.8</v>
      </c>
      <c r="FC251">
        <v>0</v>
      </c>
      <c r="FD251">
        <v>0</v>
      </c>
      <c r="FE251">
        <v>0</v>
      </c>
      <c r="FF251">
        <v>0</v>
      </c>
      <c r="FG251">
        <v>0</v>
      </c>
      <c r="FI251" s="1" t="s">
        <v>456</v>
      </c>
      <c r="FJ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R251">
        <v>0</v>
      </c>
      <c r="FS251" t="s">
        <v>112</v>
      </c>
      <c r="FT251">
        <v>0</v>
      </c>
      <c r="FU251">
        <v>0</v>
      </c>
      <c r="FV251">
        <v>0</v>
      </c>
      <c r="FW251">
        <v>0</v>
      </c>
      <c r="FY251" s="1" t="s">
        <v>457</v>
      </c>
      <c r="FZ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P251" s="1" t="s">
        <v>458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E251">
        <v>0</v>
      </c>
      <c r="HF251">
        <v>0</v>
      </c>
      <c r="HG251">
        <v>0</v>
      </c>
      <c r="HH251">
        <v>0</v>
      </c>
      <c r="HI251" t="s">
        <v>112</v>
      </c>
      <c r="HJ251">
        <v>0</v>
      </c>
      <c r="HL251" s="1" t="s">
        <v>459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IA251" s="1" t="s">
        <v>460</v>
      </c>
      <c r="IB251" s="3" t="s">
        <v>461</v>
      </c>
      <c r="IC251" s="3" t="s">
        <v>462</v>
      </c>
      <c r="ID251" s="4" t="s">
        <v>463</v>
      </c>
      <c r="IE251" s="4" t="s">
        <v>464</v>
      </c>
      <c r="IF251" t="s">
        <v>465</v>
      </c>
    </row>
    <row r="252" spans="1:240" x14ac:dyDescent="0.2">
      <c r="A252" t="s">
        <v>362</v>
      </c>
      <c r="C252">
        <f>COUNTIF(C2:C251,-1)</f>
        <v>9</v>
      </c>
      <c r="D252">
        <f t="shared" ref="D252:BO252" si="0">COUNTIF(D2:D251,-1)</f>
        <v>4</v>
      </c>
      <c r="E252">
        <f t="shared" si="0"/>
        <v>3</v>
      </c>
      <c r="F252">
        <f t="shared" si="0"/>
        <v>8</v>
      </c>
      <c r="G252">
        <f t="shared" si="0"/>
        <v>3</v>
      </c>
      <c r="H252">
        <f t="shared" si="0"/>
        <v>4</v>
      </c>
      <c r="I252">
        <f t="shared" si="0"/>
        <v>7</v>
      </c>
      <c r="J252">
        <f t="shared" si="0"/>
        <v>5</v>
      </c>
      <c r="K252">
        <f t="shared" si="0"/>
        <v>3</v>
      </c>
      <c r="L252">
        <f t="shared" si="0"/>
        <v>5</v>
      </c>
      <c r="M252">
        <f t="shared" si="0"/>
        <v>6</v>
      </c>
      <c r="N252">
        <f t="shared" si="0"/>
        <v>5</v>
      </c>
      <c r="O252">
        <f t="shared" si="0"/>
        <v>3</v>
      </c>
      <c r="P252" s="1">
        <f>SUM(C252:O252)</f>
        <v>65</v>
      </c>
      <c r="Q252" s="2">
        <f>P252/P258</f>
        <v>2.4837600305693541E-2</v>
      </c>
      <c r="R252">
        <f t="shared" si="0"/>
        <v>5</v>
      </c>
      <c r="S252">
        <f t="shared" si="0"/>
        <v>5</v>
      </c>
      <c r="T252">
        <f t="shared" si="0"/>
        <v>2</v>
      </c>
      <c r="U252">
        <f t="shared" si="0"/>
        <v>3</v>
      </c>
      <c r="V252">
        <f t="shared" si="0"/>
        <v>7</v>
      </c>
      <c r="W252">
        <f t="shared" si="0"/>
        <v>2</v>
      </c>
      <c r="X252">
        <f>COUNTIF(X2:X251,-1)</f>
        <v>4</v>
      </c>
      <c r="Y252">
        <f t="shared" si="0"/>
        <v>7</v>
      </c>
      <c r="Z252">
        <f t="shared" si="0"/>
        <v>4</v>
      </c>
      <c r="AA252">
        <f t="shared" si="0"/>
        <v>6</v>
      </c>
      <c r="AB252">
        <f t="shared" si="0"/>
        <v>5</v>
      </c>
      <c r="AC252" s="1">
        <f t="shared" ref="AC252:AC257" si="1">SUM(R252:AB252)</f>
        <v>50</v>
      </c>
      <c r="AD252" s="2">
        <f>AC252/AC258</f>
        <v>2.2182786157941437E-2</v>
      </c>
      <c r="AE252">
        <f t="shared" si="0"/>
        <v>6</v>
      </c>
      <c r="AF252">
        <f t="shared" si="0"/>
        <v>8</v>
      </c>
      <c r="AG252">
        <f t="shared" si="0"/>
        <v>3</v>
      </c>
      <c r="AH252">
        <f t="shared" si="0"/>
        <v>6</v>
      </c>
      <c r="AI252">
        <f t="shared" si="0"/>
        <v>5</v>
      </c>
      <c r="AJ252">
        <f t="shared" si="0"/>
        <v>6</v>
      </c>
      <c r="AK252">
        <f t="shared" si="0"/>
        <v>3</v>
      </c>
      <c r="AL252">
        <f t="shared" si="0"/>
        <v>7</v>
      </c>
      <c r="AM252">
        <f t="shared" si="0"/>
        <v>3</v>
      </c>
      <c r="AN252">
        <f t="shared" si="0"/>
        <v>4</v>
      </c>
      <c r="AO252">
        <f t="shared" si="0"/>
        <v>3</v>
      </c>
      <c r="AP252">
        <f t="shared" si="0"/>
        <v>4</v>
      </c>
      <c r="AQ252" s="1">
        <f t="shared" ref="AQ252:AQ257" si="2">SUM(AE252:AP252)</f>
        <v>58</v>
      </c>
      <c r="AR252" s="2">
        <f>AQ252/AQ258</f>
        <v>2.4410774410774411E-2</v>
      </c>
      <c r="AS252">
        <f t="shared" si="0"/>
        <v>10</v>
      </c>
      <c r="AT252">
        <f t="shared" si="0"/>
        <v>3</v>
      </c>
      <c r="AU252">
        <f t="shared" si="0"/>
        <v>6</v>
      </c>
      <c r="AV252">
        <f t="shared" si="0"/>
        <v>3</v>
      </c>
      <c r="AW252">
        <f t="shared" si="0"/>
        <v>5</v>
      </c>
      <c r="AX252">
        <f t="shared" si="0"/>
        <v>1</v>
      </c>
      <c r="AY252">
        <f t="shared" si="0"/>
        <v>4</v>
      </c>
      <c r="AZ252">
        <f t="shared" si="0"/>
        <v>2</v>
      </c>
      <c r="BA252">
        <f t="shared" si="0"/>
        <v>5</v>
      </c>
      <c r="BB252">
        <f t="shared" si="0"/>
        <v>12</v>
      </c>
      <c r="BC252" s="1">
        <f t="shared" ref="BC252:BC258" si="3">SUM(AS252:BB252)</f>
        <v>51</v>
      </c>
      <c r="BD252" s="2">
        <f>BC252/BC258</f>
        <v>2.5049115913555992E-2</v>
      </c>
      <c r="BE252">
        <f t="shared" si="0"/>
        <v>6</v>
      </c>
      <c r="BF252">
        <f t="shared" si="0"/>
        <v>10</v>
      </c>
      <c r="BG252">
        <f t="shared" si="0"/>
        <v>6</v>
      </c>
      <c r="BH252">
        <f t="shared" si="0"/>
        <v>4</v>
      </c>
      <c r="BI252">
        <f t="shared" si="0"/>
        <v>8</v>
      </c>
      <c r="BJ252">
        <f t="shared" si="0"/>
        <v>7</v>
      </c>
      <c r="BK252">
        <f t="shared" si="0"/>
        <v>5</v>
      </c>
      <c r="BL252">
        <f t="shared" si="0"/>
        <v>6</v>
      </c>
      <c r="BM252">
        <f t="shared" si="0"/>
        <v>4</v>
      </c>
      <c r="BN252">
        <f t="shared" si="0"/>
        <v>5</v>
      </c>
      <c r="BO252">
        <f t="shared" si="0"/>
        <v>2</v>
      </c>
      <c r="BP252">
        <f t="shared" ref="BP252:ED252" si="4">COUNTIF(BP2:BP251,-1)</f>
        <v>3</v>
      </c>
      <c r="BQ252" s="1">
        <f t="shared" ref="BQ252:BQ258" si="5">SUM(BE252:BP252)</f>
        <v>66</v>
      </c>
      <c r="BR252" s="2">
        <f>BQ252/BQ258</f>
        <v>2.5591314462970142E-2</v>
      </c>
      <c r="BS252">
        <f t="shared" si="4"/>
        <v>3</v>
      </c>
      <c r="BT252">
        <f t="shared" si="4"/>
        <v>7</v>
      </c>
      <c r="BU252">
        <f t="shared" si="4"/>
        <v>6</v>
      </c>
      <c r="BV252">
        <f t="shared" si="4"/>
        <v>4</v>
      </c>
      <c r="BW252">
        <f t="shared" si="4"/>
        <v>7</v>
      </c>
      <c r="BX252">
        <f t="shared" si="4"/>
        <v>3</v>
      </c>
      <c r="BY252">
        <f t="shared" si="4"/>
        <v>5</v>
      </c>
      <c r="BZ252">
        <f t="shared" si="4"/>
        <v>6</v>
      </c>
      <c r="CA252">
        <f t="shared" si="4"/>
        <v>7</v>
      </c>
      <c r="CB252">
        <f t="shared" si="4"/>
        <v>10</v>
      </c>
      <c r="CC252">
        <f t="shared" si="4"/>
        <v>10</v>
      </c>
      <c r="CD252" s="1">
        <f t="shared" ref="CD252:CD258" si="6">SUM(BS252:CC252)</f>
        <v>68</v>
      </c>
      <c r="CE252" s="2">
        <f>CD252/CD258</f>
        <v>2.7709861450692746E-2</v>
      </c>
      <c r="CF252">
        <f t="shared" si="4"/>
        <v>6</v>
      </c>
      <c r="CG252">
        <f t="shared" si="4"/>
        <v>4</v>
      </c>
      <c r="CH252">
        <f t="shared" si="4"/>
        <v>7</v>
      </c>
      <c r="CI252">
        <f t="shared" si="4"/>
        <v>6</v>
      </c>
      <c r="CJ252">
        <f t="shared" si="4"/>
        <v>4</v>
      </c>
      <c r="CK252">
        <f t="shared" si="4"/>
        <v>6</v>
      </c>
      <c r="CL252">
        <f t="shared" si="4"/>
        <v>16</v>
      </c>
      <c r="CM252" s="1">
        <f>SUM(CF252:CL252)</f>
        <v>49</v>
      </c>
      <c r="CN252" s="2">
        <f>CM252/CM258</f>
        <v>3.3310673011556761E-2</v>
      </c>
      <c r="CO252" s="3">
        <f t="shared" ref="CO252:CO258" si="7">SUM(C252:O252,R252:AB252,AE252:AP252,AS252:BB252,BE252:BP252,BS252:CC252,CF252:CL252)</f>
        <v>407</v>
      </c>
      <c r="CP252" s="5">
        <f>CO252/CO258</f>
        <v>2.5780705643884207E-2</v>
      </c>
      <c r="CU252">
        <f t="shared" si="4"/>
        <v>5</v>
      </c>
      <c r="CV252">
        <f t="shared" si="4"/>
        <v>4</v>
      </c>
      <c r="CW252">
        <f t="shared" si="4"/>
        <v>5</v>
      </c>
      <c r="CX252">
        <f t="shared" si="4"/>
        <v>5</v>
      </c>
      <c r="CY252">
        <f t="shared" si="4"/>
        <v>6</v>
      </c>
      <c r="CZ252">
        <f t="shared" si="4"/>
        <v>10</v>
      </c>
      <c r="DA252">
        <f t="shared" si="4"/>
        <v>1</v>
      </c>
      <c r="DC252">
        <f t="shared" si="4"/>
        <v>5</v>
      </c>
      <c r="DD252">
        <f t="shared" si="4"/>
        <v>7</v>
      </c>
      <c r="DE252">
        <f t="shared" si="4"/>
        <v>9</v>
      </c>
      <c r="DF252">
        <f t="shared" si="4"/>
        <v>5</v>
      </c>
      <c r="DG252">
        <f t="shared" si="4"/>
        <v>5</v>
      </c>
      <c r="DH252">
        <f t="shared" si="4"/>
        <v>5</v>
      </c>
      <c r="DJ252">
        <f t="shared" si="4"/>
        <v>7</v>
      </c>
      <c r="DK252">
        <f t="shared" si="4"/>
        <v>5</v>
      </c>
      <c r="DL252">
        <f t="shared" si="4"/>
        <v>10</v>
      </c>
      <c r="DM252">
        <f t="shared" si="4"/>
        <v>8</v>
      </c>
      <c r="DN252">
        <f t="shared" si="4"/>
        <v>7</v>
      </c>
      <c r="DO252">
        <f t="shared" si="4"/>
        <v>5</v>
      </c>
      <c r="DP252" s="1">
        <f>SUM(CU252:DO252)</f>
        <v>114</v>
      </c>
      <c r="DQ252" s="2">
        <f>DP252/DP258</f>
        <v>2.60690601417791E-2</v>
      </c>
      <c r="DR252">
        <f t="shared" si="4"/>
        <v>6</v>
      </c>
      <c r="DS252">
        <f t="shared" si="4"/>
        <v>4</v>
      </c>
      <c r="DT252">
        <f t="shared" si="4"/>
        <v>7</v>
      </c>
      <c r="DU252">
        <f t="shared" si="4"/>
        <v>6</v>
      </c>
      <c r="DV252">
        <f t="shared" si="4"/>
        <v>6</v>
      </c>
      <c r="DW252">
        <f t="shared" si="4"/>
        <v>4</v>
      </c>
      <c r="DY252">
        <f t="shared" si="4"/>
        <v>6</v>
      </c>
      <c r="DZ252">
        <f t="shared" si="4"/>
        <v>5</v>
      </c>
      <c r="EA252">
        <f t="shared" si="4"/>
        <v>5</v>
      </c>
      <c r="EB252">
        <f t="shared" si="4"/>
        <v>5</v>
      </c>
      <c r="EC252">
        <f t="shared" si="4"/>
        <v>2</v>
      </c>
      <c r="ED252">
        <f t="shared" si="4"/>
        <v>5</v>
      </c>
      <c r="EE252" s="1">
        <f>SUM(DR252:ED252)</f>
        <v>61</v>
      </c>
      <c r="EF252" s="2">
        <f>EE252/EE258</f>
        <v>2.2778192681105303E-2</v>
      </c>
      <c r="EG252">
        <f t="shared" ref="EG252:GR252" si="8">COUNTIF(EG2:EG251,-1)</f>
        <v>6</v>
      </c>
      <c r="EH252">
        <f t="shared" si="8"/>
        <v>4</v>
      </c>
      <c r="EI252">
        <f t="shared" si="8"/>
        <v>6</v>
      </c>
      <c r="EJ252">
        <f t="shared" si="8"/>
        <v>4</v>
      </c>
      <c r="EK252">
        <f t="shared" si="8"/>
        <v>5</v>
      </c>
      <c r="EL252">
        <f t="shared" si="8"/>
        <v>5</v>
      </c>
      <c r="EN252">
        <f t="shared" si="8"/>
        <v>4</v>
      </c>
      <c r="EO252">
        <f t="shared" si="8"/>
        <v>7</v>
      </c>
      <c r="EP252">
        <f t="shared" si="8"/>
        <v>8</v>
      </c>
      <c r="EQ252">
        <f t="shared" si="8"/>
        <v>5</v>
      </c>
      <c r="ER252">
        <f t="shared" si="8"/>
        <v>3</v>
      </c>
      <c r="ES252">
        <f t="shared" si="8"/>
        <v>7</v>
      </c>
      <c r="ET252" s="1">
        <f>SUM(EG252:ES252)</f>
        <v>64</v>
      </c>
      <c r="EU252" s="2">
        <f>ET252/ET258</f>
        <v>2.4306874287884542E-2</v>
      </c>
      <c r="EV252">
        <f t="shared" ref="EV252:FG252" si="9">COUNTIF(EV2:EV251,-1)</f>
        <v>47</v>
      </c>
      <c r="EW252">
        <f t="shared" si="9"/>
        <v>5</v>
      </c>
      <c r="EX252">
        <f t="shared" si="9"/>
        <v>8</v>
      </c>
      <c r="EY252">
        <f t="shared" si="9"/>
        <v>6</v>
      </c>
      <c r="EZ252">
        <f t="shared" si="9"/>
        <v>7</v>
      </c>
      <c r="FA252">
        <f t="shared" si="9"/>
        <v>6</v>
      </c>
      <c r="FB252">
        <f t="shared" si="9"/>
        <v>12</v>
      </c>
      <c r="FC252">
        <f t="shared" si="9"/>
        <v>6</v>
      </c>
      <c r="FD252">
        <f t="shared" si="9"/>
        <v>6</v>
      </c>
      <c r="FE252">
        <f t="shared" si="9"/>
        <v>5</v>
      </c>
      <c r="FF252">
        <f t="shared" si="9"/>
        <v>12</v>
      </c>
      <c r="FG252">
        <f t="shared" si="9"/>
        <v>6</v>
      </c>
      <c r="FH252" s="1">
        <f t="shared" ref="FH252:FH258" si="10">SUM(EV252:FG252)</f>
        <v>126</v>
      </c>
      <c r="FI252" s="2">
        <f>FH252/FH258</f>
        <v>4.6323529411764708E-2</v>
      </c>
      <c r="FJ252">
        <f t="shared" si="8"/>
        <v>5</v>
      </c>
      <c r="FL252">
        <f t="shared" si="8"/>
        <v>8</v>
      </c>
      <c r="FM252">
        <f t="shared" si="8"/>
        <v>5</v>
      </c>
      <c r="FN252">
        <f t="shared" si="8"/>
        <v>6</v>
      </c>
      <c r="FO252">
        <f t="shared" si="8"/>
        <v>4</v>
      </c>
      <c r="FP252">
        <f t="shared" si="8"/>
        <v>4</v>
      </c>
      <c r="FR252">
        <f t="shared" si="8"/>
        <v>4</v>
      </c>
      <c r="FS252">
        <f t="shared" si="8"/>
        <v>7</v>
      </c>
      <c r="FT252">
        <f t="shared" si="8"/>
        <v>9</v>
      </c>
      <c r="FU252">
        <f t="shared" si="8"/>
        <v>7</v>
      </c>
      <c r="FV252">
        <f t="shared" si="8"/>
        <v>8</v>
      </c>
      <c r="FW252">
        <f t="shared" si="8"/>
        <v>7</v>
      </c>
      <c r="FX252" s="1">
        <f>SUM(FJ252:FW252)</f>
        <v>74</v>
      </c>
      <c r="FY252" s="2">
        <f>FX252/FX258</f>
        <v>2.7046783625730993E-2</v>
      </c>
      <c r="FZ252">
        <f t="shared" si="8"/>
        <v>8</v>
      </c>
      <c r="GB252">
        <f t="shared" si="8"/>
        <v>7</v>
      </c>
      <c r="GC252">
        <f t="shared" si="8"/>
        <v>18</v>
      </c>
      <c r="GD252">
        <f t="shared" si="8"/>
        <v>5</v>
      </c>
      <c r="GE252">
        <f t="shared" si="8"/>
        <v>6</v>
      </c>
      <c r="GF252">
        <f t="shared" si="8"/>
        <v>6</v>
      </c>
      <c r="GG252">
        <f t="shared" si="8"/>
        <v>6</v>
      </c>
      <c r="GI252">
        <f t="shared" si="8"/>
        <v>4</v>
      </c>
      <c r="GJ252">
        <f t="shared" si="8"/>
        <v>7</v>
      </c>
      <c r="GK252">
        <f t="shared" si="8"/>
        <v>5</v>
      </c>
      <c r="GL252">
        <f t="shared" si="8"/>
        <v>5</v>
      </c>
      <c r="GM252">
        <f t="shared" si="8"/>
        <v>5</v>
      </c>
      <c r="GN252">
        <f t="shared" si="8"/>
        <v>5</v>
      </c>
      <c r="GO252" s="1">
        <f>SUM(FZ252:GN252)</f>
        <v>87</v>
      </c>
      <c r="GP252" s="2">
        <f>GO252/GO258</f>
        <v>2.9461564510667119E-2</v>
      </c>
      <c r="GQ252">
        <f t="shared" si="8"/>
        <v>9</v>
      </c>
      <c r="GR252">
        <f t="shared" si="8"/>
        <v>4</v>
      </c>
      <c r="GS252">
        <f t="shared" ref="GS252:HY252" si="11">COUNTIF(GS2:GS251,-1)</f>
        <v>3</v>
      </c>
      <c r="GT252">
        <f t="shared" si="11"/>
        <v>6</v>
      </c>
      <c r="GU252">
        <f t="shared" si="11"/>
        <v>7</v>
      </c>
      <c r="GV252">
        <f t="shared" si="11"/>
        <v>5</v>
      </c>
      <c r="GX252">
        <f t="shared" si="11"/>
        <v>7</v>
      </c>
      <c r="GY252">
        <f t="shared" si="11"/>
        <v>8</v>
      </c>
      <c r="GZ252">
        <f t="shared" si="11"/>
        <v>9</v>
      </c>
      <c r="HA252">
        <f t="shared" si="11"/>
        <v>8</v>
      </c>
      <c r="HB252">
        <f t="shared" si="11"/>
        <v>6</v>
      </c>
      <c r="HC252">
        <f t="shared" si="11"/>
        <v>4</v>
      </c>
      <c r="HE252">
        <f t="shared" si="11"/>
        <v>6</v>
      </c>
      <c r="HF252">
        <f t="shared" si="11"/>
        <v>7</v>
      </c>
      <c r="HG252">
        <f t="shared" si="11"/>
        <v>6</v>
      </c>
      <c r="HH252">
        <f t="shared" si="11"/>
        <v>6</v>
      </c>
      <c r="HI252">
        <f t="shared" si="11"/>
        <v>8</v>
      </c>
      <c r="HJ252">
        <f t="shared" si="11"/>
        <v>7</v>
      </c>
      <c r="HK252" s="1">
        <f>SUM(GQ252:HJ252)</f>
        <v>116</v>
      </c>
      <c r="HL252" s="2">
        <f>HK252/HK258</f>
        <v>2.9167714357555947E-2</v>
      </c>
      <c r="HM252">
        <f t="shared" si="11"/>
        <v>7</v>
      </c>
      <c r="HN252">
        <f t="shared" si="11"/>
        <v>7</v>
      </c>
      <c r="HO252">
        <f t="shared" si="11"/>
        <v>6</v>
      </c>
      <c r="HP252">
        <f t="shared" si="11"/>
        <v>7</v>
      </c>
      <c r="HQ252">
        <f t="shared" si="11"/>
        <v>6</v>
      </c>
      <c r="HR252">
        <f t="shared" si="11"/>
        <v>5</v>
      </c>
      <c r="HT252">
        <f t="shared" si="11"/>
        <v>4</v>
      </c>
      <c r="HU252">
        <f t="shared" si="11"/>
        <v>7</v>
      </c>
      <c r="HV252">
        <f t="shared" si="11"/>
        <v>5</v>
      </c>
      <c r="HW252">
        <f t="shared" si="11"/>
        <v>5</v>
      </c>
      <c r="HX252">
        <f t="shared" si="11"/>
        <v>3</v>
      </c>
      <c r="HY252">
        <f t="shared" si="11"/>
        <v>4</v>
      </c>
      <c r="HZ252" s="1">
        <f>SUM(HM252:HY252)</f>
        <v>66</v>
      </c>
      <c r="IA252" s="2">
        <f>HZ252/HZ258</f>
        <v>2.5512176265945111E-2</v>
      </c>
      <c r="IB252" s="3">
        <f t="shared" ref="IB252:IB258" si="12">SUM(CU252:DO252,DR252:ED252,EG252:ES252,EV252:FG252,FJ252:FW252,FZ252:GN252,GQ252:HJ252,HM252:HY252,)</f>
        <v>708</v>
      </c>
      <c r="IC252" s="5">
        <f>IB252/IB258</f>
        <v>2.8713955469035161E-2</v>
      </c>
      <c r="ID252" s="4">
        <f t="shared" ref="ID252:ID258" si="13">SUM(CO252,IB252)</f>
        <v>1115</v>
      </c>
      <c r="IE252" s="6">
        <f>ID252/ID258</f>
        <v>2.7568984274552469E-2</v>
      </c>
      <c r="IF252" t="s">
        <v>466</v>
      </c>
    </row>
    <row r="253" spans="1:240" x14ac:dyDescent="0.2">
      <c r="A253" t="s">
        <v>363</v>
      </c>
      <c r="C253">
        <f t="shared" ref="C253:O253" si="14">COUNTIF(C2:C251,-0.5)</f>
        <v>20</v>
      </c>
      <c r="D253">
        <f t="shared" si="14"/>
        <v>2</v>
      </c>
      <c r="E253">
        <f t="shared" si="14"/>
        <v>2</v>
      </c>
      <c r="F253">
        <f t="shared" si="14"/>
        <v>5</v>
      </c>
      <c r="G253">
        <f t="shared" si="14"/>
        <v>3</v>
      </c>
      <c r="H253">
        <f t="shared" si="14"/>
        <v>3</v>
      </c>
      <c r="I253">
        <f t="shared" si="14"/>
        <v>11</v>
      </c>
      <c r="J253">
        <f t="shared" si="14"/>
        <v>1</v>
      </c>
      <c r="K253">
        <f t="shared" si="14"/>
        <v>7</v>
      </c>
      <c r="L253">
        <f t="shared" si="14"/>
        <v>4</v>
      </c>
      <c r="M253">
        <f t="shared" si="14"/>
        <v>6</v>
      </c>
      <c r="N253">
        <f t="shared" si="14"/>
        <v>3</v>
      </c>
      <c r="O253">
        <f t="shared" si="14"/>
        <v>1</v>
      </c>
      <c r="P253" s="1">
        <f t="shared" ref="P253:P254" si="15">SUM(C253:O253)</f>
        <v>68</v>
      </c>
      <c r="Q253" s="2">
        <f>P253/P258</f>
        <v>2.5983951089033244E-2</v>
      </c>
      <c r="R253">
        <f t="shared" ref="R253:AB253" si="16">COUNTIF(R2:R251,-0.5)</f>
        <v>2</v>
      </c>
      <c r="S253">
        <f t="shared" si="16"/>
        <v>9</v>
      </c>
      <c r="T253">
        <f t="shared" si="16"/>
        <v>4</v>
      </c>
      <c r="U253">
        <f t="shared" si="16"/>
        <v>4</v>
      </c>
      <c r="V253">
        <f t="shared" si="16"/>
        <v>3</v>
      </c>
      <c r="W253">
        <f t="shared" si="16"/>
        <v>6</v>
      </c>
      <c r="X253">
        <f t="shared" si="16"/>
        <v>2</v>
      </c>
      <c r="Y253">
        <f t="shared" si="16"/>
        <v>4</v>
      </c>
      <c r="Z253">
        <f t="shared" si="16"/>
        <v>3</v>
      </c>
      <c r="AA253">
        <f t="shared" si="16"/>
        <v>2</v>
      </c>
      <c r="AB253">
        <f t="shared" si="16"/>
        <v>5</v>
      </c>
      <c r="AC253" s="1">
        <f t="shared" si="1"/>
        <v>44</v>
      </c>
      <c r="AD253" s="2">
        <f>AC253/AC258</f>
        <v>1.9520851818988466E-2</v>
      </c>
      <c r="AE253">
        <f t="shared" ref="AE253:AP253" si="17">COUNTIF(AE2:AE251,-0.5)</f>
        <v>1</v>
      </c>
      <c r="AF253">
        <f t="shared" si="17"/>
        <v>9</v>
      </c>
      <c r="AG253">
        <f t="shared" si="17"/>
        <v>3</v>
      </c>
      <c r="AH253">
        <f t="shared" si="17"/>
        <v>3</v>
      </c>
      <c r="AI253">
        <f t="shared" si="17"/>
        <v>6</v>
      </c>
      <c r="AJ253">
        <f t="shared" si="17"/>
        <v>4</v>
      </c>
      <c r="AK253">
        <f t="shared" si="17"/>
        <v>7</v>
      </c>
      <c r="AL253">
        <f t="shared" si="17"/>
        <v>4</v>
      </c>
      <c r="AM253">
        <f t="shared" si="17"/>
        <v>4</v>
      </c>
      <c r="AN253">
        <f t="shared" si="17"/>
        <v>2</v>
      </c>
      <c r="AO253">
        <f t="shared" si="17"/>
        <v>2</v>
      </c>
      <c r="AP253">
        <f t="shared" si="17"/>
        <v>5</v>
      </c>
      <c r="AQ253" s="1">
        <f t="shared" si="2"/>
        <v>50</v>
      </c>
      <c r="AR253" s="2">
        <f>AQ253/AQ258</f>
        <v>2.1043771043771045E-2</v>
      </c>
      <c r="AS253">
        <f t="shared" ref="AS253:BB253" si="18">COUNTIF(AS2:AS251,-0.5)</f>
        <v>6</v>
      </c>
      <c r="AT253">
        <f t="shared" si="18"/>
        <v>6</v>
      </c>
      <c r="AU253">
        <f t="shared" si="18"/>
        <v>4</v>
      </c>
      <c r="AV253">
        <f t="shared" si="18"/>
        <v>6</v>
      </c>
      <c r="AW253">
        <f t="shared" si="18"/>
        <v>5</v>
      </c>
      <c r="AX253">
        <f t="shared" si="18"/>
        <v>6</v>
      </c>
      <c r="AY253">
        <f t="shared" si="18"/>
        <v>4</v>
      </c>
      <c r="AZ253">
        <f t="shared" si="18"/>
        <v>2</v>
      </c>
      <c r="BA253">
        <f t="shared" si="18"/>
        <v>3</v>
      </c>
      <c r="BB253">
        <f t="shared" si="18"/>
        <v>7</v>
      </c>
      <c r="BC253" s="1">
        <f t="shared" si="3"/>
        <v>49</v>
      </c>
      <c r="BD253" s="2">
        <f>BC253/BC258</f>
        <v>2.406679764243615E-2</v>
      </c>
      <c r="BE253">
        <f t="shared" ref="BE253:BP253" si="19">COUNTIF(BE2:BE251,-0.5)</f>
        <v>3</v>
      </c>
      <c r="BF253">
        <f t="shared" si="19"/>
        <v>12</v>
      </c>
      <c r="BG253">
        <f t="shared" si="19"/>
        <v>3</v>
      </c>
      <c r="BH253">
        <f t="shared" si="19"/>
        <v>7</v>
      </c>
      <c r="BI253">
        <f t="shared" si="19"/>
        <v>5</v>
      </c>
      <c r="BJ253">
        <f t="shared" si="19"/>
        <v>3</v>
      </c>
      <c r="BK253">
        <f t="shared" si="19"/>
        <v>4</v>
      </c>
      <c r="BL253">
        <f t="shared" si="19"/>
        <v>7</v>
      </c>
      <c r="BM253">
        <f t="shared" si="19"/>
        <v>7</v>
      </c>
      <c r="BN253">
        <f t="shared" si="19"/>
        <v>5</v>
      </c>
      <c r="BO253">
        <f t="shared" si="19"/>
        <v>7</v>
      </c>
      <c r="BP253">
        <f t="shared" si="19"/>
        <v>4</v>
      </c>
      <c r="BQ253" s="1">
        <f t="shared" si="5"/>
        <v>67</v>
      </c>
      <c r="BR253" s="2">
        <f>BQ253/BQ258</f>
        <v>2.5979061651803026E-2</v>
      </c>
      <c r="BS253">
        <f t="shared" ref="BS253:CC253" si="20">COUNTIF(BS2:BS251,-0.5)</f>
        <v>4</v>
      </c>
      <c r="BT253">
        <f t="shared" si="20"/>
        <v>11</v>
      </c>
      <c r="BU253">
        <f t="shared" si="20"/>
        <v>7</v>
      </c>
      <c r="BV253">
        <f t="shared" si="20"/>
        <v>8</v>
      </c>
      <c r="BW253">
        <f t="shared" si="20"/>
        <v>2</v>
      </c>
      <c r="BX253">
        <f t="shared" si="20"/>
        <v>7</v>
      </c>
      <c r="BY253">
        <f t="shared" si="20"/>
        <v>4</v>
      </c>
      <c r="BZ253">
        <f t="shared" si="20"/>
        <v>7</v>
      </c>
      <c r="CA253">
        <f t="shared" si="20"/>
        <v>2</v>
      </c>
      <c r="CB253">
        <f t="shared" si="20"/>
        <v>8</v>
      </c>
      <c r="CC253">
        <f t="shared" si="20"/>
        <v>9</v>
      </c>
      <c r="CD253" s="1">
        <f t="shared" si="6"/>
        <v>69</v>
      </c>
      <c r="CE253" s="2">
        <f>CD253/CD258</f>
        <v>2.8117359413202935E-2</v>
      </c>
      <c r="CF253">
        <f t="shared" ref="CF253:CL253" si="21">COUNTIF(CF2:CF251,-0.5)</f>
        <v>4</v>
      </c>
      <c r="CG253">
        <f t="shared" si="21"/>
        <v>4</v>
      </c>
      <c r="CH253">
        <f t="shared" si="21"/>
        <v>7</v>
      </c>
      <c r="CI253">
        <f t="shared" si="21"/>
        <v>3</v>
      </c>
      <c r="CJ253">
        <f t="shared" si="21"/>
        <v>6</v>
      </c>
      <c r="CK253">
        <f t="shared" si="21"/>
        <v>4</v>
      </c>
      <c r="CL253">
        <f t="shared" si="21"/>
        <v>12</v>
      </c>
      <c r="CM253" s="1">
        <f t="shared" ref="CM253:CM258" si="22">SUM(CF253:CL253)</f>
        <v>40</v>
      </c>
      <c r="CN253" s="2">
        <f>CM253/CM258</f>
        <v>2.7192386131883073E-2</v>
      </c>
      <c r="CO253" s="3">
        <f t="shared" si="7"/>
        <v>387</v>
      </c>
      <c r="CP253" s="5">
        <f>CO253/CO258</f>
        <v>2.4513840501678597E-2</v>
      </c>
      <c r="CU253">
        <f t="shared" ref="CU253:DA253" si="23">COUNTIF(CU2:CU251,-0.5)</f>
        <v>8</v>
      </c>
      <c r="CV253">
        <f t="shared" si="23"/>
        <v>6</v>
      </c>
      <c r="CW253">
        <f t="shared" si="23"/>
        <v>8</v>
      </c>
      <c r="CX253">
        <f t="shared" si="23"/>
        <v>9</v>
      </c>
      <c r="CY253">
        <f t="shared" si="23"/>
        <v>11</v>
      </c>
      <c r="CZ253">
        <f t="shared" si="23"/>
        <v>10</v>
      </c>
      <c r="DA253">
        <f t="shared" si="23"/>
        <v>0</v>
      </c>
      <c r="DC253">
        <f t="shared" ref="DC253:DH253" si="24">COUNTIF(DC2:DC251,-0.5)</f>
        <v>6</v>
      </c>
      <c r="DD253">
        <f t="shared" si="24"/>
        <v>5</v>
      </c>
      <c r="DE253">
        <f t="shared" si="24"/>
        <v>7</v>
      </c>
      <c r="DF253">
        <f t="shared" si="24"/>
        <v>9</v>
      </c>
      <c r="DG253">
        <f t="shared" si="24"/>
        <v>2</v>
      </c>
      <c r="DH253">
        <f t="shared" si="24"/>
        <v>5</v>
      </c>
      <c r="DJ253">
        <f t="shared" ref="DJ253:DO253" si="25">COUNTIF(DJ2:DJ251,-0.5)</f>
        <v>8</v>
      </c>
      <c r="DK253">
        <f t="shared" si="25"/>
        <v>7</v>
      </c>
      <c r="DL253">
        <f t="shared" si="25"/>
        <v>6</v>
      </c>
      <c r="DM253">
        <f t="shared" si="25"/>
        <v>6</v>
      </c>
      <c r="DN253">
        <f t="shared" si="25"/>
        <v>7</v>
      </c>
      <c r="DO253">
        <f t="shared" si="25"/>
        <v>7</v>
      </c>
      <c r="DP253" s="1">
        <f t="shared" ref="DP253:DP258" si="26">SUM(CU253:DO253)</f>
        <v>127</v>
      </c>
      <c r="DQ253" s="2">
        <f>DP253/DP258</f>
        <v>2.9041847701806539E-2</v>
      </c>
      <c r="DR253">
        <f t="shared" ref="DR253:DW253" si="27">COUNTIF(DR2:DR251,-0.5)</f>
        <v>6</v>
      </c>
      <c r="DS253">
        <f t="shared" si="27"/>
        <v>3</v>
      </c>
      <c r="DT253">
        <f t="shared" si="27"/>
        <v>8</v>
      </c>
      <c r="DU253">
        <f t="shared" si="27"/>
        <v>3</v>
      </c>
      <c r="DV253">
        <f t="shared" si="27"/>
        <v>2</v>
      </c>
      <c r="DW253">
        <f t="shared" si="27"/>
        <v>2</v>
      </c>
      <c r="DY253">
        <f t="shared" ref="DY253:ED253" si="28">COUNTIF(DY2:DY251,-0.5)</f>
        <v>6</v>
      </c>
      <c r="DZ253">
        <f t="shared" si="28"/>
        <v>5</v>
      </c>
      <c r="EA253">
        <f t="shared" si="28"/>
        <v>1</v>
      </c>
      <c r="EB253">
        <f t="shared" si="28"/>
        <v>6</v>
      </c>
      <c r="EC253">
        <f t="shared" si="28"/>
        <v>1</v>
      </c>
      <c r="ED253">
        <f t="shared" si="28"/>
        <v>2</v>
      </c>
      <c r="EE253" s="1">
        <f t="shared" ref="EE253:EE258" si="29">SUM(DR253:ED253)</f>
        <v>45</v>
      </c>
      <c r="EF253" s="2">
        <f>EE253/EE258</f>
        <v>1.6803584764749812E-2</v>
      </c>
      <c r="EG253">
        <f t="shared" ref="EG253:EL253" si="30">COUNTIF(EG2:EG251,-0.5)</f>
        <v>6</v>
      </c>
      <c r="EH253">
        <f t="shared" si="30"/>
        <v>6</v>
      </c>
      <c r="EI253">
        <f t="shared" si="30"/>
        <v>8</v>
      </c>
      <c r="EJ253">
        <f t="shared" si="30"/>
        <v>7</v>
      </c>
      <c r="EK253">
        <f t="shared" si="30"/>
        <v>6</v>
      </c>
      <c r="EL253">
        <f t="shared" si="30"/>
        <v>8</v>
      </c>
      <c r="EN253">
        <f t="shared" ref="EN253:ES253" si="31">COUNTIF(EN2:EN251,-0.5)</f>
        <v>6</v>
      </c>
      <c r="EO253">
        <f t="shared" si="31"/>
        <v>8</v>
      </c>
      <c r="EP253">
        <f t="shared" si="31"/>
        <v>5</v>
      </c>
      <c r="EQ253">
        <f t="shared" si="31"/>
        <v>9</v>
      </c>
      <c r="ER253">
        <f t="shared" si="31"/>
        <v>6</v>
      </c>
      <c r="ES253">
        <f t="shared" si="31"/>
        <v>9</v>
      </c>
      <c r="ET253" s="1">
        <f t="shared" ref="ET253:ET258" si="32">SUM(EG253:ES253)</f>
        <v>84</v>
      </c>
      <c r="EU253" s="2">
        <f>ET253/ET258</f>
        <v>3.190277250284846E-2</v>
      </c>
      <c r="EV253">
        <f t="shared" ref="EV253:FG253" si="33">COUNTIF(EV2:EV251,-0.5)</f>
        <v>48</v>
      </c>
      <c r="EW253">
        <f t="shared" si="33"/>
        <v>6</v>
      </c>
      <c r="EX253">
        <f t="shared" si="33"/>
        <v>6</v>
      </c>
      <c r="EY253">
        <f t="shared" si="33"/>
        <v>6</v>
      </c>
      <c r="EZ253">
        <f t="shared" si="33"/>
        <v>4</v>
      </c>
      <c r="FA253">
        <f t="shared" si="33"/>
        <v>3</v>
      </c>
      <c r="FB253">
        <f t="shared" si="33"/>
        <v>7</v>
      </c>
      <c r="FC253">
        <f t="shared" si="33"/>
        <v>7</v>
      </c>
      <c r="FD253">
        <f t="shared" si="33"/>
        <v>7</v>
      </c>
      <c r="FE253">
        <f t="shared" si="33"/>
        <v>7</v>
      </c>
      <c r="FF253">
        <f t="shared" si="33"/>
        <v>10</v>
      </c>
      <c r="FG253">
        <f t="shared" si="33"/>
        <v>1</v>
      </c>
      <c r="FH253" s="1">
        <f t="shared" si="10"/>
        <v>112</v>
      </c>
      <c r="FI253" s="2">
        <f>FH253/FH258</f>
        <v>4.1176470588235294E-2</v>
      </c>
      <c r="FJ253">
        <f>COUNTIF(FJ2:FJ251,-0.5)</f>
        <v>3</v>
      </c>
      <c r="FL253">
        <f>COUNTIF(FL2:FL251,-0.5)</f>
        <v>7</v>
      </c>
      <c r="FM253">
        <f>COUNTIF(FM2:FM251,-0.5)</f>
        <v>2</v>
      </c>
      <c r="FN253">
        <f>COUNTIF(FN2:FN251,-0.5)</f>
        <v>8</v>
      </c>
      <c r="FO253">
        <f>COUNTIF(FO2:FO251,-0.5)</f>
        <v>3</v>
      </c>
      <c r="FP253">
        <f>COUNTIF(FP2:FP251,-0.5)</f>
        <v>6</v>
      </c>
      <c r="FR253">
        <f t="shared" ref="FR253:FW253" si="34">COUNTIF(FR2:FR251,-0.5)</f>
        <v>4</v>
      </c>
      <c r="FS253">
        <f t="shared" si="34"/>
        <v>7</v>
      </c>
      <c r="FT253">
        <f t="shared" si="34"/>
        <v>5</v>
      </c>
      <c r="FU253">
        <f t="shared" si="34"/>
        <v>8</v>
      </c>
      <c r="FV253">
        <f t="shared" si="34"/>
        <v>9</v>
      </c>
      <c r="FW253">
        <f t="shared" si="34"/>
        <v>3</v>
      </c>
      <c r="FX253" s="1">
        <f t="shared" ref="FX253:FX258" si="35">SUM(FJ253:FW253)</f>
        <v>65</v>
      </c>
      <c r="FY253" s="2">
        <f>FX253/FX258</f>
        <v>2.3757309941520467E-2</v>
      </c>
      <c r="FZ253">
        <f>COUNTIF(FZ2:FZ251,-0.5)</f>
        <v>3</v>
      </c>
      <c r="GB253">
        <f t="shared" ref="GB253:GG253" si="36">COUNTIF(GB2:GB251,-0.5)</f>
        <v>7</v>
      </c>
      <c r="GC253">
        <f t="shared" si="36"/>
        <v>16</v>
      </c>
      <c r="GD253">
        <f t="shared" si="36"/>
        <v>4</v>
      </c>
      <c r="GE253">
        <f t="shared" si="36"/>
        <v>5</v>
      </c>
      <c r="GF253">
        <f t="shared" si="36"/>
        <v>2</v>
      </c>
      <c r="GG253">
        <f t="shared" si="36"/>
        <v>6</v>
      </c>
      <c r="GI253">
        <f t="shared" ref="GI253:GN253" si="37">COUNTIF(GI2:GI251,-0.5)</f>
        <v>3</v>
      </c>
      <c r="GJ253">
        <f t="shared" si="37"/>
        <v>2</v>
      </c>
      <c r="GK253">
        <f t="shared" si="37"/>
        <v>2</v>
      </c>
      <c r="GL253">
        <f t="shared" si="37"/>
        <v>4</v>
      </c>
      <c r="GM253">
        <f t="shared" si="37"/>
        <v>6</v>
      </c>
      <c r="GN253">
        <f t="shared" si="37"/>
        <v>4</v>
      </c>
      <c r="GO253" s="1">
        <f t="shared" ref="GO253:GO258" si="38">SUM(FZ253:GN253)</f>
        <v>64</v>
      </c>
      <c r="GP253" s="2">
        <f>GO253/GO258</f>
        <v>2.1672875042329835E-2</v>
      </c>
      <c r="GQ253">
        <f t="shared" ref="GQ253:GV253" si="39">COUNTIF(GQ2:GQ251,-0.5)</f>
        <v>6</v>
      </c>
      <c r="GR253">
        <f t="shared" si="39"/>
        <v>5</v>
      </c>
      <c r="GS253">
        <f t="shared" si="39"/>
        <v>7</v>
      </c>
      <c r="GT253">
        <f t="shared" si="39"/>
        <v>7</v>
      </c>
      <c r="GU253">
        <f t="shared" si="39"/>
        <v>3</v>
      </c>
      <c r="GV253">
        <f t="shared" si="39"/>
        <v>4</v>
      </c>
      <c r="GX253">
        <f t="shared" ref="GX253:HC253" si="40">COUNTIF(GX2:GX251,-0.5)</f>
        <v>8</v>
      </c>
      <c r="GY253">
        <f t="shared" si="40"/>
        <v>8</v>
      </c>
      <c r="GZ253">
        <f t="shared" si="40"/>
        <v>5</v>
      </c>
      <c r="HA253">
        <f t="shared" si="40"/>
        <v>4</v>
      </c>
      <c r="HB253">
        <f t="shared" si="40"/>
        <v>4</v>
      </c>
      <c r="HC253">
        <f t="shared" si="40"/>
        <v>8</v>
      </c>
      <c r="HE253">
        <f t="shared" ref="HE253:HJ253" si="41">COUNTIF(HE2:HE251,-0.5)</f>
        <v>8</v>
      </c>
      <c r="HF253">
        <f t="shared" si="41"/>
        <v>4</v>
      </c>
      <c r="HG253">
        <f t="shared" si="41"/>
        <v>3</v>
      </c>
      <c r="HH253">
        <f t="shared" si="41"/>
        <v>6</v>
      </c>
      <c r="HI253">
        <f t="shared" si="41"/>
        <v>6</v>
      </c>
      <c r="HJ253">
        <f t="shared" si="41"/>
        <v>5</v>
      </c>
      <c r="HK253" s="1">
        <f t="shared" ref="HK253:HK258" si="42">SUM(GQ253:HJ253)</f>
        <v>101</v>
      </c>
      <c r="HL253" s="2">
        <f>HK253/HK258</f>
        <v>2.539602715614785E-2</v>
      </c>
      <c r="HM253">
        <f t="shared" ref="HM253:HR253" si="43">COUNTIF(HM2:HM251,-0.5)</f>
        <v>4</v>
      </c>
      <c r="HN253">
        <f t="shared" si="43"/>
        <v>19</v>
      </c>
      <c r="HO253">
        <f t="shared" si="43"/>
        <v>4</v>
      </c>
      <c r="HP253">
        <f t="shared" si="43"/>
        <v>3</v>
      </c>
      <c r="HQ253">
        <f t="shared" si="43"/>
        <v>6</v>
      </c>
      <c r="HR253">
        <f t="shared" si="43"/>
        <v>6</v>
      </c>
      <c r="HT253">
        <f t="shared" ref="HT253:HY253" si="44">COUNTIF(HT2:HT251,-0.5)</f>
        <v>6</v>
      </c>
      <c r="HU253">
        <f t="shared" si="44"/>
        <v>6</v>
      </c>
      <c r="HV253">
        <f t="shared" si="44"/>
        <v>4</v>
      </c>
      <c r="HW253">
        <f t="shared" si="44"/>
        <v>8</v>
      </c>
      <c r="HX253">
        <f t="shared" si="44"/>
        <v>5</v>
      </c>
      <c r="HY253">
        <f t="shared" si="44"/>
        <v>3</v>
      </c>
      <c r="HZ253" s="1">
        <f t="shared" ref="HZ253:HZ258" si="45">SUM(HM253:HY253)</f>
        <v>74</v>
      </c>
      <c r="IA253" s="2">
        <f>HZ253/HZ258</f>
        <v>2.8604561267877852E-2</v>
      </c>
      <c r="IB253" s="3">
        <f t="shared" si="12"/>
        <v>672</v>
      </c>
      <c r="IC253" s="5">
        <f>IB253/IB258</f>
        <v>2.7253923835016427E-2</v>
      </c>
      <c r="ID253" s="4">
        <f t="shared" si="13"/>
        <v>1059</v>
      </c>
      <c r="IE253" s="6">
        <f>ID253/ID258</f>
        <v>2.6184353674216201E-2</v>
      </c>
      <c r="IF253" t="s">
        <v>467</v>
      </c>
    </row>
    <row r="254" spans="1:240" x14ac:dyDescent="0.2">
      <c r="A254" t="s">
        <v>364</v>
      </c>
      <c r="C254">
        <f t="shared" ref="C254:O254" si="46">COUNTIF(C2:C251,0)</f>
        <v>158</v>
      </c>
      <c r="D254">
        <f t="shared" si="46"/>
        <v>189</v>
      </c>
      <c r="E254">
        <f t="shared" si="46"/>
        <v>176</v>
      </c>
      <c r="F254">
        <f t="shared" si="46"/>
        <v>170</v>
      </c>
      <c r="G254">
        <f t="shared" si="46"/>
        <v>169</v>
      </c>
      <c r="H254">
        <f t="shared" si="46"/>
        <v>167</v>
      </c>
      <c r="I254">
        <f t="shared" si="46"/>
        <v>161</v>
      </c>
      <c r="J254">
        <f t="shared" si="46"/>
        <v>91</v>
      </c>
      <c r="K254">
        <f t="shared" si="46"/>
        <v>184</v>
      </c>
      <c r="L254">
        <f t="shared" si="46"/>
        <v>171</v>
      </c>
      <c r="M254">
        <f t="shared" si="46"/>
        <v>159</v>
      </c>
      <c r="N254">
        <f t="shared" si="46"/>
        <v>196</v>
      </c>
      <c r="O254">
        <f t="shared" si="46"/>
        <v>196</v>
      </c>
      <c r="P254" s="1">
        <f t="shared" si="15"/>
        <v>2187</v>
      </c>
      <c r="Q254" s="2">
        <f>P254/P258</f>
        <v>0.83568972105464268</v>
      </c>
      <c r="R254">
        <f t="shared" ref="R254:AB254" si="47">COUNTIF(R2:R251,0)</f>
        <v>159</v>
      </c>
      <c r="S254">
        <f t="shared" si="47"/>
        <v>182</v>
      </c>
      <c r="T254">
        <f t="shared" si="47"/>
        <v>156</v>
      </c>
      <c r="U254">
        <f t="shared" si="47"/>
        <v>156</v>
      </c>
      <c r="V254">
        <f t="shared" si="47"/>
        <v>180</v>
      </c>
      <c r="W254">
        <f t="shared" si="47"/>
        <v>188</v>
      </c>
      <c r="X254">
        <f t="shared" si="47"/>
        <v>189</v>
      </c>
      <c r="Y254">
        <f t="shared" si="47"/>
        <v>196</v>
      </c>
      <c r="Z254">
        <f t="shared" si="47"/>
        <v>188</v>
      </c>
      <c r="AA254">
        <f t="shared" si="47"/>
        <v>194</v>
      </c>
      <c r="AB254">
        <f t="shared" si="47"/>
        <v>176</v>
      </c>
      <c r="AC254" s="1">
        <f t="shared" si="1"/>
        <v>1964</v>
      </c>
      <c r="AD254" s="2">
        <f>AC254/AC258</f>
        <v>0.87133984028393963</v>
      </c>
      <c r="AE254">
        <f t="shared" ref="AE254:AP254" si="48">COUNTIF(AE2:AE251,0)</f>
        <v>194</v>
      </c>
      <c r="AF254">
        <f t="shared" si="48"/>
        <v>166</v>
      </c>
      <c r="AG254">
        <f t="shared" si="48"/>
        <v>196</v>
      </c>
      <c r="AH254">
        <f t="shared" si="48"/>
        <v>126</v>
      </c>
      <c r="AI254">
        <f t="shared" si="48"/>
        <v>178</v>
      </c>
      <c r="AJ254">
        <f t="shared" si="48"/>
        <v>141</v>
      </c>
      <c r="AK254">
        <f t="shared" si="48"/>
        <v>161</v>
      </c>
      <c r="AL254">
        <f t="shared" si="48"/>
        <v>156</v>
      </c>
      <c r="AM254">
        <f t="shared" si="48"/>
        <v>186</v>
      </c>
      <c r="AN254">
        <f t="shared" si="48"/>
        <v>177</v>
      </c>
      <c r="AO254">
        <f t="shared" si="48"/>
        <v>187</v>
      </c>
      <c r="AP254">
        <f t="shared" si="48"/>
        <v>139</v>
      </c>
      <c r="AQ254" s="1">
        <f t="shared" si="2"/>
        <v>2007</v>
      </c>
      <c r="AR254" s="2">
        <f>AQ254/AQ258</f>
        <v>0.84469696969696972</v>
      </c>
      <c r="AS254">
        <f t="shared" ref="AS254:BB254" si="49">COUNTIF(AS2:AS251,0)</f>
        <v>167</v>
      </c>
      <c r="AT254">
        <f t="shared" si="49"/>
        <v>183</v>
      </c>
      <c r="AU254">
        <f t="shared" si="49"/>
        <v>188</v>
      </c>
      <c r="AV254">
        <f t="shared" si="49"/>
        <v>171</v>
      </c>
      <c r="AW254">
        <f t="shared" si="49"/>
        <v>167</v>
      </c>
      <c r="AX254">
        <f t="shared" si="49"/>
        <v>148</v>
      </c>
      <c r="AY254">
        <f t="shared" si="49"/>
        <v>171</v>
      </c>
      <c r="AZ254">
        <f t="shared" si="49"/>
        <v>161</v>
      </c>
      <c r="BA254">
        <f t="shared" si="49"/>
        <v>189</v>
      </c>
      <c r="BB254">
        <f t="shared" si="49"/>
        <v>169</v>
      </c>
      <c r="BC254" s="1">
        <f t="shared" si="3"/>
        <v>1714</v>
      </c>
      <c r="BD254" s="2">
        <f>BC254/BC258</f>
        <v>0.84184675834970535</v>
      </c>
      <c r="BE254">
        <f t="shared" ref="BE254:BP254" si="50">COUNTIF(BE2:BE251,0)</f>
        <v>198</v>
      </c>
      <c r="BF254">
        <f t="shared" si="50"/>
        <v>172</v>
      </c>
      <c r="BG254">
        <f t="shared" si="50"/>
        <v>175</v>
      </c>
      <c r="BH254">
        <f t="shared" si="50"/>
        <v>156</v>
      </c>
      <c r="BI254">
        <f t="shared" si="50"/>
        <v>180</v>
      </c>
      <c r="BJ254">
        <f t="shared" si="50"/>
        <v>193</v>
      </c>
      <c r="BK254">
        <f t="shared" si="50"/>
        <v>201</v>
      </c>
      <c r="BL254">
        <f t="shared" si="50"/>
        <v>190</v>
      </c>
      <c r="BM254">
        <f t="shared" si="50"/>
        <v>175</v>
      </c>
      <c r="BN254">
        <f t="shared" si="50"/>
        <v>173</v>
      </c>
      <c r="BO254">
        <f t="shared" si="50"/>
        <v>199</v>
      </c>
      <c r="BP254">
        <f t="shared" si="50"/>
        <v>195</v>
      </c>
      <c r="BQ254" s="1">
        <f t="shared" si="5"/>
        <v>2207</v>
      </c>
      <c r="BR254" s="2">
        <f>BQ254/BQ258</f>
        <v>0.85575804575416825</v>
      </c>
      <c r="BS254">
        <f t="shared" ref="BS254:CC254" si="51">COUNTIF(BS2:BS251,0)</f>
        <v>203</v>
      </c>
      <c r="BT254">
        <f t="shared" si="51"/>
        <v>182</v>
      </c>
      <c r="BU254">
        <f t="shared" si="51"/>
        <v>186</v>
      </c>
      <c r="BV254">
        <f t="shared" si="51"/>
        <v>189</v>
      </c>
      <c r="BW254">
        <f t="shared" si="51"/>
        <v>181</v>
      </c>
      <c r="BX254">
        <f t="shared" si="51"/>
        <v>191</v>
      </c>
      <c r="BY254">
        <f t="shared" si="51"/>
        <v>193</v>
      </c>
      <c r="BZ254">
        <f t="shared" si="51"/>
        <v>196</v>
      </c>
      <c r="CA254">
        <f t="shared" si="51"/>
        <v>201</v>
      </c>
      <c r="CB254">
        <f t="shared" si="51"/>
        <v>180</v>
      </c>
      <c r="CC254">
        <f t="shared" si="51"/>
        <v>183</v>
      </c>
      <c r="CD254" s="1">
        <f t="shared" si="6"/>
        <v>2085</v>
      </c>
      <c r="CE254" s="2">
        <f>CD254/CD258</f>
        <v>0.84963325183374083</v>
      </c>
      <c r="CF254">
        <f t="shared" ref="CF254:CL254" si="52">COUNTIF(CF2:CF251,0)</f>
        <v>195</v>
      </c>
      <c r="CG254">
        <f t="shared" si="52"/>
        <v>153</v>
      </c>
      <c r="CH254">
        <f t="shared" si="52"/>
        <v>184</v>
      </c>
      <c r="CI254">
        <f t="shared" si="52"/>
        <v>190</v>
      </c>
      <c r="CJ254">
        <f t="shared" si="52"/>
        <v>169</v>
      </c>
      <c r="CK254">
        <f t="shared" si="52"/>
        <v>172</v>
      </c>
      <c r="CL254">
        <f t="shared" si="52"/>
        <v>136</v>
      </c>
      <c r="CM254" s="1">
        <f t="shared" si="22"/>
        <v>1199</v>
      </c>
      <c r="CN254" s="2">
        <f>CM254/CM258</f>
        <v>0.81509177430319513</v>
      </c>
      <c r="CO254" s="3">
        <f t="shared" si="7"/>
        <v>13363</v>
      </c>
      <c r="CP254" s="5">
        <f>CO254/CO258</f>
        <v>0.84645594476467978</v>
      </c>
      <c r="CU254">
        <f t="shared" ref="CU254:DA254" si="53">COUNTIF(CU2:CU251,0)</f>
        <v>190</v>
      </c>
      <c r="CV254">
        <f t="shared" si="53"/>
        <v>219</v>
      </c>
      <c r="CW254">
        <f t="shared" si="53"/>
        <v>198</v>
      </c>
      <c r="CX254">
        <f t="shared" si="53"/>
        <v>202</v>
      </c>
      <c r="CY254">
        <f t="shared" si="53"/>
        <v>205</v>
      </c>
      <c r="CZ254">
        <f t="shared" si="53"/>
        <v>189</v>
      </c>
      <c r="DA254">
        <f t="shared" si="53"/>
        <v>7</v>
      </c>
      <c r="DC254">
        <f t="shared" ref="DC254:DH254" si="54">COUNTIF(DC2:DC251,0)</f>
        <v>202</v>
      </c>
      <c r="DD254">
        <f t="shared" si="54"/>
        <v>180</v>
      </c>
      <c r="DE254">
        <f t="shared" si="54"/>
        <v>192</v>
      </c>
      <c r="DF254">
        <f t="shared" si="54"/>
        <v>215</v>
      </c>
      <c r="DG254">
        <f t="shared" si="54"/>
        <v>115</v>
      </c>
      <c r="DH254">
        <f t="shared" si="54"/>
        <v>198</v>
      </c>
      <c r="DJ254">
        <f t="shared" ref="DJ254:DO254" si="55">COUNTIF(DJ2:DJ251,0)</f>
        <v>195</v>
      </c>
      <c r="DK254">
        <f t="shared" si="55"/>
        <v>212</v>
      </c>
      <c r="DL254">
        <f t="shared" si="55"/>
        <v>206</v>
      </c>
      <c r="DM254">
        <f t="shared" si="55"/>
        <v>215</v>
      </c>
      <c r="DN254">
        <f t="shared" si="55"/>
        <v>201</v>
      </c>
      <c r="DO254">
        <f t="shared" si="55"/>
        <v>205</v>
      </c>
      <c r="DP254" s="1">
        <f t="shared" si="26"/>
        <v>3546</v>
      </c>
      <c r="DQ254" s="2">
        <f>DP254/DP258</f>
        <v>0.81088497598902354</v>
      </c>
      <c r="DR254">
        <f t="shared" ref="DR254:DW254" si="56">COUNTIF(DR2:DR251,0)</f>
        <v>192</v>
      </c>
      <c r="DS254">
        <f t="shared" si="56"/>
        <v>215</v>
      </c>
      <c r="DT254">
        <f t="shared" si="56"/>
        <v>198</v>
      </c>
      <c r="DU254">
        <f t="shared" si="56"/>
        <v>213</v>
      </c>
      <c r="DV254">
        <f t="shared" si="56"/>
        <v>200</v>
      </c>
      <c r="DW254">
        <f t="shared" si="56"/>
        <v>201</v>
      </c>
      <c r="DY254">
        <f t="shared" ref="DY254:ED254" si="57">COUNTIF(DY2:DY251,0)</f>
        <v>199</v>
      </c>
      <c r="DZ254">
        <f t="shared" si="57"/>
        <v>186</v>
      </c>
      <c r="EA254">
        <f t="shared" si="57"/>
        <v>202</v>
      </c>
      <c r="EB254">
        <f t="shared" si="57"/>
        <v>163</v>
      </c>
      <c r="EC254">
        <f t="shared" si="57"/>
        <v>170</v>
      </c>
      <c r="ED254">
        <f t="shared" si="57"/>
        <v>207</v>
      </c>
      <c r="EE254" s="1">
        <f t="shared" si="29"/>
        <v>2346</v>
      </c>
      <c r="EF254" s="2">
        <f>EE254/EE258</f>
        <v>0.87602688573562359</v>
      </c>
      <c r="EG254">
        <f t="shared" ref="EG254:EL254" si="58">COUNTIF(EG2:EG251,0)</f>
        <v>214</v>
      </c>
      <c r="EH254">
        <f t="shared" si="58"/>
        <v>200</v>
      </c>
      <c r="EI254">
        <f t="shared" si="58"/>
        <v>170</v>
      </c>
      <c r="EJ254">
        <f t="shared" si="58"/>
        <v>206</v>
      </c>
      <c r="EK254">
        <f t="shared" si="58"/>
        <v>190</v>
      </c>
      <c r="EL254">
        <f t="shared" si="58"/>
        <v>162</v>
      </c>
      <c r="EN254">
        <f t="shared" ref="EN254:ES254" si="59">COUNTIF(EN2:EN251,0)</f>
        <v>170</v>
      </c>
      <c r="EO254">
        <f t="shared" si="59"/>
        <v>180</v>
      </c>
      <c r="EP254">
        <f t="shared" si="59"/>
        <v>193</v>
      </c>
      <c r="EQ254">
        <f t="shared" si="59"/>
        <v>185</v>
      </c>
      <c r="ER254">
        <f t="shared" si="59"/>
        <v>187</v>
      </c>
      <c r="ES254">
        <f t="shared" si="59"/>
        <v>171</v>
      </c>
      <c r="ET254" s="1">
        <f t="shared" si="32"/>
        <v>2228</v>
      </c>
      <c r="EU254" s="2">
        <f>ET254/ET258</f>
        <v>0.84618306114698061</v>
      </c>
      <c r="EV254">
        <f t="shared" ref="EV254:FG254" si="60">COUNTIF(EV2:EV251,0)</f>
        <v>73</v>
      </c>
      <c r="EW254">
        <f t="shared" si="60"/>
        <v>195</v>
      </c>
      <c r="EX254">
        <f t="shared" si="60"/>
        <v>194</v>
      </c>
      <c r="EY254">
        <f t="shared" si="60"/>
        <v>178</v>
      </c>
      <c r="EZ254">
        <f t="shared" si="60"/>
        <v>197</v>
      </c>
      <c r="FA254">
        <f t="shared" si="60"/>
        <v>170</v>
      </c>
      <c r="FB254">
        <f t="shared" si="60"/>
        <v>153</v>
      </c>
      <c r="FC254">
        <f t="shared" si="60"/>
        <v>191</v>
      </c>
      <c r="FD254">
        <f t="shared" si="60"/>
        <v>193</v>
      </c>
      <c r="FE254">
        <f t="shared" si="60"/>
        <v>194</v>
      </c>
      <c r="FF254">
        <f t="shared" si="60"/>
        <v>154</v>
      </c>
      <c r="FG254">
        <f t="shared" si="60"/>
        <v>199</v>
      </c>
      <c r="FH254" s="1">
        <f t="shared" si="10"/>
        <v>2091</v>
      </c>
      <c r="FI254" s="2">
        <f>FH254/FH258</f>
        <v>0.76875000000000004</v>
      </c>
      <c r="FJ254">
        <f>COUNTIF(FJ2:FJ251,0)</f>
        <v>198</v>
      </c>
      <c r="FL254">
        <f>COUNTIF(FL2:FL251,0)</f>
        <v>185</v>
      </c>
      <c r="FM254">
        <f>COUNTIF(FM2:FM251,0)</f>
        <v>205</v>
      </c>
      <c r="FN254">
        <f>COUNTIF(FN2:FN251,0)</f>
        <v>194</v>
      </c>
      <c r="FO254">
        <f>COUNTIF(FO2:FO251,0)</f>
        <v>197</v>
      </c>
      <c r="FP254">
        <f>COUNTIF(FP2:FP251,0)</f>
        <v>203</v>
      </c>
      <c r="FR254">
        <f t="shared" ref="FR254:FW254" si="61">COUNTIF(FR2:FR251,0)</f>
        <v>187</v>
      </c>
      <c r="FS254">
        <f t="shared" si="61"/>
        <v>185</v>
      </c>
      <c r="FT254">
        <f t="shared" si="61"/>
        <v>182</v>
      </c>
      <c r="FU254">
        <f t="shared" si="61"/>
        <v>188</v>
      </c>
      <c r="FV254">
        <f t="shared" si="61"/>
        <v>180</v>
      </c>
      <c r="FW254">
        <f t="shared" si="61"/>
        <v>203</v>
      </c>
      <c r="FX254" s="1">
        <f t="shared" si="35"/>
        <v>2307</v>
      </c>
      <c r="FY254" s="2">
        <f>FX254/FX258</f>
        <v>0.8432017543859649</v>
      </c>
      <c r="FZ254">
        <f>COUNTIF(FZ2:FZ251,0)</f>
        <v>200</v>
      </c>
      <c r="GB254">
        <f t="shared" ref="GB254:GG254" si="62">COUNTIF(GB2:GB251,0)</f>
        <v>193</v>
      </c>
      <c r="GC254">
        <f t="shared" si="62"/>
        <v>173</v>
      </c>
      <c r="GD254">
        <f t="shared" si="62"/>
        <v>202</v>
      </c>
      <c r="GE254">
        <f t="shared" si="62"/>
        <v>181</v>
      </c>
      <c r="GF254">
        <f t="shared" si="62"/>
        <v>205</v>
      </c>
      <c r="GG254">
        <f t="shared" si="62"/>
        <v>191</v>
      </c>
      <c r="GI254">
        <f t="shared" ref="GI254:GN254" si="63">COUNTIF(GI2:GI251,0)</f>
        <v>207</v>
      </c>
      <c r="GJ254">
        <f t="shared" si="63"/>
        <v>204</v>
      </c>
      <c r="GK254">
        <f t="shared" si="63"/>
        <v>206</v>
      </c>
      <c r="GL254">
        <f t="shared" si="63"/>
        <v>207</v>
      </c>
      <c r="GM254">
        <f t="shared" si="63"/>
        <v>178</v>
      </c>
      <c r="GN254">
        <f t="shared" si="63"/>
        <v>195</v>
      </c>
      <c r="GO254" s="1">
        <f t="shared" si="38"/>
        <v>2542</v>
      </c>
      <c r="GP254" s="2">
        <f>GO254/GO258</f>
        <v>0.86081950558753806</v>
      </c>
      <c r="GQ254">
        <f t="shared" ref="GQ254:GV254" si="64">COUNTIF(GQ2:GQ251,0)</f>
        <v>187</v>
      </c>
      <c r="GR254">
        <f t="shared" si="64"/>
        <v>175</v>
      </c>
      <c r="GS254">
        <f t="shared" si="64"/>
        <v>178</v>
      </c>
      <c r="GT254">
        <f t="shared" si="64"/>
        <v>188</v>
      </c>
      <c r="GU254">
        <f t="shared" si="64"/>
        <v>199</v>
      </c>
      <c r="GV254">
        <f t="shared" si="64"/>
        <v>205</v>
      </c>
      <c r="GX254">
        <f t="shared" ref="GX254:HC254" si="65">COUNTIF(GX2:GX251,0)</f>
        <v>165</v>
      </c>
      <c r="GY254">
        <f t="shared" si="65"/>
        <v>179</v>
      </c>
      <c r="GZ254">
        <f t="shared" si="65"/>
        <v>184</v>
      </c>
      <c r="HA254">
        <f t="shared" si="65"/>
        <v>199</v>
      </c>
      <c r="HB254">
        <f t="shared" si="65"/>
        <v>194</v>
      </c>
      <c r="HC254">
        <f t="shared" si="65"/>
        <v>199</v>
      </c>
      <c r="HE254">
        <f t="shared" ref="HE254:HJ254" si="66">COUNTIF(HE2:HE251,0)</f>
        <v>171</v>
      </c>
      <c r="HF254">
        <f t="shared" si="66"/>
        <v>194</v>
      </c>
      <c r="HG254">
        <f t="shared" si="66"/>
        <v>207</v>
      </c>
      <c r="HH254">
        <f t="shared" si="66"/>
        <v>208</v>
      </c>
      <c r="HI254">
        <f t="shared" si="66"/>
        <v>186</v>
      </c>
      <c r="HJ254">
        <f t="shared" si="66"/>
        <v>164</v>
      </c>
      <c r="HK254" s="1">
        <f t="shared" si="42"/>
        <v>3382</v>
      </c>
      <c r="HL254" s="2">
        <f>HK254/HK258</f>
        <v>0.85038974101081222</v>
      </c>
      <c r="HM254">
        <f t="shared" ref="HM254:HR254" si="67">COUNTIF(HM2:HM251,0)</f>
        <v>202</v>
      </c>
      <c r="HN254">
        <f t="shared" si="67"/>
        <v>109</v>
      </c>
      <c r="HO254">
        <f t="shared" si="67"/>
        <v>177</v>
      </c>
      <c r="HP254">
        <f t="shared" si="67"/>
        <v>202</v>
      </c>
      <c r="HQ254">
        <f t="shared" si="67"/>
        <v>194</v>
      </c>
      <c r="HR254">
        <f t="shared" si="67"/>
        <v>191</v>
      </c>
      <c r="HT254">
        <f t="shared" ref="HT254:HY254" si="68">COUNTIF(HT2:HT251,0)</f>
        <v>179</v>
      </c>
      <c r="HU254">
        <f t="shared" si="68"/>
        <v>174</v>
      </c>
      <c r="HV254">
        <f t="shared" si="68"/>
        <v>193</v>
      </c>
      <c r="HW254">
        <f t="shared" si="68"/>
        <v>169</v>
      </c>
      <c r="HX254">
        <f t="shared" si="68"/>
        <v>188</v>
      </c>
      <c r="HY254">
        <f t="shared" si="68"/>
        <v>191</v>
      </c>
      <c r="HZ254" s="1">
        <f t="shared" si="45"/>
        <v>2169</v>
      </c>
      <c r="IA254" s="2">
        <f>HZ254/HZ258</f>
        <v>0.83842288364901429</v>
      </c>
      <c r="IB254" s="3">
        <f t="shared" si="12"/>
        <v>20611</v>
      </c>
      <c r="IC254" s="5">
        <f>IB254/IB258</f>
        <v>0.83590866691000532</v>
      </c>
      <c r="ID254" s="4">
        <f t="shared" si="13"/>
        <v>33974</v>
      </c>
      <c r="IE254" s="6">
        <f>ID254/ID258</f>
        <v>0.840025714568292</v>
      </c>
      <c r="IF254" t="s">
        <v>468</v>
      </c>
    </row>
    <row r="255" spans="1:240" x14ac:dyDescent="0.2">
      <c r="A255" t="s">
        <v>365</v>
      </c>
      <c r="C255">
        <f t="shared" ref="C255:O255" si="69">COUNTIF(C2:C251,0.5)</f>
        <v>11</v>
      </c>
      <c r="D255">
        <f t="shared" si="69"/>
        <v>4</v>
      </c>
      <c r="E255">
        <f t="shared" si="69"/>
        <v>5</v>
      </c>
      <c r="F255">
        <f t="shared" si="69"/>
        <v>17</v>
      </c>
      <c r="G255">
        <f t="shared" si="69"/>
        <v>9</v>
      </c>
      <c r="H255">
        <f t="shared" si="69"/>
        <v>7</v>
      </c>
      <c r="I255">
        <f t="shared" si="69"/>
        <v>3</v>
      </c>
      <c r="J255">
        <f t="shared" si="69"/>
        <v>1</v>
      </c>
      <c r="K255">
        <f t="shared" si="69"/>
        <v>7</v>
      </c>
      <c r="L255">
        <f t="shared" si="69"/>
        <v>4</v>
      </c>
      <c r="M255">
        <f t="shared" si="69"/>
        <v>10</v>
      </c>
      <c r="N255">
        <f t="shared" si="69"/>
        <v>5</v>
      </c>
      <c r="O255">
        <f t="shared" si="69"/>
        <v>8</v>
      </c>
      <c r="P255" s="1">
        <f>SUM(C255:O255)</f>
        <v>91</v>
      </c>
      <c r="Q255" s="2">
        <f>P255/P258</f>
        <v>3.4772640427970958E-2</v>
      </c>
      <c r="R255">
        <f t="shared" ref="R255:AB255" si="70">COUNTIF(R2:R251,0.5)</f>
        <v>3</v>
      </c>
      <c r="S255">
        <f t="shared" si="70"/>
        <v>9</v>
      </c>
      <c r="T255">
        <f t="shared" si="70"/>
        <v>8</v>
      </c>
      <c r="U255">
        <f t="shared" si="70"/>
        <v>8</v>
      </c>
      <c r="V255">
        <f t="shared" si="70"/>
        <v>7</v>
      </c>
      <c r="W255">
        <f t="shared" si="70"/>
        <v>7</v>
      </c>
      <c r="X255">
        <f t="shared" si="70"/>
        <v>7</v>
      </c>
      <c r="Y255">
        <f t="shared" si="70"/>
        <v>4</v>
      </c>
      <c r="Z255">
        <f t="shared" si="70"/>
        <v>7</v>
      </c>
      <c r="AA255">
        <f t="shared" si="70"/>
        <v>10</v>
      </c>
      <c r="AB255">
        <f t="shared" si="70"/>
        <v>5</v>
      </c>
      <c r="AC255" s="1">
        <f t="shared" si="1"/>
        <v>75</v>
      </c>
      <c r="AD255" s="2">
        <f>AC255/AC258</f>
        <v>3.3274179236912158E-2</v>
      </c>
      <c r="AE255">
        <f t="shared" ref="AE255:AP255" si="71">COUNTIF(AE2:AE251,0.5)</f>
        <v>6</v>
      </c>
      <c r="AF255">
        <f t="shared" si="71"/>
        <v>4</v>
      </c>
      <c r="AG255">
        <f t="shared" si="71"/>
        <v>6</v>
      </c>
      <c r="AH255">
        <f t="shared" si="71"/>
        <v>6</v>
      </c>
      <c r="AI255">
        <f t="shared" si="71"/>
        <v>9</v>
      </c>
      <c r="AJ255">
        <f t="shared" si="71"/>
        <v>5</v>
      </c>
      <c r="AK255">
        <f t="shared" si="71"/>
        <v>5</v>
      </c>
      <c r="AL255">
        <f t="shared" si="71"/>
        <v>8</v>
      </c>
      <c r="AM255">
        <f t="shared" si="71"/>
        <v>6</v>
      </c>
      <c r="AN255">
        <f t="shared" si="71"/>
        <v>2</v>
      </c>
      <c r="AO255">
        <f t="shared" si="71"/>
        <v>7</v>
      </c>
      <c r="AP255">
        <f t="shared" si="71"/>
        <v>8</v>
      </c>
      <c r="AQ255" s="1">
        <f t="shared" si="2"/>
        <v>72</v>
      </c>
      <c r="AR255" s="2">
        <f>AQ255/AQ258</f>
        <v>3.0303030303030304E-2</v>
      </c>
      <c r="AS255">
        <f t="shared" ref="AS255:BB255" si="72">COUNTIF(AS2:AS251,0.5)</f>
        <v>7</v>
      </c>
      <c r="AT255">
        <f t="shared" si="72"/>
        <v>7</v>
      </c>
      <c r="AU255">
        <f t="shared" si="72"/>
        <v>5</v>
      </c>
      <c r="AV255">
        <f t="shared" si="72"/>
        <v>6</v>
      </c>
      <c r="AW255">
        <f t="shared" si="72"/>
        <v>6</v>
      </c>
      <c r="AX255">
        <f t="shared" si="72"/>
        <v>5</v>
      </c>
      <c r="AY255">
        <f t="shared" si="72"/>
        <v>6</v>
      </c>
      <c r="AZ255">
        <f t="shared" si="72"/>
        <v>15</v>
      </c>
      <c r="BA255">
        <f t="shared" si="72"/>
        <v>6</v>
      </c>
      <c r="BB255">
        <f t="shared" si="72"/>
        <v>7</v>
      </c>
      <c r="BC255" s="1">
        <f t="shared" si="3"/>
        <v>70</v>
      </c>
      <c r="BD255" s="2">
        <f>BC255/BC258</f>
        <v>3.4381139489194502E-2</v>
      </c>
      <c r="BE255">
        <f t="shared" ref="BE255:BP255" si="73">COUNTIF(BE2:BE251,0.5)</f>
        <v>6</v>
      </c>
      <c r="BF255">
        <f t="shared" si="73"/>
        <v>6</v>
      </c>
      <c r="BG255">
        <f t="shared" si="73"/>
        <v>5</v>
      </c>
      <c r="BH255">
        <f t="shared" si="73"/>
        <v>5</v>
      </c>
      <c r="BI255">
        <f t="shared" si="73"/>
        <v>4</v>
      </c>
      <c r="BJ255">
        <f t="shared" si="73"/>
        <v>2</v>
      </c>
      <c r="BK255">
        <f t="shared" si="73"/>
        <v>3</v>
      </c>
      <c r="BL255">
        <f t="shared" si="73"/>
        <v>4</v>
      </c>
      <c r="BM255">
        <f t="shared" si="73"/>
        <v>4</v>
      </c>
      <c r="BN255">
        <f t="shared" si="73"/>
        <v>6</v>
      </c>
      <c r="BO255">
        <f t="shared" si="73"/>
        <v>8</v>
      </c>
      <c r="BP255">
        <f t="shared" si="73"/>
        <v>8</v>
      </c>
      <c r="BQ255" s="1">
        <f t="shared" si="5"/>
        <v>61</v>
      </c>
      <c r="BR255" s="2">
        <f>BQ255/BQ258</f>
        <v>2.3652578518805738E-2</v>
      </c>
      <c r="BS255">
        <f t="shared" ref="BS255:CC255" si="74">COUNTIF(BS2:BS251,0.5)</f>
        <v>10</v>
      </c>
      <c r="BT255">
        <f t="shared" si="74"/>
        <v>8</v>
      </c>
      <c r="BU255">
        <f t="shared" si="74"/>
        <v>7</v>
      </c>
      <c r="BV255">
        <f t="shared" si="74"/>
        <v>9</v>
      </c>
      <c r="BW255">
        <f t="shared" si="74"/>
        <v>9</v>
      </c>
      <c r="BX255">
        <f t="shared" si="74"/>
        <v>7</v>
      </c>
      <c r="BY255">
        <f t="shared" si="74"/>
        <v>5</v>
      </c>
      <c r="BZ255">
        <f t="shared" si="74"/>
        <v>4</v>
      </c>
      <c r="CA255">
        <f t="shared" si="74"/>
        <v>5</v>
      </c>
      <c r="CB255">
        <f t="shared" si="74"/>
        <v>3</v>
      </c>
      <c r="CC255">
        <f t="shared" si="74"/>
        <v>3</v>
      </c>
      <c r="CD255" s="1">
        <f t="shared" si="6"/>
        <v>70</v>
      </c>
      <c r="CE255" s="2">
        <f>CD255/CD258</f>
        <v>2.8524857375713121E-2</v>
      </c>
      <c r="CF255">
        <f t="shared" ref="CF255:CL255" si="75">COUNTIF(CF2:CF251,0.5)</f>
        <v>7</v>
      </c>
      <c r="CG255">
        <f t="shared" si="75"/>
        <v>6</v>
      </c>
      <c r="CH255">
        <f t="shared" si="75"/>
        <v>5</v>
      </c>
      <c r="CI255">
        <f t="shared" si="75"/>
        <v>4</v>
      </c>
      <c r="CJ255">
        <f t="shared" si="75"/>
        <v>8</v>
      </c>
      <c r="CK255">
        <f t="shared" si="75"/>
        <v>10</v>
      </c>
      <c r="CL255">
        <f t="shared" si="75"/>
        <v>11</v>
      </c>
      <c r="CM255" s="1">
        <f>SUM(CF255:CL255)</f>
        <v>51</v>
      </c>
      <c r="CN255" s="2">
        <f>CM255/CM258</f>
        <v>3.4670292318150921E-2</v>
      </c>
      <c r="CO255" s="3">
        <f t="shared" si="7"/>
        <v>490</v>
      </c>
      <c r="CP255" s="5">
        <f>CO255/CO258</f>
        <v>3.1038195984037498E-2</v>
      </c>
      <c r="CU255">
        <f t="shared" ref="CU255:DA255" si="76">COUNTIF(CU2:CU251,0.5)</f>
        <v>7</v>
      </c>
      <c r="CV255">
        <f t="shared" si="76"/>
        <v>4</v>
      </c>
      <c r="CW255">
        <f t="shared" si="76"/>
        <v>6</v>
      </c>
      <c r="CX255">
        <f t="shared" si="76"/>
        <v>2</v>
      </c>
      <c r="CY255">
        <f t="shared" si="76"/>
        <v>4</v>
      </c>
      <c r="CZ255">
        <f t="shared" si="76"/>
        <v>4</v>
      </c>
      <c r="DA255">
        <f t="shared" si="76"/>
        <v>6</v>
      </c>
      <c r="DC255">
        <f t="shared" ref="DC255:DH255" si="77">COUNTIF(DC2:DC251,0.5)</f>
        <v>6</v>
      </c>
      <c r="DD255">
        <f t="shared" si="77"/>
        <v>5</v>
      </c>
      <c r="DE255">
        <f t="shared" si="77"/>
        <v>6</v>
      </c>
      <c r="DF255">
        <f t="shared" si="77"/>
        <v>5</v>
      </c>
      <c r="DG255">
        <f t="shared" si="77"/>
        <v>6</v>
      </c>
      <c r="DH255">
        <f t="shared" si="77"/>
        <v>8</v>
      </c>
      <c r="DJ255">
        <f t="shared" ref="DJ255:DO255" si="78">COUNTIF(DJ2:DJ251,0.5)</f>
        <v>2</v>
      </c>
      <c r="DK255">
        <f t="shared" si="78"/>
        <v>4</v>
      </c>
      <c r="DL255">
        <f t="shared" si="78"/>
        <v>3</v>
      </c>
      <c r="DM255">
        <f t="shared" si="78"/>
        <v>2</v>
      </c>
      <c r="DN255">
        <f t="shared" si="78"/>
        <v>4</v>
      </c>
      <c r="DO255">
        <f t="shared" si="78"/>
        <v>4</v>
      </c>
      <c r="DP255" s="1">
        <f>SUM(CU255:DO255)</f>
        <v>88</v>
      </c>
      <c r="DQ255" s="2">
        <f>DP255/DP258</f>
        <v>2.0123485021724216E-2</v>
      </c>
      <c r="DR255">
        <f t="shared" ref="DR255:DW255" si="79">COUNTIF(DR2:DR251,0.5)</f>
        <v>4</v>
      </c>
      <c r="DS255">
        <f t="shared" si="79"/>
        <v>5</v>
      </c>
      <c r="DT255">
        <f t="shared" si="79"/>
        <v>1</v>
      </c>
      <c r="DU255">
        <f t="shared" si="79"/>
        <v>4</v>
      </c>
      <c r="DV255">
        <f t="shared" si="79"/>
        <v>10</v>
      </c>
      <c r="DW255">
        <f t="shared" si="79"/>
        <v>3</v>
      </c>
      <c r="DY255">
        <f t="shared" ref="DY255:ED255" si="80">COUNTIF(DY2:DY251,0.5)</f>
        <v>2</v>
      </c>
      <c r="DZ255">
        <f t="shared" si="80"/>
        <v>5</v>
      </c>
      <c r="EA255">
        <f t="shared" si="80"/>
        <v>7</v>
      </c>
      <c r="EB255">
        <f t="shared" si="80"/>
        <v>7</v>
      </c>
      <c r="EC255">
        <f t="shared" si="80"/>
        <v>5</v>
      </c>
      <c r="ED255">
        <f t="shared" si="80"/>
        <v>7</v>
      </c>
      <c r="EE255" s="1">
        <f>SUM(DR255:ED255)</f>
        <v>60</v>
      </c>
      <c r="EF255" s="2">
        <f>EE255/EE258</f>
        <v>2.2404779686333084E-2</v>
      </c>
      <c r="EG255">
        <f t="shared" ref="EG255:EL255" si="81">COUNTIF(EG2:EG251,0.5)</f>
        <v>5</v>
      </c>
      <c r="EH255">
        <f t="shared" si="81"/>
        <v>5</v>
      </c>
      <c r="EI255">
        <f t="shared" si="81"/>
        <v>4</v>
      </c>
      <c r="EJ255">
        <f t="shared" si="81"/>
        <v>6</v>
      </c>
      <c r="EK255">
        <f t="shared" si="81"/>
        <v>7</v>
      </c>
      <c r="EL255">
        <f t="shared" si="81"/>
        <v>6</v>
      </c>
      <c r="EN255">
        <f t="shared" ref="EN255:ES255" si="82">COUNTIF(EN2:EN251,0.5)</f>
        <v>5</v>
      </c>
      <c r="EO255">
        <f t="shared" si="82"/>
        <v>4</v>
      </c>
      <c r="EP255">
        <f t="shared" si="82"/>
        <v>3</v>
      </c>
      <c r="EQ255">
        <f t="shared" si="82"/>
        <v>11</v>
      </c>
      <c r="ER255">
        <f t="shared" si="82"/>
        <v>6</v>
      </c>
      <c r="ES255">
        <f t="shared" si="82"/>
        <v>5</v>
      </c>
      <c r="ET255" s="1">
        <f>SUM(EG255:ES255)</f>
        <v>67</v>
      </c>
      <c r="EU255" s="2">
        <f>ET255/ET258</f>
        <v>2.544625902012913E-2</v>
      </c>
      <c r="EV255">
        <f t="shared" ref="EV255:FG255" si="83">COUNTIF(EV2:EV251,0.5)</f>
        <v>28</v>
      </c>
      <c r="EW255">
        <f t="shared" si="83"/>
        <v>2</v>
      </c>
      <c r="EX255">
        <f t="shared" si="83"/>
        <v>2</v>
      </c>
      <c r="EY255">
        <f t="shared" si="83"/>
        <v>4</v>
      </c>
      <c r="EZ255">
        <f t="shared" si="83"/>
        <v>3</v>
      </c>
      <c r="FA255">
        <f t="shared" si="83"/>
        <v>9</v>
      </c>
      <c r="FB255">
        <f t="shared" si="83"/>
        <v>6</v>
      </c>
      <c r="FC255">
        <f t="shared" si="83"/>
        <v>4</v>
      </c>
      <c r="FD255">
        <f t="shared" si="83"/>
        <v>2</v>
      </c>
      <c r="FE255">
        <f t="shared" si="83"/>
        <v>2</v>
      </c>
      <c r="FF255">
        <f t="shared" si="83"/>
        <v>9</v>
      </c>
      <c r="FG255">
        <f t="shared" si="83"/>
        <v>4</v>
      </c>
      <c r="FH255" s="1">
        <f t="shared" si="10"/>
        <v>75</v>
      </c>
      <c r="FI255" s="2">
        <f>FH255/FH258</f>
        <v>2.7573529411764705E-2</v>
      </c>
      <c r="FJ255">
        <f>COUNTIF(FJ2:FJ251,0.5)</f>
        <v>3</v>
      </c>
      <c r="FL255">
        <f>COUNTIF(FL2:FL251,0.5)</f>
        <v>4</v>
      </c>
      <c r="FM255">
        <f>COUNTIF(FM2:FM251,0.5)</f>
        <v>3</v>
      </c>
      <c r="FN255">
        <f>COUNTIF(FN2:FN251,0.5)</f>
        <v>5</v>
      </c>
      <c r="FO255">
        <f>COUNTIF(FO2:FO251,0.5)</f>
        <v>7</v>
      </c>
      <c r="FP255">
        <f>COUNTIF(FP2:FP251,0.5)</f>
        <v>4</v>
      </c>
      <c r="FR255">
        <f t="shared" ref="FR255:FW255" si="84">COUNTIF(FR2:FR251,0.5)</f>
        <v>5</v>
      </c>
      <c r="FS255">
        <f t="shared" si="84"/>
        <v>0</v>
      </c>
      <c r="FT255">
        <f t="shared" si="84"/>
        <v>3</v>
      </c>
      <c r="FU255">
        <f t="shared" si="84"/>
        <v>2</v>
      </c>
      <c r="FV255">
        <f t="shared" si="84"/>
        <v>5</v>
      </c>
      <c r="FW255">
        <f t="shared" si="84"/>
        <v>6</v>
      </c>
      <c r="FX255" s="1">
        <f>SUM(FJ255:FW255)</f>
        <v>47</v>
      </c>
      <c r="FY255" s="2">
        <f>FX255/FX258</f>
        <v>1.7178362573099414E-2</v>
      </c>
      <c r="FZ255">
        <f>COUNTIF(FZ2:FZ251,0.5)</f>
        <v>4</v>
      </c>
      <c r="GB255">
        <f t="shared" ref="GB255:GG255" si="85">COUNTIF(GB2:GB251,0.5)</f>
        <v>6</v>
      </c>
      <c r="GC255">
        <f t="shared" si="85"/>
        <v>0</v>
      </c>
      <c r="GD255">
        <f t="shared" si="85"/>
        <v>9</v>
      </c>
      <c r="GE255">
        <f t="shared" si="85"/>
        <v>3</v>
      </c>
      <c r="GF255">
        <f t="shared" si="85"/>
        <v>7</v>
      </c>
      <c r="GG255">
        <f t="shared" si="85"/>
        <v>7</v>
      </c>
      <c r="GI255">
        <f t="shared" ref="GI255:GN255" si="86">COUNTIF(GI2:GI251,0.5)</f>
        <v>5</v>
      </c>
      <c r="GJ255">
        <f t="shared" si="86"/>
        <v>2</v>
      </c>
      <c r="GK255">
        <f t="shared" si="86"/>
        <v>7</v>
      </c>
      <c r="GL255">
        <f t="shared" si="86"/>
        <v>4</v>
      </c>
      <c r="GM255">
        <f t="shared" si="86"/>
        <v>11</v>
      </c>
      <c r="GN255">
        <f t="shared" si="86"/>
        <v>9</v>
      </c>
      <c r="GO255" s="1">
        <f>SUM(FZ255:GN255)</f>
        <v>74</v>
      </c>
      <c r="GP255" s="2">
        <f>GO255/GO258</f>
        <v>2.505926176769387E-2</v>
      </c>
      <c r="GQ255">
        <f t="shared" ref="GQ255:GV255" si="87">COUNTIF(GQ2:GQ251,0.5)</f>
        <v>3</v>
      </c>
      <c r="GR255">
        <f t="shared" si="87"/>
        <v>10</v>
      </c>
      <c r="GS255">
        <f t="shared" si="87"/>
        <v>4</v>
      </c>
      <c r="GT255">
        <f t="shared" si="87"/>
        <v>5</v>
      </c>
      <c r="GU255">
        <f t="shared" si="87"/>
        <v>3</v>
      </c>
      <c r="GV255">
        <f t="shared" si="87"/>
        <v>5</v>
      </c>
      <c r="GX255">
        <f t="shared" ref="GX255:HC255" si="88">COUNTIF(GX2:GX251,0.5)</f>
        <v>7</v>
      </c>
      <c r="GY255">
        <f t="shared" si="88"/>
        <v>4</v>
      </c>
      <c r="GZ255">
        <f t="shared" si="88"/>
        <v>7</v>
      </c>
      <c r="HA255">
        <f t="shared" si="88"/>
        <v>5</v>
      </c>
      <c r="HB255">
        <f t="shared" si="88"/>
        <v>4</v>
      </c>
      <c r="HC255">
        <f t="shared" si="88"/>
        <v>6</v>
      </c>
      <c r="HE255">
        <f t="shared" ref="HE255:HJ255" si="89">COUNTIF(HE2:HE251,0.5)</f>
        <v>3</v>
      </c>
      <c r="HF255">
        <f t="shared" si="89"/>
        <v>7</v>
      </c>
      <c r="HG255">
        <f t="shared" si="89"/>
        <v>3</v>
      </c>
      <c r="HH255">
        <f t="shared" si="89"/>
        <v>2</v>
      </c>
      <c r="HI255">
        <f t="shared" si="89"/>
        <v>5</v>
      </c>
      <c r="HJ255">
        <f t="shared" si="89"/>
        <v>9</v>
      </c>
      <c r="HK255" s="1">
        <f>SUM(GQ255:HJ255)</f>
        <v>92</v>
      </c>
      <c r="HL255" s="2">
        <f>HK255/HK258</f>
        <v>2.3133014835302994E-2</v>
      </c>
      <c r="HM255">
        <f t="shared" ref="HM255:HR255" si="90">COUNTIF(HM2:HM251,0.5)</f>
        <v>5</v>
      </c>
      <c r="HN255">
        <f t="shared" si="90"/>
        <v>19</v>
      </c>
      <c r="HO255">
        <f t="shared" si="90"/>
        <v>4</v>
      </c>
      <c r="HP255">
        <f t="shared" si="90"/>
        <v>4</v>
      </c>
      <c r="HQ255">
        <f t="shared" si="90"/>
        <v>2</v>
      </c>
      <c r="HR255">
        <f t="shared" si="90"/>
        <v>2</v>
      </c>
      <c r="HT255">
        <f t="shared" ref="HT255:HY255" si="91">COUNTIF(HT2:HT251,0.5)</f>
        <v>11</v>
      </c>
      <c r="HU255">
        <f t="shared" si="91"/>
        <v>3</v>
      </c>
      <c r="HV255">
        <f t="shared" si="91"/>
        <v>4</v>
      </c>
      <c r="HW255">
        <f t="shared" si="91"/>
        <v>12</v>
      </c>
      <c r="HX255">
        <f t="shared" si="91"/>
        <v>2</v>
      </c>
      <c r="HY255">
        <f t="shared" si="91"/>
        <v>9</v>
      </c>
      <c r="HZ255" s="1">
        <f>SUM(HM255:HY255)</f>
        <v>77</v>
      </c>
      <c r="IA255" s="2">
        <f>HZ255/HZ258</f>
        <v>2.9764205643602628E-2</v>
      </c>
      <c r="IB255" s="3">
        <f t="shared" si="12"/>
        <v>580</v>
      </c>
      <c r="IC255" s="5">
        <f>IB255/IB258</f>
        <v>2.3522731881412986E-2</v>
      </c>
      <c r="ID255" s="4">
        <f t="shared" si="13"/>
        <v>1070</v>
      </c>
      <c r="IE255" s="6">
        <f>ID255/ID258</f>
        <v>2.645633468499654E-2</v>
      </c>
      <c r="IF255" t="s">
        <v>469</v>
      </c>
    </row>
    <row r="256" spans="1:240" x14ac:dyDescent="0.2">
      <c r="A256" t="s">
        <v>366</v>
      </c>
      <c r="C256">
        <f t="shared" ref="C256:O256" si="92">COUNTIF(C2:C251,0.8)</f>
        <v>8</v>
      </c>
      <c r="D256">
        <f t="shared" si="92"/>
        <v>8</v>
      </c>
      <c r="E256">
        <f t="shared" si="92"/>
        <v>9</v>
      </c>
      <c r="F256">
        <f t="shared" si="92"/>
        <v>23</v>
      </c>
      <c r="G256">
        <f t="shared" si="92"/>
        <v>11</v>
      </c>
      <c r="H256">
        <f t="shared" si="92"/>
        <v>9</v>
      </c>
      <c r="I256">
        <f t="shared" si="92"/>
        <v>11</v>
      </c>
      <c r="J256">
        <f t="shared" si="92"/>
        <v>7</v>
      </c>
      <c r="K256">
        <f t="shared" si="92"/>
        <v>8</v>
      </c>
      <c r="L256">
        <f t="shared" si="92"/>
        <v>9</v>
      </c>
      <c r="M256">
        <f t="shared" si="92"/>
        <v>10</v>
      </c>
      <c r="N256">
        <f t="shared" si="92"/>
        <v>8</v>
      </c>
      <c r="O256">
        <f t="shared" si="92"/>
        <v>8</v>
      </c>
      <c r="P256" s="1">
        <f>SUM(C256:O256)</f>
        <v>129</v>
      </c>
      <c r="Q256" s="2">
        <f>P256/P258</f>
        <v>4.9293083683607186E-2</v>
      </c>
      <c r="R256">
        <f t="shared" ref="R256:AB256" si="93">COUNTIF(R2:R251,0.8)</f>
        <v>10</v>
      </c>
      <c r="S256">
        <f t="shared" si="93"/>
        <v>8</v>
      </c>
      <c r="T256">
        <f t="shared" si="93"/>
        <v>8</v>
      </c>
      <c r="U256">
        <f t="shared" si="93"/>
        <v>6</v>
      </c>
      <c r="V256">
        <f t="shared" si="93"/>
        <v>7</v>
      </c>
      <c r="W256">
        <f t="shared" si="93"/>
        <v>9</v>
      </c>
      <c r="X256">
        <f t="shared" si="93"/>
        <v>9</v>
      </c>
      <c r="Y256">
        <f t="shared" si="93"/>
        <v>7</v>
      </c>
      <c r="Z256">
        <f t="shared" si="93"/>
        <v>10</v>
      </c>
      <c r="AA256">
        <f t="shared" si="93"/>
        <v>7</v>
      </c>
      <c r="AB256">
        <f t="shared" si="93"/>
        <v>9</v>
      </c>
      <c r="AC256" s="1">
        <f t="shared" si="1"/>
        <v>90</v>
      </c>
      <c r="AD256" s="2">
        <f>AC256/AC258</f>
        <v>3.992901508429459E-2</v>
      </c>
      <c r="AE256">
        <f t="shared" ref="AE256:AP256" si="94">COUNTIF(AE2:AE251,0.8)</f>
        <v>8</v>
      </c>
      <c r="AF256">
        <f t="shared" si="94"/>
        <v>11</v>
      </c>
      <c r="AG256">
        <f t="shared" si="94"/>
        <v>9</v>
      </c>
      <c r="AH256">
        <f t="shared" si="94"/>
        <v>13</v>
      </c>
      <c r="AI256">
        <f t="shared" si="94"/>
        <v>8</v>
      </c>
      <c r="AJ256">
        <f t="shared" si="94"/>
        <v>10</v>
      </c>
      <c r="AK256">
        <f t="shared" si="94"/>
        <v>7</v>
      </c>
      <c r="AL256">
        <f t="shared" si="94"/>
        <v>7</v>
      </c>
      <c r="AM256">
        <f t="shared" si="94"/>
        <v>10</v>
      </c>
      <c r="AN256">
        <f t="shared" si="94"/>
        <v>8</v>
      </c>
      <c r="AO256">
        <f t="shared" si="94"/>
        <v>10</v>
      </c>
      <c r="AP256">
        <f t="shared" si="94"/>
        <v>13</v>
      </c>
      <c r="AQ256" s="1">
        <f t="shared" si="2"/>
        <v>114</v>
      </c>
      <c r="AR256" s="2">
        <f>AQ256/AQ258</f>
        <v>4.7979797979797977E-2</v>
      </c>
      <c r="AS256">
        <f t="shared" ref="AS256:BB256" si="95">COUNTIF(AS2:AS251,0.8)</f>
        <v>10</v>
      </c>
      <c r="AT256">
        <f t="shared" si="95"/>
        <v>7</v>
      </c>
      <c r="AU256">
        <f t="shared" si="95"/>
        <v>11</v>
      </c>
      <c r="AV256">
        <f t="shared" si="95"/>
        <v>7</v>
      </c>
      <c r="AW256">
        <f t="shared" si="95"/>
        <v>8</v>
      </c>
      <c r="AX256">
        <f t="shared" si="95"/>
        <v>6</v>
      </c>
      <c r="AY256">
        <f t="shared" si="95"/>
        <v>10</v>
      </c>
      <c r="AZ256">
        <f t="shared" si="95"/>
        <v>9</v>
      </c>
      <c r="BA256">
        <f t="shared" si="95"/>
        <v>9</v>
      </c>
      <c r="BB256">
        <f t="shared" si="95"/>
        <v>11</v>
      </c>
      <c r="BC256" s="1">
        <f t="shared" si="3"/>
        <v>88</v>
      </c>
      <c r="BD256" s="2">
        <f>BC256/BC258</f>
        <v>4.3222003929273084E-2</v>
      </c>
      <c r="BE256">
        <f t="shared" ref="BE256:BP256" si="96">COUNTIF(BE2:BE251,0.8)</f>
        <v>9</v>
      </c>
      <c r="BF256">
        <f t="shared" si="96"/>
        <v>10</v>
      </c>
      <c r="BG256">
        <f t="shared" si="96"/>
        <v>11</v>
      </c>
      <c r="BH256">
        <f t="shared" si="96"/>
        <v>10</v>
      </c>
      <c r="BI256">
        <f t="shared" si="96"/>
        <v>14</v>
      </c>
      <c r="BJ256">
        <f t="shared" si="96"/>
        <v>8</v>
      </c>
      <c r="BK256">
        <f t="shared" si="96"/>
        <v>11</v>
      </c>
      <c r="BL256">
        <f t="shared" si="96"/>
        <v>8</v>
      </c>
      <c r="BM256">
        <f t="shared" si="96"/>
        <v>10</v>
      </c>
      <c r="BN256">
        <f t="shared" si="96"/>
        <v>10</v>
      </c>
      <c r="BO256">
        <f t="shared" si="96"/>
        <v>8</v>
      </c>
      <c r="BP256">
        <f t="shared" si="96"/>
        <v>9</v>
      </c>
      <c r="BQ256" s="1">
        <f t="shared" si="5"/>
        <v>118</v>
      </c>
      <c r="BR256" s="2">
        <f>BQ256/BQ258</f>
        <v>4.5754168282279954E-2</v>
      </c>
      <c r="BS256">
        <f t="shared" ref="BS256:CC256" si="97">COUNTIF(BS2:BS251,0.8)</f>
        <v>6</v>
      </c>
      <c r="BT256">
        <f t="shared" si="97"/>
        <v>9</v>
      </c>
      <c r="BU256">
        <f t="shared" si="97"/>
        <v>8</v>
      </c>
      <c r="BV256">
        <f t="shared" si="97"/>
        <v>10</v>
      </c>
      <c r="BW256">
        <f t="shared" si="97"/>
        <v>8</v>
      </c>
      <c r="BX256">
        <f t="shared" si="97"/>
        <v>11</v>
      </c>
      <c r="BY256">
        <f t="shared" si="97"/>
        <v>11</v>
      </c>
      <c r="BZ256">
        <f t="shared" si="97"/>
        <v>8</v>
      </c>
      <c r="CA256">
        <f t="shared" si="97"/>
        <v>7</v>
      </c>
      <c r="CB256">
        <f t="shared" si="97"/>
        <v>10</v>
      </c>
      <c r="CC256">
        <f t="shared" si="97"/>
        <v>10</v>
      </c>
      <c r="CD256" s="1">
        <f t="shared" si="6"/>
        <v>98</v>
      </c>
      <c r="CE256" s="2">
        <f>CD256/CD258</f>
        <v>3.9934800325998367E-2</v>
      </c>
      <c r="CF256">
        <f t="shared" ref="CF256:CL256" si="98">COUNTIF(CF2:CF251,0.8)</f>
        <v>8</v>
      </c>
      <c r="CG256">
        <f t="shared" si="98"/>
        <v>9</v>
      </c>
      <c r="CH256">
        <f t="shared" si="98"/>
        <v>10</v>
      </c>
      <c r="CI256">
        <f t="shared" si="98"/>
        <v>5</v>
      </c>
      <c r="CJ256">
        <f t="shared" si="98"/>
        <v>8</v>
      </c>
      <c r="CK256">
        <f t="shared" si="98"/>
        <v>11</v>
      </c>
      <c r="CL256">
        <f t="shared" si="98"/>
        <v>21</v>
      </c>
      <c r="CM256" s="1">
        <f>SUM(CF256:CL256)</f>
        <v>72</v>
      </c>
      <c r="CN256" s="2">
        <f>CM256/CM258</f>
        <v>4.894629503738953E-2</v>
      </c>
      <c r="CO256" s="3">
        <f t="shared" si="7"/>
        <v>709</v>
      </c>
      <c r="CP256" s="5">
        <f>CO256/CO258</f>
        <v>4.4910369291188953E-2</v>
      </c>
      <c r="CU256">
        <f t="shared" ref="CU256:DA256" si="99">COUNTIF(CU2:CU251,0.8)</f>
        <v>8</v>
      </c>
      <c r="CV256">
        <f t="shared" si="99"/>
        <v>10</v>
      </c>
      <c r="CW256">
        <f t="shared" si="99"/>
        <v>11</v>
      </c>
      <c r="CX256">
        <f t="shared" si="99"/>
        <v>11</v>
      </c>
      <c r="CY256">
        <f t="shared" si="99"/>
        <v>9</v>
      </c>
      <c r="CZ256">
        <f t="shared" si="99"/>
        <v>12</v>
      </c>
      <c r="DA256">
        <f t="shared" si="99"/>
        <v>221</v>
      </c>
      <c r="DC256">
        <f>COUNTIF(DC2:DC251,0.8)</f>
        <v>11</v>
      </c>
      <c r="DD256">
        <f>COUNTIF(DD2:DD251,0.5)</f>
        <v>5</v>
      </c>
      <c r="DE256">
        <f>COUNTIF(DE2:DE251,0.5)</f>
        <v>6</v>
      </c>
      <c r="DF256">
        <f>COUNTIF(DF2:DF251,0.5)</f>
        <v>5</v>
      </c>
      <c r="DG256">
        <f>COUNTIF(DG2:DG251,0.5)</f>
        <v>6</v>
      </c>
      <c r="DH256">
        <f>COUNTIF(DH2:DH251,0.5)</f>
        <v>8</v>
      </c>
      <c r="DJ256">
        <f t="shared" ref="DJ256:DO256" si="100">COUNTIF(DJ2:DJ251,0.8)</f>
        <v>8</v>
      </c>
      <c r="DK256">
        <f t="shared" si="100"/>
        <v>7</v>
      </c>
      <c r="DL256">
        <f t="shared" si="100"/>
        <v>11</v>
      </c>
      <c r="DM256">
        <f t="shared" si="100"/>
        <v>10</v>
      </c>
      <c r="DN256">
        <f t="shared" si="100"/>
        <v>8</v>
      </c>
      <c r="DO256">
        <f t="shared" si="100"/>
        <v>5</v>
      </c>
      <c r="DP256" s="1">
        <f>SUM(CU256:DO256)</f>
        <v>372</v>
      </c>
      <c r="DQ256" s="2">
        <f>DP256/DP258</f>
        <v>8.5067459410016005E-2</v>
      </c>
      <c r="DR256">
        <f t="shared" ref="DR256:DW256" si="101">COUNTIF(DR2:DR251,0.8)</f>
        <v>10</v>
      </c>
      <c r="DS256">
        <f t="shared" si="101"/>
        <v>8</v>
      </c>
      <c r="DT256">
        <f t="shared" si="101"/>
        <v>10</v>
      </c>
      <c r="DU256">
        <f t="shared" si="101"/>
        <v>8</v>
      </c>
      <c r="DV256">
        <f t="shared" si="101"/>
        <v>8</v>
      </c>
      <c r="DW256">
        <f t="shared" si="101"/>
        <v>7</v>
      </c>
      <c r="DY256">
        <f t="shared" ref="DY256:ED256" si="102">COUNTIF(DY2:DY251,0.8)</f>
        <v>10</v>
      </c>
      <c r="DZ256">
        <f t="shared" si="102"/>
        <v>10</v>
      </c>
      <c r="EA256">
        <f t="shared" si="102"/>
        <v>9</v>
      </c>
      <c r="EB256">
        <f t="shared" si="102"/>
        <v>6</v>
      </c>
      <c r="EC256">
        <f t="shared" si="102"/>
        <v>8</v>
      </c>
      <c r="ED256">
        <f t="shared" si="102"/>
        <v>8</v>
      </c>
      <c r="EE256" s="1">
        <f>SUM(DR256:ED256)</f>
        <v>102</v>
      </c>
      <c r="EF256" s="2">
        <f>EE256/EE258</f>
        <v>3.8088125466766244E-2</v>
      </c>
      <c r="EG256">
        <f t="shared" ref="EG256:EL256" si="103">COUNTIF(EG2:EG251,0.8)</f>
        <v>8</v>
      </c>
      <c r="EH256">
        <f t="shared" si="103"/>
        <v>9</v>
      </c>
      <c r="EI256">
        <f t="shared" si="103"/>
        <v>6</v>
      </c>
      <c r="EJ256">
        <f t="shared" si="103"/>
        <v>7</v>
      </c>
      <c r="EK256">
        <f t="shared" si="103"/>
        <v>11</v>
      </c>
      <c r="EL256">
        <f t="shared" si="103"/>
        <v>11</v>
      </c>
      <c r="EN256">
        <f t="shared" ref="EN256:ES256" si="104">COUNTIF(EN2:EN251,0.8)</f>
        <v>8</v>
      </c>
      <c r="EO256">
        <f t="shared" si="104"/>
        <v>11</v>
      </c>
      <c r="EP256">
        <f t="shared" si="104"/>
        <v>11</v>
      </c>
      <c r="EQ256">
        <f t="shared" si="104"/>
        <v>7</v>
      </c>
      <c r="ER256">
        <f t="shared" si="104"/>
        <v>7</v>
      </c>
      <c r="ES256">
        <f t="shared" si="104"/>
        <v>10</v>
      </c>
      <c r="ET256" s="1">
        <f>SUM(EG256:ES256)</f>
        <v>106</v>
      </c>
      <c r="EU256" s="2">
        <f>ET256/ET258</f>
        <v>4.0258260539308775E-2</v>
      </c>
      <c r="EV256">
        <f t="shared" ref="EV256:FG256" si="105">COUNTIF(EV2:EV251,0.8)</f>
        <v>33</v>
      </c>
      <c r="EW256">
        <f t="shared" si="105"/>
        <v>12</v>
      </c>
      <c r="EX256">
        <f t="shared" si="105"/>
        <v>12</v>
      </c>
      <c r="EY256">
        <f t="shared" si="105"/>
        <v>12</v>
      </c>
      <c r="EZ256">
        <f t="shared" si="105"/>
        <v>9</v>
      </c>
      <c r="FA256">
        <f t="shared" si="105"/>
        <v>12</v>
      </c>
      <c r="FB256">
        <f t="shared" si="105"/>
        <v>25</v>
      </c>
      <c r="FC256">
        <f t="shared" si="105"/>
        <v>11</v>
      </c>
      <c r="FD256">
        <f t="shared" si="105"/>
        <v>10</v>
      </c>
      <c r="FE256">
        <f t="shared" si="105"/>
        <v>10</v>
      </c>
      <c r="FF256">
        <f t="shared" si="105"/>
        <v>31</v>
      </c>
      <c r="FG256">
        <f t="shared" si="105"/>
        <v>10</v>
      </c>
      <c r="FH256" s="1">
        <f t="shared" si="10"/>
        <v>187</v>
      </c>
      <c r="FI256" s="2">
        <f>FH256/FH258</f>
        <v>6.8750000000000006E-2</v>
      </c>
      <c r="FJ256">
        <f>COUNTIF(FJ2:FJ251,0.8)</f>
        <v>10</v>
      </c>
      <c r="FL256">
        <f>COUNTIF(FL2:FL251,0.8)</f>
        <v>14</v>
      </c>
      <c r="FM256">
        <f>COUNTIF(FM2:FM251,0.8)</f>
        <v>9</v>
      </c>
      <c r="FN256">
        <f>COUNTIF(FN2:FN251,0.8)</f>
        <v>9</v>
      </c>
      <c r="FO256">
        <f>COUNTIF(FO2:FO251,0.8)</f>
        <v>11</v>
      </c>
      <c r="FP256">
        <f>COUNTIF(FP2:FP251,0.8)</f>
        <v>11</v>
      </c>
      <c r="FR256">
        <f t="shared" ref="FR256:FW256" si="106">COUNTIF(FR2:FR251,0.8)</f>
        <v>14</v>
      </c>
      <c r="FS256">
        <f t="shared" si="106"/>
        <v>13</v>
      </c>
      <c r="FT256">
        <f t="shared" si="106"/>
        <v>11</v>
      </c>
      <c r="FU256">
        <f t="shared" si="106"/>
        <v>12</v>
      </c>
      <c r="FV256">
        <f t="shared" si="106"/>
        <v>10</v>
      </c>
      <c r="FW256">
        <f t="shared" si="106"/>
        <v>7</v>
      </c>
      <c r="FX256" s="1">
        <f>SUM(FJ256:FW256)</f>
        <v>131</v>
      </c>
      <c r="FY256" s="2">
        <f>FX256/FX258</f>
        <v>4.7880116959064328E-2</v>
      </c>
      <c r="FZ256">
        <f>COUNTIF(FZ2:FZ251,0.8)</f>
        <v>9</v>
      </c>
      <c r="GB256">
        <f t="shared" ref="GB256:GG256" si="107">COUNTIF(GB2:GB251,0.8)</f>
        <v>12</v>
      </c>
      <c r="GC256">
        <f t="shared" si="107"/>
        <v>20</v>
      </c>
      <c r="GD256">
        <f t="shared" si="107"/>
        <v>6</v>
      </c>
      <c r="GE256">
        <f t="shared" si="107"/>
        <v>11</v>
      </c>
      <c r="GF256">
        <f t="shared" si="107"/>
        <v>8</v>
      </c>
      <c r="GG256">
        <f t="shared" si="107"/>
        <v>9</v>
      </c>
      <c r="GI256">
        <f t="shared" ref="GI256:GN256" si="108">COUNTIF(GI2:GI251,0.8)</f>
        <v>7</v>
      </c>
      <c r="GJ256">
        <f t="shared" si="108"/>
        <v>7</v>
      </c>
      <c r="GK256">
        <f t="shared" si="108"/>
        <v>7</v>
      </c>
      <c r="GL256">
        <f t="shared" si="108"/>
        <v>9</v>
      </c>
      <c r="GM256">
        <f t="shared" si="108"/>
        <v>6</v>
      </c>
      <c r="GN256">
        <f t="shared" si="108"/>
        <v>9</v>
      </c>
      <c r="GO256" s="1">
        <f>SUM(FZ256:GN256)</f>
        <v>120</v>
      </c>
      <c r="GP256" s="2">
        <f>GO256/GO258</f>
        <v>4.063664070436844E-2</v>
      </c>
      <c r="GQ256">
        <f t="shared" ref="GQ256:GV256" si="109">COUNTIF(GQ2:GQ251,0.8)</f>
        <v>12</v>
      </c>
      <c r="GR256">
        <f t="shared" si="109"/>
        <v>9</v>
      </c>
      <c r="GS256">
        <f t="shared" si="109"/>
        <v>7</v>
      </c>
      <c r="GT256">
        <f t="shared" si="109"/>
        <v>12</v>
      </c>
      <c r="GU256">
        <f t="shared" si="109"/>
        <v>10</v>
      </c>
      <c r="GV256">
        <f t="shared" si="109"/>
        <v>8</v>
      </c>
      <c r="GX256">
        <f t="shared" ref="GX256:HC256" si="110">COUNTIF(GX2:GX251,0.8)</f>
        <v>16</v>
      </c>
      <c r="GY256">
        <f t="shared" si="110"/>
        <v>14</v>
      </c>
      <c r="GZ256">
        <f t="shared" si="110"/>
        <v>10</v>
      </c>
      <c r="HA256">
        <f t="shared" si="110"/>
        <v>7</v>
      </c>
      <c r="HB256">
        <f t="shared" si="110"/>
        <v>7</v>
      </c>
      <c r="HC256">
        <f t="shared" si="110"/>
        <v>8</v>
      </c>
      <c r="HE256">
        <f t="shared" ref="HE256:HJ256" si="111">COUNTIF(HE2:HE251,0.8)</f>
        <v>6</v>
      </c>
      <c r="HF256">
        <f t="shared" si="111"/>
        <v>10</v>
      </c>
      <c r="HG256">
        <f t="shared" si="111"/>
        <v>9</v>
      </c>
      <c r="HH256">
        <f t="shared" si="111"/>
        <v>7</v>
      </c>
      <c r="HI256">
        <f t="shared" si="111"/>
        <v>9</v>
      </c>
      <c r="HJ256">
        <f t="shared" si="111"/>
        <v>11</v>
      </c>
      <c r="HK256" s="1">
        <f>SUM(GQ256:HJ256)</f>
        <v>172</v>
      </c>
      <c r="HL256" s="2">
        <f>HK256/HK258</f>
        <v>4.3248679909479504E-2</v>
      </c>
      <c r="HM256">
        <f t="shared" ref="HM256:HR256" si="112">COUNTIF(HM2:HM251,0.8)</f>
        <v>10</v>
      </c>
      <c r="HN256">
        <f t="shared" si="112"/>
        <v>17</v>
      </c>
      <c r="HO256">
        <f t="shared" si="112"/>
        <v>12</v>
      </c>
      <c r="HP256">
        <f t="shared" si="112"/>
        <v>8</v>
      </c>
      <c r="HQ256">
        <f t="shared" si="112"/>
        <v>10</v>
      </c>
      <c r="HR256">
        <f t="shared" si="112"/>
        <v>13</v>
      </c>
      <c r="HT256">
        <f t="shared" ref="HT256:HY256" si="113">COUNTIF(HT2:HT251,0.8)</f>
        <v>8</v>
      </c>
      <c r="HU256">
        <f t="shared" si="113"/>
        <v>13</v>
      </c>
      <c r="HV256">
        <f t="shared" si="113"/>
        <v>11</v>
      </c>
      <c r="HW256">
        <f t="shared" si="113"/>
        <v>9</v>
      </c>
      <c r="HX256">
        <f t="shared" si="113"/>
        <v>8</v>
      </c>
      <c r="HY256">
        <f t="shared" si="113"/>
        <v>9</v>
      </c>
      <c r="HZ256" s="1">
        <f>SUM(HM256:HY256)</f>
        <v>128</v>
      </c>
      <c r="IA256" s="2">
        <f>HZ256/HZ258</f>
        <v>4.9478160030923847E-2</v>
      </c>
      <c r="IB256" s="3">
        <f t="shared" si="12"/>
        <v>1318</v>
      </c>
      <c r="IC256" s="5">
        <f>IB256/IB258</f>
        <v>5.34533803787971E-2</v>
      </c>
      <c r="ID256" s="4">
        <f t="shared" si="13"/>
        <v>2027</v>
      </c>
      <c r="IE256" s="6">
        <f>ID256/ID258</f>
        <v>5.0118682622885963E-2</v>
      </c>
      <c r="IF256" t="s">
        <v>470</v>
      </c>
    </row>
    <row r="257" spans="1:240" x14ac:dyDescent="0.2">
      <c r="A257" t="s">
        <v>367</v>
      </c>
      <c r="C257">
        <f t="shared" ref="C257:O257" si="114">COUNTIF(C2:C251,1)</f>
        <v>3</v>
      </c>
      <c r="D257">
        <f t="shared" si="114"/>
        <v>3</v>
      </c>
      <c r="E257">
        <f t="shared" si="114"/>
        <v>2</v>
      </c>
      <c r="F257">
        <f t="shared" si="114"/>
        <v>6</v>
      </c>
      <c r="G257">
        <f t="shared" si="114"/>
        <v>3</v>
      </c>
      <c r="H257">
        <f t="shared" si="114"/>
        <v>3</v>
      </c>
      <c r="I257">
        <f t="shared" si="114"/>
        <v>22</v>
      </c>
      <c r="J257">
        <f t="shared" si="114"/>
        <v>1</v>
      </c>
      <c r="K257">
        <f t="shared" si="114"/>
        <v>6</v>
      </c>
      <c r="L257">
        <f t="shared" si="114"/>
        <v>9</v>
      </c>
      <c r="M257">
        <f t="shared" si="114"/>
        <v>12</v>
      </c>
      <c r="N257">
        <f t="shared" si="114"/>
        <v>4</v>
      </c>
      <c r="O257">
        <f t="shared" si="114"/>
        <v>3</v>
      </c>
      <c r="P257" s="1">
        <f>SUM(C257:O257)</f>
        <v>77</v>
      </c>
      <c r="Q257" s="2">
        <f>P257/P258</f>
        <v>2.942300343905235E-2</v>
      </c>
      <c r="R257">
        <f t="shared" ref="R257:AB257" si="115">COUNTIF(R2:R251,1)</f>
        <v>1</v>
      </c>
      <c r="S257">
        <f t="shared" si="115"/>
        <v>3</v>
      </c>
      <c r="T257">
        <f t="shared" si="115"/>
        <v>4</v>
      </c>
      <c r="U257">
        <f t="shared" si="115"/>
        <v>2</v>
      </c>
      <c r="V257">
        <f t="shared" si="115"/>
        <v>1</v>
      </c>
      <c r="W257">
        <f t="shared" si="115"/>
        <v>5</v>
      </c>
      <c r="X257">
        <f t="shared" si="115"/>
        <v>4</v>
      </c>
      <c r="Y257">
        <f t="shared" si="115"/>
        <v>3</v>
      </c>
      <c r="Z257">
        <f t="shared" si="115"/>
        <v>4</v>
      </c>
      <c r="AA257">
        <f t="shared" si="115"/>
        <v>2</v>
      </c>
      <c r="AB257">
        <f t="shared" si="115"/>
        <v>2</v>
      </c>
      <c r="AC257" s="1">
        <f t="shared" si="1"/>
        <v>31</v>
      </c>
      <c r="AD257" s="2">
        <f>AC257/AC258</f>
        <v>1.3753327417923691E-2</v>
      </c>
      <c r="AE257">
        <f t="shared" ref="AE257:AP257" si="116">COUNTIF(AE2:AE251,1)</f>
        <v>4</v>
      </c>
      <c r="AF257">
        <f t="shared" si="116"/>
        <v>10</v>
      </c>
      <c r="AG257">
        <f t="shared" si="116"/>
        <v>2</v>
      </c>
      <c r="AH257">
        <f t="shared" si="116"/>
        <v>12</v>
      </c>
      <c r="AI257">
        <f t="shared" si="116"/>
        <v>4</v>
      </c>
      <c r="AJ257">
        <f t="shared" si="116"/>
        <v>10</v>
      </c>
      <c r="AK257">
        <f t="shared" si="116"/>
        <v>6</v>
      </c>
      <c r="AL257">
        <f t="shared" si="116"/>
        <v>8</v>
      </c>
      <c r="AM257">
        <f t="shared" si="116"/>
        <v>2</v>
      </c>
      <c r="AN257">
        <f t="shared" si="116"/>
        <v>4</v>
      </c>
      <c r="AO257">
        <f t="shared" si="116"/>
        <v>6</v>
      </c>
      <c r="AP257">
        <f t="shared" si="116"/>
        <v>7</v>
      </c>
      <c r="AQ257" s="1">
        <f t="shared" si="2"/>
        <v>75</v>
      </c>
      <c r="AR257" s="2">
        <f>AQ257/AQ258</f>
        <v>3.1565656565656568E-2</v>
      </c>
      <c r="AS257">
        <f t="shared" ref="AS257:BB257" si="117">COUNTIF(AS2:AS251,1)</f>
        <v>10</v>
      </c>
      <c r="AT257">
        <f t="shared" si="117"/>
        <v>15</v>
      </c>
      <c r="AU257">
        <f t="shared" si="117"/>
        <v>8</v>
      </c>
      <c r="AV257">
        <f t="shared" si="117"/>
        <v>4</v>
      </c>
      <c r="AW257">
        <f t="shared" si="117"/>
        <v>2</v>
      </c>
      <c r="AX257">
        <f t="shared" si="117"/>
        <v>3</v>
      </c>
      <c r="AY257">
        <f t="shared" si="117"/>
        <v>4</v>
      </c>
      <c r="AZ257">
        <f t="shared" si="117"/>
        <v>0</v>
      </c>
      <c r="BA257">
        <f t="shared" si="117"/>
        <v>6</v>
      </c>
      <c r="BB257">
        <f t="shared" si="117"/>
        <v>12</v>
      </c>
      <c r="BC257" s="1">
        <f t="shared" si="3"/>
        <v>64</v>
      </c>
      <c r="BD257" s="2">
        <f>BC257/BC258</f>
        <v>3.1434184675834968E-2</v>
      </c>
      <c r="BE257">
        <f t="shared" ref="BE257:BP257" si="118">COUNTIF(BE2:BE251,1)</f>
        <v>2</v>
      </c>
      <c r="BF257">
        <f t="shared" si="118"/>
        <v>16</v>
      </c>
      <c r="BG257">
        <f t="shared" si="118"/>
        <v>1</v>
      </c>
      <c r="BH257">
        <f t="shared" si="118"/>
        <v>3</v>
      </c>
      <c r="BI257">
        <f t="shared" si="118"/>
        <v>13</v>
      </c>
      <c r="BJ257">
        <f t="shared" si="118"/>
        <v>4</v>
      </c>
      <c r="BK257">
        <f t="shared" si="118"/>
        <v>3</v>
      </c>
      <c r="BL257">
        <f t="shared" si="118"/>
        <v>6</v>
      </c>
      <c r="BM257">
        <f t="shared" si="118"/>
        <v>5</v>
      </c>
      <c r="BN257">
        <f t="shared" si="118"/>
        <v>4</v>
      </c>
      <c r="BO257">
        <f t="shared" si="118"/>
        <v>1</v>
      </c>
      <c r="BP257">
        <f t="shared" si="118"/>
        <v>2</v>
      </c>
      <c r="BQ257" s="1">
        <f t="shared" si="5"/>
        <v>60</v>
      </c>
      <c r="BR257" s="2">
        <f>BQ257/BQ258</f>
        <v>2.3264831329972858E-2</v>
      </c>
      <c r="BS257">
        <f t="shared" ref="BS257:CC257" si="119">COUNTIF(BS2:BS251,1)</f>
        <v>4</v>
      </c>
      <c r="BT257">
        <f t="shared" si="119"/>
        <v>12</v>
      </c>
      <c r="BU257">
        <f t="shared" si="119"/>
        <v>8</v>
      </c>
      <c r="BV257">
        <f t="shared" si="119"/>
        <v>1</v>
      </c>
      <c r="BW257">
        <f t="shared" si="119"/>
        <v>1</v>
      </c>
      <c r="BX257">
        <f t="shared" si="119"/>
        <v>2</v>
      </c>
      <c r="BY257">
        <f t="shared" si="119"/>
        <v>4</v>
      </c>
      <c r="BZ257">
        <f t="shared" si="119"/>
        <v>5</v>
      </c>
      <c r="CA257">
        <f t="shared" si="119"/>
        <v>1</v>
      </c>
      <c r="CB257">
        <f t="shared" si="119"/>
        <v>17</v>
      </c>
      <c r="CC257">
        <f t="shared" si="119"/>
        <v>9</v>
      </c>
      <c r="CD257" s="1">
        <f t="shared" si="6"/>
        <v>64</v>
      </c>
      <c r="CE257" s="2">
        <f>CD257/CD258</f>
        <v>2.6079869600651995E-2</v>
      </c>
      <c r="CF257">
        <f t="shared" ref="CF257:CL257" si="120">COUNTIF(CF2:CF251,1)</f>
        <v>5</v>
      </c>
      <c r="CG257">
        <f t="shared" si="120"/>
        <v>0</v>
      </c>
      <c r="CH257">
        <f t="shared" si="120"/>
        <v>10</v>
      </c>
      <c r="CI257">
        <f t="shared" si="120"/>
        <v>6</v>
      </c>
      <c r="CJ257">
        <f t="shared" si="120"/>
        <v>10</v>
      </c>
      <c r="CK257">
        <f t="shared" si="120"/>
        <v>12</v>
      </c>
      <c r="CL257">
        <f t="shared" si="120"/>
        <v>17</v>
      </c>
      <c r="CM257" s="1">
        <f>SUM(CF257:CL257)</f>
        <v>60</v>
      </c>
      <c r="CN257" s="2">
        <f>CM257/CM258</f>
        <v>4.0788579197824609E-2</v>
      </c>
      <c r="CO257" s="3">
        <f t="shared" si="7"/>
        <v>431</v>
      </c>
      <c r="CP257" s="5">
        <f>CO257/CO258</f>
        <v>2.7300943814530944E-2</v>
      </c>
      <c r="CU257">
        <f t="shared" ref="CU257:DA257" si="121">COUNTIF(CU2:CU251,1)</f>
        <v>8</v>
      </c>
      <c r="CV257">
        <f t="shared" si="121"/>
        <v>2</v>
      </c>
      <c r="CW257">
        <f t="shared" si="121"/>
        <v>15</v>
      </c>
      <c r="CX257">
        <f t="shared" si="121"/>
        <v>11</v>
      </c>
      <c r="CY257">
        <f t="shared" si="121"/>
        <v>8</v>
      </c>
      <c r="CZ257">
        <f t="shared" si="121"/>
        <v>9</v>
      </c>
      <c r="DA257">
        <f t="shared" si="121"/>
        <v>9</v>
      </c>
      <c r="DC257">
        <f t="shared" ref="DC257:DH257" si="122">COUNTIF(DC2:DC251,1)</f>
        <v>5</v>
      </c>
      <c r="DD257">
        <f t="shared" si="122"/>
        <v>8</v>
      </c>
      <c r="DE257">
        <f t="shared" si="122"/>
        <v>9</v>
      </c>
      <c r="DF257">
        <f t="shared" si="122"/>
        <v>2</v>
      </c>
      <c r="DG257">
        <f t="shared" si="122"/>
        <v>2</v>
      </c>
      <c r="DH257">
        <f t="shared" si="122"/>
        <v>6</v>
      </c>
      <c r="DJ257">
        <f t="shared" ref="DJ257:DO257" si="123">COUNTIF(DJ2:DJ251,1)</f>
        <v>5</v>
      </c>
      <c r="DK257">
        <f t="shared" si="123"/>
        <v>4</v>
      </c>
      <c r="DL257">
        <f t="shared" si="123"/>
        <v>6</v>
      </c>
      <c r="DM257">
        <f t="shared" si="123"/>
        <v>2</v>
      </c>
      <c r="DN257">
        <f t="shared" si="123"/>
        <v>12</v>
      </c>
      <c r="DO257">
        <f t="shared" si="123"/>
        <v>3</v>
      </c>
      <c r="DP257" s="1">
        <f>SUM(CU257:DO257)</f>
        <v>126</v>
      </c>
      <c r="DQ257" s="2">
        <f>DP257/DP258</f>
        <v>2.8813171735650584E-2</v>
      </c>
      <c r="DR257">
        <f t="shared" ref="DR257:DW257" si="124">COUNTIF(DR2:DR251,1)</f>
        <v>17</v>
      </c>
      <c r="DS257">
        <f t="shared" si="124"/>
        <v>3</v>
      </c>
      <c r="DT257">
        <f t="shared" si="124"/>
        <v>10</v>
      </c>
      <c r="DU257">
        <f t="shared" si="124"/>
        <v>1</v>
      </c>
      <c r="DV257">
        <f t="shared" si="124"/>
        <v>5</v>
      </c>
      <c r="DW257">
        <f t="shared" si="124"/>
        <v>2</v>
      </c>
      <c r="DY257">
        <f t="shared" ref="DY257:ED257" si="125">COUNTIF(DY2:DY251,1)</f>
        <v>6</v>
      </c>
      <c r="DZ257">
        <f t="shared" si="125"/>
        <v>14</v>
      </c>
      <c r="EA257">
        <f t="shared" si="125"/>
        <v>4</v>
      </c>
      <c r="EB257">
        <f t="shared" si="125"/>
        <v>1</v>
      </c>
      <c r="EC257">
        <f t="shared" si="125"/>
        <v>1</v>
      </c>
      <c r="ED257">
        <f t="shared" si="125"/>
        <v>0</v>
      </c>
      <c r="EE257" s="1">
        <f>SUM(DR257:ED257)</f>
        <v>64</v>
      </c>
      <c r="EF257" s="2">
        <f>EE257/EE258</f>
        <v>2.3898431665421958E-2</v>
      </c>
      <c r="EG257">
        <f t="shared" ref="EG257:EL257" si="126">COUNTIF(EG2:EG251,1)</f>
        <v>2</v>
      </c>
      <c r="EH257">
        <f t="shared" si="126"/>
        <v>0</v>
      </c>
      <c r="EI257">
        <f t="shared" si="126"/>
        <v>11</v>
      </c>
      <c r="EJ257">
        <f t="shared" si="126"/>
        <v>0</v>
      </c>
      <c r="EK257">
        <f t="shared" si="126"/>
        <v>4</v>
      </c>
      <c r="EL257">
        <f t="shared" si="126"/>
        <v>15</v>
      </c>
      <c r="EN257">
        <f t="shared" ref="EN257:ES257" si="127">COUNTIF(EN2:EN251,1)</f>
        <v>11</v>
      </c>
      <c r="EO257">
        <f t="shared" si="127"/>
        <v>10</v>
      </c>
      <c r="EP257">
        <f t="shared" si="127"/>
        <v>10</v>
      </c>
      <c r="EQ257">
        <f t="shared" si="127"/>
        <v>11</v>
      </c>
      <c r="ER257">
        <f t="shared" si="127"/>
        <v>1</v>
      </c>
      <c r="ES257">
        <f t="shared" si="127"/>
        <v>9</v>
      </c>
      <c r="ET257" s="1">
        <f>SUM(EG257:ES257)</f>
        <v>84</v>
      </c>
      <c r="EU257" s="2">
        <f>ET257/ET258</f>
        <v>3.190277250284846E-2</v>
      </c>
      <c r="EV257">
        <f t="shared" ref="EV257:FG257" si="128">COUNTIF(EV2:EV251,1)</f>
        <v>5</v>
      </c>
      <c r="EW257">
        <f t="shared" si="128"/>
        <v>6</v>
      </c>
      <c r="EX257">
        <f t="shared" si="128"/>
        <v>13</v>
      </c>
      <c r="EY257">
        <f t="shared" si="128"/>
        <v>12</v>
      </c>
      <c r="EZ257">
        <f t="shared" si="128"/>
        <v>5</v>
      </c>
      <c r="FA257">
        <f t="shared" si="128"/>
        <v>13</v>
      </c>
      <c r="FB257">
        <f t="shared" si="128"/>
        <v>13</v>
      </c>
      <c r="FC257">
        <f t="shared" si="128"/>
        <v>13</v>
      </c>
      <c r="FD257">
        <f t="shared" si="128"/>
        <v>11</v>
      </c>
      <c r="FE257">
        <f t="shared" si="128"/>
        <v>14</v>
      </c>
      <c r="FF257">
        <f t="shared" si="128"/>
        <v>18</v>
      </c>
      <c r="FG257">
        <f t="shared" si="128"/>
        <v>6</v>
      </c>
      <c r="FH257" s="1">
        <f t="shared" si="10"/>
        <v>129</v>
      </c>
      <c r="FI257" s="2">
        <f>FH257/FH258</f>
        <v>4.7426470588235292E-2</v>
      </c>
      <c r="FJ257">
        <f>COUNTIF(FJ2:FJ251,1)</f>
        <v>11</v>
      </c>
      <c r="FL257">
        <f>COUNTIF(FL2:FL251,1)</f>
        <v>10</v>
      </c>
      <c r="FM257">
        <f>COUNTIF(FM2:FM251,1)</f>
        <v>2</v>
      </c>
      <c r="FN257">
        <f>COUNTIF(FN2:FN251,1)</f>
        <v>8</v>
      </c>
      <c r="FO257">
        <f>COUNTIF(FO2:FO251,1)</f>
        <v>8</v>
      </c>
      <c r="FP257">
        <f>COUNTIF(FP2:FP251,1)</f>
        <v>3</v>
      </c>
      <c r="FR257">
        <f t="shared" ref="FR257:FW257" si="129">COUNTIF(FR2:FR251,1)</f>
        <v>17</v>
      </c>
      <c r="FS257">
        <f t="shared" si="129"/>
        <v>10</v>
      </c>
      <c r="FT257">
        <f t="shared" si="129"/>
        <v>22</v>
      </c>
      <c r="FU257">
        <f t="shared" si="129"/>
        <v>10</v>
      </c>
      <c r="FV257">
        <f t="shared" si="129"/>
        <v>10</v>
      </c>
      <c r="FW257">
        <f t="shared" si="129"/>
        <v>1</v>
      </c>
      <c r="FX257" s="1">
        <f>SUM(FJ257:FW257)</f>
        <v>112</v>
      </c>
      <c r="FY257" s="2">
        <f>FX257/FX258</f>
        <v>4.0935672514619881E-2</v>
      </c>
      <c r="FZ257">
        <f>COUNTIF(FZ2:FZ251,1)</f>
        <v>5</v>
      </c>
      <c r="GB257">
        <f t="shared" ref="GB257:GG257" si="130">COUNTIF(GB2:GB251,1)</f>
        <v>5</v>
      </c>
      <c r="GC257">
        <f t="shared" si="130"/>
        <v>10</v>
      </c>
      <c r="GD257">
        <f t="shared" si="130"/>
        <v>4</v>
      </c>
      <c r="GE257">
        <f t="shared" si="130"/>
        <v>5</v>
      </c>
      <c r="GF257">
        <f t="shared" si="130"/>
        <v>2</v>
      </c>
      <c r="GG257">
        <f t="shared" si="130"/>
        <v>9</v>
      </c>
      <c r="GI257">
        <f t="shared" ref="GI257:GN257" si="131">COUNTIF(GI2:GI251,1)</f>
        <v>4</v>
      </c>
      <c r="GJ257">
        <f t="shared" si="131"/>
        <v>5</v>
      </c>
      <c r="GK257">
        <f t="shared" si="131"/>
        <v>2</v>
      </c>
      <c r="GL257">
        <f t="shared" si="131"/>
        <v>1</v>
      </c>
      <c r="GM257">
        <f t="shared" si="131"/>
        <v>9</v>
      </c>
      <c r="GN257">
        <f t="shared" si="131"/>
        <v>5</v>
      </c>
      <c r="GO257" s="1">
        <f>SUM(FZ257:GN257)</f>
        <v>66</v>
      </c>
      <c r="GP257" s="2">
        <f>GO257/GO258</f>
        <v>2.2350152387402643E-2</v>
      </c>
      <c r="GQ257">
        <f t="shared" ref="GQ257:GV257" si="132">COUNTIF(GQ2:GQ251,1)</f>
        <v>11</v>
      </c>
      <c r="GR257">
        <f t="shared" si="132"/>
        <v>3</v>
      </c>
      <c r="GS257">
        <f t="shared" si="132"/>
        <v>5</v>
      </c>
      <c r="GT257">
        <f t="shared" si="132"/>
        <v>13</v>
      </c>
      <c r="GU257">
        <f t="shared" si="132"/>
        <v>8</v>
      </c>
      <c r="GV257">
        <f t="shared" si="132"/>
        <v>2</v>
      </c>
      <c r="GX257">
        <f t="shared" ref="GX257:HC257" si="133">COUNTIF(GX2:GX251,1)</f>
        <v>11</v>
      </c>
      <c r="GY257">
        <f t="shared" si="133"/>
        <v>8</v>
      </c>
      <c r="GZ257">
        <f t="shared" si="133"/>
        <v>10</v>
      </c>
      <c r="HA257">
        <f t="shared" si="133"/>
        <v>0</v>
      </c>
      <c r="HB257">
        <f t="shared" si="133"/>
        <v>1</v>
      </c>
      <c r="HC257">
        <f t="shared" si="133"/>
        <v>5</v>
      </c>
      <c r="HE257">
        <f t="shared" ref="HE257:HJ257" si="134">COUNTIF(HE2:HE251,1)</f>
        <v>4</v>
      </c>
      <c r="HF257">
        <f t="shared" si="134"/>
        <v>7</v>
      </c>
      <c r="HG257">
        <f t="shared" si="134"/>
        <v>4</v>
      </c>
      <c r="HH257">
        <f t="shared" si="134"/>
        <v>1</v>
      </c>
      <c r="HI257">
        <f t="shared" si="134"/>
        <v>8</v>
      </c>
      <c r="HJ257">
        <f t="shared" si="134"/>
        <v>13</v>
      </c>
      <c r="HK257" s="1">
        <f>SUM(GQ257:HJ257)</f>
        <v>114</v>
      </c>
      <c r="HL257" s="2">
        <f>HK257/HK258</f>
        <v>2.8664822730701534E-2</v>
      </c>
      <c r="HM257">
        <f t="shared" ref="HM257:HR257" si="135">COUNTIF(HM2:HM251,1)</f>
        <v>3</v>
      </c>
      <c r="HN257">
        <f t="shared" si="135"/>
        <v>14</v>
      </c>
      <c r="HO257">
        <f t="shared" si="135"/>
        <v>9</v>
      </c>
      <c r="HP257">
        <f t="shared" si="135"/>
        <v>5</v>
      </c>
      <c r="HQ257">
        <f t="shared" si="135"/>
        <v>10</v>
      </c>
      <c r="HR257">
        <f t="shared" si="135"/>
        <v>8</v>
      </c>
      <c r="HT257">
        <f t="shared" ref="HT257:HY257" si="136">COUNTIF(HT2:HT251,1)</f>
        <v>8</v>
      </c>
      <c r="HU257">
        <f t="shared" si="136"/>
        <v>5</v>
      </c>
      <c r="HV257">
        <f t="shared" si="136"/>
        <v>2</v>
      </c>
      <c r="HW257">
        <f t="shared" si="136"/>
        <v>3</v>
      </c>
      <c r="HX257">
        <f t="shared" si="136"/>
        <v>2</v>
      </c>
      <c r="HY257">
        <f t="shared" si="136"/>
        <v>4</v>
      </c>
      <c r="HZ257" s="1">
        <f>SUM(HM257:HY257)</f>
        <v>73</v>
      </c>
      <c r="IA257" s="2">
        <f>HZ257/HZ258</f>
        <v>2.8218013142636257E-2</v>
      </c>
      <c r="IB257" s="3">
        <f t="shared" si="12"/>
        <v>768</v>
      </c>
      <c r="IC257" s="5">
        <f>IB257/IB258</f>
        <v>3.1147341525733056E-2</v>
      </c>
      <c r="ID257" s="4">
        <f t="shared" si="13"/>
        <v>1199</v>
      </c>
      <c r="IE257" s="6">
        <f>ID257/ID258</f>
        <v>2.9645930175056869E-2</v>
      </c>
      <c r="IF257" t="s">
        <v>471</v>
      </c>
    </row>
    <row r="258" spans="1:240" x14ac:dyDescent="0.2">
      <c r="A258" t="s">
        <v>368</v>
      </c>
      <c r="C258">
        <f t="shared" ref="C258:P258" si="137">SUM(C252:C257)</f>
        <v>209</v>
      </c>
      <c r="D258">
        <f t="shared" si="137"/>
        <v>210</v>
      </c>
      <c r="E258">
        <f t="shared" si="137"/>
        <v>197</v>
      </c>
      <c r="F258">
        <f t="shared" si="137"/>
        <v>229</v>
      </c>
      <c r="G258">
        <f t="shared" si="137"/>
        <v>198</v>
      </c>
      <c r="H258">
        <f t="shared" si="137"/>
        <v>193</v>
      </c>
      <c r="I258">
        <f t="shared" si="137"/>
        <v>215</v>
      </c>
      <c r="J258">
        <f t="shared" si="137"/>
        <v>106</v>
      </c>
      <c r="K258">
        <f t="shared" si="137"/>
        <v>215</v>
      </c>
      <c r="L258">
        <f t="shared" si="137"/>
        <v>202</v>
      </c>
      <c r="M258">
        <f t="shared" si="137"/>
        <v>203</v>
      </c>
      <c r="N258">
        <f t="shared" si="137"/>
        <v>221</v>
      </c>
      <c r="O258">
        <f t="shared" si="137"/>
        <v>219</v>
      </c>
      <c r="P258" s="1">
        <f t="shared" si="137"/>
        <v>2617</v>
      </c>
      <c r="R258">
        <f t="shared" ref="R258:AC258" si="138">SUM(R252:R257)</f>
        <v>180</v>
      </c>
      <c r="S258">
        <f t="shared" si="138"/>
        <v>216</v>
      </c>
      <c r="T258">
        <f t="shared" si="138"/>
        <v>182</v>
      </c>
      <c r="U258">
        <f t="shared" si="138"/>
        <v>179</v>
      </c>
      <c r="V258">
        <f t="shared" si="138"/>
        <v>205</v>
      </c>
      <c r="W258">
        <f t="shared" si="138"/>
        <v>217</v>
      </c>
      <c r="X258">
        <f t="shared" si="138"/>
        <v>215</v>
      </c>
      <c r="Y258">
        <f t="shared" si="138"/>
        <v>221</v>
      </c>
      <c r="Z258">
        <f t="shared" si="138"/>
        <v>216</v>
      </c>
      <c r="AA258">
        <f t="shared" si="138"/>
        <v>221</v>
      </c>
      <c r="AB258">
        <f t="shared" si="138"/>
        <v>202</v>
      </c>
      <c r="AC258" s="1">
        <f t="shared" si="138"/>
        <v>2254</v>
      </c>
      <c r="AE258">
        <f t="shared" ref="AE258:AQ258" si="139">SUM(AE252:AE257)</f>
        <v>219</v>
      </c>
      <c r="AF258">
        <f t="shared" si="139"/>
        <v>208</v>
      </c>
      <c r="AG258">
        <f t="shared" si="139"/>
        <v>219</v>
      </c>
      <c r="AH258">
        <f t="shared" si="139"/>
        <v>166</v>
      </c>
      <c r="AI258">
        <f t="shared" si="139"/>
        <v>210</v>
      </c>
      <c r="AJ258">
        <f t="shared" si="139"/>
        <v>176</v>
      </c>
      <c r="AK258">
        <f t="shared" si="139"/>
        <v>189</v>
      </c>
      <c r="AL258">
        <f t="shared" si="139"/>
        <v>190</v>
      </c>
      <c r="AM258">
        <f t="shared" si="139"/>
        <v>211</v>
      </c>
      <c r="AN258">
        <f t="shared" si="139"/>
        <v>197</v>
      </c>
      <c r="AO258">
        <f t="shared" si="139"/>
        <v>215</v>
      </c>
      <c r="AP258">
        <f t="shared" si="139"/>
        <v>176</v>
      </c>
      <c r="AQ258" s="1">
        <f t="shared" si="139"/>
        <v>2376</v>
      </c>
      <c r="AS258">
        <f t="shared" ref="AS258:BB258" si="140">SUM(AS252:AS257)</f>
        <v>210</v>
      </c>
      <c r="AT258">
        <f t="shared" si="140"/>
        <v>221</v>
      </c>
      <c r="AU258">
        <f t="shared" si="140"/>
        <v>222</v>
      </c>
      <c r="AV258">
        <f t="shared" si="140"/>
        <v>197</v>
      </c>
      <c r="AW258">
        <f t="shared" si="140"/>
        <v>193</v>
      </c>
      <c r="AX258">
        <f t="shared" si="140"/>
        <v>169</v>
      </c>
      <c r="AY258">
        <f t="shared" si="140"/>
        <v>199</v>
      </c>
      <c r="AZ258">
        <f t="shared" si="140"/>
        <v>189</v>
      </c>
      <c r="BA258">
        <f t="shared" si="140"/>
        <v>218</v>
      </c>
      <c r="BB258">
        <f t="shared" si="140"/>
        <v>218</v>
      </c>
      <c r="BC258" s="1">
        <f t="shared" si="3"/>
        <v>2036</v>
      </c>
      <c r="BD258"/>
      <c r="BE258">
        <f t="shared" ref="BE258:BP258" si="141">SUM(BE252:BE257)</f>
        <v>224</v>
      </c>
      <c r="BF258">
        <f t="shared" si="141"/>
        <v>226</v>
      </c>
      <c r="BG258">
        <f t="shared" si="141"/>
        <v>201</v>
      </c>
      <c r="BH258">
        <f t="shared" si="141"/>
        <v>185</v>
      </c>
      <c r="BI258">
        <f t="shared" si="141"/>
        <v>224</v>
      </c>
      <c r="BJ258">
        <f t="shared" si="141"/>
        <v>217</v>
      </c>
      <c r="BK258">
        <f t="shared" si="141"/>
        <v>227</v>
      </c>
      <c r="BL258">
        <f t="shared" si="141"/>
        <v>221</v>
      </c>
      <c r="BM258">
        <f t="shared" si="141"/>
        <v>205</v>
      </c>
      <c r="BN258">
        <f t="shared" si="141"/>
        <v>203</v>
      </c>
      <c r="BO258">
        <f t="shared" si="141"/>
        <v>225</v>
      </c>
      <c r="BP258">
        <f t="shared" si="141"/>
        <v>221</v>
      </c>
      <c r="BQ258" s="1">
        <f t="shared" si="5"/>
        <v>2579</v>
      </c>
      <c r="BR258"/>
      <c r="BS258">
        <f t="shared" ref="BS258:CC258" si="142">SUM(BS252:BS257)</f>
        <v>230</v>
      </c>
      <c r="BT258">
        <f t="shared" si="142"/>
        <v>229</v>
      </c>
      <c r="BU258">
        <f t="shared" si="142"/>
        <v>222</v>
      </c>
      <c r="BV258">
        <f t="shared" si="142"/>
        <v>221</v>
      </c>
      <c r="BW258">
        <f t="shared" si="142"/>
        <v>208</v>
      </c>
      <c r="BX258">
        <f t="shared" si="142"/>
        <v>221</v>
      </c>
      <c r="BY258">
        <f t="shared" si="142"/>
        <v>222</v>
      </c>
      <c r="BZ258">
        <f t="shared" si="142"/>
        <v>226</v>
      </c>
      <c r="CA258">
        <f t="shared" si="142"/>
        <v>223</v>
      </c>
      <c r="CB258">
        <f t="shared" si="142"/>
        <v>228</v>
      </c>
      <c r="CC258">
        <f t="shared" si="142"/>
        <v>224</v>
      </c>
      <c r="CD258" s="1">
        <f t="shared" si="6"/>
        <v>2454</v>
      </c>
      <c r="CE258"/>
      <c r="CF258">
        <f t="shared" ref="CF258:CL258" si="143">SUM(CF252:CF257)</f>
        <v>225</v>
      </c>
      <c r="CG258">
        <f t="shared" si="143"/>
        <v>176</v>
      </c>
      <c r="CH258">
        <f t="shared" si="143"/>
        <v>223</v>
      </c>
      <c r="CI258">
        <f t="shared" si="143"/>
        <v>214</v>
      </c>
      <c r="CJ258">
        <f t="shared" si="143"/>
        <v>205</v>
      </c>
      <c r="CK258">
        <f t="shared" si="143"/>
        <v>215</v>
      </c>
      <c r="CL258">
        <f t="shared" si="143"/>
        <v>213</v>
      </c>
      <c r="CM258" s="1">
        <f t="shared" si="22"/>
        <v>1471</v>
      </c>
      <c r="CN258"/>
      <c r="CO258" s="3">
        <f t="shared" si="7"/>
        <v>15787</v>
      </c>
      <c r="CP258"/>
      <c r="CQ258"/>
      <c r="CR258"/>
      <c r="CU258">
        <f t="shared" ref="CU258:DA258" si="144">SUM(CU252:CU257)</f>
        <v>226</v>
      </c>
      <c r="CV258">
        <f t="shared" si="144"/>
        <v>245</v>
      </c>
      <c r="CW258">
        <f t="shared" si="144"/>
        <v>243</v>
      </c>
      <c r="CX258">
        <f t="shared" si="144"/>
        <v>240</v>
      </c>
      <c r="CY258">
        <f t="shared" si="144"/>
        <v>243</v>
      </c>
      <c r="CZ258">
        <f t="shared" si="144"/>
        <v>234</v>
      </c>
      <c r="DA258">
        <f t="shared" si="144"/>
        <v>244</v>
      </c>
      <c r="DC258">
        <f t="shared" ref="DC258:DH258" si="145">SUM(DC252:DC257)</f>
        <v>235</v>
      </c>
      <c r="DD258">
        <f t="shared" si="145"/>
        <v>210</v>
      </c>
      <c r="DE258">
        <f t="shared" si="145"/>
        <v>229</v>
      </c>
      <c r="DF258">
        <f t="shared" si="145"/>
        <v>241</v>
      </c>
      <c r="DG258">
        <f t="shared" si="145"/>
        <v>136</v>
      </c>
      <c r="DH258">
        <f t="shared" si="145"/>
        <v>230</v>
      </c>
      <c r="DJ258">
        <f t="shared" ref="DJ258:DO258" si="146">SUM(DJ252:DJ257)</f>
        <v>225</v>
      </c>
      <c r="DK258">
        <f t="shared" si="146"/>
        <v>239</v>
      </c>
      <c r="DL258">
        <f t="shared" si="146"/>
        <v>242</v>
      </c>
      <c r="DM258">
        <f t="shared" si="146"/>
        <v>243</v>
      </c>
      <c r="DN258">
        <f t="shared" si="146"/>
        <v>239</v>
      </c>
      <c r="DO258">
        <f t="shared" si="146"/>
        <v>229</v>
      </c>
      <c r="DP258" s="1">
        <f t="shared" si="26"/>
        <v>4373</v>
      </c>
      <c r="DR258">
        <f t="shared" ref="DR258:DW258" si="147">SUM(DR252:DR257)</f>
        <v>235</v>
      </c>
      <c r="DS258">
        <f t="shared" si="147"/>
        <v>238</v>
      </c>
      <c r="DT258">
        <f t="shared" si="147"/>
        <v>234</v>
      </c>
      <c r="DU258">
        <f t="shared" si="147"/>
        <v>235</v>
      </c>
      <c r="DV258">
        <f t="shared" si="147"/>
        <v>231</v>
      </c>
      <c r="DW258">
        <f t="shared" si="147"/>
        <v>219</v>
      </c>
      <c r="DY258">
        <f t="shared" ref="DY258:ED258" si="148">SUM(DY252:DY257)</f>
        <v>229</v>
      </c>
      <c r="DZ258">
        <f t="shared" si="148"/>
        <v>225</v>
      </c>
      <c r="EA258">
        <f t="shared" si="148"/>
        <v>228</v>
      </c>
      <c r="EB258">
        <f t="shared" si="148"/>
        <v>188</v>
      </c>
      <c r="EC258">
        <f t="shared" si="148"/>
        <v>187</v>
      </c>
      <c r="ED258">
        <f t="shared" si="148"/>
        <v>229</v>
      </c>
      <c r="EE258" s="1">
        <f t="shared" si="29"/>
        <v>2678</v>
      </c>
      <c r="EG258">
        <f t="shared" ref="EG258:EL258" si="149">SUM(EG252:EG257)</f>
        <v>241</v>
      </c>
      <c r="EH258">
        <f t="shared" si="149"/>
        <v>224</v>
      </c>
      <c r="EI258">
        <f t="shared" si="149"/>
        <v>205</v>
      </c>
      <c r="EJ258">
        <f t="shared" si="149"/>
        <v>230</v>
      </c>
      <c r="EK258">
        <f t="shared" si="149"/>
        <v>223</v>
      </c>
      <c r="EL258">
        <f t="shared" si="149"/>
        <v>207</v>
      </c>
      <c r="EN258">
        <f t="shared" ref="EN258:ES258" si="150">SUM(EN252:EN257)</f>
        <v>204</v>
      </c>
      <c r="EO258">
        <f t="shared" si="150"/>
        <v>220</v>
      </c>
      <c r="EP258">
        <f t="shared" si="150"/>
        <v>230</v>
      </c>
      <c r="EQ258">
        <f t="shared" si="150"/>
        <v>228</v>
      </c>
      <c r="ER258">
        <f t="shared" si="150"/>
        <v>210</v>
      </c>
      <c r="ES258">
        <f t="shared" si="150"/>
        <v>211</v>
      </c>
      <c r="ET258" s="1">
        <f t="shared" si="32"/>
        <v>2633</v>
      </c>
      <c r="EV258">
        <f t="shared" ref="EV258:FG258" si="151">SUM(EV252:EV257)</f>
        <v>234</v>
      </c>
      <c r="EW258">
        <f t="shared" si="151"/>
        <v>226</v>
      </c>
      <c r="EX258">
        <f t="shared" si="151"/>
        <v>235</v>
      </c>
      <c r="EY258">
        <f t="shared" si="151"/>
        <v>218</v>
      </c>
      <c r="EZ258">
        <f t="shared" si="151"/>
        <v>225</v>
      </c>
      <c r="FA258">
        <f t="shared" si="151"/>
        <v>213</v>
      </c>
      <c r="FB258">
        <f t="shared" si="151"/>
        <v>216</v>
      </c>
      <c r="FC258">
        <f t="shared" si="151"/>
        <v>232</v>
      </c>
      <c r="FD258">
        <f t="shared" si="151"/>
        <v>229</v>
      </c>
      <c r="FE258">
        <f t="shared" si="151"/>
        <v>232</v>
      </c>
      <c r="FF258">
        <f t="shared" si="151"/>
        <v>234</v>
      </c>
      <c r="FG258">
        <f t="shared" si="151"/>
        <v>226</v>
      </c>
      <c r="FH258" s="1">
        <f t="shared" si="10"/>
        <v>2720</v>
      </c>
      <c r="FJ258">
        <f>SUM(FJ252:FJ257)</f>
        <v>230</v>
      </c>
      <c r="FL258">
        <f>SUM(FL252:FL257)</f>
        <v>228</v>
      </c>
      <c r="FM258">
        <f>SUM(FM252:FM257)</f>
        <v>226</v>
      </c>
      <c r="FN258">
        <f>SUM(FN252:FN257)</f>
        <v>230</v>
      </c>
      <c r="FO258">
        <f>SUM(FO252:FO257)</f>
        <v>230</v>
      </c>
      <c r="FP258">
        <f>SUM(FP252:FP257)</f>
        <v>231</v>
      </c>
      <c r="FR258">
        <f t="shared" ref="FR258:FW258" si="152">SUM(FR252:FR257)</f>
        <v>231</v>
      </c>
      <c r="FS258">
        <f t="shared" si="152"/>
        <v>222</v>
      </c>
      <c r="FT258">
        <f t="shared" si="152"/>
        <v>232</v>
      </c>
      <c r="FU258">
        <f t="shared" si="152"/>
        <v>227</v>
      </c>
      <c r="FV258">
        <f t="shared" si="152"/>
        <v>222</v>
      </c>
      <c r="FW258">
        <f t="shared" si="152"/>
        <v>227</v>
      </c>
      <c r="FX258" s="1">
        <f t="shared" si="35"/>
        <v>2736</v>
      </c>
      <c r="FZ258">
        <f>SUM(FZ252:FZ257)</f>
        <v>229</v>
      </c>
      <c r="GB258">
        <f t="shared" ref="GB258:GG258" si="153">SUM(GB252:GB257)</f>
        <v>230</v>
      </c>
      <c r="GC258">
        <f t="shared" si="153"/>
        <v>237</v>
      </c>
      <c r="GD258">
        <f t="shared" si="153"/>
        <v>230</v>
      </c>
      <c r="GE258">
        <f t="shared" si="153"/>
        <v>211</v>
      </c>
      <c r="GF258">
        <f t="shared" si="153"/>
        <v>230</v>
      </c>
      <c r="GG258">
        <f t="shared" si="153"/>
        <v>228</v>
      </c>
      <c r="GI258">
        <f t="shared" ref="GI258:GN258" si="154">SUM(GI252:GI257)</f>
        <v>230</v>
      </c>
      <c r="GJ258">
        <f t="shared" si="154"/>
        <v>227</v>
      </c>
      <c r="GK258">
        <f t="shared" si="154"/>
        <v>229</v>
      </c>
      <c r="GL258">
        <f t="shared" si="154"/>
        <v>230</v>
      </c>
      <c r="GM258">
        <f t="shared" si="154"/>
        <v>215</v>
      </c>
      <c r="GN258">
        <f t="shared" si="154"/>
        <v>227</v>
      </c>
      <c r="GO258" s="1">
        <f t="shared" si="38"/>
        <v>2953</v>
      </c>
      <c r="GQ258">
        <f t="shared" ref="GQ258:GV258" si="155">SUM(GQ252:GQ257)</f>
        <v>228</v>
      </c>
      <c r="GR258">
        <f t="shared" si="155"/>
        <v>206</v>
      </c>
      <c r="GS258">
        <f t="shared" si="155"/>
        <v>204</v>
      </c>
      <c r="GT258">
        <f t="shared" si="155"/>
        <v>231</v>
      </c>
      <c r="GU258">
        <f t="shared" si="155"/>
        <v>230</v>
      </c>
      <c r="GV258">
        <f t="shared" si="155"/>
        <v>229</v>
      </c>
      <c r="GX258">
        <f t="shared" ref="GX258:HC258" si="156">SUM(GX252:GX257)</f>
        <v>214</v>
      </c>
      <c r="GY258">
        <f t="shared" si="156"/>
        <v>221</v>
      </c>
      <c r="GZ258">
        <f t="shared" si="156"/>
        <v>225</v>
      </c>
      <c r="HA258">
        <f t="shared" si="156"/>
        <v>223</v>
      </c>
      <c r="HB258">
        <f t="shared" si="156"/>
        <v>216</v>
      </c>
      <c r="HC258">
        <f t="shared" si="156"/>
        <v>230</v>
      </c>
      <c r="HE258">
        <f t="shared" ref="HE258:HJ258" si="157">SUM(HE252:HE257)</f>
        <v>198</v>
      </c>
      <c r="HF258">
        <f t="shared" si="157"/>
        <v>229</v>
      </c>
      <c r="HG258">
        <f t="shared" si="157"/>
        <v>232</v>
      </c>
      <c r="HH258">
        <f t="shared" si="157"/>
        <v>230</v>
      </c>
      <c r="HI258">
        <f t="shared" si="157"/>
        <v>222</v>
      </c>
      <c r="HJ258">
        <f t="shared" si="157"/>
        <v>209</v>
      </c>
      <c r="HK258" s="1">
        <f t="shared" si="42"/>
        <v>3977</v>
      </c>
      <c r="HM258">
        <f t="shared" ref="HM258:HR258" si="158">SUM(HM252:HM257)</f>
        <v>231</v>
      </c>
      <c r="HN258">
        <f t="shared" si="158"/>
        <v>185</v>
      </c>
      <c r="HO258">
        <f t="shared" si="158"/>
        <v>212</v>
      </c>
      <c r="HP258">
        <f t="shared" si="158"/>
        <v>229</v>
      </c>
      <c r="HQ258">
        <f t="shared" si="158"/>
        <v>228</v>
      </c>
      <c r="HR258">
        <f t="shared" si="158"/>
        <v>225</v>
      </c>
      <c r="HT258">
        <f t="shared" ref="HT258:HY258" si="159">SUM(HT252:HT257)</f>
        <v>216</v>
      </c>
      <c r="HU258">
        <f t="shared" si="159"/>
        <v>208</v>
      </c>
      <c r="HV258">
        <f t="shared" si="159"/>
        <v>219</v>
      </c>
      <c r="HW258">
        <f t="shared" si="159"/>
        <v>206</v>
      </c>
      <c r="HX258">
        <f t="shared" si="159"/>
        <v>208</v>
      </c>
      <c r="HY258">
        <f t="shared" si="159"/>
        <v>220</v>
      </c>
      <c r="HZ258" s="1">
        <f t="shared" si="45"/>
        <v>2587</v>
      </c>
      <c r="IB258" s="3">
        <f t="shared" si="12"/>
        <v>24657</v>
      </c>
      <c r="ID258" s="4">
        <f t="shared" si="13"/>
        <v>40444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BF6F8-0E7A-8741-8F47-512BBDCA4775}">
  <dimension ref="A1:P369"/>
  <sheetViews>
    <sheetView workbookViewId="0">
      <selection activeCell="J1" sqref="J1:P1048576"/>
    </sheetView>
  </sheetViews>
  <sheetFormatPr baseColWidth="10" defaultRowHeight="16" x14ac:dyDescent="0.2"/>
  <cols>
    <col min="1" max="1" width="16.6640625" customWidth="1"/>
    <col min="11" max="12" width="11" bestFit="1" customWidth="1"/>
    <col min="13" max="13" width="11.6640625" bestFit="1" customWidth="1"/>
    <col min="14" max="16" width="11" bestFit="1" customWidth="1"/>
  </cols>
  <sheetData>
    <row r="1" spans="1:16" x14ac:dyDescent="0.2">
      <c r="A1" t="s">
        <v>0</v>
      </c>
      <c r="B1" t="s">
        <v>362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  <c r="H1" t="s">
        <v>368</v>
      </c>
    </row>
    <row r="2" spans="1:16" ht="68" x14ac:dyDescent="0.2">
      <c r="A2" t="s">
        <v>0</v>
      </c>
      <c r="B2" s="7" t="s">
        <v>466</v>
      </c>
      <c r="C2" s="7" t="s">
        <v>467</v>
      </c>
      <c r="D2" s="7" t="s">
        <v>468</v>
      </c>
      <c r="E2" s="7" t="s">
        <v>469</v>
      </c>
      <c r="F2" s="7" t="s">
        <v>470</v>
      </c>
      <c r="G2" s="7" t="s">
        <v>471</v>
      </c>
      <c r="H2" t="s">
        <v>472</v>
      </c>
      <c r="I2" s="7" t="s">
        <v>473</v>
      </c>
      <c r="J2" s="7" t="s">
        <v>486</v>
      </c>
      <c r="K2" s="7" t="s">
        <v>466</v>
      </c>
      <c r="L2" s="7" t="s">
        <v>467</v>
      </c>
      <c r="M2" s="7" t="s">
        <v>468</v>
      </c>
      <c r="N2" s="7" t="s">
        <v>469</v>
      </c>
      <c r="O2" s="7" t="s">
        <v>470</v>
      </c>
      <c r="P2" s="7" t="s">
        <v>471</v>
      </c>
    </row>
    <row r="3" spans="1:16" x14ac:dyDescent="0.2">
      <c r="A3" t="s">
        <v>369</v>
      </c>
      <c r="B3">
        <v>9</v>
      </c>
      <c r="C3">
        <v>20</v>
      </c>
      <c r="D3">
        <v>158</v>
      </c>
      <c r="E3">
        <v>11</v>
      </c>
      <c r="F3">
        <v>8</v>
      </c>
      <c r="G3">
        <v>3</v>
      </c>
      <c r="H3">
        <v>209</v>
      </c>
      <c r="I3" t="s">
        <v>474</v>
      </c>
      <c r="J3" t="s">
        <v>489</v>
      </c>
    </row>
    <row r="4" spans="1:16" x14ac:dyDescent="0.2">
      <c r="A4" t="s">
        <v>370</v>
      </c>
      <c r="B4">
        <v>4</v>
      </c>
      <c r="C4">
        <v>2</v>
      </c>
      <c r="D4">
        <v>189</v>
      </c>
      <c r="E4">
        <v>4</v>
      </c>
      <c r="F4">
        <v>8</v>
      </c>
      <c r="G4">
        <v>3</v>
      </c>
      <c r="H4">
        <v>210</v>
      </c>
      <c r="I4" t="s">
        <v>474</v>
      </c>
      <c r="J4" t="s">
        <v>487</v>
      </c>
      <c r="K4" s="8">
        <f>AVERAGE(B3:B15)</f>
        <v>5</v>
      </c>
      <c r="L4" s="8">
        <f t="shared" ref="L4:P4" si="0">AVERAGE(C3:C15)</f>
        <v>5.2307692307692308</v>
      </c>
      <c r="M4" s="8">
        <f t="shared" si="0"/>
        <v>168.23076923076923</v>
      </c>
      <c r="N4" s="8">
        <f t="shared" si="0"/>
        <v>7</v>
      </c>
      <c r="O4" s="8">
        <f t="shared" si="0"/>
        <v>9.9230769230769234</v>
      </c>
      <c r="P4" s="8">
        <f t="shared" si="0"/>
        <v>5.9230769230769234</v>
      </c>
    </row>
    <row r="5" spans="1:16" x14ac:dyDescent="0.2">
      <c r="A5" t="s">
        <v>371</v>
      </c>
      <c r="B5">
        <v>3</v>
      </c>
      <c r="C5">
        <v>2</v>
      </c>
      <c r="D5">
        <v>176</v>
      </c>
      <c r="E5">
        <v>5</v>
      </c>
      <c r="F5">
        <v>9</v>
      </c>
      <c r="G5">
        <v>2</v>
      </c>
      <c r="H5">
        <v>197</v>
      </c>
      <c r="I5" t="s">
        <v>474</v>
      </c>
      <c r="J5" t="s">
        <v>488</v>
      </c>
      <c r="K5" s="8">
        <f>STDEV(B3:B15)</f>
        <v>2</v>
      </c>
      <c r="L5" s="8">
        <f t="shared" ref="L5:P5" si="1">STDEV(C3:C15)</f>
        <v>5.2305806904180692</v>
      </c>
      <c r="M5" s="8">
        <f t="shared" si="1"/>
        <v>26.618144958385823</v>
      </c>
      <c r="N5" s="8">
        <f t="shared" si="1"/>
        <v>4.1633319989322652</v>
      </c>
      <c r="O5" s="8">
        <f t="shared" si="1"/>
        <v>4.1122082158198667</v>
      </c>
      <c r="P5" s="8">
        <f t="shared" si="1"/>
        <v>5.7076197382904788</v>
      </c>
    </row>
    <row r="6" spans="1:16" x14ac:dyDescent="0.2">
      <c r="A6" t="s">
        <v>372</v>
      </c>
      <c r="B6">
        <v>8</v>
      </c>
      <c r="C6">
        <v>5</v>
      </c>
      <c r="D6">
        <v>170</v>
      </c>
      <c r="E6">
        <v>17</v>
      </c>
      <c r="F6">
        <v>23</v>
      </c>
      <c r="G6">
        <v>6</v>
      </c>
      <c r="H6">
        <v>229</v>
      </c>
      <c r="I6" t="s">
        <v>474</v>
      </c>
      <c r="J6" t="s">
        <v>508</v>
      </c>
    </row>
    <row r="7" spans="1:16" x14ac:dyDescent="0.2">
      <c r="A7" t="s">
        <v>373</v>
      </c>
      <c r="B7">
        <v>3</v>
      </c>
      <c r="C7">
        <v>3</v>
      </c>
      <c r="D7">
        <v>169</v>
      </c>
      <c r="E7">
        <v>9</v>
      </c>
      <c r="F7">
        <v>11</v>
      </c>
      <c r="G7">
        <v>3</v>
      </c>
      <c r="H7">
        <v>198</v>
      </c>
      <c r="I7" t="s">
        <v>474</v>
      </c>
    </row>
    <row r="8" spans="1:16" x14ac:dyDescent="0.2">
      <c r="A8" t="s">
        <v>374</v>
      </c>
      <c r="B8">
        <v>4</v>
      </c>
      <c r="C8">
        <v>3</v>
      </c>
      <c r="D8">
        <v>167</v>
      </c>
      <c r="E8">
        <v>7</v>
      </c>
      <c r="F8">
        <v>9</v>
      </c>
      <c r="G8">
        <v>3</v>
      </c>
      <c r="H8">
        <v>193</v>
      </c>
      <c r="I8" t="s">
        <v>474</v>
      </c>
    </row>
    <row r="9" spans="1:16" x14ac:dyDescent="0.2">
      <c r="A9" t="s">
        <v>375</v>
      </c>
      <c r="B9">
        <v>7</v>
      </c>
      <c r="C9">
        <v>11</v>
      </c>
      <c r="D9">
        <v>161</v>
      </c>
      <c r="E9">
        <v>3</v>
      </c>
      <c r="F9">
        <v>11</v>
      </c>
      <c r="G9">
        <v>22</v>
      </c>
      <c r="H9">
        <v>215</v>
      </c>
      <c r="I9" t="s">
        <v>474</v>
      </c>
    </row>
    <row r="10" spans="1:16" x14ac:dyDescent="0.2">
      <c r="A10" t="s">
        <v>376</v>
      </c>
      <c r="B10">
        <v>5</v>
      </c>
      <c r="C10">
        <v>1</v>
      </c>
      <c r="D10">
        <v>91</v>
      </c>
      <c r="E10">
        <v>1</v>
      </c>
      <c r="F10">
        <v>7</v>
      </c>
      <c r="G10">
        <v>1</v>
      </c>
      <c r="H10">
        <v>106</v>
      </c>
      <c r="I10" t="s">
        <v>474</v>
      </c>
    </row>
    <row r="11" spans="1:16" x14ac:dyDescent="0.2">
      <c r="A11" t="s">
        <v>377</v>
      </c>
      <c r="B11">
        <v>3</v>
      </c>
      <c r="C11">
        <v>7</v>
      </c>
      <c r="D11">
        <v>184</v>
      </c>
      <c r="E11">
        <v>7</v>
      </c>
      <c r="F11">
        <v>8</v>
      </c>
      <c r="G11">
        <v>6</v>
      </c>
      <c r="H11">
        <v>215</v>
      </c>
      <c r="I11" t="s">
        <v>474</v>
      </c>
    </row>
    <row r="12" spans="1:16" x14ac:dyDescent="0.2">
      <c r="A12" t="s">
        <v>378</v>
      </c>
      <c r="B12">
        <v>5</v>
      </c>
      <c r="C12">
        <v>4</v>
      </c>
      <c r="D12">
        <v>171</v>
      </c>
      <c r="E12">
        <v>4</v>
      </c>
      <c r="F12">
        <v>9</v>
      </c>
      <c r="G12">
        <v>9</v>
      </c>
      <c r="H12">
        <v>202</v>
      </c>
      <c r="I12" t="s">
        <v>474</v>
      </c>
    </row>
    <row r="13" spans="1:16" x14ac:dyDescent="0.2">
      <c r="A13" t="s">
        <v>379</v>
      </c>
      <c r="B13">
        <v>6</v>
      </c>
      <c r="C13">
        <v>6</v>
      </c>
      <c r="D13">
        <v>159</v>
      </c>
      <c r="E13">
        <v>10</v>
      </c>
      <c r="F13">
        <v>10</v>
      </c>
      <c r="G13">
        <v>12</v>
      </c>
      <c r="H13">
        <v>203</v>
      </c>
      <c r="I13" t="s">
        <v>474</v>
      </c>
    </row>
    <row r="14" spans="1:16" x14ac:dyDescent="0.2">
      <c r="A14" t="s">
        <v>380</v>
      </c>
      <c r="B14">
        <v>5</v>
      </c>
      <c r="C14">
        <v>3</v>
      </c>
      <c r="D14">
        <v>196</v>
      </c>
      <c r="E14">
        <v>5</v>
      </c>
      <c r="F14">
        <v>8</v>
      </c>
      <c r="G14">
        <v>4</v>
      </c>
      <c r="H14">
        <v>221</v>
      </c>
      <c r="I14" t="s">
        <v>474</v>
      </c>
    </row>
    <row r="15" spans="1:16" x14ac:dyDescent="0.2">
      <c r="A15" t="s">
        <v>381</v>
      </c>
      <c r="B15">
        <v>3</v>
      </c>
      <c r="C15">
        <v>1</v>
      </c>
      <c r="D15">
        <v>196</v>
      </c>
      <c r="E15">
        <v>8</v>
      </c>
      <c r="F15">
        <v>8</v>
      </c>
      <c r="G15">
        <v>3</v>
      </c>
      <c r="H15">
        <v>219</v>
      </c>
      <c r="I15" t="s">
        <v>474</v>
      </c>
    </row>
    <row r="16" spans="1:16" x14ac:dyDescent="0.2">
      <c r="A16" s="1" t="s">
        <v>368</v>
      </c>
      <c r="B16" s="1">
        <f>SUM(B3:B15)</f>
        <v>65</v>
      </c>
      <c r="C16" s="1">
        <f t="shared" ref="C16:H16" si="2">SUM(C3:C15)</f>
        <v>68</v>
      </c>
      <c r="D16" s="1">
        <f t="shared" si="2"/>
        <v>2187</v>
      </c>
      <c r="E16" s="1">
        <f t="shared" si="2"/>
        <v>91</v>
      </c>
      <c r="F16" s="1">
        <f t="shared" si="2"/>
        <v>129</v>
      </c>
      <c r="G16" s="1">
        <f t="shared" si="2"/>
        <v>77</v>
      </c>
      <c r="H16" s="1">
        <f t="shared" si="2"/>
        <v>2617</v>
      </c>
      <c r="I16" t="s">
        <v>474</v>
      </c>
    </row>
    <row r="17" spans="1:16" x14ac:dyDescent="0.2">
      <c r="A17" s="1"/>
      <c r="B17" s="9">
        <f>B16/H16</f>
        <v>2.4837600305693541E-2</v>
      </c>
      <c r="C17" s="9">
        <f>C16/H16</f>
        <v>2.5983951089033244E-2</v>
      </c>
      <c r="D17" s="9">
        <f>D16/H16</f>
        <v>0.83568972105464268</v>
      </c>
      <c r="E17" s="9">
        <f>E16/H16</f>
        <v>3.4772640427970958E-2</v>
      </c>
      <c r="F17" s="9">
        <f>F16/H16</f>
        <v>4.9293083683607186E-2</v>
      </c>
      <c r="G17" s="9">
        <f>G16/H16</f>
        <v>2.942300343905235E-2</v>
      </c>
      <c r="H17" s="1"/>
    </row>
    <row r="18" spans="1:16" x14ac:dyDescent="0.2">
      <c r="A18" t="s">
        <v>382</v>
      </c>
      <c r="B18">
        <v>5</v>
      </c>
      <c r="C18">
        <v>2</v>
      </c>
      <c r="D18">
        <v>159</v>
      </c>
      <c r="E18">
        <v>3</v>
      </c>
      <c r="F18">
        <v>10</v>
      </c>
      <c r="G18">
        <v>1</v>
      </c>
      <c r="H18">
        <v>180</v>
      </c>
      <c r="I18" t="s">
        <v>475</v>
      </c>
      <c r="J18" t="s">
        <v>490</v>
      </c>
    </row>
    <row r="19" spans="1:16" x14ac:dyDescent="0.2">
      <c r="A19" t="s">
        <v>383</v>
      </c>
      <c r="B19">
        <v>5</v>
      </c>
      <c r="C19">
        <v>9</v>
      </c>
      <c r="D19">
        <v>182</v>
      </c>
      <c r="E19">
        <v>9</v>
      </c>
      <c r="F19">
        <v>8</v>
      </c>
      <c r="G19">
        <v>3</v>
      </c>
      <c r="H19">
        <v>216</v>
      </c>
      <c r="I19" t="s">
        <v>475</v>
      </c>
      <c r="J19" t="s">
        <v>487</v>
      </c>
      <c r="K19" s="8">
        <f t="shared" ref="K19:P19" si="3">AVERAGE(B18:B28)</f>
        <v>4.5454545454545459</v>
      </c>
      <c r="L19" s="8">
        <f t="shared" si="3"/>
        <v>4</v>
      </c>
      <c r="M19" s="8">
        <f t="shared" si="3"/>
        <v>178.54545454545453</v>
      </c>
      <c r="N19" s="8">
        <f t="shared" si="3"/>
        <v>6.8181818181818183</v>
      </c>
      <c r="O19" s="8">
        <f t="shared" si="3"/>
        <v>8.1818181818181817</v>
      </c>
      <c r="P19" s="8">
        <f t="shared" si="3"/>
        <v>2.8181818181818183</v>
      </c>
    </row>
    <row r="20" spans="1:16" x14ac:dyDescent="0.2">
      <c r="A20" t="s">
        <v>384</v>
      </c>
      <c r="B20">
        <v>2</v>
      </c>
      <c r="C20">
        <v>4</v>
      </c>
      <c r="D20">
        <v>156</v>
      </c>
      <c r="E20">
        <v>8</v>
      </c>
      <c r="F20">
        <v>8</v>
      </c>
      <c r="G20">
        <v>4</v>
      </c>
      <c r="H20">
        <v>182</v>
      </c>
      <c r="I20" t="s">
        <v>475</v>
      </c>
      <c r="J20" t="s">
        <v>488</v>
      </c>
      <c r="K20" s="8">
        <f t="shared" ref="K20:P20" si="4">STDEV(B18:B28)</f>
        <v>1.7529196424044291</v>
      </c>
      <c r="L20" s="8">
        <f t="shared" si="4"/>
        <v>2.0976176963403033</v>
      </c>
      <c r="M20" s="8">
        <f t="shared" si="4"/>
        <v>15.002424046557516</v>
      </c>
      <c r="N20" s="8">
        <f t="shared" si="4"/>
        <v>2.0889318714683736</v>
      </c>
      <c r="O20" s="8">
        <f t="shared" si="4"/>
        <v>1.3280197150781921</v>
      </c>
      <c r="P20" s="8">
        <f t="shared" si="4"/>
        <v>1.3280197150781927</v>
      </c>
    </row>
    <row r="21" spans="1:16" x14ac:dyDescent="0.2">
      <c r="A21" t="s">
        <v>385</v>
      </c>
      <c r="B21">
        <v>3</v>
      </c>
      <c r="C21">
        <v>4</v>
      </c>
      <c r="D21">
        <v>156</v>
      </c>
      <c r="E21">
        <v>8</v>
      </c>
      <c r="F21">
        <v>6</v>
      </c>
      <c r="G21">
        <v>2</v>
      </c>
      <c r="H21">
        <v>179</v>
      </c>
      <c r="I21" t="s">
        <v>475</v>
      </c>
      <c r="J21" t="s">
        <v>509</v>
      </c>
    </row>
    <row r="22" spans="1:16" x14ac:dyDescent="0.2">
      <c r="A22" t="s">
        <v>386</v>
      </c>
      <c r="B22">
        <v>7</v>
      </c>
      <c r="C22">
        <v>3</v>
      </c>
      <c r="D22">
        <v>180</v>
      </c>
      <c r="E22">
        <v>7</v>
      </c>
      <c r="F22">
        <v>7</v>
      </c>
      <c r="G22">
        <v>1</v>
      </c>
      <c r="H22">
        <v>205</v>
      </c>
      <c r="I22" t="s">
        <v>475</v>
      </c>
    </row>
    <row r="23" spans="1:16" x14ac:dyDescent="0.2">
      <c r="A23" t="s">
        <v>387</v>
      </c>
      <c r="B23">
        <v>2</v>
      </c>
      <c r="C23">
        <v>6</v>
      </c>
      <c r="D23">
        <v>188</v>
      </c>
      <c r="E23">
        <v>7</v>
      </c>
      <c r="F23">
        <v>9</v>
      </c>
      <c r="G23">
        <v>5</v>
      </c>
      <c r="H23">
        <v>217</v>
      </c>
      <c r="I23" t="s">
        <v>475</v>
      </c>
    </row>
    <row r="24" spans="1:16" x14ac:dyDescent="0.2">
      <c r="A24" t="s">
        <v>388</v>
      </c>
      <c r="B24">
        <v>4</v>
      </c>
      <c r="C24">
        <v>2</v>
      </c>
      <c r="D24">
        <v>189</v>
      </c>
      <c r="E24">
        <v>7</v>
      </c>
      <c r="F24">
        <v>9</v>
      </c>
      <c r="G24">
        <v>4</v>
      </c>
      <c r="H24">
        <v>215</v>
      </c>
      <c r="I24" t="s">
        <v>475</v>
      </c>
    </row>
    <row r="25" spans="1:16" x14ac:dyDescent="0.2">
      <c r="A25" t="s">
        <v>389</v>
      </c>
      <c r="B25">
        <v>7</v>
      </c>
      <c r="C25">
        <v>4</v>
      </c>
      <c r="D25">
        <v>196</v>
      </c>
      <c r="E25">
        <v>4</v>
      </c>
      <c r="F25">
        <v>7</v>
      </c>
      <c r="G25">
        <v>3</v>
      </c>
      <c r="H25">
        <v>221</v>
      </c>
      <c r="I25" t="s">
        <v>475</v>
      </c>
    </row>
    <row r="26" spans="1:16" x14ac:dyDescent="0.2">
      <c r="A26" t="s">
        <v>390</v>
      </c>
      <c r="B26">
        <v>4</v>
      </c>
      <c r="C26">
        <v>3</v>
      </c>
      <c r="D26">
        <v>188</v>
      </c>
      <c r="E26">
        <v>7</v>
      </c>
      <c r="F26">
        <v>10</v>
      </c>
      <c r="G26">
        <v>4</v>
      </c>
      <c r="H26">
        <v>216</v>
      </c>
      <c r="I26" t="s">
        <v>475</v>
      </c>
    </row>
    <row r="27" spans="1:16" x14ac:dyDescent="0.2">
      <c r="A27" t="s">
        <v>391</v>
      </c>
      <c r="B27">
        <v>6</v>
      </c>
      <c r="C27">
        <v>2</v>
      </c>
      <c r="D27">
        <v>194</v>
      </c>
      <c r="E27">
        <v>10</v>
      </c>
      <c r="F27">
        <v>7</v>
      </c>
      <c r="G27">
        <v>2</v>
      </c>
      <c r="H27">
        <v>221</v>
      </c>
      <c r="I27" t="s">
        <v>475</v>
      </c>
    </row>
    <row r="28" spans="1:16" x14ac:dyDescent="0.2">
      <c r="A28" t="s">
        <v>392</v>
      </c>
      <c r="B28">
        <v>5</v>
      </c>
      <c r="C28">
        <v>5</v>
      </c>
      <c r="D28">
        <v>176</v>
      </c>
      <c r="E28">
        <v>5</v>
      </c>
      <c r="F28">
        <v>9</v>
      </c>
      <c r="G28">
        <v>2</v>
      </c>
      <c r="H28">
        <v>202</v>
      </c>
      <c r="I28" t="s">
        <v>475</v>
      </c>
    </row>
    <row r="29" spans="1:16" x14ac:dyDescent="0.2">
      <c r="A29" s="1" t="s">
        <v>368</v>
      </c>
      <c r="B29" s="1">
        <f t="shared" ref="B29:H29" si="5">SUM(B18:B28)</f>
        <v>50</v>
      </c>
      <c r="C29" s="1">
        <f t="shared" si="5"/>
        <v>44</v>
      </c>
      <c r="D29" s="1">
        <f t="shared" si="5"/>
        <v>1964</v>
      </c>
      <c r="E29" s="1">
        <f t="shared" si="5"/>
        <v>75</v>
      </c>
      <c r="F29" s="1">
        <f t="shared" si="5"/>
        <v>90</v>
      </c>
      <c r="G29" s="1">
        <f t="shared" si="5"/>
        <v>31</v>
      </c>
      <c r="H29" s="1">
        <f t="shared" si="5"/>
        <v>2254</v>
      </c>
      <c r="I29" t="s">
        <v>475</v>
      </c>
    </row>
    <row r="30" spans="1:16" x14ac:dyDescent="0.2">
      <c r="A30" s="1"/>
      <c r="B30" s="9">
        <f>B29/H29</f>
        <v>2.2182786157941437E-2</v>
      </c>
      <c r="C30" s="9">
        <f>C29/H29</f>
        <v>1.9520851818988466E-2</v>
      </c>
      <c r="D30" s="9">
        <f>D29/H29</f>
        <v>0.87133984028393963</v>
      </c>
      <c r="E30" s="9">
        <f>E29/H29</f>
        <v>3.3274179236912158E-2</v>
      </c>
      <c r="F30" s="9">
        <f>F29/H29</f>
        <v>3.992901508429459E-2</v>
      </c>
      <c r="G30" s="9">
        <f>G29/H29</f>
        <v>1.3753327417923691E-2</v>
      </c>
      <c r="H30" s="1"/>
    </row>
    <row r="31" spans="1:16" x14ac:dyDescent="0.2">
      <c r="A31" t="s">
        <v>393</v>
      </c>
      <c r="B31">
        <v>6</v>
      </c>
      <c r="C31">
        <v>1</v>
      </c>
      <c r="D31">
        <v>194</v>
      </c>
      <c r="E31">
        <v>6</v>
      </c>
      <c r="F31">
        <v>8</v>
      </c>
      <c r="G31">
        <v>4</v>
      </c>
      <c r="H31">
        <v>219</v>
      </c>
      <c r="I31" t="s">
        <v>476</v>
      </c>
      <c r="J31" t="s">
        <v>491</v>
      </c>
    </row>
    <row r="32" spans="1:16" x14ac:dyDescent="0.2">
      <c r="A32" t="s">
        <v>394</v>
      </c>
      <c r="B32">
        <v>8</v>
      </c>
      <c r="C32">
        <v>9</v>
      </c>
      <c r="D32">
        <v>166</v>
      </c>
      <c r="E32">
        <v>4</v>
      </c>
      <c r="F32">
        <v>11</v>
      </c>
      <c r="G32">
        <v>10</v>
      </c>
      <c r="H32">
        <v>208</v>
      </c>
      <c r="I32" t="s">
        <v>476</v>
      </c>
      <c r="J32" t="s">
        <v>487</v>
      </c>
      <c r="K32" s="8">
        <f t="shared" ref="K32:P32" si="6">AVERAGE(B31:B42)</f>
        <v>4.833333333333333</v>
      </c>
      <c r="L32" s="8">
        <f t="shared" si="6"/>
        <v>4.166666666666667</v>
      </c>
      <c r="M32" s="8">
        <f t="shared" si="6"/>
        <v>167.25</v>
      </c>
      <c r="N32" s="8">
        <f t="shared" si="6"/>
        <v>6</v>
      </c>
      <c r="O32" s="8">
        <f t="shared" si="6"/>
        <v>9.5</v>
      </c>
      <c r="P32" s="8">
        <f t="shared" si="6"/>
        <v>6.25</v>
      </c>
    </row>
    <row r="33" spans="1:16" x14ac:dyDescent="0.2">
      <c r="A33" t="s">
        <v>395</v>
      </c>
      <c r="B33">
        <v>3</v>
      </c>
      <c r="C33">
        <v>3</v>
      </c>
      <c r="D33">
        <v>196</v>
      </c>
      <c r="E33">
        <v>6</v>
      </c>
      <c r="F33">
        <v>9</v>
      </c>
      <c r="G33">
        <v>2</v>
      </c>
      <c r="H33">
        <v>219</v>
      </c>
      <c r="I33" t="s">
        <v>476</v>
      </c>
      <c r="J33" t="s">
        <v>488</v>
      </c>
      <c r="K33" s="8">
        <f t="shared" ref="K33:P33" si="7">STDEV(B31:B42)</f>
        <v>1.7494587907710379</v>
      </c>
      <c r="L33" s="8">
        <f t="shared" si="7"/>
        <v>2.2896340848319499</v>
      </c>
      <c r="M33" s="8">
        <f t="shared" si="7"/>
        <v>23.061676198639791</v>
      </c>
      <c r="N33" s="8">
        <f t="shared" si="7"/>
        <v>1.9069251784911847</v>
      </c>
      <c r="O33" s="8">
        <f t="shared" si="7"/>
        <v>2.0670576365276494</v>
      </c>
      <c r="P33" s="8">
        <f t="shared" si="7"/>
        <v>3.2508740083524952</v>
      </c>
    </row>
    <row r="34" spans="1:16" x14ac:dyDescent="0.2">
      <c r="A34" t="s">
        <v>396</v>
      </c>
      <c r="B34">
        <v>6</v>
      </c>
      <c r="C34">
        <v>3</v>
      </c>
      <c r="D34">
        <v>126</v>
      </c>
      <c r="E34">
        <v>6</v>
      </c>
      <c r="F34">
        <v>13</v>
      </c>
      <c r="G34">
        <v>12</v>
      </c>
      <c r="H34">
        <v>166</v>
      </c>
      <c r="I34" t="s">
        <v>476</v>
      </c>
      <c r="J34" t="s">
        <v>510</v>
      </c>
    </row>
    <row r="35" spans="1:16" x14ac:dyDescent="0.2">
      <c r="A35" t="s">
        <v>397</v>
      </c>
      <c r="B35">
        <v>5</v>
      </c>
      <c r="C35">
        <v>6</v>
      </c>
      <c r="D35">
        <v>178</v>
      </c>
      <c r="E35">
        <v>9</v>
      </c>
      <c r="F35">
        <v>8</v>
      </c>
      <c r="G35">
        <v>4</v>
      </c>
      <c r="H35">
        <v>210</v>
      </c>
      <c r="I35" t="s">
        <v>476</v>
      </c>
    </row>
    <row r="36" spans="1:16" x14ac:dyDescent="0.2">
      <c r="A36" t="s">
        <v>398</v>
      </c>
      <c r="B36">
        <v>6</v>
      </c>
      <c r="C36">
        <v>4</v>
      </c>
      <c r="D36">
        <v>141</v>
      </c>
      <c r="E36">
        <v>5</v>
      </c>
      <c r="F36">
        <v>10</v>
      </c>
      <c r="G36">
        <v>10</v>
      </c>
      <c r="H36">
        <v>176</v>
      </c>
      <c r="I36" t="s">
        <v>476</v>
      </c>
    </row>
    <row r="37" spans="1:16" x14ac:dyDescent="0.2">
      <c r="A37" t="s">
        <v>399</v>
      </c>
      <c r="B37">
        <v>3</v>
      </c>
      <c r="C37">
        <v>7</v>
      </c>
      <c r="D37">
        <v>161</v>
      </c>
      <c r="E37">
        <v>5</v>
      </c>
      <c r="F37">
        <v>7</v>
      </c>
      <c r="G37">
        <v>6</v>
      </c>
      <c r="H37">
        <v>189</v>
      </c>
      <c r="I37" t="s">
        <v>476</v>
      </c>
    </row>
    <row r="38" spans="1:16" x14ac:dyDescent="0.2">
      <c r="A38" t="s">
        <v>400</v>
      </c>
      <c r="B38">
        <v>7</v>
      </c>
      <c r="C38">
        <v>4</v>
      </c>
      <c r="D38">
        <v>156</v>
      </c>
      <c r="E38">
        <v>8</v>
      </c>
      <c r="F38">
        <v>7</v>
      </c>
      <c r="G38">
        <v>8</v>
      </c>
      <c r="H38">
        <v>190</v>
      </c>
      <c r="I38" t="s">
        <v>476</v>
      </c>
    </row>
    <row r="39" spans="1:16" x14ac:dyDescent="0.2">
      <c r="A39" t="s">
        <v>401</v>
      </c>
      <c r="B39">
        <v>3</v>
      </c>
      <c r="C39">
        <v>4</v>
      </c>
      <c r="D39">
        <v>186</v>
      </c>
      <c r="E39">
        <v>6</v>
      </c>
      <c r="F39">
        <v>10</v>
      </c>
      <c r="G39">
        <v>2</v>
      </c>
      <c r="H39">
        <v>211</v>
      </c>
      <c r="I39" t="s">
        <v>476</v>
      </c>
    </row>
    <row r="40" spans="1:16" x14ac:dyDescent="0.2">
      <c r="A40" t="s">
        <v>402</v>
      </c>
      <c r="B40">
        <v>4</v>
      </c>
      <c r="C40">
        <v>2</v>
      </c>
      <c r="D40">
        <v>177</v>
      </c>
      <c r="E40">
        <v>2</v>
      </c>
      <c r="F40">
        <v>8</v>
      </c>
      <c r="G40">
        <v>4</v>
      </c>
      <c r="H40">
        <v>197</v>
      </c>
      <c r="I40" t="s">
        <v>476</v>
      </c>
    </row>
    <row r="41" spans="1:16" x14ac:dyDescent="0.2">
      <c r="A41" t="s">
        <v>403</v>
      </c>
      <c r="B41">
        <v>3</v>
      </c>
      <c r="C41">
        <v>2</v>
      </c>
      <c r="D41">
        <v>187</v>
      </c>
      <c r="E41">
        <v>7</v>
      </c>
      <c r="F41">
        <v>10</v>
      </c>
      <c r="G41">
        <v>6</v>
      </c>
      <c r="H41">
        <v>215</v>
      </c>
      <c r="I41" t="s">
        <v>476</v>
      </c>
    </row>
    <row r="42" spans="1:16" x14ac:dyDescent="0.2">
      <c r="A42" t="s">
        <v>404</v>
      </c>
      <c r="B42">
        <v>4</v>
      </c>
      <c r="C42">
        <v>5</v>
      </c>
      <c r="D42">
        <v>139</v>
      </c>
      <c r="E42">
        <v>8</v>
      </c>
      <c r="F42">
        <v>13</v>
      </c>
      <c r="G42">
        <v>7</v>
      </c>
      <c r="H42">
        <v>176</v>
      </c>
      <c r="I42" t="s">
        <v>476</v>
      </c>
    </row>
    <row r="43" spans="1:16" x14ac:dyDescent="0.2">
      <c r="A43" s="1" t="s">
        <v>368</v>
      </c>
      <c r="B43" s="1">
        <f t="shared" ref="B43:H43" si="8">SUM(B31:B42)</f>
        <v>58</v>
      </c>
      <c r="C43" s="1">
        <f t="shared" si="8"/>
        <v>50</v>
      </c>
      <c r="D43" s="1">
        <f t="shared" si="8"/>
        <v>2007</v>
      </c>
      <c r="E43" s="1">
        <f t="shared" si="8"/>
        <v>72</v>
      </c>
      <c r="F43" s="1">
        <f t="shared" si="8"/>
        <v>114</v>
      </c>
      <c r="G43" s="1">
        <f t="shared" si="8"/>
        <v>75</v>
      </c>
      <c r="H43" s="1">
        <f t="shared" si="8"/>
        <v>2376</v>
      </c>
      <c r="I43" t="s">
        <v>476</v>
      </c>
    </row>
    <row r="44" spans="1:16" x14ac:dyDescent="0.2">
      <c r="A44" s="1"/>
      <c r="B44" s="9">
        <f>B43/H43</f>
        <v>2.4410774410774411E-2</v>
      </c>
      <c r="C44" s="9">
        <f>C43/H43</f>
        <v>2.1043771043771045E-2</v>
      </c>
      <c r="D44" s="9">
        <f>D43/H43</f>
        <v>0.84469696969696972</v>
      </c>
      <c r="E44" s="9">
        <f>E43/H43</f>
        <v>3.0303030303030304E-2</v>
      </c>
      <c r="F44" s="9">
        <f>F43/H43</f>
        <v>4.7979797979797977E-2</v>
      </c>
      <c r="G44" s="9">
        <f>G43/H43</f>
        <v>3.1565656565656568E-2</v>
      </c>
      <c r="H44" s="1"/>
    </row>
    <row r="45" spans="1:16" x14ac:dyDescent="0.2">
      <c r="A45" t="s">
        <v>405</v>
      </c>
      <c r="B45">
        <v>10</v>
      </c>
      <c r="C45">
        <v>6</v>
      </c>
      <c r="D45">
        <v>167</v>
      </c>
      <c r="E45">
        <v>7</v>
      </c>
      <c r="F45">
        <v>10</v>
      </c>
      <c r="G45">
        <v>10</v>
      </c>
      <c r="H45">
        <v>210</v>
      </c>
      <c r="I45" t="s">
        <v>477</v>
      </c>
    </row>
    <row r="46" spans="1:16" x14ac:dyDescent="0.2">
      <c r="A46" t="s">
        <v>406</v>
      </c>
      <c r="B46">
        <v>3</v>
      </c>
      <c r="C46">
        <v>6</v>
      </c>
      <c r="D46">
        <v>183</v>
      </c>
      <c r="E46">
        <v>7</v>
      </c>
      <c r="F46">
        <v>7</v>
      </c>
      <c r="G46">
        <v>15</v>
      </c>
      <c r="H46">
        <v>221</v>
      </c>
      <c r="I46" t="s">
        <v>477</v>
      </c>
      <c r="J46" t="s">
        <v>492</v>
      </c>
    </row>
    <row r="47" spans="1:16" x14ac:dyDescent="0.2">
      <c r="A47" t="s">
        <v>407</v>
      </c>
      <c r="B47">
        <v>6</v>
      </c>
      <c r="C47">
        <v>4</v>
      </c>
      <c r="D47">
        <v>188</v>
      </c>
      <c r="E47">
        <v>5</v>
      </c>
      <c r="F47">
        <v>11</v>
      </c>
      <c r="G47">
        <v>8</v>
      </c>
      <c r="H47">
        <v>222</v>
      </c>
      <c r="I47" t="s">
        <v>477</v>
      </c>
      <c r="J47" t="s">
        <v>487</v>
      </c>
      <c r="K47" s="8">
        <f t="shared" ref="K47:P47" si="9">AVERAGE(B45:B54)</f>
        <v>5.0999999999999996</v>
      </c>
      <c r="L47" s="8">
        <f t="shared" si="9"/>
        <v>4.9000000000000004</v>
      </c>
      <c r="M47" s="8">
        <f t="shared" si="9"/>
        <v>171.4</v>
      </c>
      <c r="N47" s="8">
        <f t="shared" si="9"/>
        <v>7</v>
      </c>
      <c r="O47" s="8">
        <f t="shared" si="9"/>
        <v>8.8000000000000007</v>
      </c>
      <c r="P47" s="8">
        <f t="shared" si="9"/>
        <v>6.4</v>
      </c>
    </row>
    <row r="48" spans="1:16" x14ac:dyDescent="0.2">
      <c r="A48" t="s">
        <v>408</v>
      </c>
      <c r="B48">
        <v>3</v>
      </c>
      <c r="C48">
        <v>6</v>
      </c>
      <c r="D48">
        <v>171</v>
      </c>
      <c r="E48">
        <v>6</v>
      </c>
      <c r="F48">
        <v>7</v>
      </c>
      <c r="G48">
        <v>4</v>
      </c>
      <c r="H48">
        <v>197</v>
      </c>
      <c r="I48" t="s">
        <v>477</v>
      </c>
      <c r="J48" t="s">
        <v>488</v>
      </c>
      <c r="K48" s="8">
        <f t="shared" ref="K48:P48" si="10">STDEV(B45:B54)</f>
        <v>3.4785054261852171</v>
      </c>
      <c r="L48" s="8">
        <f t="shared" si="10"/>
        <v>1.5951314818673867</v>
      </c>
      <c r="M48" s="8">
        <f t="shared" si="10"/>
        <v>12.562731479348837</v>
      </c>
      <c r="N48" s="8">
        <f t="shared" si="10"/>
        <v>2.9059326290271157</v>
      </c>
      <c r="O48" s="8">
        <f t="shared" si="10"/>
        <v>1.7511900715418269</v>
      </c>
      <c r="P48" s="8">
        <f t="shared" si="10"/>
        <v>4.7656176001764043</v>
      </c>
    </row>
    <row r="49" spans="1:16" x14ac:dyDescent="0.2">
      <c r="A49" t="s">
        <v>409</v>
      </c>
      <c r="B49">
        <v>5</v>
      </c>
      <c r="C49">
        <v>5</v>
      </c>
      <c r="D49">
        <v>167</v>
      </c>
      <c r="E49">
        <v>6</v>
      </c>
      <c r="F49">
        <v>8</v>
      </c>
      <c r="G49">
        <v>2</v>
      </c>
      <c r="H49">
        <v>193</v>
      </c>
      <c r="I49" t="s">
        <v>477</v>
      </c>
      <c r="J49" t="s">
        <v>579</v>
      </c>
    </row>
    <row r="50" spans="1:16" x14ac:dyDescent="0.2">
      <c r="A50" t="s">
        <v>410</v>
      </c>
      <c r="B50">
        <v>1</v>
      </c>
      <c r="C50">
        <v>6</v>
      </c>
      <c r="D50">
        <v>148</v>
      </c>
      <c r="E50">
        <v>5</v>
      </c>
      <c r="F50">
        <v>6</v>
      </c>
      <c r="G50">
        <v>3</v>
      </c>
      <c r="H50">
        <v>169</v>
      </c>
      <c r="I50" t="s">
        <v>477</v>
      </c>
    </row>
    <row r="51" spans="1:16" x14ac:dyDescent="0.2">
      <c r="A51" t="s">
        <v>411</v>
      </c>
      <c r="B51">
        <v>4</v>
      </c>
      <c r="C51">
        <v>4</v>
      </c>
      <c r="D51">
        <v>171</v>
      </c>
      <c r="E51">
        <v>6</v>
      </c>
      <c r="F51">
        <v>10</v>
      </c>
      <c r="G51">
        <v>4</v>
      </c>
      <c r="H51">
        <v>199</v>
      </c>
      <c r="I51" t="s">
        <v>477</v>
      </c>
    </row>
    <row r="52" spans="1:16" x14ac:dyDescent="0.2">
      <c r="A52" t="s">
        <v>412</v>
      </c>
      <c r="B52">
        <v>2</v>
      </c>
      <c r="C52">
        <v>2</v>
      </c>
      <c r="D52">
        <v>161</v>
      </c>
      <c r="E52">
        <v>15</v>
      </c>
      <c r="F52">
        <v>9</v>
      </c>
      <c r="G52">
        <v>0</v>
      </c>
      <c r="H52">
        <v>189</v>
      </c>
      <c r="I52" t="s">
        <v>477</v>
      </c>
    </row>
    <row r="53" spans="1:16" x14ac:dyDescent="0.2">
      <c r="A53" t="s">
        <v>413</v>
      </c>
      <c r="B53">
        <v>5</v>
      </c>
      <c r="C53">
        <v>3</v>
      </c>
      <c r="D53">
        <v>189</v>
      </c>
      <c r="E53">
        <v>6</v>
      </c>
      <c r="F53">
        <v>9</v>
      </c>
      <c r="G53">
        <v>6</v>
      </c>
      <c r="H53">
        <v>218</v>
      </c>
      <c r="I53" t="s">
        <v>477</v>
      </c>
    </row>
    <row r="54" spans="1:16" x14ac:dyDescent="0.2">
      <c r="A54" t="s">
        <v>414</v>
      </c>
      <c r="B54">
        <v>12</v>
      </c>
      <c r="C54">
        <v>7</v>
      </c>
      <c r="D54">
        <v>169</v>
      </c>
      <c r="E54">
        <v>7</v>
      </c>
      <c r="F54">
        <v>11</v>
      </c>
      <c r="G54">
        <v>12</v>
      </c>
      <c r="H54">
        <v>218</v>
      </c>
      <c r="I54" t="s">
        <v>477</v>
      </c>
    </row>
    <row r="55" spans="1:16" x14ac:dyDescent="0.2">
      <c r="A55" s="1" t="s">
        <v>368</v>
      </c>
      <c r="B55" s="1">
        <f t="shared" ref="B55:H55" si="11">SUM(B45:B54)</f>
        <v>51</v>
      </c>
      <c r="C55" s="1">
        <f t="shared" si="11"/>
        <v>49</v>
      </c>
      <c r="D55" s="1">
        <f t="shared" si="11"/>
        <v>1714</v>
      </c>
      <c r="E55" s="1">
        <f t="shared" si="11"/>
        <v>70</v>
      </c>
      <c r="F55" s="1">
        <f t="shared" si="11"/>
        <v>88</v>
      </c>
      <c r="G55" s="1">
        <f t="shared" si="11"/>
        <v>64</v>
      </c>
      <c r="H55" s="1">
        <f t="shared" si="11"/>
        <v>2036</v>
      </c>
      <c r="I55" t="s">
        <v>477</v>
      </c>
    </row>
    <row r="56" spans="1:16" x14ac:dyDescent="0.2">
      <c r="A56" s="1"/>
      <c r="B56" s="9">
        <f>B55/H55</f>
        <v>2.5049115913555992E-2</v>
      </c>
      <c r="C56" s="9">
        <f>C55/H55</f>
        <v>2.406679764243615E-2</v>
      </c>
      <c r="D56" s="9">
        <f>D55/H55</f>
        <v>0.84184675834970535</v>
      </c>
      <c r="E56" s="9">
        <f>E55/H55</f>
        <v>3.4381139489194502E-2</v>
      </c>
      <c r="F56" s="9">
        <f>F55/H55</f>
        <v>4.3222003929273084E-2</v>
      </c>
      <c r="G56" s="9">
        <f>G55/H55</f>
        <v>3.1434184675834968E-2</v>
      </c>
    </row>
    <row r="57" spans="1:16" x14ac:dyDescent="0.2">
      <c r="A57" t="s">
        <v>415</v>
      </c>
      <c r="B57">
        <v>6</v>
      </c>
      <c r="C57">
        <v>3</v>
      </c>
      <c r="D57">
        <v>198</v>
      </c>
      <c r="E57">
        <v>6</v>
      </c>
      <c r="F57">
        <v>9</v>
      </c>
      <c r="G57">
        <v>2</v>
      </c>
      <c r="H57">
        <v>224</v>
      </c>
      <c r="I57" t="s">
        <v>478</v>
      </c>
    </row>
    <row r="58" spans="1:16" x14ac:dyDescent="0.2">
      <c r="A58" t="s">
        <v>416</v>
      </c>
      <c r="B58">
        <v>10</v>
      </c>
      <c r="C58">
        <v>12</v>
      </c>
      <c r="D58">
        <v>172</v>
      </c>
      <c r="E58">
        <v>6</v>
      </c>
      <c r="F58">
        <v>10</v>
      </c>
      <c r="G58">
        <v>16</v>
      </c>
      <c r="H58">
        <v>226</v>
      </c>
      <c r="I58" t="s">
        <v>478</v>
      </c>
    </row>
    <row r="59" spans="1:16" x14ac:dyDescent="0.2">
      <c r="A59" t="s">
        <v>417</v>
      </c>
      <c r="B59">
        <v>6</v>
      </c>
      <c r="C59">
        <v>3</v>
      </c>
      <c r="D59">
        <v>175</v>
      </c>
      <c r="E59">
        <v>5</v>
      </c>
      <c r="F59">
        <v>11</v>
      </c>
      <c r="G59">
        <v>1</v>
      </c>
      <c r="H59">
        <v>201</v>
      </c>
      <c r="I59" t="s">
        <v>478</v>
      </c>
      <c r="J59" t="s">
        <v>493</v>
      </c>
    </row>
    <row r="60" spans="1:16" x14ac:dyDescent="0.2">
      <c r="A60" t="s">
        <v>418</v>
      </c>
      <c r="B60">
        <v>4</v>
      </c>
      <c r="C60">
        <v>7</v>
      </c>
      <c r="D60">
        <v>156</v>
      </c>
      <c r="E60">
        <v>5</v>
      </c>
      <c r="F60">
        <v>10</v>
      </c>
      <c r="G60">
        <v>3</v>
      </c>
      <c r="H60">
        <v>185</v>
      </c>
      <c r="I60" t="s">
        <v>478</v>
      </c>
      <c r="J60" t="s">
        <v>487</v>
      </c>
      <c r="K60" s="8">
        <f t="shared" ref="K60:P60" si="12">AVERAGE(B57:B68)</f>
        <v>5.5</v>
      </c>
      <c r="L60" s="8">
        <f t="shared" si="12"/>
        <v>5.583333333333333</v>
      </c>
      <c r="M60" s="8">
        <f t="shared" si="12"/>
        <v>183.91666666666666</v>
      </c>
      <c r="N60" s="8">
        <f t="shared" si="12"/>
        <v>5.083333333333333</v>
      </c>
      <c r="O60" s="8">
        <f t="shared" si="12"/>
        <v>9.8333333333333339</v>
      </c>
      <c r="P60" s="8">
        <f t="shared" si="12"/>
        <v>5</v>
      </c>
    </row>
    <row r="61" spans="1:16" x14ac:dyDescent="0.2">
      <c r="A61" t="s">
        <v>419</v>
      </c>
      <c r="B61">
        <v>8</v>
      </c>
      <c r="C61">
        <v>5</v>
      </c>
      <c r="D61">
        <v>180</v>
      </c>
      <c r="E61">
        <v>4</v>
      </c>
      <c r="F61">
        <v>14</v>
      </c>
      <c r="G61">
        <v>13</v>
      </c>
      <c r="H61">
        <v>224</v>
      </c>
      <c r="I61" t="s">
        <v>478</v>
      </c>
      <c r="J61" t="s">
        <v>488</v>
      </c>
      <c r="K61" s="8">
        <f t="shared" ref="K61:P61" si="13">STDEV(B57:B68)</f>
        <v>2.1950357213908429</v>
      </c>
      <c r="L61" s="8">
        <f t="shared" si="13"/>
        <v>2.6097137890209461</v>
      </c>
      <c r="M61" s="8">
        <f t="shared" si="13"/>
        <v>14.061283617426147</v>
      </c>
      <c r="N61" s="8">
        <f t="shared" si="13"/>
        <v>1.8319554050414568</v>
      </c>
      <c r="O61" s="8">
        <f t="shared" si="13"/>
        <v>1.6966991126265982</v>
      </c>
      <c r="P61" s="8">
        <f t="shared" si="13"/>
        <v>4.7290206558690739</v>
      </c>
    </row>
    <row r="62" spans="1:16" x14ac:dyDescent="0.2">
      <c r="A62" t="s">
        <v>420</v>
      </c>
      <c r="B62">
        <v>7</v>
      </c>
      <c r="C62">
        <v>3</v>
      </c>
      <c r="D62">
        <v>193</v>
      </c>
      <c r="E62">
        <v>2</v>
      </c>
      <c r="F62">
        <v>8</v>
      </c>
      <c r="G62">
        <v>4</v>
      </c>
      <c r="H62">
        <v>217</v>
      </c>
      <c r="I62" t="s">
        <v>478</v>
      </c>
      <c r="J62" t="s">
        <v>510</v>
      </c>
    </row>
    <row r="63" spans="1:16" x14ac:dyDescent="0.2">
      <c r="A63" t="s">
        <v>421</v>
      </c>
      <c r="B63">
        <v>5</v>
      </c>
      <c r="C63">
        <v>4</v>
      </c>
      <c r="D63">
        <v>201</v>
      </c>
      <c r="E63">
        <v>3</v>
      </c>
      <c r="F63">
        <v>11</v>
      </c>
      <c r="G63">
        <v>3</v>
      </c>
      <c r="H63">
        <v>227</v>
      </c>
      <c r="I63" t="s">
        <v>478</v>
      </c>
    </row>
    <row r="64" spans="1:16" x14ac:dyDescent="0.2">
      <c r="A64" t="s">
        <v>422</v>
      </c>
      <c r="B64">
        <v>6</v>
      </c>
      <c r="C64">
        <v>7</v>
      </c>
      <c r="D64">
        <v>190</v>
      </c>
      <c r="E64">
        <v>4</v>
      </c>
      <c r="F64">
        <v>8</v>
      </c>
      <c r="G64">
        <v>6</v>
      </c>
      <c r="H64">
        <v>221</v>
      </c>
      <c r="I64" t="s">
        <v>478</v>
      </c>
    </row>
    <row r="65" spans="1:16" x14ac:dyDescent="0.2">
      <c r="A65" t="s">
        <v>423</v>
      </c>
      <c r="B65">
        <v>4</v>
      </c>
      <c r="C65">
        <v>7</v>
      </c>
      <c r="D65">
        <v>175</v>
      </c>
      <c r="E65">
        <v>4</v>
      </c>
      <c r="F65">
        <v>10</v>
      </c>
      <c r="G65">
        <v>5</v>
      </c>
      <c r="H65">
        <v>205</v>
      </c>
      <c r="I65" t="s">
        <v>478</v>
      </c>
    </row>
    <row r="66" spans="1:16" x14ac:dyDescent="0.2">
      <c r="A66" t="s">
        <v>424</v>
      </c>
      <c r="B66">
        <v>5</v>
      </c>
      <c r="C66">
        <v>5</v>
      </c>
      <c r="D66">
        <v>173</v>
      </c>
      <c r="E66">
        <v>6</v>
      </c>
      <c r="F66">
        <v>10</v>
      </c>
      <c r="G66">
        <v>4</v>
      </c>
      <c r="H66">
        <v>203</v>
      </c>
      <c r="I66" t="s">
        <v>478</v>
      </c>
    </row>
    <row r="67" spans="1:16" x14ac:dyDescent="0.2">
      <c r="A67" t="s">
        <v>425</v>
      </c>
      <c r="B67">
        <v>2</v>
      </c>
      <c r="C67">
        <v>7</v>
      </c>
      <c r="D67">
        <v>199</v>
      </c>
      <c r="E67">
        <v>8</v>
      </c>
      <c r="F67">
        <v>8</v>
      </c>
      <c r="G67">
        <v>1</v>
      </c>
      <c r="H67">
        <v>225</v>
      </c>
      <c r="I67" t="s">
        <v>478</v>
      </c>
    </row>
    <row r="68" spans="1:16" x14ac:dyDescent="0.2">
      <c r="A68" t="s">
        <v>426</v>
      </c>
      <c r="B68">
        <v>3</v>
      </c>
      <c r="C68">
        <v>4</v>
      </c>
      <c r="D68">
        <v>195</v>
      </c>
      <c r="E68">
        <v>8</v>
      </c>
      <c r="F68">
        <v>9</v>
      </c>
      <c r="G68">
        <v>2</v>
      </c>
      <c r="H68">
        <v>221</v>
      </c>
      <c r="I68" t="s">
        <v>478</v>
      </c>
    </row>
    <row r="69" spans="1:16" x14ac:dyDescent="0.2">
      <c r="A69" s="1" t="s">
        <v>368</v>
      </c>
      <c r="B69" s="1">
        <f t="shared" ref="B69:H69" si="14">SUM(B57:B68)</f>
        <v>66</v>
      </c>
      <c r="C69" s="1">
        <f t="shared" si="14"/>
        <v>67</v>
      </c>
      <c r="D69" s="1">
        <f t="shared" si="14"/>
        <v>2207</v>
      </c>
      <c r="E69" s="1">
        <f t="shared" si="14"/>
        <v>61</v>
      </c>
      <c r="F69" s="1">
        <f t="shared" si="14"/>
        <v>118</v>
      </c>
      <c r="G69" s="1">
        <f t="shared" si="14"/>
        <v>60</v>
      </c>
      <c r="H69" s="1">
        <f t="shared" si="14"/>
        <v>2579</v>
      </c>
      <c r="I69" t="s">
        <v>478</v>
      </c>
    </row>
    <row r="70" spans="1:16" x14ac:dyDescent="0.2">
      <c r="A70" s="1"/>
      <c r="B70" s="9">
        <f>B69/H69</f>
        <v>2.5591314462970142E-2</v>
      </c>
      <c r="C70" s="9">
        <f>C69/H69</f>
        <v>2.5979061651803026E-2</v>
      </c>
      <c r="D70" s="9">
        <f>D69/H69</f>
        <v>0.85575804575416825</v>
      </c>
      <c r="E70" s="9">
        <f>E69/H69</f>
        <v>2.3652578518805738E-2</v>
      </c>
      <c r="F70" s="9">
        <f>F69/H69</f>
        <v>4.5754168282279954E-2</v>
      </c>
      <c r="G70" s="9">
        <f>G69/H69</f>
        <v>2.3264831329972858E-2</v>
      </c>
    </row>
    <row r="71" spans="1:16" x14ac:dyDescent="0.2">
      <c r="A71" t="s">
        <v>427</v>
      </c>
      <c r="B71">
        <v>3</v>
      </c>
      <c r="C71">
        <v>4</v>
      </c>
      <c r="D71">
        <v>203</v>
      </c>
      <c r="E71">
        <v>10</v>
      </c>
      <c r="F71">
        <v>6</v>
      </c>
      <c r="G71">
        <v>4</v>
      </c>
      <c r="H71">
        <v>230</v>
      </c>
      <c r="I71" t="s">
        <v>479</v>
      </c>
    </row>
    <row r="72" spans="1:16" x14ac:dyDescent="0.2">
      <c r="A72" t="s">
        <v>428</v>
      </c>
      <c r="B72">
        <v>7</v>
      </c>
      <c r="C72">
        <v>11</v>
      </c>
      <c r="D72">
        <v>182</v>
      </c>
      <c r="E72">
        <v>8</v>
      </c>
      <c r="F72">
        <v>9</v>
      </c>
      <c r="G72">
        <v>12</v>
      </c>
      <c r="H72">
        <v>229</v>
      </c>
      <c r="I72" t="s">
        <v>479</v>
      </c>
    </row>
    <row r="73" spans="1:16" x14ac:dyDescent="0.2">
      <c r="A73" t="s">
        <v>429</v>
      </c>
      <c r="B73">
        <v>6</v>
      </c>
      <c r="C73">
        <v>7</v>
      </c>
      <c r="D73">
        <v>186</v>
      </c>
      <c r="E73">
        <v>7</v>
      </c>
      <c r="F73">
        <v>8</v>
      </c>
      <c r="G73">
        <v>8</v>
      </c>
      <c r="H73">
        <v>222</v>
      </c>
      <c r="I73" t="s">
        <v>479</v>
      </c>
    </row>
    <row r="74" spans="1:16" x14ac:dyDescent="0.2">
      <c r="A74" t="s">
        <v>430</v>
      </c>
      <c r="B74">
        <v>4</v>
      </c>
      <c r="C74">
        <v>8</v>
      </c>
      <c r="D74">
        <v>189</v>
      </c>
      <c r="E74">
        <v>9</v>
      </c>
      <c r="F74">
        <v>10</v>
      </c>
      <c r="G74">
        <v>1</v>
      </c>
      <c r="H74">
        <v>221</v>
      </c>
      <c r="I74" t="s">
        <v>479</v>
      </c>
      <c r="J74" t="s">
        <v>494</v>
      </c>
    </row>
    <row r="75" spans="1:16" x14ac:dyDescent="0.2">
      <c r="A75" t="s">
        <v>431</v>
      </c>
      <c r="B75">
        <v>7</v>
      </c>
      <c r="C75">
        <v>2</v>
      </c>
      <c r="D75">
        <v>181</v>
      </c>
      <c r="E75">
        <v>9</v>
      </c>
      <c r="F75">
        <v>8</v>
      </c>
      <c r="G75">
        <v>1</v>
      </c>
      <c r="H75">
        <v>208</v>
      </c>
      <c r="I75" t="s">
        <v>479</v>
      </c>
      <c r="J75" t="s">
        <v>487</v>
      </c>
      <c r="K75" s="8">
        <f t="shared" ref="K75:P75" si="15">AVERAGE(B71:B81)</f>
        <v>6.1818181818181817</v>
      </c>
      <c r="L75" s="8">
        <f t="shared" si="15"/>
        <v>6.2727272727272725</v>
      </c>
      <c r="M75" s="8">
        <f t="shared" si="15"/>
        <v>189.54545454545453</v>
      </c>
      <c r="N75" s="8">
        <f t="shared" si="15"/>
        <v>6.3636363636363633</v>
      </c>
      <c r="O75" s="8">
        <f t="shared" si="15"/>
        <v>8.9090909090909083</v>
      </c>
      <c r="P75" s="8">
        <f t="shared" si="15"/>
        <v>5.8181818181818183</v>
      </c>
    </row>
    <row r="76" spans="1:16" x14ac:dyDescent="0.2">
      <c r="A76" t="s">
        <v>432</v>
      </c>
      <c r="B76">
        <v>3</v>
      </c>
      <c r="C76">
        <v>7</v>
      </c>
      <c r="D76">
        <v>191</v>
      </c>
      <c r="E76">
        <v>7</v>
      </c>
      <c r="F76">
        <v>11</v>
      </c>
      <c r="G76">
        <v>2</v>
      </c>
      <c r="H76">
        <v>221</v>
      </c>
      <c r="I76" t="s">
        <v>479</v>
      </c>
      <c r="J76" t="s">
        <v>488</v>
      </c>
      <c r="K76" s="8">
        <f t="shared" ref="K76:P76" si="16">STDEV(B71:B81)</f>
        <v>2.4007574562284217</v>
      </c>
      <c r="L76" s="8">
        <f t="shared" si="16"/>
        <v>2.901410315377992</v>
      </c>
      <c r="M76" s="8">
        <f t="shared" si="16"/>
        <v>8.0294910967462485</v>
      </c>
      <c r="N76" s="8">
        <f t="shared" si="16"/>
        <v>2.5009089256799126</v>
      </c>
      <c r="O76" s="8">
        <f t="shared" si="16"/>
        <v>1.6403990645294479</v>
      </c>
      <c r="P76" s="8">
        <f t="shared" si="16"/>
        <v>5.1926521512264197</v>
      </c>
    </row>
    <row r="77" spans="1:16" x14ac:dyDescent="0.2">
      <c r="A77" t="s">
        <v>433</v>
      </c>
      <c r="B77">
        <v>5</v>
      </c>
      <c r="C77">
        <v>4</v>
      </c>
      <c r="D77">
        <v>193</v>
      </c>
      <c r="E77">
        <v>5</v>
      </c>
      <c r="F77">
        <v>11</v>
      </c>
      <c r="G77">
        <v>4</v>
      </c>
      <c r="H77">
        <v>222</v>
      </c>
      <c r="I77" t="s">
        <v>479</v>
      </c>
      <c r="J77" t="s">
        <v>509</v>
      </c>
    </row>
    <row r="78" spans="1:16" x14ac:dyDescent="0.2">
      <c r="A78" t="s">
        <v>434</v>
      </c>
      <c r="B78">
        <v>6</v>
      </c>
      <c r="C78">
        <v>7</v>
      </c>
      <c r="D78">
        <v>196</v>
      </c>
      <c r="E78">
        <v>4</v>
      </c>
      <c r="F78">
        <v>8</v>
      </c>
      <c r="G78">
        <v>5</v>
      </c>
      <c r="H78">
        <v>226</v>
      </c>
      <c r="I78" t="s">
        <v>479</v>
      </c>
    </row>
    <row r="79" spans="1:16" x14ac:dyDescent="0.2">
      <c r="A79" t="s">
        <v>435</v>
      </c>
      <c r="B79">
        <v>7</v>
      </c>
      <c r="C79">
        <v>2</v>
      </c>
      <c r="D79">
        <v>201</v>
      </c>
      <c r="E79">
        <v>5</v>
      </c>
      <c r="F79">
        <v>7</v>
      </c>
      <c r="G79">
        <v>1</v>
      </c>
      <c r="H79">
        <v>223</v>
      </c>
      <c r="I79" t="s">
        <v>479</v>
      </c>
    </row>
    <row r="80" spans="1:16" x14ac:dyDescent="0.2">
      <c r="A80" t="s">
        <v>436</v>
      </c>
      <c r="B80">
        <v>10</v>
      </c>
      <c r="C80">
        <v>8</v>
      </c>
      <c r="D80">
        <v>180</v>
      </c>
      <c r="E80">
        <v>3</v>
      </c>
      <c r="F80">
        <v>10</v>
      </c>
      <c r="G80">
        <v>17</v>
      </c>
      <c r="H80">
        <v>228</v>
      </c>
      <c r="I80" t="s">
        <v>479</v>
      </c>
    </row>
    <row r="81" spans="1:16" x14ac:dyDescent="0.2">
      <c r="A81" t="s">
        <v>437</v>
      </c>
      <c r="B81">
        <v>10</v>
      </c>
      <c r="C81">
        <v>9</v>
      </c>
      <c r="D81">
        <v>183</v>
      </c>
      <c r="E81">
        <v>3</v>
      </c>
      <c r="F81">
        <v>10</v>
      </c>
      <c r="G81">
        <v>9</v>
      </c>
      <c r="H81">
        <v>224</v>
      </c>
      <c r="I81" t="s">
        <v>479</v>
      </c>
    </row>
    <row r="82" spans="1:16" x14ac:dyDescent="0.2">
      <c r="A82" s="1" t="s">
        <v>368</v>
      </c>
      <c r="B82" s="1">
        <f t="shared" ref="B82:H82" si="17">SUM(B71:B81)</f>
        <v>68</v>
      </c>
      <c r="C82" s="1">
        <f t="shared" si="17"/>
        <v>69</v>
      </c>
      <c r="D82" s="1">
        <f t="shared" si="17"/>
        <v>2085</v>
      </c>
      <c r="E82" s="1">
        <f t="shared" si="17"/>
        <v>70</v>
      </c>
      <c r="F82" s="1">
        <f t="shared" si="17"/>
        <v>98</v>
      </c>
      <c r="G82" s="1">
        <f t="shared" si="17"/>
        <v>64</v>
      </c>
      <c r="H82" s="1">
        <f t="shared" si="17"/>
        <v>2454</v>
      </c>
      <c r="I82" t="s">
        <v>479</v>
      </c>
    </row>
    <row r="83" spans="1:16" x14ac:dyDescent="0.2">
      <c r="A83" s="1"/>
      <c r="B83" s="9">
        <f>B82/H82</f>
        <v>2.7709861450692746E-2</v>
      </c>
      <c r="C83" s="9">
        <f>C82/H82</f>
        <v>2.8117359413202935E-2</v>
      </c>
      <c r="D83" s="9">
        <f>D82/H82</f>
        <v>0.84963325183374083</v>
      </c>
      <c r="E83" s="9">
        <f>E82/H82</f>
        <v>2.8524857375713121E-2</v>
      </c>
      <c r="F83" s="9">
        <f>F82/H82</f>
        <v>3.9934800325998367E-2</v>
      </c>
      <c r="G83" s="9">
        <f>G82/H82</f>
        <v>2.6079869600651995E-2</v>
      </c>
    </row>
    <row r="84" spans="1:16" x14ac:dyDescent="0.2">
      <c r="A84" t="s">
        <v>438</v>
      </c>
      <c r="B84">
        <v>6</v>
      </c>
      <c r="C84">
        <v>4</v>
      </c>
      <c r="D84">
        <v>195</v>
      </c>
      <c r="E84">
        <v>7</v>
      </c>
      <c r="F84">
        <v>8</v>
      </c>
      <c r="G84">
        <v>5</v>
      </c>
      <c r="H84">
        <v>225</v>
      </c>
      <c r="I84" t="s">
        <v>480</v>
      </c>
    </row>
    <row r="85" spans="1:16" x14ac:dyDescent="0.2">
      <c r="A85" t="s">
        <v>439</v>
      </c>
      <c r="B85">
        <v>4</v>
      </c>
      <c r="C85">
        <v>4</v>
      </c>
      <c r="D85">
        <v>153</v>
      </c>
      <c r="E85">
        <v>6</v>
      </c>
      <c r="F85">
        <v>9</v>
      </c>
      <c r="G85">
        <v>0</v>
      </c>
      <c r="H85">
        <v>176</v>
      </c>
      <c r="I85" t="s">
        <v>480</v>
      </c>
    </row>
    <row r="86" spans="1:16" x14ac:dyDescent="0.2">
      <c r="A86" t="s">
        <v>440</v>
      </c>
      <c r="B86">
        <v>7</v>
      </c>
      <c r="C86">
        <v>7</v>
      </c>
      <c r="D86">
        <v>184</v>
      </c>
      <c r="E86">
        <v>5</v>
      </c>
      <c r="F86">
        <v>10</v>
      </c>
      <c r="G86">
        <v>10</v>
      </c>
      <c r="H86">
        <v>223</v>
      </c>
      <c r="I86" t="s">
        <v>480</v>
      </c>
    </row>
    <row r="87" spans="1:16" x14ac:dyDescent="0.2">
      <c r="A87" t="s">
        <v>441</v>
      </c>
      <c r="B87">
        <v>6</v>
      </c>
      <c r="C87">
        <v>3</v>
      </c>
      <c r="D87">
        <v>190</v>
      </c>
      <c r="E87">
        <v>4</v>
      </c>
      <c r="F87">
        <v>5</v>
      </c>
      <c r="G87">
        <v>6</v>
      </c>
      <c r="H87">
        <v>214</v>
      </c>
      <c r="I87" t="s">
        <v>480</v>
      </c>
    </row>
    <row r="88" spans="1:16" x14ac:dyDescent="0.2">
      <c r="A88" t="s">
        <v>442</v>
      </c>
      <c r="B88">
        <v>4</v>
      </c>
      <c r="C88">
        <v>6</v>
      </c>
      <c r="D88">
        <v>169</v>
      </c>
      <c r="E88">
        <v>8</v>
      </c>
      <c r="F88">
        <v>8</v>
      </c>
      <c r="G88">
        <v>10</v>
      </c>
      <c r="H88">
        <v>205</v>
      </c>
      <c r="I88" t="s">
        <v>480</v>
      </c>
      <c r="J88" t="s">
        <v>495</v>
      </c>
    </row>
    <row r="89" spans="1:16" x14ac:dyDescent="0.2">
      <c r="A89" t="s">
        <v>443</v>
      </c>
      <c r="B89">
        <v>6</v>
      </c>
      <c r="C89">
        <v>4</v>
      </c>
      <c r="D89">
        <v>172</v>
      </c>
      <c r="E89">
        <v>10</v>
      </c>
      <c r="F89">
        <v>11</v>
      </c>
      <c r="G89">
        <v>12</v>
      </c>
      <c r="H89">
        <v>215</v>
      </c>
      <c r="I89" t="s">
        <v>480</v>
      </c>
      <c r="J89" t="s">
        <v>487</v>
      </c>
      <c r="K89" s="8">
        <f>AVERAGE(B84:B90)</f>
        <v>7</v>
      </c>
      <c r="L89" s="8">
        <f t="shared" ref="L89:P89" si="18">AVERAGE(C84:C90)</f>
        <v>5.7142857142857144</v>
      </c>
      <c r="M89" s="8">
        <f t="shared" si="18"/>
        <v>171.28571428571428</v>
      </c>
      <c r="N89" s="8">
        <f t="shared" si="18"/>
        <v>7.2857142857142856</v>
      </c>
      <c r="O89" s="8">
        <f t="shared" si="18"/>
        <v>10.285714285714286</v>
      </c>
      <c r="P89" s="8">
        <f t="shared" si="18"/>
        <v>8.5714285714285712</v>
      </c>
    </row>
    <row r="90" spans="1:16" x14ac:dyDescent="0.2">
      <c r="A90" t="s">
        <v>444</v>
      </c>
      <c r="B90">
        <v>16</v>
      </c>
      <c r="C90">
        <v>12</v>
      </c>
      <c r="D90">
        <v>136</v>
      </c>
      <c r="E90">
        <v>11</v>
      </c>
      <c r="F90">
        <v>21</v>
      </c>
      <c r="G90">
        <v>17</v>
      </c>
      <c r="H90">
        <v>213</v>
      </c>
      <c r="I90" t="s">
        <v>480</v>
      </c>
      <c r="J90" t="s">
        <v>488</v>
      </c>
      <c r="K90" s="8">
        <f>STDEV(B84:B90)</f>
        <v>4.1231056256176606</v>
      </c>
      <c r="L90" s="8">
        <f t="shared" ref="L90:P90" si="19">STDEV(C84:C90)</f>
        <v>3.0937725468153876</v>
      </c>
      <c r="M90" s="8">
        <f t="shared" si="19"/>
        <v>21.053220543140107</v>
      </c>
      <c r="N90" s="8">
        <f t="shared" si="19"/>
        <v>2.5634797778466236</v>
      </c>
      <c r="O90" s="8">
        <f t="shared" si="19"/>
        <v>5.0896720822428145</v>
      </c>
      <c r="P90" s="8">
        <f t="shared" si="19"/>
        <v>5.4728768442548521</v>
      </c>
    </row>
    <row r="91" spans="1:16" x14ac:dyDescent="0.2">
      <c r="A91" s="1" t="s">
        <v>368</v>
      </c>
      <c r="B91" s="1">
        <f>SUM(B84:B90)</f>
        <v>49</v>
      </c>
      <c r="C91" s="1">
        <f t="shared" ref="C91:H91" si="20">SUM(C84:C90)</f>
        <v>40</v>
      </c>
      <c r="D91" s="1">
        <f t="shared" si="20"/>
        <v>1199</v>
      </c>
      <c r="E91" s="1">
        <f t="shared" si="20"/>
        <v>51</v>
      </c>
      <c r="F91" s="1">
        <f t="shared" si="20"/>
        <v>72</v>
      </c>
      <c r="G91" s="1">
        <f t="shared" si="20"/>
        <v>60</v>
      </c>
      <c r="H91" s="1">
        <f t="shared" si="20"/>
        <v>1471</v>
      </c>
      <c r="I91" t="s">
        <v>480</v>
      </c>
      <c r="J91" t="s">
        <v>511</v>
      </c>
    </row>
    <row r="92" spans="1:16" x14ac:dyDescent="0.2">
      <c r="A92" s="1"/>
      <c r="B92" s="9">
        <f>B91/H91</f>
        <v>3.3310673011556761E-2</v>
      </c>
      <c r="C92" s="9">
        <f>C91/H91</f>
        <v>2.7192386131883073E-2</v>
      </c>
      <c r="D92" s="9">
        <f>D91/H91</f>
        <v>0.81509177430319513</v>
      </c>
      <c r="E92" s="9">
        <f>E91/H91</f>
        <v>3.4670292318150921E-2</v>
      </c>
      <c r="F92" s="9">
        <f>F91/H91</f>
        <v>4.894629503738953E-2</v>
      </c>
      <c r="G92" s="9">
        <f>G91/H91</f>
        <v>4.0788579197824609E-2</v>
      </c>
    </row>
    <row r="93" spans="1:16" x14ac:dyDescent="0.2">
      <c r="A93" s="14" t="s">
        <v>368</v>
      </c>
      <c r="B93" s="14">
        <f t="shared" ref="B93:H93" si="21">SUM(B84:B90,B71:B81,B57:B68,B45:B54,B31:B42,B18:B28,B3:B15)</f>
        <v>407</v>
      </c>
      <c r="C93" s="14">
        <f t="shared" si="21"/>
        <v>387</v>
      </c>
      <c r="D93" s="14">
        <f t="shared" si="21"/>
        <v>13363</v>
      </c>
      <c r="E93" s="14">
        <f t="shared" si="21"/>
        <v>490</v>
      </c>
      <c r="F93" s="14">
        <f t="shared" si="21"/>
        <v>709</v>
      </c>
      <c r="G93" s="14">
        <f t="shared" si="21"/>
        <v>431</v>
      </c>
      <c r="H93" s="14">
        <f t="shared" si="21"/>
        <v>15787</v>
      </c>
      <c r="I93" s="14" t="s">
        <v>481</v>
      </c>
      <c r="J93" s="14" t="s">
        <v>516</v>
      </c>
      <c r="K93" s="14"/>
      <c r="L93" s="14"/>
      <c r="M93" s="14"/>
      <c r="N93" s="14"/>
      <c r="O93" s="14"/>
      <c r="P93" s="14"/>
    </row>
    <row r="94" spans="1:16" x14ac:dyDescent="0.2">
      <c r="A94" s="14"/>
      <c r="B94" s="15">
        <f>B93/H93</f>
        <v>2.5780705643884207E-2</v>
      </c>
      <c r="C94" s="15">
        <f>C93/H93</f>
        <v>2.4513840501678597E-2</v>
      </c>
      <c r="D94" s="15">
        <f>D93/H93</f>
        <v>0.84645594476467978</v>
      </c>
      <c r="E94" s="15">
        <f>E93/H93</f>
        <v>3.1038195984037498E-2</v>
      </c>
      <c r="F94" s="15">
        <f>F93/H93</f>
        <v>4.4910369291188953E-2</v>
      </c>
      <c r="G94" s="15">
        <f>G93/H93</f>
        <v>2.7300943814530944E-2</v>
      </c>
      <c r="H94" s="14"/>
      <c r="I94" s="14"/>
      <c r="J94" s="14" t="s">
        <v>487</v>
      </c>
      <c r="K94" s="16">
        <f t="shared" ref="K94:P94" si="22">AVERAGE(B84:B90,B71:B81,B57:B68,B45:B54,B31:B42,B18:B28,B3:B15)</f>
        <v>5.3552631578947372</v>
      </c>
      <c r="L94" s="16">
        <f t="shared" si="22"/>
        <v>5.0921052631578947</v>
      </c>
      <c r="M94" s="16">
        <f t="shared" si="22"/>
        <v>175.82894736842104</v>
      </c>
      <c r="N94" s="16">
        <f t="shared" si="22"/>
        <v>6.4473684210526319</v>
      </c>
      <c r="O94" s="16">
        <f t="shared" si="22"/>
        <v>9.3289473684210531</v>
      </c>
      <c r="P94" s="16">
        <f t="shared" si="22"/>
        <v>5.6710526315789478</v>
      </c>
    </row>
    <row r="95" spans="1:16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 t="s">
        <v>488</v>
      </c>
      <c r="K95" s="16">
        <f t="shared" ref="K95:P95" si="23">STDEV(B84:B90,B71:B81,B57:B68,B45:B54,B31:B42,B18:B28,B3:B15)</f>
        <v>2.5123903484844656</v>
      </c>
      <c r="L95" s="16">
        <f t="shared" si="23"/>
        <v>3.0862172383202813</v>
      </c>
      <c r="M95" s="16">
        <f t="shared" si="23"/>
        <v>19.463735960597653</v>
      </c>
      <c r="N95" s="16">
        <f t="shared" si="23"/>
        <v>2.6951548469657185</v>
      </c>
      <c r="O95" s="16">
        <f t="shared" si="23"/>
        <v>2.690170541779767</v>
      </c>
      <c r="P95" s="16">
        <f t="shared" si="23"/>
        <v>4.6025736507443655</v>
      </c>
    </row>
    <row r="96" spans="1:16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 t="s">
        <v>580</v>
      </c>
      <c r="K96" s="14"/>
      <c r="L96" s="14"/>
      <c r="M96" s="14"/>
      <c r="N96" s="14"/>
      <c r="O96" s="14"/>
      <c r="P96" s="14"/>
    </row>
    <row r="97" spans="1:16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>
        <f>SUM(13+11+12+10+12+11+7)</f>
        <v>76</v>
      </c>
      <c r="K97" s="14"/>
      <c r="L97" s="14"/>
      <c r="M97" s="14"/>
      <c r="N97" s="14"/>
      <c r="O97" s="14"/>
      <c r="P97" s="14"/>
    </row>
    <row r="102" spans="1:16" ht="68" x14ac:dyDescent="0.2">
      <c r="A102" s="17" t="s">
        <v>517</v>
      </c>
      <c r="B102" s="18" t="s">
        <v>466</v>
      </c>
      <c r="C102" s="18" t="s">
        <v>467</v>
      </c>
      <c r="D102" s="18" t="s">
        <v>468</v>
      </c>
      <c r="E102" s="18" t="s">
        <v>469</v>
      </c>
      <c r="F102" s="18" t="s">
        <v>470</v>
      </c>
      <c r="G102" s="18" t="s">
        <v>471</v>
      </c>
      <c r="H102" s="3" t="s">
        <v>472</v>
      </c>
      <c r="I102" s="18" t="s">
        <v>473</v>
      </c>
      <c r="J102" s="18" t="s">
        <v>486</v>
      </c>
      <c r="K102" s="3"/>
      <c r="L102" s="3"/>
      <c r="M102" s="3"/>
      <c r="N102" s="3"/>
      <c r="O102" s="3"/>
      <c r="P102" s="3"/>
    </row>
    <row r="103" spans="1:16" x14ac:dyDescent="0.2">
      <c r="A103" t="s">
        <v>1</v>
      </c>
      <c r="B103">
        <v>5</v>
      </c>
      <c r="C103">
        <v>8</v>
      </c>
      <c r="D103">
        <v>190</v>
      </c>
      <c r="E103">
        <v>7</v>
      </c>
      <c r="F103">
        <v>8</v>
      </c>
      <c r="G103">
        <v>8</v>
      </c>
      <c r="H103">
        <v>226</v>
      </c>
      <c r="I103" t="s">
        <v>496</v>
      </c>
      <c r="J103" t="s">
        <v>453</v>
      </c>
    </row>
    <row r="104" spans="1:16" x14ac:dyDescent="0.2">
      <c r="A104" t="s">
        <v>2</v>
      </c>
      <c r="B104">
        <v>4</v>
      </c>
      <c r="C104">
        <v>6</v>
      </c>
      <c r="D104">
        <v>219</v>
      </c>
      <c r="E104">
        <v>4</v>
      </c>
      <c r="F104">
        <v>10</v>
      </c>
      <c r="G104">
        <v>2</v>
      </c>
      <c r="H104">
        <v>245</v>
      </c>
      <c r="I104" t="s">
        <v>496</v>
      </c>
      <c r="J104" t="s">
        <v>487</v>
      </c>
      <c r="K104" s="8">
        <f>AVERAGE(B103:B123)</f>
        <v>6</v>
      </c>
      <c r="L104" s="8">
        <f t="shared" ref="L104:P104" si="24">AVERAGE(C103:C123)</f>
        <v>6.6842105263157894</v>
      </c>
      <c r="M104" s="8">
        <f t="shared" si="24"/>
        <v>186.63157894736841</v>
      </c>
      <c r="N104" s="8">
        <f t="shared" si="24"/>
        <v>4.6315789473684212</v>
      </c>
      <c r="O104" s="8">
        <f t="shared" si="24"/>
        <v>19.578947368421051</v>
      </c>
      <c r="P104" s="8">
        <f t="shared" si="24"/>
        <v>6.6315789473684212</v>
      </c>
    </row>
    <row r="105" spans="1:16" x14ac:dyDescent="0.2">
      <c r="A105" t="s">
        <v>3</v>
      </c>
      <c r="B105">
        <v>5</v>
      </c>
      <c r="C105">
        <v>8</v>
      </c>
      <c r="D105">
        <v>198</v>
      </c>
      <c r="E105">
        <v>6</v>
      </c>
      <c r="F105">
        <v>11</v>
      </c>
      <c r="G105">
        <v>15</v>
      </c>
      <c r="H105">
        <v>243</v>
      </c>
      <c r="I105" t="s">
        <v>496</v>
      </c>
      <c r="J105" t="s">
        <v>488</v>
      </c>
      <c r="K105" s="8">
        <f>STDEV(B103:B123)</f>
        <v>2.1858128414340001</v>
      </c>
      <c r="L105" s="8">
        <f t="shared" ref="L105:P105" si="25">STDEV(C103:C123)</f>
        <v>2.5831211005067178</v>
      </c>
      <c r="M105" s="8">
        <f t="shared" si="25"/>
        <v>48.788899609913308</v>
      </c>
      <c r="N105" s="8">
        <f t="shared" si="25"/>
        <v>1.7065405655167962</v>
      </c>
      <c r="O105" s="8">
        <f t="shared" si="25"/>
        <v>48.829995095767025</v>
      </c>
      <c r="P105" s="8">
        <f t="shared" si="25"/>
        <v>3.7447819446351609</v>
      </c>
    </row>
    <row r="106" spans="1:16" x14ac:dyDescent="0.2">
      <c r="A106" t="s">
        <v>4</v>
      </c>
      <c r="B106">
        <v>5</v>
      </c>
      <c r="C106">
        <v>9</v>
      </c>
      <c r="D106">
        <v>202</v>
      </c>
      <c r="E106">
        <v>2</v>
      </c>
      <c r="F106">
        <v>11</v>
      </c>
      <c r="G106">
        <v>11</v>
      </c>
      <c r="H106">
        <v>240</v>
      </c>
      <c r="I106" t="s">
        <v>496</v>
      </c>
      <c r="J106" t="s">
        <v>518</v>
      </c>
    </row>
    <row r="107" spans="1:16" x14ac:dyDescent="0.2">
      <c r="A107" t="s">
        <v>5</v>
      </c>
      <c r="B107">
        <v>6</v>
      </c>
      <c r="C107">
        <v>11</v>
      </c>
      <c r="D107">
        <v>205</v>
      </c>
      <c r="E107">
        <v>4</v>
      </c>
      <c r="F107">
        <v>9</v>
      </c>
      <c r="G107">
        <v>8</v>
      </c>
      <c r="H107">
        <v>243</v>
      </c>
      <c r="I107" t="s">
        <v>496</v>
      </c>
    </row>
    <row r="108" spans="1:16" x14ac:dyDescent="0.2">
      <c r="A108" t="s">
        <v>6</v>
      </c>
      <c r="B108">
        <v>10</v>
      </c>
      <c r="C108">
        <v>10</v>
      </c>
      <c r="D108">
        <v>189</v>
      </c>
      <c r="E108">
        <v>4</v>
      </c>
      <c r="F108">
        <v>12</v>
      </c>
      <c r="G108">
        <v>9</v>
      </c>
      <c r="H108">
        <v>234</v>
      </c>
      <c r="I108" t="s">
        <v>496</v>
      </c>
    </row>
    <row r="109" spans="1:16" x14ac:dyDescent="0.2">
      <c r="A109" s="38" t="s">
        <v>7</v>
      </c>
      <c r="B109" s="38">
        <v>1</v>
      </c>
      <c r="C109" s="38">
        <v>0</v>
      </c>
      <c r="D109" s="38">
        <v>7</v>
      </c>
      <c r="E109" s="38">
        <v>6</v>
      </c>
      <c r="F109" s="38">
        <v>221</v>
      </c>
      <c r="G109" s="38">
        <v>9</v>
      </c>
      <c r="H109" s="38">
        <v>244</v>
      </c>
      <c r="I109" s="38" t="s">
        <v>496</v>
      </c>
    </row>
    <row r="111" spans="1:16" x14ac:dyDescent="0.2">
      <c r="A111" t="s">
        <v>16</v>
      </c>
      <c r="B111">
        <v>5</v>
      </c>
      <c r="C111">
        <v>6</v>
      </c>
      <c r="D111">
        <v>202</v>
      </c>
      <c r="E111">
        <v>6</v>
      </c>
      <c r="F111">
        <v>11</v>
      </c>
      <c r="G111">
        <v>5</v>
      </c>
      <c r="H111">
        <v>235</v>
      </c>
      <c r="I111" t="s">
        <v>496</v>
      </c>
    </row>
    <row r="112" spans="1:16" x14ac:dyDescent="0.2">
      <c r="A112" t="s">
        <v>17</v>
      </c>
      <c r="B112">
        <v>7</v>
      </c>
      <c r="C112">
        <v>5</v>
      </c>
      <c r="D112">
        <v>180</v>
      </c>
      <c r="E112">
        <v>5</v>
      </c>
      <c r="F112">
        <v>5</v>
      </c>
      <c r="G112">
        <v>8</v>
      </c>
      <c r="H112">
        <v>210</v>
      </c>
      <c r="I112" t="s">
        <v>496</v>
      </c>
    </row>
    <row r="113" spans="1:16" x14ac:dyDescent="0.2">
      <c r="A113" t="s">
        <v>18</v>
      </c>
      <c r="B113">
        <v>9</v>
      </c>
      <c r="C113">
        <v>7</v>
      </c>
      <c r="D113">
        <v>192</v>
      </c>
      <c r="E113">
        <v>6</v>
      </c>
      <c r="F113">
        <v>6</v>
      </c>
      <c r="G113">
        <v>9</v>
      </c>
      <c r="H113">
        <v>229</v>
      </c>
      <c r="I113" t="s">
        <v>496</v>
      </c>
    </row>
    <row r="114" spans="1:16" x14ac:dyDescent="0.2">
      <c r="A114" t="s">
        <v>19</v>
      </c>
      <c r="B114">
        <v>5</v>
      </c>
      <c r="C114">
        <v>9</v>
      </c>
      <c r="D114">
        <v>215</v>
      </c>
      <c r="E114">
        <v>5</v>
      </c>
      <c r="F114">
        <v>5</v>
      </c>
      <c r="G114">
        <v>2</v>
      </c>
      <c r="H114">
        <v>241</v>
      </c>
      <c r="I114" t="s">
        <v>496</v>
      </c>
    </row>
    <row r="115" spans="1:16" x14ac:dyDescent="0.2">
      <c r="A115" t="s">
        <v>20</v>
      </c>
      <c r="B115">
        <v>5</v>
      </c>
      <c r="C115">
        <v>2</v>
      </c>
      <c r="D115">
        <v>115</v>
      </c>
      <c r="E115">
        <v>6</v>
      </c>
      <c r="F115">
        <v>6</v>
      </c>
      <c r="G115">
        <v>2</v>
      </c>
      <c r="H115">
        <v>136</v>
      </c>
      <c r="I115" t="s">
        <v>496</v>
      </c>
    </row>
    <row r="116" spans="1:16" x14ac:dyDescent="0.2">
      <c r="A116" t="s">
        <v>21</v>
      </c>
      <c r="B116">
        <v>5</v>
      </c>
      <c r="C116">
        <v>5</v>
      </c>
      <c r="D116">
        <v>198</v>
      </c>
      <c r="E116">
        <v>8</v>
      </c>
      <c r="F116">
        <v>8</v>
      </c>
      <c r="G116">
        <v>6</v>
      </c>
      <c r="H116">
        <v>230</v>
      </c>
      <c r="I116" t="s">
        <v>496</v>
      </c>
    </row>
    <row r="118" spans="1:16" x14ac:dyDescent="0.2">
      <c r="A118" t="s">
        <v>63</v>
      </c>
      <c r="B118">
        <v>7</v>
      </c>
      <c r="C118">
        <v>8</v>
      </c>
      <c r="D118">
        <v>195</v>
      </c>
      <c r="E118">
        <v>2</v>
      </c>
      <c r="F118">
        <v>8</v>
      </c>
      <c r="G118">
        <v>5</v>
      </c>
      <c r="H118">
        <v>225</v>
      </c>
      <c r="I118" t="s">
        <v>496</v>
      </c>
    </row>
    <row r="119" spans="1:16" x14ac:dyDescent="0.2">
      <c r="A119" t="s">
        <v>64</v>
      </c>
      <c r="B119">
        <v>5</v>
      </c>
      <c r="C119">
        <v>7</v>
      </c>
      <c r="D119">
        <v>212</v>
      </c>
      <c r="E119">
        <v>4</v>
      </c>
      <c r="F119">
        <v>7</v>
      </c>
      <c r="G119">
        <v>4</v>
      </c>
      <c r="H119">
        <v>239</v>
      </c>
      <c r="I119" t="s">
        <v>496</v>
      </c>
    </row>
    <row r="120" spans="1:16" x14ac:dyDescent="0.2">
      <c r="A120" t="s">
        <v>65</v>
      </c>
      <c r="B120">
        <v>10</v>
      </c>
      <c r="C120">
        <v>6</v>
      </c>
      <c r="D120">
        <v>206</v>
      </c>
      <c r="E120">
        <v>3</v>
      </c>
      <c r="F120">
        <v>11</v>
      </c>
      <c r="G120">
        <v>6</v>
      </c>
      <c r="H120">
        <v>242</v>
      </c>
      <c r="I120" t="s">
        <v>496</v>
      </c>
    </row>
    <row r="121" spans="1:16" x14ac:dyDescent="0.2">
      <c r="A121" t="s">
        <v>66</v>
      </c>
      <c r="B121">
        <v>8</v>
      </c>
      <c r="C121">
        <v>6</v>
      </c>
      <c r="D121">
        <v>215</v>
      </c>
      <c r="E121">
        <v>2</v>
      </c>
      <c r="F121">
        <v>10</v>
      </c>
      <c r="G121">
        <v>2</v>
      </c>
      <c r="H121">
        <v>243</v>
      </c>
      <c r="I121" t="s">
        <v>496</v>
      </c>
    </row>
    <row r="122" spans="1:16" x14ac:dyDescent="0.2">
      <c r="A122" t="s">
        <v>67</v>
      </c>
      <c r="B122">
        <v>7</v>
      </c>
      <c r="C122">
        <v>7</v>
      </c>
      <c r="D122">
        <v>201</v>
      </c>
      <c r="E122">
        <v>4</v>
      </c>
      <c r="F122">
        <v>8</v>
      </c>
      <c r="G122">
        <v>12</v>
      </c>
      <c r="H122">
        <v>239</v>
      </c>
      <c r="I122" t="s">
        <v>496</v>
      </c>
    </row>
    <row r="123" spans="1:16" x14ac:dyDescent="0.2">
      <c r="A123" t="s">
        <v>68</v>
      </c>
      <c r="B123">
        <v>5</v>
      </c>
      <c r="C123">
        <v>7</v>
      </c>
      <c r="D123">
        <v>205</v>
      </c>
      <c r="E123">
        <v>4</v>
      </c>
      <c r="F123">
        <v>5</v>
      </c>
      <c r="G123">
        <v>3</v>
      </c>
      <c r="H123">
        <v>229</v>
      </c>
      <c r="I123" t="s">
        <v>496</v>
      </c>
    </row>
    <row r="124" spans="1:16" x14ac:dyDescent="0.2">
      <c r="A124" s="1" t="s">
        <v>368</v>
      </c>
      <c r="B124" s="1">
        <f>SUM(B103:B123)</f>
        <v>114</v>
      </c>
      <c r="C124" s="1">
        <f t="shared" ref="C124:H124" si="26">SUM(C103:C123)</f>
        <v>127</v>
      </c>
      <c r="D124" s="1">
        <f t="shared" si="26"/>
        <v>3546</v>
      </c>
      <c r="E124" s="1">
        <f t="shared" si="26"/>
        <v>88</v>
      </c>
      <c r="F124" s="1">
        <f t="shared" si="26"/>
        <v>372</v>
      </c>
      <c r="G124" s="1">
        <f t="shared" si="26"/>
        <v>126</v>
      </c>
      <c r="H124" s="1">
        <f t="shared" si="26"/>
        <v>4373</v>
      </c>
      <c r="I124" s="1" t="s">
        <v>496</v>
      </c>
    </row>
    <row r="125" spans="1:16" x14ac:dyDescent="0.2">
      <c r="A125" s="1"/>
      <c r="B125" s="9">
        <f>B124/H124</f>
        <v>2.60690601417791E-2</v>
      </c>
      <c r="C125" s="9">
        <f>C124/H124</f>
        <v>2.9041847701806539E-2</v>
      </c>
      <c r="D125" s="9">
        <f>D124/H124</f>
        <v>0.81088497598902354</v>
      </c>
      <c r="E125" s="9">
        <f>E124/H124</f>
        <v>2.0123485021724216E-2</v>
      </c>
      <c r="F125" s="9">
        <f>F124/H124</f>
        <v>8.5067459410016005E-2</v>
      </c>
      <c r="G125" s="9">
        <f>G124/H124</f>
        <v>2.8813171735650584E-2</v>
      </c>
      <c r="H125" s="10"/>
    </row>
    <row r="126" spans="1:16" x14ac:dyDescent="0.2">
      <c r="A126" t="s">
        <v>22</v>
      </c>
      <c r="B126">
        <v>6</v>
      </c>
      <c r="C126">
        <v>6</v>
      </c>
      <c r="D126">
        <v>192</v>
      </c>
      <c r="E126">
        <v>4</v>
      </c>
      <c r="F126">
        <v>10</v>
      </c>
      <c r="G126">
        <v>17</v>
      </c>
      <c r="H126">
        <v>235</v>
      </c>
      <c r="I126" t="s">
        <v>504</v>
      </c>
      <c r="J126" t="s">
        <v>454</v>
      </c>
    </row>
    <row r="127" spans="1:16" x14ac:dyDescent="0.2">
      <c r="A127" t="s">
        <v>23</v>
      </c>
      <c r="B127">
        <v>4</v>
      </c>
      <c r="C127">
        <v>3</v>
      </c>
      <c r="D127">
        <v>215</v>
      </c>
      <c r="E127">
        <v>5</v>
      </c>
      <c r="F127">
        <v>8</v>
      </c>
      <c r="G127">
        <v>3</v>
      </c>
      <c r="H127">
        <v>238</v>
      </c>
      <c r="I127" t="s">
        <v>504</v>
      </c>
      <c r="J127" t="s">
        <v>487</v>
      </c>
      <c r="K127" s="8">
        <f>AVERAGE(B126:B138)</f>
        <v>5.083333333333333</v>
      </c>
      <c r="L127" s="8">
        <f t="shared" ref="L127" si="27">AVERAGE(C126:C138)</f>
        <v>3.75</v>
      </c>
      <c r="M127" s="8">
        <f t="shared" ref="M127" si="28">AVERAGE(D126:D138)</f>
        <v>195.5</v>
      </c>
      <c r="N127" s="8">
        <f t="shared" ref="N127" si="29">AVERAGE(E126:E138)</f>
        <v>5</v>
      </c>
      <c r="O127" s="8">
        <f t="shared" ref="O127" si="30">AVERAGE(F126:F138)</f>
        <v>8.5</v>
      </c>
      <c r="P127" s="8">
        <f t="shared" ref="P127" si="31">AVERAGE(G126:G138)</f>
        <v>5.333333333333333</v>
      </c>
    </row>
    <row r="128" spans="1:16" x14ac:dyDescent="0.2">
      <c r="A128" t="s">
        <v>24</v>
      </c>
      <c r="B128">
        <v>7</v>
      </c>
      <c r="C128">
        <v>8</v>
      </c>
      <c r="D128">
        <v>198</v>
      </c>
      <c r="E128">
        <v>1</v>
      </c>
      <c r="F128">
        <v>10</v>
      </c>
      <c r="G128">
        <v>10</v>
      </c>
      <c r="H128">
        <v>234</v>
      </c>
      <c r="I128" t="s">
        <v>504</v>
      </c>
      <c r="J128" t="s">
        <v>488</v>
      </c>
      <c r="K128" s="8">
        <f>STDEV(B126:B138)</f>
        <v>1.3113721705515073</v>
      </c>
      <c r="L128" s="8">
        <f t="shared" ref="L128" si="32">STDEV(C126:C138)</f>
        <v>2.3403573930647275</v>
      </c>
      <c r="M128" s="8">
        <f t="shared" ref="M128" si="33">STDEV(D126:D138)</f>
        <v>15.779733838059499</v>
      </c>
      <c r="N128" s="8">
        <f t="shared" ref="N128" si="34">STDEV(E126:E138)</f>
        <v>2.4863262420322441</v>
      </c>
      <c r="O128" s="8">
        <f t="shared" ref="O128" si="35">STDEV(F126:F138)</f>
        <v>1.3142574813455419</v>
      </c>
      <c r="P128" s="8">
        <f t="shared" ref="P128" si="36">STDEV(G126:G138)</f>
        <v>5.5322744514404389</v>
      </c>
    </row>
    <row r="129" spans="1:16" x14ac:dyDescent="0.2">
      <c r="A129" t="s">
        <v>25</v>
      </c>
      <c r="B129">
        <v>6</v>
      </c>
      <c r="C129">
        <v>3</v>
      </c>
      <c r="D129">
        <v>213</v>
      </c>
      <c r="E129">
        <v>4</v>
      </c>
      <c r="F129">
        <v>8</v>
      </c>
      <c r="G129">
        <v>1</v>
      </c>
      <c r="H129">
        <v>235</v>
      </c>
      <c r="I129" t="s">
        <v>504</v>
      </c>
      <c r="J129" t="s">
        <v>510</v>
      </c>
    </row>
    <row r="130" spans="1:16" x14ac:dyDescent="0.2">
      <c r="A130" t="s">
        <v>26</v>
      </c>
      <c r="B130">
        <v>6</v>
      </c>
      <c r="C130">
        <v>2</v>
      </c>
      <c r="D130">
        <v>200</v>
      </c>
      <c r="E130">
        <v>10</v>
      </c>
      <c r="F130">
        <v>8</v>
      </c>
      <c r="G130">
        <v>5</v>
      </c>
      <c r="H130">
        <v>231</v>
      </c>
      <c r="I130" t="s">
        <v>504</v>
      </c>
    </row>
    <row r="131" spans="1:16" x14ac:dyDescent="0.2">
      <c r="A131" t="s">
        <v>27</v>
      </c>
      <c r="B131">
        <v>4</v>
      </c>
      <c r="C131">
        <v>2</v>
      </c>
      <c r="D131">
        <v>201</v>
      </c>
      <c r="E131">
        <v>3</v>
      </c>
      <c r="F131">
        <v>7</v>
      </c>
      <c r="G131">
        <v>2</v>
      </c>
      <c r="H131">
        <v>219</v>
      </c>
      <c r="I131" t="s">
        <v>504</v>
      </c>
    </row>
    <row r="133" spans="1:16" x14ac:dyDescent="0.2">
      <c r="A133" t="s">
        <v>69</v>
      </c>
      <c r="B133">
        <v>6</v>
      </c>
      <c r="C133">
        <v>6</v>
      </c>
      <c r="D133">
        <v>199</v>
      </c>
      <c r="E133">
        <v>2</v>
      </c>
      <c r="F133">
        <v>10</v>
      </c>
      <c r="G133">
        <v>6</v>
      </c>
      <c r="H133">
        <v>229</v>
      </c>
      <c r="I133" t="s">
        <v>504</v>
      </c>
    </row>
    <row r="134" spans="1:16" x14ac:dyDescent="0.2">
      <c r="A134" t="s">
        <v>70</v>
      </c>
      <c r="B134">
        <v>5</v>
      </c>
      <c r="C134">
        <v>5</v>
      </c>
      <c r="D134">
        <v>186</v>
      </c>
      <c r="E134">
        <v>5</v>
      </c>
      <c r="F134">
        <v>10</v>
      </c>
      <c r="G134">
        <v>14</v>
      </c>
      <c r="H134">
        <v>225</v>
      </c>
      <c r="I134" t="s">
        <v>504</v>
      </c>
    </row>
    <row r="135" spans="1:16" x14ac:dyDescent="0.2">
      <c r="A135" t="s">
        <v>71</v>
      </c>
      <c r="B135">
        <v>5</v>
      </c>
      <c r="C135">
        <v>1</v>
      </c>
      <c r="D135">
        <v>202</v>
      </c>
      <c r="E135">
        <v>7</v>
      </c>
      <c r="F135">
        <v>9</v>
      </c>
      <c r="G135">
        <v>4</v>
      </c>
      <c r="H135">
        <v>228</v>
      </c>
      <c r="I135" t="s">
        <v>504</v>
      </c>
    </row>
    <row r="136" spans="1:16" x14ac:dyDescent="0.2">
      <c r="A136" t="s">
        <v>72</v>
      </c>
      <c r="B136">
        <v>5</v>
      </c>
      <c r="C136">
        <v>6</v>
      </c>
      <c r="D136">
        <v>163</v>
      </c>
      <c r="E136">
        <v>7</v>
      </c>
      <c r="F136">
        <v>6</v>
      </c>
      <c r="G136">
        <v>1</v>
      </c>
      <c r="H136">
        <v>188</v>
      </c>
      <c r="I136" t="s">
        <v>504</v>
      </c>
    </row>
    <row r="137" spans="1:16" x14ac:dyDescent="0.2">
      <c r="A137" t="s">
        <v>73</v>
      </c>
      <c r="B137">
        <v>2</v>
      </c>
      <c r="C137">
        <v>1</v>
      </c>
      <c r="D137">
        <v>170</v>
      </c>
      <c r="E137">
        <v>5</v>
      </c>
      <c r="F137">
        <v>8</v>
      </c>
      <c r="G137">
        <v>1</v>
      </c>
      <c r="H137">
        <v>187</v>
      </c>
      <c r="I137" t="s">
        <v>504</v>
      </c>
    </row>
    <row r="138" spans="1:16" x14ac:dyDescent="0.2">
      <c r="A138" t="s">
        <v>74</v>
      </c>
      <c r="B138">
        <v>5</v>
      </c>
      <c r="C138">
        <v>2</v>
      </c>
      <c r="D138">
        <v>207</v>
      </c>
      <c r="E138">
        <v>7</v>
      </c>
      <c r="F138">
        <v>8</v>
      </c>
      <c r="G138">
        <v>0</v>
      </c>
      <c r="H138">
        <v>229</v>
      </c>
      <c r="I138" t="s">
        <v>504</v>
      </c>
    </row>
    <row r="139" spans="1:16" x14ac:dyDescent="0.2">
      <c r="A139" s="1" t="s">
        <v>368</v>
      </c>
      <c r="B139" s="1">
        <f>SUM(B126:B138)</f>
        <v>61</v>
      </c>
      <c r="C139" s="1">
        <f t="shared" ref="C139:H139" si="37">SUM(C126:C138)</f>
        <v>45</v>
      </c>
      <c r="D139" s="1">
        <f t="shared" si="37"/>
        <v>2346</v>
      </c>
      <c r="E139" s="1">
        <f t="shared" si="37"/>
        <v>60</v>
      </c>
      <c r="F139" s="1">
        <f t="shared" si="37"/>
        <v>102</v>
      </c>
      <c r="G139" s="1">
        <f t="shared" si="37"/>
        <v>64</v>
      </c>
      <c r="H139" s="1">
        <f t="shared" si="37"/>
        <v>2678</v>
      </c>
      <c r="I139" s="1" t="s">
        <v>504</v>
      </c>
    </row>
    <row r="140" spans="1:16" x14ac:dyDescent="0.2">
      <c r="A140" s="1"/>
      <c r="B140" s="9">
        <f>B139/H139</f>
        <v>2.2778192681105303E-2</v>
      </c>
      <c r="C140" s="9">
        <f>C139/H139</f>
        <v>1.6803584764749812E-2</v>
      </c>
      <c r="D140" s="9">
        <f>D139/H139</f>
        <v>0.87602688573562359</v>
      </c>
      <c r="E140" s="9">
        <f>E139/H139</f>
        <v>2.2404779686333084E-2</v>
      </c>
      <c r="F140" s="9">
        <f>F139/H139</f>
        <v>3.8088125466766244E-2</v>
      </c>
      <c r="G140" s="9">
        <f>G139/H139</f>
        <v>2.3898431665421958E-2</v>
      </c>
      <c r="H140" s="1"/>
    </row>
    <row r="141" spans="1:16" x14ac:dyDescent="0.2">
      <c r="A141" t="s">
        <v>28</v>
      </c>
      <c r="B141">
        <v>6</v>
      </c>
      <c r="C141">
        <v>6</v>
      </c>
      <c r="D141">
        <v>214</v>
      </c>
      <c r="E141">
        <v>5</v>
      </c>
      <c r="F141">
        <v>8</v>
      </c>
      <c r="G141">
        <v>2</v>
      </c>
      <c r="H141">
        <v>241</v>
      </c>
      <c r="I141" t="s">
        <v>503</v>
      </c>
      <c r="J141" t="s">
        <v>455</v>
      </c>
    </row>
    <row r="142" spans="1:16" x14ac:dyDescent="0.2">
      <c r="A142" t="s">
        <v>29</v>
      </c>
      <c r="B142">
        <v>4</v>
      </c>
      <c r="C142">
        <v>6</v>
      </c>
      <c r="D142">
        <v>200</v>
      </c>
      <c r="E142">
        <v>5</v>
      </c>
      <c r="F142">
        <v>9</v>
      </c>
      <c r="G142">
        <v>0</v>
      </c>
      <c r="H142">
        <v>224</v>
      </c>
      <c r="I142" t="s">
        <v>503</v>
      </c>
      <c r="J142" t="s">
        <v>487</v>
      </c>
      <c r="K142" s="8">
        <f>AVERAGE(B141:B153)</f>
        <v>5.333333333333333</v>
      </c>
      <c r="L142" s="8">
        <f t="shared" ref="L142" si="38">AVERAGE(C141:C153)</f>
        <v>7</v>
      </c>
      <c r="M142" s="8">
        <f t="shared" ref="M142" si="39">AVERAGE(D141:D153)</f>
        <v>185.66666666666666</v>
      </c>
      <c r="N142" s="8">
        <f t="shared" ref="N142" si="40">AVERAGE(E141:E153)</f>
        <v>5.583333333333333</v>
      </c>
      <c r="O142" s="8">
        <f t="shared" ref="O142" si="41">AVERAGE(F141:F153)</f>
        <v>8.8333333333333339</v>
      </c>
      <c r="P142" s="8">
        <f t="shared" ref="P142" si="42">AVERAGE(G141:G153)</f>
        <v>7</v>
      </c>
    </row>
    <row r="143" spans="1:16" x14ac:dyDescent="0.2">
      <c r="A143" t="s">
        <v>30</v>
      </c>
      <c r="B143">
        <v>6</v>
      </c>
      <c r="C143">
        <v>8</v>
      </c>
      <c r="D143">
        <v>170</v>
      </c>
      <c r="E143">
        <v>4</v>
      </c>
      <c r="F143">
        <v>6</v>
      </c>
      <c r="G143">
        <v>11</v>
      </c>
      <c r="H143">
        <v>205</v>
      </c>
      <c r="I143" t="s">
        <v>503</v>
      </c>
      <c r="J143" t="s">
        <v>488</v>
      </c>
      <c r="K143" s="8">
        <f>STDEV(B141:B153)</f>
        <v>1.4974726182552534</v>
      </c>
      <c r="L143" s="8">
        <f t="shared" ref="L143" si="43">STDEV(C141:C153)</f>
        <v>1.3483997249264841</v>
      </c>
      <c r="M143" s="8">
        <f t="shared" ref="M143" si="44">STDEV(D141:D153)</f>
        <v>15.93927871832995</v>
      </c>
      <c r="N143" s="8">
        <f t="shared" ref="N143" si="45">STDEV(E141:E153)</f>
        <v>2.0207259421636907</v>
      </c>
      <c r="O143" s="8">
        <f t="shared" ref="O143" si="46">STDEV(F141:F153)</f>
        <v>1.898963034411308</v>
      </c>
      <c r="P143" s="8">
        <f t="shared" ref="P143" si="47">STDEV(G141:G153)</f>
        <v>5.2397085276325681</v>
      </c>
    </row>
    <row r="144" spans="1:16" x14ac:dyDescent="0.2">
      <c r="A144" t="s">
        <v>31</v>
      </c>
      <c r="B144">
        <v>4</v>
      </c>
      <c r="C144">
        <v>7</v>
      </c>
      <c r="D144">
        <v>206</v>
      </c>
      <c r="E144">
        <v>6</v>
      </c>
      <c r="F144">
        <v>7</v>
      </c>
      <c r="G144">
        <v>0</v>
      </c>
      <c r="H144">
        <v>230</v>
      </c>
      <c r="I144" t="s">
        <v>503</v>
      </c>
      <c r="J144" t="s">
        <v>510</v>
      </c>
    </row>
    <row r="145" spans="1:16" x14ac:dyDescent="0.2">
      <c r="A145" t="s">
        <v>32</v>
      </c>
      <c r="B145">
        <v>5</v>
      </c>
      <c r="C145">
        <v>6</v>
      </c>
      <c r="D145">
        <v>190</v>
      </c>
      <c r="E145">
        <v>7</v>
      </c>
      <c r="F145">
        <v>11</v>
      </c>
      <c r="G145">
        <v>4</v>
      </c>
      <c r="H145">
        <v>223</v>
      </c>
      <c r="I145" t="s">
        <v>503</v>
      </c>
    </row>
    <row r="146" spans="1:16" x14ac:dyDescent="0.2">
      <c r="A146" t="s">
        <v>33</v>
      </c>
      <c r="B146">
        <v>5</v>
      </c>
      <c r="C146">
        <v>8</v>
      </c>
      <c r="D146">
        <v>162</v>
      </c>
      <c r="E146">
        <v>6</v>
      </c>
      <c r="F146">
        <v>11</v>
      </c>
      <c r="G146">
        <v>15</v>
      </c>
      <c r="H146">
        <v>207</v>
      </c>
      <c r="I146" t="s">
        <v>503</v>
      </c>
    </row>
    <row r="148" spans="1:16" x14ac:dyDescent="0.2">
      <c r="A148" t="s">
        <v>75</v>
      </c>
      <c r="B148">
        <v>4</v>
      </c>
      <c r="C148">
        <v>6</v>
      </c>
      <c r="D148">
        <v>170</v>
      </c>
      <c r="E148">
        <v>5</v>
      </c>
      <c r="F148">
        <v>8</v>
      </c>
      <c r="G148">
        <v>11</v>
      </c>
      <c r="H148">
        <v>204</v>
      </c>
      <c r="I148" t="s">
        <v>503</v>
      </c>
    </row>
    <row r="149" spans="1:16" x14ac:dyDescent="0.2">
      <c r="A149" t="s">
        <v>76</v>
      </c>
      <c r="B149">
        <v>7</v>
      </c>
      <c r="C149">
        <v>8</v>
      </c>
      <c r="D149">
        <v>180</v>
      </c>
      <c r="E149">
        <v>4</v>
      </c>
      <c r="F149">
        <v>11</v>
      </c>
      <c r="G149">
        <v>10</v>
      </c>
      <c r="H149">
        <v>220</v>
      </c>
      <c r="I149" t="s">
        <v>503</v>
      </c>
    </row>
    <row r="150" spans="1:16" x14ac:dyDescent="0.2">
      <c r="A150" t="s">
        <v>77</v>
      </c>
      <c r="B150">
        <v>8</v>
      </c>
      <c r="C150">
        <v>5</v>
      </c>
      <c r="D150">
        <v>193</v>
      </c>
      <c r="E150">
        <v>3</v>
      </c>
      <c r="F150">
        <v>11</v>
      </c>
      <c r="G150">
        <v>10</v>
      </c>
      <c r="H150">
        <v>230</v>
      </c>
      <c r="I150" t="s">
        <v>503</v>
      </c>
    </row>
    <row r="151" spans="1:16" x14ac:dyDescent="0.2">
      <c r="A151" t="s">
        <v>78</v>
      </c>
      <c r="B151">
        <v>5</v>
      </c>
      <c r="C151">
        <v>9</v>
      </c>
      <c r="D151">
        <v>185</v>
      </c>
      <c r="E151">
        <v>11</v>
      </c>
      <c r="F151">
        <v>7</v>
      </c>
      <c r="G151">
        <v>11</v>
      </c>
      <c r="H151">
        <v>228</v>
      </c>
      <c r="I151" t="s">
        <v>503</v>
      </c>
    </row>
    <row r="152" spans="1:16" x14ac:dyDescent="0.2">
      <c r="A152" t="s">
        <v>79</v>
      </c>
      <c r="B152">
        <v>3</v>
      </c>
      <c r="C152">
        <v>6</v>
      </c>
      <c r="D152">
        <v>187</v>
      </c>
      <c r="E152">
        <v>6</v>
      </c>
      <c r="F152">
        <v>7</v>
      </c>
      <c r="G152">
        <v>1</v>
      </c>
      <c r="H152">
        <v>210</v>
      </c>
      <c r="I152" t="s">
        <v>503</v>
      </c>
    </row>
    <row r="153" spans="1:16" x14ac:dyDescent="0.2">
      <c r="A153" t="s">
        <v>80</v>
      </c>
      <c r="B153">
        <v>7</v>
      </c>
      <c r="C153">
        <v>9</v>
      </c>
      <c r="D153">
        <v>171</v>
      </c>
      <c r="E153">
        <v>5</v>
      </c>
      <c r="F153">
        <v>10</v>
      </c>
      <c r="G153">
        <v>9</v>
      </c>
      <c r="H153">
        <v>211</v>
      </c>
      <c r="I153" t="s">
        <v>503</v>
      </c>
    </row>
    <row r="154" spans="1:16" x14ac:dyDescent="0.2">
      <c r="A154" s="1" t="s">
        <v>368</v>
      </c>
      <c r="B154" s="1">
        <f>SUM(B141:B153)</f>
        <v>64</v>
      </c>
      <c r="C154" s="1">
        <f t="shared" ref="C154:H154" si="48">SUM(C141:C153)</f>
        <v>84</v>
      </c>
      <c r="D154" s="1">
        <f t="shared" si="48"/>
        <v>2228</v>
      </c>
      <c r="E154" s="1">
        <f t="shared" si="48"/>
        <v>67</v>
      </c>
      <c r="F154" s="1">
        <f t="shared" si="48"/>
        <v>106</v>
      </c>
      <c r="G154" s="1">
        <f t="shared" si="48"/>
        <v>84</v>
      </c>
      <c r="H154" s="1">
        <f t="shared" si="48"/>
        <v>2633</v>
      </c>
      <c r="I154" s="1" t="s">
        <v>503</v>
      </c>
    </row>
    <row r="155" spans="1:16" x14ac:dyDescent="0.2">
      <c r="A155" s="1"/>
      <c r="B155" s="9">
        <f>B154/H154</f>
        <v>2.4306874287884542E-2</v>
      </c>
      <c r="C155" s="9">
        <f>C154/H154</f>
        <v>3.190277250284846E-2</v>
      </c>
      <c r="D155" s="9">
        <f>D154/H154</f>
        <v>0.84618306114698061</v>
      </c>
      <c r="E155" s="9">
        <f>E154/H154</f>
        <v>2.544625902012913E-2</v>
      </c>
      <c r="F155" s="9">
        <f>F154/H154</f>
        <v>4.0258260539308775E-2</v>
      </c>
      <c r="G155" s="9">
        <f>G154/H154</f>
        <v>3.190277250284846E-2</v>
      </c>
      <c r="H155" s="1"/>
    </row>
    <row r="156" spans="1:16" x14ac:dyDescent="0.2">
      <c r="A156" s="38" t="s">
        <v>34</v>
      </c>
      <c r="B156" s="38">
        <v>47</v>
      </c>
      <c r="C156" s="38">
        <v>48</v>
      </c>
      <c r="D156" s="38">
        <v>73</v>
      </c>
      <c r="E156" s="38">
        <v>28</v>
      </c>
      <c r="F156" s="38">
        <v>33</v>
      </c>
      <c r="G156" s="38">
        <v>5</v>
      </c>
      <c r="H156" s="38">
        <v>234</v>
      </c>
      <c r="I156" t="s">
        <v>502</v>
      </c>
      <c r="J156" t="s">
        <v>456</v>
      </c>
    </row>
    <row r="157" spans="1:16" x14ac:dyDescent="0.2">
      <c r="A157" t="s">
        <v>35</v>
      </c>
      <c r="B157">
        <v>5</v>
      </c>
      <c r="C157">
        <v>6</v>
      </c>
      <c r="D157">
        <v>195</v>
      </c>
      <c r="E157">
        <v>2</v>
      </c>
      <c r="F157">
        <v>12</v>
      </c>
      <c r="G157">
        <v>6</v>
      </c>
      <c r="H157">
        <v>226</v>
      </c>
      <c r="I157" t="s">
        <v>502</v>
      </c>
      <c r="J157" t="s">
        <v>487</v>
      </c>
      <c r="K157" s="8">
        <f>AVERAGE(B156:B168)</f>
        <v>10.5</v>
      </c>
      <c r="L157" s="8">
        <f t="shared" ref="L157:P157" si="49">AVERAGE(C156:C168)</f>
        <v>9.3333333333333339</v>
      </c>
      <c r="M157" s="8">
        <f t="shared" si="49"/>
        <v>174.25</v>
      </c>
      <c r="N157" s="8">
        <f t="shared" si="49"/>
        <v>6.25</v>
      </c>
      <c r="O157" s="8">
        <f t="shared" si="49"/>
        <v>15.583333333333334</v>
      </c>
      <c r="P157" s="8">
        <f t="shared" si="49"/>
        <v>10.75</v>
      </c>
    </row>
    <row r="158" spans="1:16" x14ac:dyDescent="0.2">
      <c r="A158" t="s">
        <v>36</v>
      </c>
      <c r="B158">
        <v>8</v>
      </c>
      <c r="C158">
        <v>6</v>
      </c>
      <c r="D158">
        <v>194</v>
      </c>
      <c r="E158">
        <v>2</v>
      </c>
      <c r="F158">
        <v>12</v>
      </c>
      <c r="G158">
        <v>13</v>
      </c>
      <c r="H158">
        <v>235</v>
      </c>
      <c r="I158" t="s">
        <v>502</v>
      </c>
      <c r="J158" t="s">
        <v>488</v>
      </c>
      <c r="K158" s="8">
        <f>STDEV(B156:B168)</f>
        <v>11.743470139149284</v>
      </c>
      <c r="L158" s="8">
        <f t="shared" ref="L158:P158" si="50">STDEV(C156:C168)</f>
        <v>12.390123143663727</v>
      </c>
      <c r="M158" s="8">
        <f t="shared" si="50"/>
        <v>35.825651044011366</v>
      </c>
      <c r="N158" s="8">
        <f t="shared" si="50"/>
        <v>7.3003735894442103</v>
      </c>
      <c r="O158" s="8">
        <f t="shared" si="50"/>
        <v>8.7329921284260585</v>
      </c>
      <c r="P158" s="8">
        <f t="shared" si="50"/>
        <v>4.2238500317730372</v>
      </c>
    </row>
    <row r="159" spans="1:16" x14ac:dyDescent="0.2">
      <c r="A159" t="s">
        <v>37</v>
      </c>
      <c r="B159">
        <v>6</v>
      </c>
      <c r="C159">
        <v>6</v>
      </c>
      <c r="D159">
        <v>178</v>
      </c>
      <c r="E159">
        <v>4</v>
      </c>
      <c r="F159">
        <v>12</v>
      </c>
      <c r="G159">
        <v>12</v>
      </c>
      <c r="H159">
        <v>218</v>
      </c>
      <c r="I159" t="s">
        <v>502</v>
      </c>
      <c r="J159" t="s">
        <v>510</v>
      </c>
    </row>
    <row r="160" spans="1:16" x14ac:dyDescent="0.2">
      <c r="A160" t="s">
        <v>38</v>
      </c>
      <c r="B160">
        <v>7</v>
      </c>
      <c r="C160">
        <v>4</v>
      </c>
      <c r="D160">
        <v>197</v>
      </c>
      <c r="E160">
        <v>3</v>
      </c>
      <c r="F160">
        <v>9</v>
      </c>
      <c r="G160">
        <v>5</v>
      </c>
      <c r="H160">
        <v>225</v>
      </c>
      <c r="I160" t="s">
        <v>502</v>
      </c>
    </row>
    <row r="161" spans="1:16" x14ac:dyDescent="0.2">
      <c r="A161" t="s">
        <v>39</v>
      </c>
      <c r="B161">
        <v>6</v>
      </c>
      <c r="C161">
        <v>3</v>
      </c>
      <c r="D161">
        <v>170</v>
      </c>
      <c r="E161">
        <v>9</v>
      </c>
      <c r="F161">
        <v>12</v>
      </c>
      <c r="G161">
        <v>13</v>
      </c>
      <c r="H161">
        <v>213</v>
      </c>
      <c r="I161" t="s">
        <v>502</v>
      </c>
    </row>
    <row r="163" spans="1:16" x14ac:dyDescent="0.2">
      <c r="A163" t="s">
        <v>81</v>
      </c>
      <c r="B163">
        <v>12</v>
      </c>
      <c r="C163">
        <v>7</v>
      </c>
      <c r="D163">
        <v>153</v>
      </c>
      <c r="E163">
        <v>6</v>
      </c>
      <c r="F163">
        <v>25</v>
      </c>
      <c r="G163">
        <v>13</v>
      </c>
      <c r="H163">
        <v>216</v>
      </c>
      <c r="I163" t="s">
        <v>502</v>
      </c>
    </row>
    <row r="164" spans="1:16" x14ac:dyDescent="0.2">
      <c r="A164" t="s">
        <v>82</v>
      </c>
      <c r="B164">
        <v>6</v>
      </c>
      <c r="C164">
        <v>7</v>
      </c>
      <c r="D164">
        <v>191</v>
      </c>
      <c r="E164">
        <v>4</v>
      </c>
      <c r="F164">
        <v>11</v>
      </c>
      <c r="G164">
        <v>13</v>
      </c>
      <c r="H164">
        <v>232</v>
      </c>
      <c r="I164" t="s">
        <v>502</v>
      </c>
    </row>
    <row r="165" spans="1:16" x14ac:dyDescent="0.2">
      <c r="A165" t="s">
        <v>83</v>
      </c>
      <c r="B165">
        <v>6</v>
      </c>
      <c r="C165">
        <v>7</v>
      </c>
      <c r="D165">
        <v>193</v>
      </c>
      <c r="E165">
        <v>2</v>
      </c>
      <c r="F165">
        <v>10</v>
      </c>
      <c r="G165">
        <v>11</v>
      </c>
      <c r="H165">
        <v>229</v>
      </c>
      <c r="I165" t="s">
        <v>502</v>
      </c>
    </row>
    <row r="166" spans="1:16" x14ac:dyDescent="0.2">
      <c r="A166" t="s">
        <v>84</v>
      </c>
      <c r="B166">
        <v>5</v>
      </c>
      <c r="C166">
        <v>7</v>
      </c>
      <c r="D166">
        <v>194</v>
      </c>
      <c r="E166">
        <v>2</v>
      </c>
      <c r="F166">
        <v>10</v>
      </c>
      <c r="G166">
        <v>14</v>
      </c>
      <c r="H166">
        <v>232</v>
      </c>
      <c r="I166" t="s">
        <v>502</v>
      </c>
    </row>
    <row r="167" spans="1:16" x14ac:dyDescent="0.2">
      <c r="A167" t="s">
        <v>85</v>
      </c>
      <c r="B167">
        <v>12</v>
      </c>
      <c r="C167">
        <v>10</v>
      </c>
      <c r="D167">
        <v>154</v>
      </c>
      <c r="E167">
        <v>9</v>
      </c>
      <c r="F167">
        <v>31</v>
      </c>
      <c r="G167">
        <v>18</v>
      </c>
      <c r="H167">
        <v>234</v>
      </c>
      <c r="I167" t="s">
        <v>502</v>
      </c>
    </row>
    <row r="168" spans="1:16" x14ac:dyDescent="0.2">
      <c r="A168" t="s">
        <v>86</v>
      </c>
      <c r="B168">
        <v>6</v>
      </c>
      <c r="C168">
        <v>1</v>
      </c>
      <c r="D168">
        <v>199</v>
      </c>
      <c r="E168">
        <v>4</v>
      </c>
      <c r="F168">
        <v>10</v>
      </c>
      <c r="G168">
        <v>6</v>
      </c>
      <c r="H168">
        <v>226</v>
      </c>
      <c r="I168" t="s">
        <v>502</v>
      </c>
    </row>
    <row r="169" spans="1:16" x14ac:dyDescent="0.2">
      <c r="A169" s="1" t="s">
        <v>368</v>
      </c>
      <c r="B169" s="1">
        <f>SUM(B156:B168)</f>
        <v>126</v>
      </c>
      <c r="C169" s="1">
        <f t="shared" ref="C169:H169" si="51">SUM(C156:C168)</f>
        <v>112</v>
      </c>
      <c r="D169" s="1">
        <f t="shared" si="51"/>
        <v>2091</v>
      </c>
      <c r="E169" s="1">
        <f t="shared" si="51"/>
        <v>75</v>
      </c>
      <c r="F169" s="1">
        <f t="shared" si="51"/>
        <v>187</v>
      </c>
      <c r="G169" s="1">
        <f t="shared" si="51"/>
        <v>129</v>
      </c>
      <c r="H169" s="1">
        <f t="shared" si="51"/>
        <v>2720</v>
      </c>
      <c r="I169" s="1" t="s">
        <v>502</v>
      </c>
    </row>
    <row r="170" spans="1:16" x14ac:dyDescent="0.2">
      <c r="A170" s="1"/>
      <c r="B170" s="9">
        <f>B169/H169</f>
        <v>4.6323529411764708E-2</v>
      </c>
      <c r="C170" s="9">
        <f>C169/H169</f>
        <v>4.1176470588235294E-2</v>
      </c>
      <c r="D170" s="9">
        <f>D169/H169</f>
        <v>0.76875000000000004</v>
      </c>
      <c r="E170" s="9">
        <f>E169/H169</f>
        <v>2.7573529411764705E-2</v>
      </c>
      <c r="F170" s="9">
        <f>F169/H169</f>
        <v>6.8750000000000006E-2</v>
      </c>
      <c r="G170" s="9">
        <f>G169/H169</f>
        <v>4.7426470588235292E-2</v>
      </c>
      <c r="H170" s="1"/>
    </row>
    <row r="171" spans="1:16" x14ac:dyDescent="0.2">
      <c r="A171" t="s">
        <v>8</v>
      </c>
      <c r="B171">
        <v>5</v>
      </c>
      <c r="C171">
        <v>3</v>
      </c>
      <c r="D171">
        <v>198</v>
      </c>
      <c r="E171">
        <v>3</v>
      </c>
      <c r="F171">
        <v>10</v>
      </c>
      <c r="G171">
        <v>11</v>
      </c>
      <c r="H171">
        <v>230</v>
      </c>
      <c r="I171" t="s">
        <v>500</v>
      </c>
      <c r="J171" t="s">
        <v>457</v>
      </c>
    </row>
    <row r="172" spans="1:16" x14ac:dyDescent="0.2">
      <c r="J172" t="s">
        <v>487</v>
      </c>
      <c r="K172" s="8">
        <f>AVERAGE(B171:B184)</f>
        <v>6.166666666666667</v>
      </c>
      <c r="L172" s="8">
        <f t="shared" ref="L172:P172" si="52">AVERAGE(C171:C184)</f>
        <v>5.416666666666667</v>
      </c>
      <c r="M172" s="8">
        <f t="shared" si="52"/>
        <v>192.25</v>
      </c>
      <c r="N172" s="8">
        <f t="shared" si="52"/>
        <v>3.9166666666666665</v>
      </c>
      <c r="O172" s="8">
        <f t="shared" si="52"/>
        <v>10.916666666666666</v>
      </c>
      <c r="P172" s="8">
        <f t="shared" si="52"/>
        <v>9.3333333333333339</v>
      </c>
    </row>
    <row r="173" spans="1:16" x14ac:dyDescent="0.2">
      <c r="A173" t="s">
        <v>40</v>
      </c>
      <c r="B173">
        <v>8</v>
      </c>
      <c r="C173">
        <v>7</v>
      </c>
      <c r="D173">
        <v>185</v>
      </c>
      <c r="E173">
        <v>4</v>
      </c>
      <c r="F173">
        <v>14</v>
      </c>
      <c r="G173">
        <v>10</v>
      </c>
      <c r="H173">
        <v>228</v>
      </c>
      <c r="I173" t="s">
        <v>500</v>
      </c>
      <c r="J173" t="s">
        <v>488</v>
      </c>
      <c r="K173" s="8">
        <f>STDEV(B171:B184)</f>
        <v>1.7494587907710379</v>
      </c>
      <c r="L173" s="8">
        <f t="shared" ref="L173:P173" si="53">STDEV(C171:C184)</f>
        <v>2.3915887961137825</v>
      </c>
      <c r="M173" s="8">
        <f t="shared" si="53"/>
        <v>8.8330474510628143</v>
      </c>
      <c r="N173" s="8">
        <f t="shared" si="53"/>
        <v>1.8809249819912508</v>
      </c>
      <c r="O173" s="8">
        <f t="shared" si="53"/>
        <v>2.1087839379532705</v>
      </c>
      <c r="P173" s="8">
        <f t="shared" si="53"/>
        <v>5.9594589951732635</v>
      </c>
    </row>
    <row r="174" spans="1:16" x14ac:dyDescent="0.2">
      <c r="A174" t="s">
        <v>41</v>
      </c>
      <c r="B174">
        <v>5</v>
      </c>
      <c r="C174">
        <v>2</v>
      </c>
      <c r="D174">
        <v>205</v>
      </c>
      <c r="E174">
        <v>3</v>
      </c>
      <c r="F174">
        <v>9</v>
      </c>
      <c r="G174">
        <v>2</v>
      </c>
      <c r="H174">
        <v>226</v>
      </c>
      <c r="I174" t="s">
        <v>500</v>
      </c>
      <c r="J174" t="s">
        <v>510</v>
      </c>
    </row>
    <row r="175" spans="1:16" x14ac:dyDescent="0.2">
      <c r="A175" t="s">
        <v>42</v>
      </c>
      <c r="B175">
        <v>6</v>
      </c>
      <c r="C175">
        <v>8</v>
      </c>
      <c r="D175">
        <v>194</v>
      </c>
      <c r="E175">
        <v>5</v>
      </c>
      <c r="F175">
        <v>9</v>
      </c>
      <c r="G175">
        <v>8</v>
      </c>
      <c r="H175">
        <v>230</v>
      </c>
      <c r="I175" t="s">
        <v>500</v>
      </c>
    </row>
    <row r="176" spans="1:16" x14ac:dyDescent="0.2">
      <c r="A176" t="s">
        <v>43</v>
      </c>
      <c r="B176">
        <v>4</v>
      </c>
      <c r="C176">
        <v>3</v>
      </c>
      <c r="D176">
        <v>197</v>
      </c>
      <c r="E176">
        <v>7</v>
      </c>
      <c r="F176">
        <v>11</v>
      </c>
      <c r="G176">
        <v>8</v>
      </c>
      <c r="H176">
        <v>230</v>
      </c>
      <c r="I176" t="s">
        <v>500</v>
      </c>
    </row>
    <row r="177" spans="1:16" x14ac:dyDescent="0.2">
      <c r="A177" t="s">
        <v>44</v>
      </c>
      <c r="B177">
        <v>4</v>
      </c>
      <c r="C177">
        <v>6</v>
      </c>
      <c r="D177">
        <v>203</v>
      </c>
      <c r="E177">
        <v>4</v>
      </c>
      <c r="F177">
        <v>11</v>
      </c>
      <c r="G177">
        <v>3</v>
      </c>
      <c r="H177">
        <v>231</v>
      </c>
      <c r="I177" t="s">
        <v>500</v>
      </c>
    </row>
    <row r="179" spans="1:16" x14ac:dyDescent="0.2">
      <c r="A179" t="s">
        <v>87</v>
      </c>
      <c r="B179">
        <v>4</v>
      </c>
      <c r="C179">
        <v>4</v>
      </c>
      <c r="D179">
        <v>187</v>
      </c>
      <c r="E179">
        <v>5</v>
      </c>
      <c r="F179">
        <v>14</v>
      </c>
      <c r="G179">
        <v>17</v>
      </c>
      <c r="H179">
        <v>231</v>
      </c>
      <c r="I179" t="s">
        <v>501</v>
      </c>
    </row>
    <row r="180" spans="1:16" x14ac:dyDescent="0.2">
      <c r="A180" t="s">
        <v>88</v>
      </c>
      <c r="B180">
        <v>7</v>
      </c>
      <c r="C180">
        <v>7</v>
      </c>
      <c r="D180">
        <v>185</v>
      </c>
      <c r="E180">
        <v>0</v>
      </c>
      <c r="F180">
        <v>13</v>
      </c>
      <c r="G180">
        <v>10</v>
      </c>
      <c r="H180">
        <v>222</v>
      </c>
      <c r="I180" t="s">
        <v>501</v>
      </c>
    </row>
    <row r="181" spans="1:16" x14ac:dyDescent="0.2">
      <c r="A181" t="s">
        <v>89</v>
      </c>
      <c r="B181">
        <v>9</v>
      </c>
      <c r="C181">
        <v>5</v>
      </c>
      <c r="D181">
        <v>182</v>
      </c>
      <c r="E181">
        <v>3</v>
      </c>
      <c r="F181">
        <v>11</v>
      </c>
      <c r="G181">
        <v>22</v>
      </c>
      <c r="H181">
        <v>232</v>
      </c>
      <c r="I181" t="s">
        <v>501</v>
      </c>
    </row>
    <row r="182" spans="1:16" x14ac:dyDescent="0.2">
      <c r="A182" t="s">
        <v>90</v>
      </c>
      <c r="B182">
        <v>7</v>
      </c>
      <c r="C182">
        <v>8</v>
      </c>
      <c r="D182">
        <v>188</v>
      </c>
      <c r="E182">
        <v>2</v>
      </c>
      <c r="F182">
        <v>12</v>
      </c>
      <c r="G182">
        <v>10</v>
      </c>
      <c r="H182">
        <v>227</v>
      </c>
      <c r="I182" t="s">
        <v>501</v>
      </c>
    </row>
    <row r="183" spans="1:16" x14ac:dyDescent="0.2">
      <c r="A183" t="s">
        <v>91</v>
      </c>
      <c r="B183">
        <v>8</v>
      </c>
      <c r="C183">
        <v>9</v>
      </c>
      <c r="D183">
        <v>180</v>
      </c>
      <c r="E183">
        <v>5</v>
      </c>
      <c r="F183">
        <v>10</v>
      </c>
      <c r="G183">
        <v>10</v>
      </c>
      <c r="H183">
        <v>222</v>
      </c>
      <c r="I183" t="s">
        <v>501</v>
      </c>
    </row>
    <row r="184" spans="1:16" x14ac:dyDescent="0.2">
      <c r="A184" t="s">
        <v>92</v>
      </c>
      <c r="B184">
        <v>7</v>
      </c>
      <c r="C184">
        <v>3</v>
      </c>
      <c r="D184">
        <v>203</v>
      </c>
      <c r="E184">
        <v>6</v>
      </c>
      <c r="F184">
        <v>7</v>
      </c>
      <c r="G184">
        <v>1</v>
      </c>
      <c r="H184">
        <v>227</v>
      </c>
      <c r="I184" t="s">
        <v>501</v>
      </c>
    </row>
    <row r="185" spans="1:16" x14ac:dyDescent="0.2">
      <c r="A185" s="1" t="s">
        <v>368</v>
      </c>
      <c r="B185" s="1">
        <f>SUM(B171:B184)</f>
        <v>74</v>
      </c>
      <c r="C185" s="1">
        <f t="shared" ref="C185:H185" si="54">SUM(C171:C184)</f>
        <v>65</v>
      </c>
      <c r="D185" s="1">
        <f t="shared" si="54"/>
        <v>2307</v>
      </c>
      <c r="E185" s="1">
        <f t="shared" si="54"/>
        <v>47</v>
      </c>
      <c r="F185" s="1">
        <f t="shared" si="54"/>
        <v>131</v>
      </c>
      <c r="G185" s="1">
        <f t="shared" si="54"/>
        <v>112</v>
      </c>
      <c r="H185" s="1">
        <f t="shared" si="54"/>
        <v>2736</v>
      </c>
      <c r="I185" s="1" t="s">
        <v>501</v>
      </c>
    </row>
    <row r="186" spans="1:16" x14ac:dyDescent="0.2">
      <c r="A186" s="1"/>
      <c r="B186" s="9">
        <f>B185/H185</f>
        <v>2.7046783625730993E-2</v>
      </c>
      <c r="C186" s="9">
        <f>C185/H185</f>
        <v>2.3757309941520467E-2</v>
      </c>
      <c r="D186" s="9">
        <f>D185/H185</f>
        <v>0.8432017543859649</v>
      </c>
      <c r="E186" s="9">
        <f>E185/H185</f>
        <v>1.7178362573099414E-2</v>
      </c>
      <c r="F186" s="9">
        <f>F185/H185</f>
        <v>4.7880116959064328E-2</v>
      </c>
      <c r="G186" s="9">
        <f>G185/H185</f>
        <v>4.0935672514619881E-2</v>
      </c>
      <c r="H186" s="1"/>
    </row>
    <row r="187" spans="1:16" x14ac:dyDescent="0.2">
      <c r="A187" t="s">
        <v>9</v>
      </c>
      <c r="B187">
        <v>8</v>
      </c>
      <c r="C187">
        <v>3</v>
      </c>
      <c r="D187">
        <v>200</v>
      </c>
      <c r="E187">
        <v>4</v>
      </c>
      <c r="F187">
        <v>9</v>
      </c>
      <c r="G187">
        <v>5</v>
      </c>
      <c r="H187">
        <v>229</v>
      </c>
      <c r="I187" t="s">
        <v>499</v>
      </c>
      <c r="J187" t="s">
        <v>458</v>
      </c>
    </row>
    <row r="188" spans="1:16" x14ac:dyDescent="0.2">
      <c r="J188" t="s">
        <v>487</v>
      </c>
      <c r="K188" s="8">
        <f>AVERAGE(B187:B201)</f>
        <v>6.6923076923076925</v>
      </c>
      <c r="L188" s="8">
        <f t="shared" ref="L188:P188" si="55">AVERAGE(C187:C201)</f>
        <v>4.9230769230769234</v>
      </c>
      <c r="M188" s="8">
        <f t="shared" si="55"/>
        <v>195.53846153846155</v>
      </c>
      <c r="N188" s="8">
        <f t="shared" si="55"/>
        <v>5.6923076923076925</v>
      </c>
      <c r="O188" s="8">
        <f t="shared" si="55"/>
        <v>9.2307692307692299</v>
      </c>
      <c r="P188" s="8">
        <f t="shared" si="55"/>
        <v>5.0769230769230766</v>
      </c>
    </row>
    <row r="189" spans="1:16" x14ac:dyDescent="0.2">
      <c r="A189" t="s">
        <v>45</v>
      </c>
      <c r="B189">
        <v>7</v>
      </c>
      <c r="C189">
        <v>7</v>
      </c>
      <c r="D189">
        <v>193</v>
      </c>
      <c r="E189">
        <v>6</v>
      </c>
      <c r="F189">
        <v>12</v>
      </c>
      <c r="G189">
        <v>5</v>
      </c>
      <c r="H189">
        <v>230</v>
      </c>
      <c r="I189" t="s">
        <v>499</v>
      </c>
      <c r="J189" t="s">
        <v>488</v>
      </c>
      <c r="K189" s="8">
        <f>STDEV(B187:B201)</f>
        <v>3.5680203517874203</v>
      </c>
      <c r="L189" s="8">
        <f t="shared" ref="L189:P189" si="56">STDEV(C187:C201)</f>
        <v>3.7072347839851933</v>
      </c>
      <c r="M189" s="8">
        <f t="shared" si="56"/>
        <v>11.723305738395526</v>
      </c>
      <c r="N189" s="8">
        <f t="shared" si="56"/>
        <v>3.092588327615327</v>
      </c>
      <c r="O189" s="8">
        <f t="shared" si="56"/>
        <v>3.7003118371709833</v>
      </c>
      <c r="P189" s="8">
        <f t="shared" si="56"/>
        <v>2.7827306272059</v>
      </c>
    </row>
    <row r="190" spans="1:16" x14ac:dyDescent="0.2">
      <c r="A190" t="s">
        <v>46</v>
      </c>
      <c r="B190">
        <v>18</v>
      </c>
      <c r="C190">
        <v>16</v>
      </c>
      <c r="D190">
        <v>173</v>
      </c>
      <c r="E190">
        <v>0</v>
      </c>
      <c r="F190">
        <v>20</v>
      </c>
      <c r="G190">
        <v>10</v>
      </c>
      <c r="H190">
        <v>237</v>
      </c>
      <c r="I190" t="s">
        <v>499</v>
      </c>
      <c r="J190" t="s">
        <v>508</v>
      </c>
    </row>
    <row r="191" spans="1:16" x14ac:dyDescent="0.2">
      <c r="A191" t="s">
        <v>47</v>
      </c>
      <c r="B191">
        <v>5</v>
      </c>
      <c r="C191">
        <v>4</v>
      </c>
      <c r="D191">
        <v>202</v>
      </c>
      <c r="E191">
        <v>9</v>
      </c>
      <c r="F191">
        <v>6</v>
      </c>
      <c r="G191">
        <v>4</v>
      </c>
      <c r="H191">
        <v>230</v>
      </c>
      <c r="I191" t="s">
        <v>499</v>
      </c>
    </row>
    <row r="192" spans="1:16" x14ac:dyDescent="0.2">
      <c r="A192" t="s">
        <v>48</v>
      </c>
      <c r="B192">
        <v>6</v>
      </c>
      <c r="C192">
        <v>5</v>
      </c>
      <c r="D192">
        <v>181</v>
      </c>
      <c r="E192">
        <v>3</v>
      </c>
      <c r="F192">
        <v>11</v>
      </c>
      <c r="G192">
        <v>5</v>
      </c>
      <c r="H192">
        <v>211</v>
      </c>
      <c r="I192" t="s">
        <v>499</v>
      </c>
    </row>
    <row r="193" spans="1:16" x14ac:dyDescent="0.2">
      <c r="A193" t="s">
        <v>49</v>
      </c>
      <c r="B193">
        <v>6</v>
      </c>
      <c r="C193">
        <v>2</v>
      </c>
      <c r="D193">
        <v>205</v>
      </c>
      <c r="E193">
        <v>7</v>
      </c>
      <c r="F193">
        <v>8</v>
      </c>
      <c r="G193">
        <v>2</v>
      </c>
      <c r="H193">
        <v>230</v>
      </c>
      <c r="I193" t="s">
        <v>499</v>
      </c>
    </row>
    <row r="194" spans="1:16" x14ac:dyDescent="0.2">
      <c r="A194" t="s">
        <v>50</v>
      </c>
      <c r="B194">
        <v>6</v>
      </c>
      <c r="C194">
        <v>6</v>
      </c>
      <c r="D194">
        <v>191</v>
      </c>
      <c r="E194">
        <v>7</v>
      </c>
      <c r="F194">
        <v>9</v>
      </c>
      <c r="G194">
        <v>9</v>
      </c>
      <c r="H194">
        <v>228</v>
      </c>
      <c r="I194" t="s">
        <v>499</v>
      </c>
    </row>
    <row r="196" spans="1:16" x14ac:dyDescent="0.2">
      <c r="A196" t="s">
        <v>93</v>
      </c>
      <c r="B196">
        <v>4</v>
      </c>
      <c r="C196">
        <v>3</v>
      </c>
      <c r="D196">
        <v>207</v>
      </c>
      <c r="E196">
        <v>5</v>
      </c>
      <c r="F196">
        <v>7</v>
      </c>
      <c r="G196">
        <v>4</v>
      </c>
      <c r="H196">
        <v>230</v>
      </c>
      <c r="I196" t="s">
        <v>499</v>
      </c>
    </row>
    <row r="197" spans="1:16" x14ac:dyDescent="0.2">
      <c r="A197" t="s">
        <v>94</v>
      </c>
      <c r="B197">
        <v>7</v>
      </c>
      <c r="C197">
        <v>2</v>
      </c>
      <c r="D197">
        <v>204</v>
      </c>
      <c r="E197">
        <v>2</v>
      </c>
      <c r="F197">
        <v>7</v>
      </c>
      <c r="G197">
        <v>5</v>
      </c>
      <c r="H197">
        <v>227</v>
      </c>
      <c r="I197" t="s">
        <v>499</v>
      </c>
    </row>
    <row r="198" spans="1:16" x14ac:dyDescent="0.2">
      <c r="A198" t="s">
        <v>95</v>
      </c>
      <c r="B198">
        <v>5</v>
      </c>
      <c r="C198">
        <v>2</v>
      </c>
      <c r="D198">
        <v>206</v>
      </c>
      <c r="E198">
        <v>7</v>
      </c>
      <c r="F198">
        <v>7</v>
      </c>
      <c r="G198">
        <v>2</v>
      </c>
      <c r="H198">
        <v>229</v>
      </c>
      <c r="I198" t="s">
        <v>499</v>
      </c>
    </row>
    <row r="199" spans="1:16" x14ac:dyDescent="0.2">
      <c r="A199" t="s">
        <v>96</v>
      </c>
      <c r="B199">
        <v>5</v>
      </c>
      <c r="C199">
        <v>4</v>
      </c>
      <c r="D199">
        <v>207</v>
      </c>
      <c r="E199">
        <v>4</v>
      </c>
      <c r="F199">
        <v>9</v>
      </c>
      <c r="G199">
        <v>1</v>
      </c>
      <c r="H199">
        <v>230</v>
      </c>
      <c r="I199" t="s">
        <v>499</v>
      </c>
    </row>
    <row r="200" spans="1:16" x14ac:dyDescent="0.2">
      <c r="A200" t="s">
        <v>97</v>
      </c>
      <c r="B200">
        <v>5</v>
      </c>
      <c r="C200">
        <v>6</v>
      </c>
      <c r="D200">
        <v>178</v>
      </c>
      <c r="E200">
        <v>11</v>
      </c>
      <c r="F200">
        <v>6</v>
      </c>
      <c r="G200">
        <v>9</v>
      </c>
      <c r="H200">
        <v>215</v>
      </c>
      <c r="I200" t="s">
        <v>499</v>
      </c>
    </row>
    <row r="201" spans="1:16" x14ac:dyDescent="0.2">
      <c r="A201" t="s">
        <v>98</v>
      </c>
      <c r="B201">
        <v>5</v>
      </c>
      <c r="C201">
        <v>4</v>
      </c>
      <c r="D201">
        <v>195</v>
      </c>
      <c r="E201">
        <v>9</v>
      </c>
      <c r="F201">
        <v>9</v>
      </c>
      <c r="G201">
        <v>5</v>
      </c>
      <c r="H201">
        <v>227</v>
      </c>
      <c r="I201" t="s">
        <v>499</v>
      </c>
    </row>
    <row r="202" spans="1:16" x14ac:dyDescent="0.2">
      <c r="A202" s="1" t="s">
        <v>368</v>
      </c>
      <c r="B202" s="1">
        <f>SUM(B187:B201)</f>
        <v>87</v>
      </c>
      <c r="C202" s="1">
        <f t="shared" ref="C202:H202" si="57">SUM(C187:C201)</f>
        <v>64</v>
      </c>
      <c r="D202" s="1">
        <f t="shared" si="57"/>
        <v>2542</v>
      </c>
      <c r="E202" s="1">
        <f t="shared" si="57"/>
        <v>74</v>
      </c>
      <c r="F202" s="1">
        <f t="shared" si="57"/>
        <v>120</v>
      </c>
      <c r="G202" s="1">
        <f t="shared" si="57"/>
        <v>66</v>
      </c>
      <c r="H202" s="1">
        <f t="shared" si="57"/>
        <v>2953</v>
      </c>
      <c r="I202" s="1" t="s">
        <v>499</v>
      </c>
    </row>
    <row r="203" spans="1:16" x14ac:dyDescent="0.2">
      <c r="A203" s="1"/>
      <c r="B203" s="9">
        <f>B202/H202</f>
        <v>2.9461564510667119E-2</v>
      </c>
      <c r="C203" s="9">
        <f>C202/H202</f>
        <v>2.1672875042329835E-2</v>
      </c>
      <c r="D203" s="9">
        <f>D202/H202</f>
        <v>0.86081950558753806</v>
      </c>
      <c r="E203" s="9">
        <f>E202/H202</f>
        <v>2.505926176769387E-2</v>
      </c>
      <c r="F203" s="9">
        <f>F202/H202</f>
        <v>4.063664070436844E-2</v>
      </c>
      <c r="G203" s="9">
        <f>G202/H202</f>
        <v>2.2350152387402643E-2</v>
      </c>
      <c r="H203" s="1"/>
    </row>
    <row r="204" spans="1:16" x14ac:dyDescent="0.2">
      <c r="A204" t="s">
        <v>10</v>
      </c>
      <c r="B204">
        <v>9</v>
      </c>
      <c r="C204">
        <v>6</v>
      </c>
      <c r="D204">
        <v>187</v>
      </c>
      <c r="E204">
        <v>3</v>
      </c>
      <c r="F204">
        <v>12</v>
      </c>
      <c r="G204">
        <v>11</v>
      </c>
      <c r="H204">
        <v>228</v>
      </c>
      <c r="I204" t="s">
        <v>498</v>
      </c>
      <c r="J204" t="s">
        <v>459</v>
      </c>
    </row>
    <row r="205" spans="1:16" x14ac:dyDescent="0.2">
      <c r="A205" t="s">
        <v>11</v>
      </c>
      <c r="B205">
        <v>4</v>
      </c>
      <c r="C205">
        <v>5</v>
      </c>
      <c r="D205">
        <v>175</v>
      </c>
      <c r="E205">
        <v>10</v>
      </c>
      <c r="F205">
        <v>9</v>
      </c>
      <c r="G205">
        <v>3</v>
      </c>
      <c r="H205">
        <v>206</v>
      </c>
      <c r="I205" t="s">
        <v>498</v>
      </c>
      <c r="J205" t="s">
        <v>487</v>
      </c>
      <c r="K205" s="8">
        <f>AVERAGE(B204:B223)</f>
        <v>6.4444444444444446</v>
      </c>
      <c r="L205" s="8">
        <f t="shared" ref="L205:P205" si="58">AVERAGE(C204:C223)</f>
        <v>5.6111111111111107</v>
      </c>
      <c r="M205" s="8">
        <f t="shared" si="58"/>
        <v>187.88888888888889</v>
      </c>
      <c r="N205" s="8">
        <f t="shared" si="58"/>
        <v>5.1111111111111107</v>
      </c>
      <c r="O205" s="8">
        <f t="shared" si="58"/>
        <v>9.5555555555555554</v>
      </c>
      <c r="P205" s="8">
        <f t="shared" si="58"/>
        <v>6.333333333333333</v>
      </c>
    </row>
    <row r="206" spans="1:16" x14ac:dyDescent="0.2">
      <c r="A206" t="s">
        <v>12</v>
      </c>
      <c r="B206">
        <v>3</v>
      </c>
      <c r="C206">
        <v>7</v>
      </c>
      <c r="D206">
        <v>178</v>
      </c>
      <c r="E206">
        <v>4</v>
      </c>
      <c r="F206">
        <v>7</v>
      </c>
      <c r="G206">
        <v>5</v>
      </c>
      <c r="H206">
        <v>204</v>
      </c>
      <c r="I206" t="s">
        <v>498</v>
      </c>
      <c r="J206" t="s">
        <v>488</v>
      </c>
      <c r="K206" s="8">
        <f>STDEV(B204:B223)</f>
        <v>1.688097509806344</v>
      </c>
      <c r="L206" s="8">
        <f t="shared" ref="L206:P206" si="59">STDEV(C204:C223)</f>
        <v>1.7536143814113789</v>
      </c>
      <c r="M206" s="8">
        <f t="shared" si="59"/>
        <v>13.826185254538231</v>
      </c>
      <c r="N206" s="8">
        <f t="shared" si="59"/>
        <v>2.1932755222132649</v>
      </c>
      <c r="O206" s="8">
        <f t="shared" si="59"/>
        <v>2.6617601921024803</v>
      </c>
      <c r="P206" s="8">
        <f t="shared" si="59"/>
        <v>4.1727406708160464</v>
      </c>
    </row>
    <row r="207" spans="1:16" x14ac:dyDescent="0.2">
      <c r="A207" t="s">
        <v>13</v>
      </c>
      <c r="B207">
        <v>6</v>
      </c>
      <c r="C207">
        <v>7</v>
      </c>
      <c r="D207">
        <v>188</v>
      </c>
      <c r="E207">
        <v>5</v>
      </c>
      <c r="F207">
        <v>12</v>
      </c>
      <c r="G207">
        <v>13</v>
      </c>
      <c r="H207">
        <v>231</v>
      </c>
      <c r="I207" t="s">
        <v>498</v>
      </c>
      <c r="J207" t="s">
        <v>519</v>
      </c>
    </row>
    <row r="208" spans="1:16" x14ac:dyDescent="0.2">
      <c r="A208" t="s">
        <v>14</v>
      </c>
      <c r="B208">
        <v>7</v>
      </c>
      <c r="C208">
        <v>3</v>
      </c>
      <c r="D208">
        <v>199</v>
      </c>
      <c r="E208">
        <v>3</v>
      </c>
      <c r="F208">
        <v>10</v>
      </c>
      <c r="G208">
        <v>8</v>
      </c>
      <c r="H208">
        <v>230</v>
      </c>
      <c r="I208" t="s">
        <v>498</v>
      </c>
    </row>
    <row r="209" spans="1:9" x14ac:dyDescent="0.2">
      <c r="A209" t="s">
        <v>15</v>
      </c>
      <c r="B209">
        <v>5</v>
      </c>
      <c r="C209">
        <v>4</v>
      </c>
      <c r="D209">
        <v>205</v>
      </c>
      <c r="E209">
        <v>5</v>
      </c>
      <c r="F209">
        <v>8</v>
      </c>
      <c r="G209">
        <v>2</v>
      </c>
      <c r="H209">
        <v>229</v>
      </c>
      <c r="I209" t="s">
        <v>498</v>
      </c>
    </row>
    <row r="211" spans="1:9" x14ac:dyDescent="0.2">
      <c r="A211" t="s">
        <v>51</v>
      </c>
      <c r="B211">
        <v>7</v>
      </c>
      <c r="C211">
        <v>8</v>
      </c>
      <c r="D211">
        <v>165</v>
      </c>
      <c r="E211">
        <v>7</v>
      </c>
      <c r="F211">
        <v>16</v>
      </c>
      <c r="G211">
        <v>11</v>
      </c>
      <c r="H211">
        <v>214</v>
      </c>
      <c r="I211" t="s">
        <v>498</v>
      </c>
    </row>
    <row r="212" spans="1:9" x14ac:dyDescent="0.2">
      <c r="A212" t="s">
        <v>52</v>
      </c>
      <c r="B212">
        <v>8</v>
      </c>
      <c r="C212">
        <v>8</v>
      </c>
      <c r="D212">
        <v>179</v>
      </c>
      <c r="E212">
        <v>4</v>
      </c>
      <c r="F212">
        <v>14</v>
      </c>
      <c r="G212">
        <v>8</v>
      </c>
      <c r="H212">
        <v>221</v>
      </c>
      <c r="I212" t="s">
        <v>498</v>
      </c>
    </row>
    <row r="213" spans="1:9" x14ac:dyDescent="0.2">
      <c r="A213" t="s">
        <v>53</v>
      </c>
      <c r="B213">
        <v>9</v>
      </c>
      <c r="C213">
        <v>5</v>
      </c>
      <c r="D213">
        <v>184</v>
      </c>
      <c r="E213">
        <v>7</v>
      </c>
      <c r="F213">
        <v>10</v>
      </c>
      <c r="G213">
        <v>10</v>
      </c>
      <c r="H213">
        <v>225</v>
      </c>
      <c r="I213" t="s">
        <v>498</v>
      </c>
    </row>
    <row r="214" spans="1:9" x14ac:dyDescent="0.2">
      <c r="A214" t="s">
        <v>54</v>
      </c>
      <c r="B214">
        <v>8</v>
      </c>
      <c r="C214">
        <v>4</v>
      </c>
      <c r="D214">
        <v>199</v>
      </c>
      <c r="E214">
        <v>5</v>
      </c>
      <c r="F214">
        <v>7</v>
      </c>
      <c r="G214">
        <v>0</v>
      </c>
      <c r="H214">
        <v>223</v>
      </c>
      <c r="I214" t="s">
        <v>498</v>
      </c>
    </row>
    <row r="215" spans="1:9" x14ac:dyDescent="0.2">
      <c r="A215" t="s">
        <v>55</v>
      </c>
      <c r="B215">
        <v>6</v>
      </c>
      <c r="C215">
        <v>4</v>
      </c>
      <c r="D215">
        <v>194</v>
      </c>
      <c r="E215">
        <v>4</v>
      </c>
      <c r="F215">
        <v>7</v>
      </c>
      <c r="G215">
        <v>1</v>
      </c>
      <c r="H215">
        <v>216</v>
      </c>
      <c r="I215" t="s">
        <v>498</v>
      </c>
    </row>
    <row r="216" spans="1:9" x14ac:dyDescent="0.2">
      <c r="A216" t="s">
        <v>56</v>
      </c>
      <c r="B216">
        <v>4</v>
      </c>
      <c r="C216">
        <v>8</v>
      </c>
      <c r="D216">
        <v>199</v>
      </c>
      <c r="E216">
        <v>6</v>
      </c>
      <c r="F216">
        <v>8</v>
      </c>
      <c r="G216">
        <v>5</v>
      </c>
      <c r="H216">
        <v>230</v>
      </c>
      <c r="I216" t="s">
        <v>498</v>
      </c>
    </row>
    <row r="218" spans="1:9" x14ac:dyDescent="0.2">
      <c r="A218" t="s">
        <v>99</v>
      </c>
      <c r="B218">
        <v>6</v>
      </c>
      <c r="C218">
        <v>8</v>
      </c>
      <c r="D218">
        <v>171</v>
      </c>
      <c r="E218">
        <v>3</v>
      </c>
      <c r="F218">
        <v>6</v>
      </c>
      <c r="G218">
        <v>4</v>
      </c>
      <c r="H218">
        <v>198</v>
      </c>
      <c r="I218" t="s">
        <v>498</v>
      </c>
    </row>
    <row r="219" spans="1:9" x14ac:dyDescent="0.2">
      <c r="A219" t="s">
        <v>100</v>
      </c>
      <c r="B219">
        <v>7</v>
      </c>
      <c r="C219">
        <v>4</v>
      </c>
      <c r="D219">
        <v>194</v>
      </c>
      <c r="E219">
        <v>7</v>
      </c>
      <c r="F219">
        <v>10</v>
      </c>
      <c r="G219">
        <v>7</v>
      </c>
      <c r="H219">
        <v>229</v>
      </c>
      <c r="I219" t="s">
        <v>498</v>
      </c>
    </row>
    <row r="220" spans="1:9" x14ac:dyDescent="0.2">
      <c r="A220" t="s">
        <v>101</v>
      </c>
      <c r="B220">
        <v>6</v>
      </c>
      <c r="C220">
        <v>3</v>
      </c>
      <c r="D220">
        <v>207</v>
      </c>
      <c r="E220">
        <v>3</v>
      </c>
      <c r="F220">
        <v>9</v>
      </c>
      <c r="G220">
        <v>4</v>
      </c>
      <c r="H220">
        <v>232</v>
      </c>
      <c r="I220" t="s">
        <v>498</v>
      </c>
    </row>
    <row r="221" spans="1:9" x14ac:dyDescent="0.2">
      <c r="A221" t="s">
        <v>102</v>
      </c>
      <c r="B221">
        <v>6</v>
      </c>
      <c r="C221">
        <v>6</v>
      </c>
      <c r="D221">
        <v>208</v>
      </c>
      <c r="E221">
        <v>2</v>
      </c>
      <c r="F221">
        <v>7</v>
      </c>
      <c r="G221">
        <v>1</v>
      </c>
      <c r="H221">
        <v>230</v>
      </c>
      <c r="I221" t="s">
        <v>498</v>
      </c>
    </row>
    <row r="222" spans="1:9" x14ac:dyDescent="0.2">
      <c r="A222" t="s">
        <v>103</v>
      </c>
      <c r="B222">
        <v>8</v>
      </c>
      <c r="C222">
        <v>6</v>
      </c>
      <c r="D222">
        <v>186</v>
      </c>
      <c r="E222">
        <v>5</v>
      </c>
      <c r="F222">
        <v>9</v>
      </c>
      <c r="G222">
        <v>8</v>
      </c>
      <c r="H222">
        <v>222</v>
      </c>
      <c r="I222" t="s">
        <v>498</v>
      </c>
    </row>
    <row r="223" spans="1:9" x14ac:dyDescent="0.2">
      <c r="A223" t="s">
        <v>104</v>
      </c>
      <c r="B223">
        <v>7</v>
      </c>
      <c r="C223">
        <v>5</v>
      </c>
      <c r="D223">
        <v>164</v>
      </c>
      <c r="E223">
        <v>9</v>
      </c>
      <c r="F223">
        <v>11</v>
      </c>
      <c r="G223">
        <v>13</v>
      </c>
      <c r="H223">
        <v>209</v>
      </c>
      <c r="I223" t="s">
        <v>498</v>
      </c>
    </row>
    <row r="224" spans="1:9" x14ac:dyDescent="0.2">
      <c r="A224" s="1" t="s">
        <v>368</v>
      </c>
      <c r="B224" s="1">
        <f>SUM(B204:B223)</f>
        <v>116</v>
      </c>
      <c r="C224" s="1">
        <f t="shared" ref="C224:H224" si="60">SUM(C204:C223)</f>
        <v>101</v>
      </c>
      <c r="D224" s="1">
        <f t="shared" si="60"/>
        <v>3382</v>
      </c>
      <c r="E224" s="1">
        <f t="shared" si="60"/>
        <v>92</v>
      </c>
      <c r="F224" s="1">
        <f t="shared" si="60"/>
        <v>172</v>
      </c>
      <c r="G224" s="1">
        <f t="shared" si="60"/>
        <v>114</v>
      </c>
      <c r="H224" s="1">
        <f t="shared" si="60"/>
        <v>3977</v>
      </c>
      <c r="I224" s="1" t="s">
        <v>498</v>
      </c>
    </row>
    <row r="225" spans="1:16" x14ac:dyDescent="0.2">
      <c r="A225" s="1"/>
      <c r="B225" s="9">
        <f>B224/H224</f>
        <v>2.9167714357555947E-2</v>
      </c>
      <c r="C225" s="9">
        <f>C224/H224</f>
        <v>2.539602715614785E-2</v>
      </c>
      <c r="D225" s="9">
        <f>D224/H224</f>
        <v>0.85038974101081222</v>
      </c>
      <c r="E225" s="9">
        <f>E224/H224</f>
        <v>2.3133014835302994E-2</v>
      </c>
      <c r="F225" s="9">
        <f>F224/H224</f>
        <v>4.3248679909479504E-2</v>
      </c>
      <c r="G225" s="9">
        <f>G224/H224</f>
        <v>2.8664822730701534E-2</v>
      </c>
      <c r="H225" s="1"/>
    </row>
    <row r="226" spans="1:16" x14ac:dyDescent="0.2">
      <c r="A226" t="s">
        <v>57</v>
      </c>
      <c r="B226">
        <v>7</v>
      </c>
      <c r="C226">
        <v>4</v>
      </c>
      <c r="D226">
        <v>202</v>
      </c>
      <c r="E226">
        <v>5</v>
      </c>
      <c r="F226">
        <v>10</v>
      </c>
      <c r="G226">
        <v>3</v>
      </c>
      <c r="H226">
        <v>231</v>
      </c>
      <c r="I226" t="s">
        <v>497</v>
      </c>
      <c r="J226" t="s">
        <v>460</v>
      </c>
    </row>
    <row r="227" spans="1:16" x14ac:dyDescent="0.2">
      <c r="A227" t="s">
        <v>58</v>
      </c>
      <c r="B227">
        <v>7</v>
      </c>
      <c r="C227">
        <v>19</v>
      </c>
      <c r="D227">
        <v>109</v>
      </c>
      <c r="E227">
        <v>19</v>
      </c>
      <c r="F227">
        <v>17</v>
      </c>
      <c r="G227">
        <v>14</v>
      </c>
      <c r="H227">
        <v>185</v>
      </c>
      <c r="I227" t="s">
        <v>497</v>
      </c>
      <c r="J227" t="s">
        <v>487</v>
      </c>
      <c r="K227" s="8">
        <f>AVERAGE(B226:B238)</f>
        <v>5.5</v>
      </c>
      <c r="L227" s="8">
        <f t="shared" ref="L227" si="61">AVERAGE(C226:C238)</f>
        <v>6.166666666666667</v>
      </c>
      <c r="M227" s="8">
        <f t="shared" ref="M227" si="62">AVERAGE(D226:D238)</f>
        <v>180.75</v>
      </c>
      <c r="N227" s="8">
        <f t="shared" ref="N227" si="63">AVERAGE(E226:E238)</f>
        <v>6.416666666666667</v>
      </c>
      <c r="O227" s="8">
        <f t="shared" ref="O227" si="64">AVERAGE(F226:F238)</f>
        <v>10.666666666666666</v>
      </c>
      <c r="P227" s="8">
        <f t="shared" ref="P227" si="65">AVERAGE(G226:G238)</f>
        <v>6.083333333333333</v>
      </c>
    </row>
    <row r="228" spans="1:16" x14ac:dyDescent="0.2">
      <c r="A228" t="s">
        <v>59</v>
      </c>
      <c r="B228">
        <v>6</v>
      </c>
      <c r="C228">
        <v>4</v>
      </c>
      <c r="D228">
        <v>177</v>
      </c>
      <c r="E228">
        <v>4</v>
      </c>
      <c r="F228">
        <v>12</v>
      </c>
      <c r="G228">
        <v>9</v>
      </c>
      <c r="H228">
        <v>212</v>
      </c>
      <c r="I228" t="s">
        <v>497</v>
      </c>
      <c r="J228" t="s">
        <v>488</v>
      </c>
      <c r="K228" s="8">
        <f>STDEV(B226:B238)</f>
        <v>1.3816985594155149</v>
      </c>
      <c r="L228" s="8">
        <f t="shared" ref="L228" si="66">STDEV(C226:C238)</f>
        <v>4.302923600896432</v>
      </c>
      <c r="M228" s="8">
        <f t="shared" ref="M228" si="67">STDEV(D226:D238)</f>
        <v>24.93673814056099</v>
      </c>
      <c r="N228" s="8">
        <f t="shared" ref="N228" si="68">STDEV(E226:E238)</f>
        <v>5.2821884812561501</v>
      </c>
      <c r="O228" s="8">
        <f t="shared" ref="O228" si="69">STDEV(F226:F238)</f>
        <v>2.7080128015453213</v>
      </c>
      <c r="P228" s="8">
        <f t="shared" ref="P228" si="70">STDEV(G226:G238)</f>
        <v>3.7284735685686647</v>
      </c>
    </row>
    <row r="229" spans="1:16" x14ac:dyDescent="0.2">
      <c r="A229" t="s">
        <v>60</v>
      </c>
      <c r="B229">
        <v>7</v>
      </c>
      <c r="C229">
        <v>3</v>
      </c>
      <c r="D229">
        <v>202</v>
      </c>
      <c r="E229">
        <v>4</v>
      </c>
      <c r="F229">
        <v>8</v>
      </c>
      <c r="G229">
        <v>5</v>
      </c>
      <c r="H229">
        <v>229</v>
      </c>
      <c r="I229" t="s">
        <v>497</v>
      </c>
      <c r="J229" t="s">
        <v>510</v>
      </c>
    </row>
    <row r="230" spans="1:16" x14ac:dyDescent="0.2">
      <c r="A230" t="s">
        <v>61</v>
      </c>
      <c r="B230">
        <v>6</v>
      </c>
      <c r="C230">
        <v>6</v>
      </c>
      <c r="D230">
        <v>194</v>
      </c>
      <c r="E230">
        <v>2</v>
      </c>
      <c r="F230">
        <v>10</v>
      </c>
      <c r="G230">
        <v>10</v>
      </c>
      <c r="H230">
        <v>228</v>
      </c>
      <c r="I230" t="s">
        <v>497</v>
      </c>
    </row>
    <row r="231" spans="1:16" x14ac:dyDescent="0.2">
      <c r="A231" t="s">
        <v>62</v>
      </c>
      <c r="B231">
        <v>5</v>
      </c>
      <c r="C231">
        <v>6</v>
      </c>
      <c r="D231">
        <v>191</v>
      </c>
      <c r="E231">
        <v>2</v>
      </c>
      <c r="F231">
        <v>13</v>
      </c>
      <c r="G231">
        <v>8</v>
      </c>
      <c r="H231">
        <v>225</v>
      </c>
      <c r="I231" t="s">
        <v>497</v>
      </c>
    </row>
    <row r="233" spans="1:16" x14ac:dyDescent="0.2">
      <c r="A233" t="s">
        <v>105</v>
      </c>
      <c r="B233">
        <v>4</v>
      </c>
      <c r="C233">
        <v>6</v>
      </c>
      <c r="D233">
        <v>179</v>
      </c>
      <c r="E233">
        <v>11</v>
      </c>
      <c r="F233">
        <v>8</v>
      </c>
      <c r="G233">
        <v>8</v>
      </c>
      <c r="H233">
        <v>216</v>
      </c>
      <c r="I233" t="s">
        <v>497</v>
      </c>
    </row>
    <row r="234" spans="1:16" x14ac:dyDescent="0.2">
      <c r="A234" t="s">
        <v>106</v>
      </c>
      <c r="B234">
        <v>7</v>
      </c>
      <c r="C234">
        <v>6</v>
      </c>
      <c r="D234">
        <v>174</v>
      </c>
      <c r="E234">
        <v>3</v>
      </c>
      <c r="F234">
        <v>13</v>
      </c>
      <c r="G234">
        <v>5</v>
      </c>
      <c r="H234">
        <v>208</v>
      </c>
      <c r="I234" t="s">
        <v>497</v>
      </c>
    </row>
    <row r="235" spans="1:16" x14ac:dyDescent="0.2">
      <c r="A235" t="s">
        <v>107</v>
      </c>
      <c r="B235">
        <v>5</v>
      </c>
      <c r="C235">
        <v>4</v>
      </c>
      <c r="D235">
        <v>193</v>
      </c>
      <c r="E235">
        <v>4</v>
      </c>
      <c r="F235">
        <v>11</v>
      </c>
      <c r="G235">
        <v>2</v>
      </c>
      <c r="H235">
        <v>219</v>
      </c>
      <c r="I235" t="s">
        <v>497</v>
      </c>
    </row>
    <row r="236" spans="1:16" x14ac:dyDescent="0.2">
      <c r="A236" t="s">
        <v>108</v>
      </c>
      <c r="B236">
        <v>5</v>
      </c>
      <c r="C236">
        <v>8</v>
      </c>
      <c r="D236">
        <v>169</v>
      </c>
      <c r="E236">
        <v>12</v>
      </c>
      <c r="F236">
        <v>9</v>
      </c>
      <c r="G236">
        <v>3</v>
      </c>
      <c r="H236">
        <v>206</v>
      </c>
      <c r="I236" t="s">
        <v>497</v>
      </c>
    </row>
    <row r="237" spans="1:16" x14ac:dyDescent="0.2">
      <c r="A237" t="s">
        <v>109</v>
      </c>
      <c r="B237">
        <v>3</v>
      </c>
      <c r="C237">
        <v>5</v>
      </c>
      <c r="D237">
        <v>188</v>
      </c>
      <c r="E237">
        <v>2</v>
      </c>
      <c r="F237">
        <v>8</v>
      </c>
      <c r="G237">
        <v>2</v>
      </c>
      <c r="H237">
        <v>208</v>
      </c>
      <c r="I237" t="s">
        <v>497</v>
      </c>
    </row>
    <row r="238" spans="1:16" x14ac:dyDescent="0.2">
      <c r="A238" t="s">
        <v>110</v>
      </c>
      <c r="B238">
        <v>4</v>
      </c>
      <c r="C238">
        <v>3</v>
      </c>
      <c r="D238">
        <v>191</v>
      </c>
      <c r="E238">
        <v>9</v>
      </c>
      <c r="F238">
        <v>9</v>
      </c>
      <c r="G238">
        <v>4</v>
      </c>
      <c r="H238">
        <v>220</v>
      </c>
      <c r="I238" t="s">
        <v>497</v>
      </c>
    </row>
    <row r="239" spans="1:16" x14ac:dyDescent="0.2">
      <c r="A239" s="1" t="s">
        <v>368</v>
      </c>
      <c r="B239" s="1">
        <f>SUM(B226:B238)</f>
        <v>66</v>
      </c>
      <c r="C239" s="1">
        <f t="shared" ref="C239:H239" si="71">SUM(C226:C238)</f>
        <v>74</v>
      </c>
      <c r="D239" s="1">
        <f t="shared" si="71"/>
        <v>2169</v>
      </c>
      <c r="E239" s="1">
        <f t="shared" si="71"/>
        <v>77</v>
      </c>
      <c r="F239" s="1">
        <f t="shared" si="71"/>
        <v>128</v>
      </c>
      <c r="G239" s="1">
        <f t="shared" si="71"/>
        <v>73</v>
      </c>
      <c r="H239" s="1">
        <f t="shared" si="71"/>
        <v>2587</v>
      </c>
      <c r="I239" s="1" t="s">
        <v>497</v>
      </c>
    </row>
    <row r="240" spans="1:16" x14ac:dyDescent="0.2">
      <c r="A240" s="1"/>
      <c r="B240" s="9">
        <f>B239/H239</f>
        <v>2.5512176265945111E-2</v>
      </c>
      <c r="C240" s="9">
        <f>C239/H239</f>
        <v>2.8604561267877852E-2</v>
      </c>
      <c r="D240" s="9">
        <f>D239/H239</f>
        <v>0.83842288364901429</v>
      </c>
      <c r="E240" s="9">
        <f>E239/H239</f>
        <v>2.9764205643602628E-2</v>
      </c>
      <c r="F240" s="9">
        <f>F239/H239</f>
        <v>4.9478160030923847E-2</v>
      </c>
      <c r="G240" s="9">
        <f>G239/H239</f>
        <v>2.8218013142636257E-2</v>
      </c>
      <c r="H240" s="1"/>
    </row>
    <row r="241" spans="1:16" x14ac:dyDescent="0.2">
      <c r="A241" s="19" t="s">
        <v>461</v>
      </c>
      <c r="B241" s="19">
        <f>SUM(B226:B238,B204:B223,B187:B201,B171:B184,B156:B168,B141:B153,B126:B138,B103:B123)</f>
        <v>708</v>
      </c>
      <c r="C241" s="19">
        <f t="shared" ref="C241:H241" si="72">SUM(C226:C238,C204:C223,C187:C201,C171:C184,C156:C168,C141:C153,C126:C138,C103:C123)</f>
        <v>672</v>
      </c>
      <c r="D241" s="19">
        <f t="shared" si="72"/>
        <v>20611</v>
      </c>
      <c r="E241" s="19">
        <f t="shared" si="72"/>
        <v>580</v>
      </c>
      <c r="F241" s="19">
        <f t="shared" si="72"/>
        <v>1318</v>
      </c>
      <c r="G241" s="19">
        <f t="shared" si="72"/>
        <v>768</v>
      </c>
      <c r="H241" s="19">
        <f t="shared" si="72"/>
        <v>24657</v>
      </c>
      <c r="I241" s="19"/>
      <c r="J241" s="19" t="s">
        <v>515</v>
      </c>
      <c r="K241" s="19"/>
      <c r="L241" s="19"/>
      <c r="M241" s="19"/>
      <c r="N241" s="19"/>
      <c r="O241" s="19"/>
      <c r="P241" s="19"/>
    </row>
    <row r="242" spans="1:16" x14ac:dyDescent="0.2">
      <c r="A242" s="19"/>
      <c r="B242" s="20">
        <f>B241/H241</f>
        <v>2.8713955469035161E-2</v>
      </c>
      <c r="C242" s="20">
        <f>C241/H241</f>
        <v>2.7253923835016427E-2</v>
      </c>
      <c r="D242" s="20">
        <f>D241/H241</f>
        <v>0.83590866691000532</v>
      </c>
      <c r="E242" s="20">
        <f>E241/H241</f>
        <v>2.3522731881412986E-2</v>
      </c>
      <c r="F242" s="20">
        <f>F241/H241</f>
        <v>5.34533803787971E-2</v>
      </c>
      <c r="G242" s="20">
        <f>G241/H241</f>
        <v>3.1147341525733056E-2</v>
      </c>
      <c r="H242" s="19"/>
      <c r="I242" s="19"/>
      <c r="J242" s="19" t="s">
        <v>487</v>
      </c>
      <c r="K242" s="21">
        <f>AVERAGE(B226:B238,B204:B223,B187:B201,B171:B184,B156:B168,B141:B153,B126:B138,B103:B123)</f>
        <v>6.4363636363636365</v>
      </c>
      <c r="L242" s="21">
        <f t="shared" ref="L242:P242" si="73">AVERAGE(C226:C238,C204:C223,C187:C201,C171:C184,C156:C168,C141:C153,C126:C138,C103:C123)</f>
        <v>6.1090909090909093</v>
      </c>
      <c r="M242" s="21">
        <f t="shared" si="73"/>
        <v>187.37272727272727</v>
      </c>
      <c r="N242" s="21">
        <f t="shared" si="73"/>
        <v>5.2727272727272725</v>
      </c>
      <c r="O242" s="21">
        <f t="shared" si="73"/>
        <v>11.981818181818182</v>
      </c>
      <c r="P242" s="21">
        <f t="shared" si="73"/>
        <v>6.9818181818181815</v>
      </c>
    </row>
    <row r="243" spans="1:16" x14ac:dyDescent="0.2">
      <c r="A243" s="19"/>
      <c r="B243" s="20"/>
      <c r="C243" s="20"/>
      <c r="D243" s="20"/>
      <c r="E243" s="20"/>
      <c r="F243" s="20"/>
      <c r="G243" s="20"/>
      <c r="H243" s="19"/>
      <c r="I243" s="19"/>
      <c r="J243" s="19" t="s">
        <v>488</v>
      </c>
      <c r="K243" s="21">
        <f t="shared" ref="K243:P243" si="74">STDEV(B226:B238,B204:B223,B187:B201,B171:B184,B156:B168,B141:B153,B126:B138,B103:B123)</f>
        <v>4.4444115465374976</v>
      </c>
      <c r="L243" s="21">
        <f t="shared" si="74"/>
        <v>4.8921308363636475</v>
      </c>
      <c r="M243" s="21">
        <f t="shared" si="74"/>
        <v>27.037812153939658</v>
      </c>
      <c r="N243" s="21">
        <f t="shared" si="74"/>
        <v>3.526853968590582</v>
      </c>
      <c r="O243" s="21">
        <f t="shared" si="74"/>
        <v>20.539950697251879</v>
      </c>
      <c r="P243" s="21">
        <f t="shared" si="74"/>
        <v>4.6491230665298362</v>
      </c>
    </row>
    <row r="244" spans="1:16" x14ac:dyDescent="0.2">
      <c r="A244" s="19"/>
      <c r="B244" s="20"/>
      <c r="C244" s="20"/>
      <c r="D244" s="20"/>
      <c r="E244" s="20"/>
      <c r="F244" s="20"/>
      <c r="G244" s="20"/>
      <c r="H244" s="19"/>
      <c r="I244" s="19"/>
      <c r="J244" s="19" t="s">
        <v>520</v>
      </c>
      <c r="K244" s="19"/>
      <c r="L244" s="19"/>
      <c r="M244" s="19"/>
      <c r="N244" s="19"/>
      <c r="O244" s="19"/>
      <c r="P244" s="19"/>
    </row>
    <row r="245" spans="1:16" x14ac:dyDescent="0.2">
      <c r="A245" s="19"/>
      <c r="B245" s="20"/>
      <c r="C245" s="20"/>
      <c r="D245" s="20"/>
      <c r="E245" s="20"/>
      <c r="F245" s="20"/>
      <c r="G245" s="20"/>
      <c r="H245" s="19"/>
      <c r="I245" s="19"/>
      <c r="J245" s="19">
        <f>SUM(19+12+12+12+12+12+13+18+12)</f>
        <v>122</v>
      </c>
      <c r="K245" s="19"/>
      <c r="L245" s="19"/>
      <c r="M245" s="19"/>
      <c r="N245" s="19"/>
      <c r="O245" s="19"/>
      <c r="P245" s="19"/>
    </row>
    <row r="246" spans="1:16" x14ac:dyDescent="0.2">
      <c r="B246" s="22"/>
      <c r="C246" s="22"/>
      <c r="D246" s="22"/>
      <c r="E246" s="22"/>
      <c r="F246" s="22"/>
      <c r="G246" s="22"/>
    </row>
    <row r="247" spans="1:16" x14ac:dyDescent="0.2">
      <c r="A247" s="11" t="s">
        <v>464</v>
      </c>
      <c r="B247" s="11">
        <f t="shared" ref="B247:H247" si="75">SUM(B226:B238,B204:B223,B187:B201,B171:B184,B156:B168,B141:B153,B126:B138,B103:B123,B84:B90,B71:B81,B57:B68,B45:B54,B31:B42,B18:B28,B3:B15)</f>
        <v>1115</v>
      </c>
      <c r="C247" s="11">
        <f t="shared" si="75"/>
        <v>1059</v>
      </c>
      <c r="D247" s="11">
        <f t="shared" si="75"/>
        <v>33974</v>
      </c>
      <c r="E247" s="11">
        <f t="shared" si="75"/>
        <v>1070</v>
      </c>
      <c r="F247" s="11">
        <f t="shared" si="75"/>
        <v>2027</v>
      </c>
      <c r="G247" s="11">
        <f t="shared" si="75"/>
        <v>1199</v>
      </c>
      <c r="H247" s="11">
        <f t="shared" si="75"/>
        <v>40444</v>
      </c>
      <c r="I247" s="11"/>
      <c r="J247" s="11" t="s">
        <v>521</v>
      </c>
      <c r="K247" s="11"/>
      <c r="L247" s="11"/>
      <c r="M247" s="11"/>
      <c r="N247" s="11"/>
      <c r="O247" s="11"/>
      <c r="P247" s="11"/>
    </row>
    <row r="248" spans="1:16" x14ac:dyDescent="0.2">
      <c r="A248" s="11"/>
      <c r="B248" s="13">
        <f>B247/H247</f>
        <v>2.7568984274552469E-2</v>
      </c>
      <c r="C248" s="13">
        <f>C247/H247</f>
        <v>2.6184353674216201E-2</v>
      </c>
      <c r="D248" s="13">
        <f>D247/H247</f>
        <v>0.840025714568292</v>
      </c>
      <c r="E248" s="13">
        <f>E247/H247</f>
        <v>2.645633468499654E-2</v>
      </c>
      <c r="F248" s="13">
        <f>F247/H247</f>
        <v>5.0118682622885963E-2</v>
      </c>
      <c r="G248" s="13">
        <f>G247/H247</f>
        <v>2.9645930175056869E-2</v>
      </c>
      <c r="H248" s="11"/>
      <c r="I248" s="11"/>
      <c r="J248" s="11" t="s">
        <v>487</v>
      </c>
      <c r="K248" s="12">
        <f t="shared" ref="K248:P248" si="76">AVERAGE(B226:B238,B204:B223,B187:B201,B171:B184,B156:B168,B141:B153,B126:B138,B103:B123,B84:B90,B71:B81,B57:B68,B45:B54,B31:B42,B18:B28,B3:B15)</f>
        <v>5.9946236559139781</v>
      </c>
      <c r="L248" s="12">
        <f t="shared" si="76"/>
        <v>5.693548387096774</v>
      </c>
      <c r="M248" s="12">
        <f t="shared" si="76"/>
        <v>182.65591397849462</v>
      </c>
      <c r="N248" s="12">
        <f t="shared" si="76"/>
        <v>5.752688172043011</v>
      </c>
      <c r="O248" s="12">
        <f t="shared" si="76"/>
        <v>10.897849462365592</v>
      </c>
      <c r="P248" s="12">
        <f t="shared" si="76"/>
        <v>6.446236559139785</v>
      </c>
    </row>
    <row r="249" spans="1:16" x14ac:dyDescent="0.2">
      <c r="A249" s="11"/>
      <c r="B249" s="13"/>
      <c r="C249" s="13"/>
      <c r="D249" s="13"/>
      <c r="E249" s="13"/>
      <c r="F249" s="13"/>
      <c r="G249" s="13"/>
      <c r="H249" s="11"/>
      <c r="I249" s="11"/>
      <c r="J249" s="11" t="s">
        <v>488</v>
      </c>
      <c r="K249" s="12">
        <f t="shared" ref="K249:P249" si="77">STDEV(B226:B238,B204:B223,B187:B201,B171:B184,B156:B168,B141:B153,B126:B138,B103:B123,B84:B90,B71:B81,B57:B68,B45:B54,B31:B42,B18:B28,B3:B15)</f>
        <v>3.8053977479051642</v>
      </c>
      <c r="L249" s="12">
        <f t="shared" si="77"/>
        <v>4.2677497444707111</v>
      </c>
      <c r="M249" s="12">
        <f t="shared" si="77"/>
        <v>24.833061930333997</v>
      </c>
      <c r="N249" s="12">
        <f t="shared" si="77"/>
        <v>3.2571116834480729</v>
      </c>
      <c r="O249" s="12">
        <f t="shared" si="77"/>
        <v>15.912779012187954</v>
      </c>
      <c r="P249" s="12">
        <f t="shared" si="77"/>
        <v>4.6626534410467233</v>
      </c>
    </row>
    <row r="250" spans="1:16" x14ac:dyDescent="0.2">
      <c r="A250" s="11"/>
      <c r="B250" s="13"/>
      <c r="C250" s="13"/>
      <c r="D250" s="13"/>
      <c r="E250" s="13"/>
      <c r="F250" s="13"/>
      <c r="G250" s="13"/>
      <c r="H250" s="11"/>
      <c r="I250" s="11"/>
      <c r="J250" s="11" t="s">
        <v>522</v>
      </c>
      <c r="K250" s="11"/>
      <c r="L250" s="11"/>
      <c r="M250" s="11"/>
      <c r="N250" s="11"/>
      <c r="O250" s="11"/>
      <c r="P250" s="11"/>
    </row>
    <row r="251" spans="1:16" x14ac:dyDescent="0.2">
      <c r="A251" s="11"/>
      <c r="B251" s="13"/>
      <c r="C251" s="13"/>
      <c r="D251" s="13"/>
      <c r="E251" s="13"/>
      <c r="F251" s="13"/>
      <c r="G251" s="13"/>
      <c r="H251" s="11"/>
      <c r="I251" s="11"/>
      <c r="J251" s="11">
        <f>122+82</f>
        <v>204</v>
      </c>
      <c r="K251" s="11"/>
      <c r="L251" s="11"/>
      <c r="M251" s="11"/>
      <c r="N251" s="11"/>
      <c r="O251" s="11"/>
      <c r="P251" s="11"/>
    </row>
    <row r="252" spans="1:16" x14ac:dyDescent="0.2">
      <c r="B252" s="22"/>
      <c r="C252" s="22"/>
      <c r="D252" s="22"/>
      <c r="E252" s="22"/>
      <c r="F252" s="22"/>
      <c r="G252" s="22"/>
    </row>
    <row r="253" spans="1:16" ht="68" x14ac:dyDescent="0.2">
      <c r="A253" s="25" t="s">
        <v>483</v>
      </c>
      <c r="B253" s="24" t="s">
        <v>466</v>
      </c>
      <c r="C253" s="24" t="s">
        <v>467</v>
      </c>
      <c r="D253" s="24" t="s">
        <v>468</v>
      </c>
      <c r="E253" s="24" t="s">
        <v>469</v>
      </c>
      <c r="F253" s="24" t="s">
        <v>470</v>
      </c>
      <c r="G253" s="24" t="s">
        <v>471</v>
      </c>
      <c r="H253" s="23" t="s">
        <v>524</v>
      </c>
      <c r="I253" s="23" t="s">
        <v>523</v>
      </c>
      <c r="J253" s="23"/>
      <c r="K253" s="23"/>
      <c r="L253" s="23"/>
      <c r="M253" s="23"/>
      <c r="N253" s="23"/>
      <c r="O253" s="23"/>
      <c r="P253" s="23"/>
    </row>
    <row r="254" spans="1:16" x14ac:dyDescent="0.2">
      <c r="A254" t="s">
        <v>1</v>
      </c>
      <c r="B254">
        <v>5</v>
      </c>
      <c r="C254">
        <v>8</v>
      </c>
      <c r="D254">
        <v>190</v>
      </c>
      <c r="E254">
        <v>7</v>
      </c>
      <c r="F254">
        <v>8</v>
      </c>
      <c r="G254">
        <v>8</v>
      </c>
      <c r="H254">
        <v>226</v>
      </c>
      <c r="I254" t="s">
        <v>482</v>
      </c>
      <c r="J254" t="s">
        <v>505</v>
      </c>
    </row>
    <row r="255" spans="1:16" x14ac:dyDescent="0.2">
      <c r="A255" t="s">
        <v>2</v>
      </c>
      <c r="B255">
        <v>4</v>
      </c>
      <c r="C255">
        <v>6</v>
      </c>
      <c r="D255">
        <v>219</v>
      </c>
      <c r="E255">
        <v>4</v>
      </c>
      <c r="F255">
        <v>10</v>
      </c>
      <c r="G255">
        <v>2</v>
      </c>
      <c r="H255">
        <v>245</v>
      </c>
      <c r="I255" t="s">
        <v>482</v>
      </c>
      <c r="J255" t="s">
        <v>487</v>
      </c>
      <c r="K255" s="8">
        <f>AVERAGE(B254:B268)</f>
        <v>5.5333333333333332</v>
      </c>
      <c r="L255" s="8">
        <f t="shared" ref="L255:P255" si="78">AVERAGE(C254:C268)</f>
        <v>6</v>
      </c>
      <c r="M255" s="8">
        <f t="shared" si="78"/>
        <v>182.66666666666666</v>
      </c>
      <c r="N255" s="8">
        <f t="shared" si="78"/>
        <v>4.666666666666667</v>
      </c>
      <c r="O255" s="8">
        <f t="shared" si="78"/>
        <v>23.933333333333334</v>
      </c>
      <c r="P255" s="8">
        <f t="shared" si="78"/>
        <v>8</v>
      </c>
    </row>
    <row r="256" spans="1:16" x14ac:dyDescent="0.2">
      <c r="A256" t="s">
        <v>3</v>
      </c>
      <c r="B256">
        <v>5</v>
      </c>
      <c r="C256">
        <v>8</v>
      </c>
      <c r="D256">
        <v>198</v>
      </c>
      <c r="E256">
        <v>6</v>
      </c>
      <c r="F256">
        <v>11</v>
      </c>
      <c r="G256">
        <v>15</v>
      </c>
      <c r="H256">
        <v>243</v>
      </c>
      <c r="I256" t="s">
        <v>482</v>
      </c>
      <c r="J256" t="s">
        <v>488</v>
      </c>
      <c r="K256" s="8">
        <f>STDEV(B254:B268)</f>
        <v>2.294921930407801</v>
      </c>
      <c r="L256" s="8">
        <f t="shared" ref="L256:P256" si="79">STDEV(C254:C268)</f>
        <v>3.0237157840738176</v>
      </c>
      <c r="M256" s="8">
        <f t="shared" si="79"/>
        <v>49.863623538416768</v>
      </c>
      <c r="N256" s="8">
        <f t="shared" si="79"/>
        <v>1.9880595947760096</v>
      </c>
      <c r="O256" s="8">
        <f t="shared" si="79"/>
        <v>54.538933232097953</v>
      </c>
      <c r="P256" s="8">
        <f t="shared" si="79"/>
        <v>3.9460649476951808</v>
      </c>
    </row>
    <row r="257" spans="1:16" x14ac:dyDescent="0.2">
      <c r="A257" t="s">
        <v>4</v>
      </c>
      <c r="B257">
        <v>5</v>
      </c>
      <c r="C257">
        <v>9</v>
      </c>
      <c r="D257">
        <v>202</v>
      </c>
      <c r="E257">
        <v>2</v>
      </c>
      <c r="F257">
        <v>11</v>
      </c>
      <c r="G257">
        <v>11</v>
      </c>
      <c r="H257">
        <v>240</v>
      </c>
      <c r="I257" t="s">
        <v>482</v>
      </c>
      <c r="J257" t="s">
        <v>512</v>
      </c>
    </row>
    <row r="258" spans="1:16" x14ac:dyDescent="0.2">
      <c r="A258" t="s">
        <v>5</v>
      </c>
      <c r="B258">
        <v>6</v>
      </c>
      <c r="C258">
        <v>11</v>
      </c>
      <c r="D258">
        <v>205</v>
      </c>
      <c r="E258">
        <v>4</v>
      </c>
      <c r="F258">
        <v>9</v>
      </c>
      <c r="G258">
        <v>8</v>
      </c>
      <c r="H258">
        <v>243</v>
      </c>
      <c r="I258" t="s">
        <v>482</v>
      </c>
    </row>
    <row r="259" spans="1:16" x14ac:dyDescent="0.2">
      <c r="A259" t="s">
        <v>6</v>
      </c>
      <c r="B259">
        <v>10</v>
      </c>
      <c r="C259">
        <v>10</v>
      </c>
      <c r="D259">
        <v>189</v>
      </c>
      <c r="E259">
        <v>4</v>
      </c>
      <c r="F259">
        <v>12</v>
      </c>
      <c r="G259">
        <v>9</v>
      </c>
      <c r="H259">
        <v>234</v>
      </c>
      <c r="I259" t="s">
        <v>482</v>
      </c>
    </row>
    <row r="260" spans="1:16" x14ac:dyDescent="0.2">
      <c r="A260" s="38" t="s">
        <v>7</v>
      </c>
      <c r="B260" s="38">
        <v>1</v>
      </c>
      <c r="C260" s="38">
        <v>0</v>
      </c>
      <c r="D260" s="38">
        <v>7</v>
      </c>
      <c r="E260" s="38">
        <v>6</v>
      </c>
      <c r="F260" s="38">
        <v>221</v>
      </c>
      <c r="G260" s="38">
        <v>9</v>
      </c>
      <c r="H260" s="38">
        <v>244</v>
      </c>
      <c r="I260" s="38" t="s">
        <v>482</v>
      </c>
    </row>
    <row r="261" spans="1:16" x14ac:dyDescent="0.2">
      <c r="A261" t="s">
        <v>8</v>
      </c>
      <c r="B261">
        <v>5</v>
      </c>
      <c r="C261">
        <v>3</v>
      </c>
      <c r="D261">
        <v>198</v>
      </c>
      <c r="E261">
        <v>3</v>
      </c>
      <c r="F261">
        <v>10</v>
      </c>
      <c r="G261">
        <v>11</v>
      </c>
      <c r="H261">
        <v>230</v>
      </c>
      <c r="I261" t="s">
        <v>482</v>
      </c>
    </row>
    <row r="262" spans="1:16" x14ac:dyDescent="0.2">
      <c r="A262" t="s">
        <v>9</v>
      </c>
      <c r="B262">
        <v>8</v>
      </c>
      <c r="C262">
        <v>3</v>
      </c>
      <c r="D262">
        <v>200</v>
      </c>
      <c r="E262">
        <v>4</v>
      </c>
      <c r="F262">
        <v>9</v>
      </c>
      <c r="G262">
        <v>5</v>
      </c>
      <c r="H262">
        <v>229</v>
      </c>
      <c r="I262" t="s">
        <v>482</v>
      </c>
    </row>
    <row r="263" spans="1:16" x14ac:dyDescent="0.2">
      <c r="A263" t="s">
        <v>10</v>
      </c>
      <c r="B263">
        <v>9</v>
      </c>
      <c r="C263">
        <v>6</v>
      </c>
      <c r="D263">
        <v>187</v>
      </c>
      <c r="E263">
        <v>3</v>
      </c>
      <c r="F263">
        <v>12</v>
      </c>
      <c r="G263">
        <v>11</v>
      </c>
      <c r="H263">
        <v>228</v>
      </c>
      <c r="I263" t="s">
        <v>482</v>
      </c>
    </row>
    <row r="264" spans="1:16" x14ac:dyDescent="0.2">
      <c r="A264" t="s">
        <v>11</v>
      </c>
      <c r="B264">
        <v>4</v>
      </c>
      <c r="C264">
        <v>5</v>
      </c>
      <c r="D264">
        <v>175</v>
      </c>
      <c r="E264">
        <v>10</v>
      </c>
      <c r="F264">
        <v>9</v>
      </c>
      <c r="G264">
        <v>3</v>
      </c>
      <c r="H264">
        <v>206</v>
      </c>
      <c r="I264" t="s">
        <v>482</v>
      </c>
    </row>
    <row r="265" spans="1:16" x14ac:dyDescent="0.2">
      <c r="A265" t="s">
        <v>12</v>
      </c>
      <c r="B265">
        <v>3</v>
      </c>
      <c r="C265">
        <v>7</v>
      </c>
      <c r="D265">
        <v>178</v>
      </c>
      <c r="E265">
        <v>4</v>
      </c>
      <c r="F265">
        <v>7</v>
      </c>
      <c r="G265">
        <v>5</v>
      </c>
      <c r="H265">
        <v>204</v>
      </c>
      <c r="I265" t="s">
        <v>482</v>
      </c>
    </row>
    <row r="266" spans="1:16" x14ac:dyDescent="0.2">
      <c r="A266" t="s">
        <v>13</v>
      </c>
      <c r="B266">
        <v>6</v>
      </c>
      <c r="C266">
        <v>7</v>
      </c>
      <c r="D266">
        <v>188</v>
      </c>
      <c r="E266">
        <v>5</v>
      </c>
      <c r="F266">
        <v>12</v>
      </c>
      <c r="G266">
        <v>13</v>
      </c>
      <c r="H266">
        <v>231</v>
      </c>
      <c r="I266" t="s">
        <v>482</v>
      </c>
    </row>
    <row r="267" spans="1:16" x14ac:dyDescent="0.2">
      <c r="A267" t="s">
        <v>14</v>
      </c>
      <c r="B267">
        <v>7</v>
      </c>
      <c r="C267">
        <v>3</v>
      </c>
      <c r="D267">
        <v>199</v>
      </c>
      <c r="E267">
        <v>3</v>
      </c>
      <c r="F267">
        <v>10</v>
      </c>
      <c r="G267">
        <v>8</v>
      </c>
      <c r="H267">
        <v>230</v>
      </c>
      <c r="I267" t="s">
        <v>482</v>
      </c>
    </row>
    <row r="268" spans="1:16" x14ac:dyDescent="0.2">
      <c r="A268" t="s">
        <v>15</v>
      </c>
      <c r="B268">
        <v>5</v>
      </c>
      <c r="C268">
        <v>4</v>
      </c>
      <c r="D268">
        <v>205</v>
      </c>
      <c r="E268">
        <v>5</v>
      </c>
      <c r="F268">
        <v>8</v>
      </c>
      <c r="G268">
        <v>2</v>
      </c>
      <c r="H268">
        <v>229</v>
      </c>
      <c r="I268" t="s">
        <v>482</v>
      </c>
    </row>
    <row r="269" spans="1:16" x14ac:dyDescent="0.2">
      <c r="A269" s="1" t="s">
        <v>368</v>
      </c>
      <c r="B269" s="1">
        <f>SUM(B254:B268)</f>
        <v>83</v>
      </c>
      <c r="C269" s="1">
        <f t="shared" ref="C269:H269" si="80">SUM(C254:C268)</f>
        <v>90</v>
      </c>
      <c r="D269" s="1">
        <f t="shared" si="80"/>
        <v>2740</v>
      </c>
      <c r="E269" s="1">
        <f t="shared" si="80"/>
        <v>70</v>
      </c>
      <c r="F269" s="1">
        <f t="shared" si="80"/>
        <v>359</v>
      </c>
      <c r="G269" s="1">
        <f t="shared" si="80"/>
        <v>120</v>
      </c>
      <c r="H269" s="1">
        <f t="shared" si="80"/>
        <v>3462</v>
      </c>
      <c r="I269" s="1" t="s">
        <v>482</v>
      </c>
    </row>
    <row r="270" spans="1:16" x14ac:dyDescent="0.2">
      <c r="A270" s="1"/>
      <c r="B270" s="9">
        <f>B269/H269</f>
        <v>2.3974581166955517E-2</v>
      </c>
      <c r="C270" s="9">
        <f>C269/H269</f>
        <v>2.5996533795493933E-2</v>
      </c>
      <c r="D270" s="9">
        <f>D269/H269</f>
        <v>0.79145002888503757</v>
      </c>
      <c r="E270" s="9">
        <f>E269/H269</f>
        <v>2.0219526285384173E-2</v>
      </c>
      <c r="F270" s="9">
        <f>F269/H269</f>
        <v>0.10369728480647025</v>
      </c>
      <c r="G270" s="9">
        <f>G269/H269</f>
        <v>3.4662045060658578E-2</v>
      </c>
      <c r="H270" s="1"/>
    </row>
    <row r="271" spans="1:16" x14ac:dyDescent="0.2">
      <c r="A271" t="s">
        <v>16</v>
      </c>
      <c r="B271">
        <v>5</v>
      </c>
      <c r="C271">
        <v>6</v>
      </c>
      <c r="D271">
        <v>202</v>
      </c>
      <c r="E271">
        <v>6</v>
      </c>
      <c r="F271">
        <v>11</v>
      </c>
      <c r="G271">
        <v>5</v>
      </c>
      <c r="H271">
        <v>235</v>
      </c>
      <c r="I271" t="s">
        <v>484</v>
      </c>
      <c r="J271" t="s">
        <v>506</v>
      </c>
    </row>
    <row r="272" spans="1:16" x14ac:dyDescent="0.2">
      <c r="A272" t="s">
        <v>17</v>
      </c>
      <c r="B272">
        <v>7</v>
      </c>
      <c r="C272">
        <v>5</v>
      </c>
      <c r="D272">
        <v>180</v>
      </c>
      <c r="E272">
        <v>5</v>
      </c>
      <c r="F272">
        <v>8</v>
      </c>
      <c r="G272">
        <v>8</v>
      </c>
      <c r="H272">
        <v>213</v>
      </c>
      <c r="I272" t="s">
        <v>484</v>
      </c>
      <c r="J272" t="s">
        <v>487</v>
      </c>
      <c r="K272" s="8">
        <f>AVERAGE(B271:B317)</f>
        <v>7.0851063829787231</v>
      </c>
      <c r="L272" s="8">
        <f t="shared" ref="L272:P272" si="81">AVERAGE(C271:C317)</f>
        <v>6.7446808510638299</v>
      </c>
      <c r="M272" s="8">
        <f t="shared" si="81"/>
        <v>187.10638297872342</v>
      </c>
      <c r="N272" s="8">
        <f t="shared" si="81"/>
        <v>5.7021276595744679</v>
      </c>
      <c r="O272" s="8">
        <f t="shared" si="81"/>
        <v>10.382978723404255</v>
      </c>
      <c r="P272" s="8">
        <f t="shared" si="81"/>
        <v>6.5106382978723403</v>
      </c>
    </row>
    <row r="273" spans="1:16" x14ac:dyDescent="0.2">
      <c r="A273" t="s">
        <v>18</v>
      </c>
      <c r="B273">
        <v>9</v>
      </c>
      <c r="C273">
        <v>7</v>
      </c>
      <c r="D273">
        <v>192</v>
      </c>
      <c r="E273">
        <v>6</v>
      </c>
      <c r="F273">
        <v>8</v>
      </c>
      <c r="G273">
        <v>9</v>
      </c>
      <c r="H273">
        <v>231</v>
      </c>
      <c r="I273" t="s">
        <v>484</v>
      </c>
      <c r="J273" t="s">
        <v>488</v>
      </c>
      <c r="K273" s="8">
        <f>STDEV(B271:B317)</f>
        <v>6.3411348155756944</v>
      </c>
      <c r="L273" s="8">
        <f t="shared" ref="L273:P273" si="82">STDEV(C271:C317)</f>
        <v>6.9171120045063761</v>
      </c>
      <c r="M273" s="8">
        <f t="shared" si="82"/>
        <v>26.89693213680474</v>
      </c>
      <c r="N273" s="8">
        <f t="shared" si="82"/>
        <v>4.427752858352993</v>
      </c>
      <c r="O273" s="8">
        <f t="shared" si="82"/>
        <v>4.5899379151307551</v>
      </c>
      <c r="P273" s="8">
        <f t="shared" si="82"/>
        <v>4.3282305874920048</v>
      </c>
    </row>
    <row r="274" spans="1:16" x14ac:dyDescent="0.2">
      <c r="A274" t="s">
        <v>19</v>
      </c>
      <c r="B274">
        <v>5</v>
      </c>
      <c r="C274">
        <v>9</v>
      </c>
      <c r="D274">
        <v>215</v>
      </c>
      <c r="E274">
        <v>5</v>
      </c>
      <c r="F274">
        <v>7</v>
      </c>
      <c r="G274">
        <v>2</v>
      </c>
      <c r="H274">
        <v>243</v>
      </c>
      <c r="I274" t="s">
        <v>484</v>
      </c>
      <c r="J274" t="s">
        <v>513</v>
      </c>
    </row>
    <row r="275" spans="1:16" x14ac:dyDescent="0.2">
      <c r="A275" t="s">
        <v>20</v>
      </c>
      <c r="B275">
        <v>5</v>
      </c>
      <c r="C275">
        <v>2</v>
      </c>
      <c r="D275">
        <v>115</v>
      </c>
      <c r="E275">
        <v>6</v>
      </c>
      <c r="F275">
        <v>2</v>
      </c>
      <c r="G275">
        <v>2</v>
      </c>
      <c r="H275">
        <v>132</v>
      </c>
      <c r="I275" t="s">
        <v>484</v>
      </c>
    </row>
    <row r="276" spans="1:16" x14ac:dyDescent="0.2">
      <c r="A276" t="s">
        <v>21</v>
      </c>
      <c r="B276">
        <v>5</v>
      </c>
      <c r="C276">
        <v>5</v>
      </c>
      <c r="D276">
        <v>198</v>
      </c>
      <c r="E276">
        <v>8</v>
      </c>
      <c r="F276">
        <v>7</v>
      </c>
      <c r="G276">
        <v>6</v>
      </c>
      <c r="H276">
        <v>229</v>
      </c>
      <c r="I276" t="s">
        <v>484</v>
      </c>
    </row>
    <row r="277" spans="1:16" x14ac:dyDescent="0.2">
      <c r="A277" t="s">
        <v>22</v>
      </c>
      <c r="B277">
        <v>6</v>
      </c>
      <c r="C277">
        <v>6</v>
      </c>
      <c r="D277">
        <v>192</v>
      </c>
      <c r="E277">
        <v>4</v>
      </c>
      <c r="F277">
        <v>10</v>
      </c>
      <c r="G277">
        <v>17</v>
      </c>
      <c r="H277">
        <v>235</v>
      </c>
      <c r="I277" t="s">
        <v>484</v>
      </c>
    </row>
    <row r="278" spans="1:16" x14ac:dyDescent="0.2">
      <c r="A278" t="s">
        <v>23</v>
      </c>
      <c r="B278">
        <v>4</v>
      </c>
      <c r="C278">
        <v>3</v>
      </c>
      <c r="D278">
        <v>215</v>
      </c>
      <c r="E278">
        <v>5</v>
      </c>
      <c r="F278">
        <v>8</v>
      </c>
      <c r="G278">
        <v>3</v>
      </c>
      <c r="H278">
        <v>238</v>
      </c>
      <c r="I278" t="s">
        <v>484</v>
      </c>
    </row>
    <row r="279" spans="1:16" x14ac:dyDescent="0.2">
      <c r="A279" t="s">
        <v>24</v>
      </c>
      <c r="B279">
        <v>7</v>
      </c>
      <c r="C279">
        <v>8</v>
      </c>
      <c r="D279">
        <v>198</v>
      </c>
      <c r="E279">
        <v>1</v>
      </c>
      <c r="F279">
        <v>10</v>
      </c>
      <c r="G279">
        <v>10</v>
      </c>
      <c r="H279">
        <v>234</v>
      </c>
      <c r="I279" t="s">
        <v>484</v>
      </c>
    </row>
    <row r="280" spans="1:16" x14ac:dyDescent="0.2">
      <c r="A280" t="s">
        <v>25</v>
      </c>
      <c r="B280">
        <v>6</v>
      </c>
      <c r="C280">
        <v>3</v>
      </c>
      <c r="D280">
        <v>213</v>
      </c>
      <c r="E280">
        <v>4</v>
      </c>
      <c r="F280">
        <v>8</v>
      </c>
      <c r="G280">
        <v>1</v>
      </c>
      <c r="H280">
        <v>235</v>
      </c>
      <c r="I280" t="s">
        <v>484</v>
      </c>
    </row>
    <row r="281" spans="1:16" x14ac:dyDescent="0.2">
      <c r="A281" t="s">
        <v>26</v>
      </c>
      <c r="B281">
        <v>6</v>
      </c>
      <c r="C281">
        <v>2</v>
      </c>
      <c r="D281">
        <v>200</v>
      </c>
      <c r="E281">
        <v>10</v>
      </c>
      <c r="F281">
        <v>8</v>
      </c>
      <c r="G281">
        <v>5</v>
      </c>
      <c r="H281">
        <v>231</v>
      </c>
      <c r="I281" t="s">
        <v>484</v>
      </c>
    </row>
    <row r="282" spans="1:16" x14ac:dyDescent="0.2">
      <c r="A282" t="s">
        <v>27</v>
      </c>
      <c r="B282">
        <v>4</v>
      </c>
      <c r="C282">
        <v>2</v>
      </c>
      <c r="D282">
        <v>201</v>
      </c>
      <c r="E282">
        <v>3</v>
      </c>
      <c r="F282">
        <v>7</v>
      </c>
      <c r="G282">
        <v>2</v>
      </c>
      <c r="H282">
        <v>219</v>
      </c>
      <c r="I282" t="s">
        <v>484</v>
      </c>
    </row>
    <row r="283" spans="1:16" x14ac:dyDescent="0.2">
      <c r="A283" t="s">
        <v>28</v>
      </c>
      <c r="B283">
        <v>6</v>
      </c>
      <c r="C283">
        <v>6</v>
      </c>
      <c r="D283">
        <v>214</v>
      </c>
      <c r="E283">
        <v>5</v>
      </c>
      <c r="F283">
        <v>8</v>
      </c>
      <c r="G283">
        <v>2</v>
      </c>
      <c r="H283">
        <v>241</v>
      </c>
      <c r="I283" t="s">
        <v>484</v>
      </c>
    </row>
    <row r="284" spans="1:16" x14ac:dyDescent="0.2">
      <c r="A284" t="s">
        <v>29</v>
      </c>
      <c r="B284">
        <v>4</v>
      </c>
      <c r="C284">
        <v>6</v>
      </c>
      <c r="D284">
        <v>200</v>
      </c>
      <c r="E284">
        <v>5</v>
      </c>
      <c r="F284">
        <v>9</v>
      </c>
      <c r="G284">
        <v>0</v>
      </c>
      <c r="H284">
        <v>224</v>
      </c>
      <c r="I284" t="s">
        <v>484</v>
      </c>
    </row>
    <row r="285" spans="1:16" x14ac:dyDescent="0.2">
      <c r="A285" t="s">
        <v>30</v>
      </c>
      <c r="B285">
        <v>6</v>
      </c>
      <c r="C285">
        <v>8</v>
      </c>
      <c r="D285">
        <v>170</v>
      </c>
      <c r="E285">
        <v>4</v>
      </c>
      <c r="F285">
        <v>6</v>
      </c>
      <c r="G285">
        <v>11</v>
      </c>
      <c r="H285">
        <v>205</v>
      </c>
      <c r="I285" t="s">
        <v>484</v>
      </c>
    </row>
    <row r="286" spans="1:16" x14ac:dyDescent="0.2">
      <c r="A286" t="s">
        <v>31</v>
      </c>
      <c r="B286">
        <v>4</v>
      </c>
      <c r="C286">
        <v>7</v>
      </c>
      <c r="D286">
        <v>206</v>
      </c>
      <c r="E286">
        <v>6</v>
      </c>
      <c r="F286">
        <v>7</v>
      </c>
      <c r="G286">
        <v>0</v>
      </c>
      <c r="H286">
        <v>230</v>
      </c>
      <c r="I286" t="s">
        <v>484</v>
      </c>
    </row>
    <row r="287" spans="1:16" x14ac:dyDescent="0.2">
      <c r="A287" t="s">
        <v>32</v>
      </c>
      <c r="B287">
        <v>5</v>
      </c>
      <c r="C287">
        <v>6</v>
      </c>
      <c r="D287">
        <v>190</v>
      </c>
      <c r="E287">
        <v>7</v>
      </c>
      <c r="F287">
        <v>11</v>
      </c>
      <c r="G287">
        <v>4</v>
      </c>
      <c r="H287">
        <v>223</v>
      </c>
      <c r="I287" t="s">
        <v>484</v>
      </c>
    </row>
    <row r="288" spans="1:16" x14ac:dyDescent="0.2">
      <c r="A288" t="s">
        <v>33</v>
      </c>
      <c r="B288">
        <v>5</v>
      </c>
      <c r="C288">
        <v>8</v>
      </c>
      <c r="D288">
        <v>162</v>
      </c>
      <c r="E288">
        <v>6</v>
      </c>
      <c r="F288">
        <v>11</v>
      </c>
      <c r="G288">
        <v>15</v>
      </c>
      <c r="H288">
        <v>207</v>
      </c>
      <c r="I288" t="s">
        <v>484</v>
      </c>
    </row>
    <row r="289" spans="1:9" x14ac:dyDescent="0.2">
      <c r="A289" s="38" t="s">
        <v>34</v>
      </c>
      <c r="B289" s="38">
        <v>47</v>
      </c>
      <c r="C289" s="38">
        <v>48</v>
      </c>
      <c r="D289" s="38">
        <v>73</v>
      </c>
      <c r="E289" s="38">
        <v>28</v>
      </c>
      <c r="F289" s="38">
        <v>33</v>
      </c>
      <c r="G289" s="38">
        <v>5</v>
      </c>
      <c r="H289" s="38">
        <v>234</v>
      </c>
      <c r="I289" t="s">
        <v>484</v>
      </c>
    </row>
    <row r="290" spans="1:9" x14ac:dyDescent="0.2">
      <c r="A290" t="s">
        <v>35</v>
      </c>
      <c r="B290">
        <v>5</v>
      </c>
      <c r="C290">
        <v>6</v>
      </c>
      <c r="D290">
        <v>195</v>
      </c>
      <c r="E290">
        <v>2</v>
      </c>
      <c r="F290">
        <v>12</v>
      </c>
      <c r="G290">
        <v>6</v>
      </c>
      <c r="H290">
        <v>226</v>
      </c>
      <c r="I290" t="s">
        <v>484</v>
      </c>
    </row>
    <row r="291" spans="1:9" x14ac:dyDescent="0.2">
      <c r="A291" t="s">
        <v>36</v>
      </c>
      <c r="B291">
        <v>8</v>
      </c>
      <c r="C291">
        <v>6</v>
      </c>
      <c r="D291">
        <v>194</v>
      </c>
      <c r="E291">
        <v>2</v>
      </c>
      <c r="F291">
        <v>12</v>
      </c>
      <c r="G291">
        <v>13</v>
      </c>
      <c r="H291">
        <v>235</v>
      </c>
      <c r="I291" t="s">
        <v>484</v>
      </c>
    </row>
    <row r="292" spans="1:9" x14ac:dyDescent="0.2">
      <c r="A292" t="s">
        <v>37</v>
      </c>
      <c r="B292">
        <v>6</v>
      </c>
      <c r="C292">
        <v>6</v>
      </c>
      <c r="D292">
        <v>178</v>
      </c>
      <c r="E292">
        <v>4</v>
      </c>
      <c r="F292">
        <v>12</v>
      </c>
      <c r="G292">
        <v>12</v>
      </c>
      <c r="H292">
        <v>218</v>
      </c>
      <c r="I292" t="s">
        <v>484</v>
      </c>
    </row>
    <row r="293" spans="1:9" x14ac:dyDescent="0.2">
      <c r="A293" t="s">
        <v>38</v>
      </c>
      <c r="B293">
        <v>7</v>
      </c>
      <c r="C293">
        <v>4</v>
      </c>
      <c r="D293">
        <v>197</v>
      </c>
      <c r="E293">
        <v>3</v>
      </c>
      <c r="F293">
        <v>9</v>
      </c>
      <c r="G293">
        <v>5</v>
      </c>
      <c r="H293">
        <v>225</v>
      </c>
      <c r="I293" t="s">
        <v>484</v>
      </c>
    </row>
    <row r="294" spans="1:9" x14ac:dyDescent="0.2">
      <c r="A294" t="s">
        <v>39</v>
      </c>
      <c r="B294">
        <v>6</v>
      </c>
      <c r="C294">
        <v>3</v>
      </c>
      <c r="D294">
        <v>170</v>
      </c>
      <c r="E294">
        <v>9</v>
      </c>
      <c r="F294">
        <v>12</v>
      </c>
      <c r="G294">
        <v>13</v>
      </c>
      <c r="H294">
        <v>213</v>
      </c>
      <c r="I294" t="s">
        <v>484</v>
      </c>
    </row>
    <row r="295" spans="1:9" x14ac:dyDescent="0.2">
      <c r="A295" t="s">
        <v>40</v>
      </c>
      <c r="B295">
        <v>8</v>
      </c>
      <c r="C295">
        <v>7</v>
      </c>
      <c r="D295">
        <v>185</v>
      </c>
      <c r="E295">
        <v>4</v>
      </c>
      <c r="F295">
        <v>14</v>
      </c>
      <c r="G295">
        <v>10</v>
      </c>
      <c r="H295">
        <v>228</v>
      </c>
      <c r="I295" t="s">
        <v>484</v>
      </c>
    </row>
    <row r="296" spans="1:9" x14ac:dyDescent="0.2">
      <c r="A296" t="s">
        <v>41</v>
      </c>
      <c r="B296">
        <v>5</v>
      </c>
      <c r="C296">
        <v>2</v>
      </c>
      <c r="D296">
        <v>205</v>
      </c>
      <c r="E296">
        <v>3</v>
      </c>
      <c r="F296">
        <v>9</v>
      </c>
      <c r="G296">
        <v>2</v>
      </c>
      <c r="H296">
        <v>226</v>
      </c>
      <c r="I296" t="s">
        <v>484</v>
      </c>
    </row>
    <row r="297" spans="1:9" x14ac:dyDescent="0.2">
      <c r="A297" t="s">
        <v>42</v>
      </c>
      <c r="B297">
        <v>6</v>
      </c>
      <c r="C297">
        <v>8</v>
      </c>
      <c r="D297">
        <v>194</v>
      </c>
      <c r="E297">
        <v>5</v>
      </c>
      <c r="F297">
        <v>9</v>
      </c>
      <c r="G297">
        <v>8</v>
      </c>
      <c r="H297">
        <v>230</v>
      </c>
      <c r="I297" t="s">
        <v>484</v>
      </c>
    </row>
    <row r="298" spans="1:9" x14ac:dyDescent="0.2">
      <c r="A298" t="s">
        <v>43</v>
      </c>
      <c r="B298">
        <v>4</v>
      </c>
      <c r="C298">
        <v>3</v>
      </c>
      <c r="D298">
        <v>197</v>
      </c>
      <c r="E298">
        <v>7</v>
      </c>
      <c r="F298">
        <v>11</v>
      </c>
      <c r="G298">
        <v>8</v>
      </c>
      <c r="H298">
        <v>230</v>
      </c>
      <c r="I298" t="s">
        <v>484</v>
      </c>
    </row>
    <row r="299" spans="1:9" x14ac:dyDescent="0.2">
      <c r="A299" t="s">
        <v>44</v>
      </c>
      <c r="B299">
        <v>4</v>
      </c>
      <c r="C299">
        <v>6</v>
      </c>
      <c r="D299">
        <v>203</v>
      </c>
      <c r="E299">
        <v>4</v>
      </c>
      <c r="F299">
        <v>11</v>
      </c>
      <c r="G299">
        <v>3</v>
      </c>
      <c r="H299">
        <v>231</v>
      </c>
      <c r="I299" t="s">
        <v>484</v>
      </c>
    </row>
    <row r="300" spans="1:9" x14ac:dyDescent="0.2">
      <c r="A300" t="s">
        <v>45</v>
      </c>
      <c r="B300">
        <v>7</v>
      </c>
      <c r="C300">
        <v>7</v>
      </c>
      <c r="D300">
        <v>193</v>
      </c>
      <c r="E300">
        <v>6</v>
      </c>
      <c r="F300">
        <v>12</v>
      </c>
      <c r="G300">
        <v>5</v>
      </c>
      <c r="H300">
        <v>230</v>
      </c>
      <c r="I300" t="s">
        <v>484</v>
      </c>
    </row>
    <row r="301" spans="1:9" x14ac:dyDescent="0.2">
      <c r="A301" t="s">
        <v>46</v>
      </c>
      <c r="B301">
        <v>18</v>
      </c>
      <c r="C301">
        <v>16</v>
      </c>
      <c r="D301">
        <v>173</v>
      </c>
      <c r="E301">
        <v>0</v>
      </c>
      <c r="F301">
        <v>20</v>
      </c>
      <c r="G301">
        <v>10</v>
      </c>
      <c r="H301">
        <v>237</v>
      </c>
      <c r="I301" t="s">
        <v>484</v>
      </c>
    </row>
    <row r="302" spans="1:9" x14ac:dyDescent="0.2">
      <c r="A302" t="s">
        <v>47</v>
      </c>
      <c r="B302">
        <v>5</v>
      </c>
      <c r="C302">
        <v>4</v>
      </c>
      <c r="D302">
        <v>202</v>
      </c>
      <c r="E302">
        <v>9</v>
      </c>
      <c r="F302">
        <v>6</v>
      </c>
      <c r="G302">
        <v>4</v>
      </c>
      <c r="H302">
        <v>230</v>
      </c>
      <c r="I302" t="s">
        <v>484</v>
      </c>
    </row>
    <row r="303" spans="1:9" x14ac:dyDescent="0.2">
      <c r="A303" t="s">
        <v>48</v>
      </c>
      <c r="B303">
        <v>6</v>
      </c>
      <c r="C303">
        <v>5</v>
      </c>
      <c r="D303">
        <v>181</v>
      </c>
      <c r="E303">
        <v>3</v>
      </c>
      <c r="F303">
        <v>11</v>
      </c>
      <c r="G303">
        <v>5</v>
      </c>
      <c r="H303">
        <v>211</v>
      </c>
      <c r="I303" t="s">
        <v>484</v>
      </c>
    </row>
    <row r="304" spans="1:9" x14ac:dyDescent="0.2">
      <c r="A304" t="s">
        <v>49</v>
      </c>
      <c r="B304">
        <v>6</v>
      </c>
      <c r="C304">
        <v>2</v>
      </c>
      <c r="D304">
        <v>205</v>
      </c>
      <c r="E304">
        <v>7</v>
      </c>
      <c r="F304">
        <v>8</v>
      </c>
      <c r="G304">
        <v>2</v>
      </c>
      <c r="H304">
        <v>230</v>
      </c>
      <c r="I304" t="s">
        <v>484</v>
      </c>
    </row>
    <row r="305" spans="1:10" x14ac:dyDescent="0.2">
      <c r="A305" t="s">
        <v>50</v>
      </c>
      <c r="B305">
        <v>6</v>
      </c>
      <c r="C305">
        <v>6</v>
      </c>
      <c r="D305">
        <v>191</v>
      </c>
      <c r="E305">
        <v>7</v>
      </c>
      <c r="F305">
        <v>9</v>
      </c>
      <c r="G305">
        <v>9</v>
      </c>
      <c r="H305">
        <v>228</v>
      </c>
      <c r="I305" t="s">
        <v>484</v>
      </c>
    </row>
    <row r="306" spans="1:10" x14ac:dyDescent="0.2">
      <c r="A306" t="s">
        <v>51</v>
      </c>
      <c r="B306">
        <v>7</v>
      </c>
      <c r="C306">
        <v>8</v>
      </c>
      <c r="D306">
        <v>165</v>
      </c>
      <c r="E306">
        <v>7</v>
      </c>
      <c r="F306">
        <v>16</v>
      </c>
      <c r="G306">
        <v>11</v>
      </c>
      <c r="H306">
        <v>214</v>
      </c>
      <c r="I306" t="s">
        <v>484</v>
      </c>
    </row>
    <row r="307" spans="1:10" x14ac:dyDescent="0.2">
      <c r="A307" t="s">
        <v>52</v>
      </c>
      <c r="B307">
        <v>8</v>
      </c>
      <c r="C307">
        <v>8</v>
      </c>
      <c r="D307">
        <v>179</v>
      </c>
      <c r="E307">
        <v>4</v>
      </c>
      <c r="F307">
        <v>14</v>
      </c>
      <c r="G307">
        <v>8</v>
      </c>
      <c r="H307">
        <v>221</v>
      </c>
      <c r="I307" t="s">
        <v>484</v>
      </c>
    </row>
    <row r="308" spans="1:10" x14ac:dyDescent="0.2">
      <c r="A308" t="s">
        <v>53</v>
      </c>
      <c r="B308">
        <v>9</v>
      </c>
      <c r="C308">
        <v>5</v>
      </c>
      <c r="D308">
        <v>184</v>
      </c>
      <c r="E308">
        <v>7</v>
      </c>
      <c r="F308">
        <v>10</v>
      </c>
      <c r="G308">
        <v>10</v>
      </c>
      <c r="H308">
        <v>225</v>
      </c>
      <c r="I308" t="s">
        <v>484</v>
      </c>
    </row>
    <row r="309" spans="1:10" x14ac:dyDescent="0.2">
      <c r="A309" t="s">
        <v>54</v>
      </c>
      <c r="B309">
        <v>8</v>
      </c>
      <c r="C309">
        <v>4</v>
      </c>
      <c r="D309">
        <v>199</v>
      </c>
      <c r="E309">
        <v>5</v>
      </c>
      <c r="F309">
        <v>7</v>
      </c>
      <c r="G309">
        <v>0</v>
      </c>
      <c r="H309">
        <v>223</v>
      </c>
      <c r="I309" t="s">
        <v>484</v>
      </c>
    </row>
    <row r="310" spans="1:10" x14ac:dyDescent="0.2">
      <c r="A310" t="s">
        <v>55</v>
      </c>
      <c r="B310">
        <v>6</v>
      </c>
      <c r="C310">
        <v>4</v>
      </c>
      <c r="D310">
        <v>194</v>
      </c>
      <c r="E310">
        <v>4</v>
      </c>
      <c r="F310">
        <v>7</v>
      </c>
      <c r="G310">
        <v>1</v>
      </c>
      <c r="H310">
        <v>216</v>
      </c>
      <c r="I310" t="s">
        <v>484</v>
      </c>
    </row>
    <row r="311" spans="1:10" x14ac:dyDescent="0.2">
      <c r="A311" t="s">
        <v>56</v>
      </c>
      <c r="B311">
        <v>4</v>
      </c>
      <c r="C311">
        <v>8</v>
      </c>
      <c r="D311">
        <v>199</v>
      </c>
      <c r="E311">
        <v>6</v>
      </c>
      <c r="F311">
        <v>8</v>
      </c>
      <c r="G311">
        <v>5</v>
      </c>
      <c r="H311">
        <v>230</v>
      </c>
      <c r="I311" t="s">
        <v>484</v>
      </c>
    </row>
    <row r="312" spans="1:10" x14ac:dyDescent="0.2">
      <c r="A312" t="s">
        <v>57</v>
      </c>
      <c r="B312">
        <v>7</v>
      </c>
      <c r="C312">
        <v>4</v>
      </c>
      <c r="D312">
        <v>202</v>
      </c>
      <c r="E312">
        <v>5</v>
      </c>
      <c r="F312">
        <v>10</v>
      </c>
      <c r="G312">
        <v>3</v>
      </c>
      <c r="H312">
        <v>231</v>
      </c>
      <c r="I312" t="s">
        <v>484</v>
      </c>
    </row>
    <row r="313" spans="1:10" x14ac:dyDescent="0.2">
      <c r="A313" t="s">
        <v>58</v>
      </c>
      <c r="B313">
        <v>7</v>
      </c>
      <c r="C313">
        <v>19</v>
      </c>
      <c r="D313">
        <v>109</v>
      </c>
      <c r="E313">
        <v>19</v>
      </c>
      <c r="F313">
        <v>17</v>
      </c>
      <c r="G313">
        <v>14</v>
      </c>
      <c r="H313">
        <v>185</v>
      </c>
      <c r="I313" t="s">
        <v>484</v>
      </c>
    </row>
    <row r="314" spans="1:10" x14ac:dyDescent="0.2">
      <c r="A314" t="s">
        <v>59</v>
      </c>
      <c r="B314">
        <v>6</v>
      </c>
      <c r="C314">
        <v>4</v>
      </c>
      <c r="D314">
        <v>177</v>
      </c>
      <c r="E314">
        <v>4</v>
      </c>
      <c r="F314">
        <v>12</v>
      </c>
      <c r="G314">
        <v>9</v>
      </c>
      <c r="H314">
        <v>212</v>
      </c>
      <c r="I314" t="s">
        <v>484</v>
      </c>
    </row>
    <row r="315" spans="1:10" x14ac:dyDescent="0.2">
      <c r="A315" t="s">
        <v>60</v>
      </c>
      <c r="B315">
        <v>7</v>
      </c>
      <c r="C315">
        <v>3</v>
      </c>
      <c r="D315">
        <v>202</v>
      </c>
      <c r="E315">
        <v>4</v>
      </c>
      <c r="F315">
        <v>8</v>
      </c>
      <c r="G315">
        <v>5</v>
      </c>
      <c r="H315">
        <v>229</v>
      </c>
      <c r="I315" t="s">
        <v>484</v>
      </c>
    </row>
    <row r="316" spans="1:10" x14ac:dyDescent="0.2">
      <c r="A316" t="s">
        <v>61</v>
      </c>
      <c r="B316">
        <v>6</v>
      </c>
      <c r="C316">
        <v>6</v>
      </c>
      <c r="D316">
        <v>194</v>
      </c>
      <c r="E316">
        <v>2</v>
      </c>
      <c r="F316">
        <v>10</v>
      </c>
      <c r="G316">
        <v>10</v>
      </c>
      <c r="H316">
        <v>228</v>
      </c>
      <c r="I316" t="s">
        <v>484</v>
      </c>
    </row>
    <row r="317" spans="1:10" x14ac:dyDescent="0.2">
      <c r="A317" t="s">
        <v>62</v>
      </c>
      <c r="B317">
        <v>5</v>
      </c>
      <c r="C317">
        <v>6</v>
      </c>
      <c r="D317">
        <v>191</v>
      </c>
      <c r="E317">
        <v>2</v>
      </c>
      <c r="F317">
        <v>13</v>
      </c>
      <c r="G317">
        <v>8</v>
      </c>
      <c r="H317">
        <v>225</v>
      </c>
      <c r="I317" t="s">
        <v>484</v>
      </c>
    </row>
    <row r="318" spans="1:10" x14ac:dyDescent="0.2">
      <c r="A318" s="1" t="s">
        <v>368</v>
      </c>
      <c r="B318" s="1">
        <f>SUM(B271:B317)</f>
        <v>333</v>
      </c>
      <c r="C318" s="1">
        <f t="shared" ref="C318:H318" si="83">SUM(C271:C317)</f>
        <v>317</v>
      </c>
      <c r="D318" s="1">
        <f t="shared" si="83"/>
        <v>8794</v>
      </c>
      <c r="E318" s="1">
        <f t="shared" si="83"/>
        <v>268</v>
      </c>
      <c r="F318" s="1">
        <f t="shared" si="83"/>
        <v>488</v>
      </c>
      <c r="G318" s="1">
        <f t="shared" si="83"/>
        <v>306</v>
      </c>
      <c r="H318" s="1">
        <f t="shared" si="83"/>
        <v>10506</v>
      </c>
      <c r="I318" s="1" t="s">
        <v>484</v>
      </c>
    </row>
    <row r="319" spans="1:10" x14ac:dyDescent="0.2">
      <c r="A319" s="1"/>
      <c r="B319" s="9">
        <f>B318/H318</f>
        <v>3.1696173615077101E-2</v>
      </c>
      <c r="C319" s="9">
        <f>C318/H318</f>
        <v>3.01732343422806E-2</v>
      </c>
      <c r="D319" s="9">
        <f>D318/H318</f>
        <v>0.83704549781077475</v>
      </c>
      <c r="E319" s="9">
        <f>E318/H318</f>
        <v>2.5509232819341327E-2</v>
      </c>
      <c r="F319" s="9">
        <f>F318/H318</f>
        <v>4.6449647820293163E-2</v>
      </c>
      <c r="G319" s="9">
        <f>G318/H318</f>
        <v>2.9126213592233011E-2</v>
      </c>
      <c r="H319" s="1"/>
    </row>
    <row r="320" spans="1:10" x14ac:dyDescent="0.2">
      <c r="A320" t="s">
        <v>63</v>
      </c>
      <c r="B320">
        <v>7</v>
      </c>
      <c r="C320">
        <v>8</v>
      </c>
      <c r="D320">
        <v>195</v>
      </c>
      <c r="E320">
        <v>2</v>
      </c>
      <c r="F320">
        <v>8</v>
      </c>
      <c r="G320">
        <v>5</v>
      </c>
      <c r="H320">
        <v>225</v>
      </c>
      <c r="I320" t="s">
        <v>485</v>
      </c>
      <c r="J320" t="s">
        <v>507</v>
      </c>
    </row>
    <row r="321" spans="1:16" x14ac:dyDescent="0.2">
      <c r="A321" t="s">
        <v>64</v>
      </c>
      <c r="B321">
        <v>5</v>
      </c>
      <c r="C321">
        <v>7</v>
      </c>
      <c r="D321">
        <v>212</v>
      </c>
      <c r="E321">
        <v>4</v>
      </c>
      <c r="F321">
        <v>7</v>
      </c>
      <c r="G321">
        <v>4</v>
      </c>
      <c r="H321">
        <v>239</v>
      </c>
      <c r="I321" t="s">
        <v>485</v>
      </c>
      <c r="J321" t="s">
        <v>487</v>
      </c>
      <c r="K321" s="8">
        <f>AVERAGE(B320:B367)</f>
        <v>6.083333333333333</v>
      </c>
      <c r="L321" s="8">
        <f t="shared" ref="L321:P321" si="84">AVERAGE(C320:C367)</f>
        <v>5.520833333333333</v>
      </c>
      <c r="M321" s="8">
        <f t="shared" si="84"/>
        <v>189.10416666666666</v>
      </c>
      <c r="N321" s="8">
        <f t="shared" si="84"/>
        <v>5.041666666666667</v>
      </c>
      <c r="O321" s="8">
        <f t="shared" si="84"/>
        <v>9.8541666666666661</v>
      </c>
      <c r="P321" s="8">
        <f t="shared" si="84"/>
        <v>7.125</v>
      </c>
    </row>
    <row r="322" spans="1:16" x14ac:dyDescent="0.2">
      <c r="A322" t="s">
        <v>65</v>
      </c>
      <c r="B322">
        <v>10</v>
      </c>
      <c r="C322">
        <v>6</v>
      </c>
      <c r="D322">
        <v>206</v>
      </c>
      <c r="E322">
        <v>3</v>
      </c>
      <c r="F322">
        <v>11</v>
      </c>
      <c r="G322">
        <v>6</v>
      </c>
      <c r="H322">
        <v>242</v>
      </c>
      <c r="I322" t="s">
        <v>485</v>
      </c>
      <c r="J322" t="s">
        <v>488</v>
      </c>
      <c r="K322" s="8">
        <f>STDEV(B320:B367)</f>
        <v>2.0194093652345888</v>
      </c>
      <c r="L322" s="8">
        <f t="shared" ref="L322:P322" si="85">STDEV(C320:C367)</f>
        <v>2.2783867317228612</v>
      </c>
      <c r="M322" s="8">
        <f t="shared" si="85"/>
        <v>15.379233834405838</v>
      </c>
      <c r="N322" s="8">
        <f t="shared" si="85"/>
        <v>2.8505940652472241</v>
      </c>
      <c r="O322" s="8">
        <f t="shared" si="85"/>
        <v>4.3515200735323072</v>
      </c>
      <c r="P322" s="8">
        <f t="shared" si="85"/>
        <v>5.1555588672851513</v>
      </c>
    </row>
    <row r="323" spans="1:16" x14ac:dyDescent="0.2">
      <c r="A323" t="s">
        <v>66</v>
      </c>
      <c r="B323">
        <v>8</v>
      </c>
      <c r="C323">
        <v>6</v>
      </c>
      <c r="D323">
        <v>215</v>
      </c>
      <c r="E323">
        <v>2</v>
      </c>
      <c r="F323">
        <v>10</v>
      </c>
      <c r="G323">
        <v>2</v>
      </c>
      <c r="H323">
        <v>243</v>
      </c>
      <c r="I323" t="s">
        <v>485</v>
      </c>
      <c r="J323" t="s">
        <v>514</v>
      </c>
    </row>
    <row r="324" spans="1:16" x14ac:dyDescent="0.2">
      <c r="A324" t="s">
        <v>67</v>
      </c>
      <c r="B324">
        <v>7</v>
      </c>
      <c r="C324">
        <v>7</v>
      </c>
      <c r="D324">
        <v>201</v>
      </c>
      <c r="E324">
        <v>4</v>
      </c>
      <c r="F324">
        <v>8</v>
      </c>
      <c r="G324">
        <v>12</v>
      </c>
      <c r="H324">
        <v>239</v>
      </c>
      <c r="I324" t="s">
        <v>485</v>
      </c>
    </row>
    <row r="325" spans="1:16" x14ac:dyDescent="0.2">
      <c r="A325" t="s">
        <v>68</v>
      </c>
      <c r="B325">
        <v>5</v>
      </c>
      <c r="C325">
        <v>7</v>
      </c>
      <c r="D325">
        <v>205</v>
      </c>
      <c r="E325">
        <v>4</v>
      </c>
      <c r="F325">
        <v>5</v>
      </c>
      <c r="G325">
        <v>3</v>
      </c>
      <c r="H325">
        <v>229</v>
      </c>
      <c r="I325" t="s">
        <v>485</v>
      </c>
    </row>
    <row r="326" spans="1:16" x14ac:dyDescent="0.2">
      <c r="A326" t="s">
        <v>69</v>
      </c>
      <c r="B326">
        <v>6</v>
      </c>
      <c r="C326">
        <v>6</v>
      </c>
      <c r="D326">
        <v>199</v>
      </c>
      <c r="E326">
        <v>2</v>
      </c>
      <c r="F326">
        <v>10</v>
      </c>
      <c r="G326">
        <v>6</v>
      </c>
      <c r="H326">
        <v>229</v>
      </c>
      <c r="I326" t="s">
        <v>485</v>
      </c>
    </row>
    <row r="327" spans="1:16" x14ac:dyDescent="0.2">
      <c r="A327" t="s">
        <v>70</v>
      </c>
      <c r="B327">
        <v>5</v>
      </c>
      <c r="C327">
        <v>5</v>
      </c>
      <c r="D327">
        <v>186</v>
      </c>
      <c r="E327">
        <v>5</v>
      </c>
      <c r="F327">
        <v>10</v>
      </c>
      <c r="G327">
        <v>14</v>
      </c>
      <c r="H327">
        <v>225</v>
      </c>
      <c r="I327" t="s">
        <v>485</v>
      </c>
    </row>
    <row r="328" spans="1:16" x14ac:dyDescent="0.2">
      <c r="A328" t="s">
        <v>71</v>
      </c>
      <c r="B328">
        <v>5</v>
      </c>
      <c r="C328">
        <v>1</v>
      </c>
      <c r="D328">
        <v>202</v>
      </c>
      <c r="E328">
        <v>7</v>
      </c>
      <c r="F328">
        <v>9</v>
      </c>
      <c r="G328">
        <v>4</v>
      </c>
      <c r="H328">
        <v>228</v>
      </c>
      <c r="I328" t="s">
        <v>485</v>
      </c>
    </row>
    <row r="329" spans="1:16" x14ac:dyDescent="0.2">
      <c r="A329" t="s">
        <v>72</v>
      </c>
      <c r="B329">
        <v>5</v>
      </c>
      <c r="C329">
        <v>6</v>
      </c>
      <c r="D329">
        <v>163</v>
      </c>
      <c r="E329">
        <v>7</v>
      </c>
      <c r="F329">
        <v>6</v>
      </c>
      <c r="G329">
        <v>1</v>
      </c>
      <c r="H329">
        <v>188</v>
      </c>
      <c r="I329" t="s">
        <v>485</v>
      </c>
    </row>
    <row r="330" spans="1:16" x14ac:dyDescent="0.2">
      <c r="A330" t="s">
        <v>73</v>
      </c>
      <c r="B330">
        <v>2</v>
      </c>
      <c r="C330">
        <v>1</v>
      </c>
      <c r="D330">
        <v>170</v>
      </c>
      <c r="E330">
        <v>5</v>
      </c>
      <c r="F330">
        <v>8</v>
      </c>
      <c r="G330">
        <v>1</v>
      </c>
      <c r="H330">
        <v>187</v>
      </c>
      <c r="I330" t="s">
        <v>485</v>
      </c>
    </row>
    <row r="331" spans="1:16" x14ac:dyDescent="0.2">
      <c r="A331" t="s">
        <v>74</v>
      </c>
      <c r="B331">
        <v>5</v>
      </c>
      <c r="C331">
        <v>2</v>
      </c>
      <c r="D331">
        <v>207</v>
      </c>
      <c r="E331">
        <v>7</v>
      </c>
      <c r="F331">
        <v>8</v>
      </c>
      <c r="G331">
        <v>0</v>
      </c>
      <c r="H331">
        <v>229</v>
      </c>
      <c r="I331" t="s">
        <v>485</v>
      </c>
    </row>
    <row r="332" spans="1:16" x14ac:dyDescent="0.2">
      <c r="A332" t="s">
        <v>75</v>
      </c>
      <c r="B332">
        <v>4</v>
      </c>
      <c r="C332">
        <v>6</v>
      </c>
      <c r="D332">
        <v>170</v>
      </c>
      <c r="E332">
        <v>5</v>
      </c>
      <c r="F332">
        <v>8</v>
      </c>
      <c r="G332">
        <v>11</v>
      </c>
      <c r="H332">
        <v>204</v>
      </c>
      <c r="I332" t="s">
        <v>485</v>
      </c>
    </row>
    <row r="333" spans="1:16" x14ac:dyDescent="0.2">
      <c r="A333" t="s">
        <v>76</v>
      </c>
      <c r="B333">
        <v>7</v>
      </c>
      <c r="C333">
        <v>8</v>
      </c>
      <c r="D333">
        <v>180</v>
      </c>
      <c r="E333">
        <v>4</v>
      </c>
      <c r="F333">
        <v>11</v>
      </c>
      <c r="G333">
        <v>10</v>
      </c>
      <c r="H333">
        <v>220</v>
      </c>
      <c r="I333" t="s">
        <v>485</v>
      </c>
    </row>
    <row r="334" spans="1:16" x14ac:dyDescent="0.2">
      <c r="A334" t="s">
        <v>77</v>
      </c>
      <c r="B334">
        <v>8</v>
      </c>
      <c r="C334">
        <v>5</v>
      </c>
      <c r="D334">
        <v>193</v>
      </c>
      <c r="E334">
        <v>3</v>
      </c>
      <c r="F334">
        <v>11</v>
      </c>
      <c r="G334">
        <v>10</v>
      </c>
      <c r="H334">
        <v>230</v>
      </c>
      <c r="I334" t="s">
        <v>485</v>
      </c>
    </row>
    <row r="335" spans="1:16" x14ac:dyDescent="0.2">
      <c r="A335" t="s">
        <v>78</v>
      </c>
      <c r="B335">
        <v>5</v>
      </c>
      <c r="C335">
        <v>9</v>
      </c>
      <c r="D335">
        <v>185</v>
      </c>
      <c r="E335">
        <v>11</v>
      </c>
      <c r="F335">
        <v>7</v>
      </c>
      <c r="G335">
        <v>11</v>
      </c>
      <c r="H335">
        <v>228</v>
      </c>
      <c r="I335" t="s">
        <v>485</v>
      </c>
    </row>
    <row r="336" spans="1:16" x14ac:dyDescent="0.2">
      <c r="A336" t="s">
        <v>79</v>
      </c>
      <c r="B336">
        <v>3</v>
      </c>
      <c r="C336">
        <v>6</v>
      </c>
      <c r="D336">
        <v>187</v>
      </c>
      <c r="E336">
        <v>6</v>
      </c>
      <c r="F336">
        <v>7</v>
      </c>
      <c r="G336">
        <v>1</v>
      </c>
      <c r="H336">
        <v>210</v>
      </c>
      <c r="I336" t="s">
        <v>485</v>
      </c>
    </row>
    <row r="337" spans="1:9" x14ac:dyDescent="0.2">
      <c r="A337" t="s">
        <v>80</v>
      </c>
      <c r="B337">
        <v>7</v>
      </c>
      <c r="C337">
        <v>9</v>
      </c>
      <c r="D337">
        <v>171</v>
      </c>
      <c r="E337">
        <v>5</v>
      </c>
      <c r="F337">
        <v>10</v>
      </c>
      <c r="G337">
        <v>9</v>
      </c>
      <c r="H337">
        <v>211</v>
      </c>
      <c r="I337" t="s">
        <v>485</v>
      </c>
    </row>
    <row r="338" spans="1:9" x14ac:dyDescent="0.2">
      <c r="A338" t="s">
        <v>81</v>
      </c>
      <c r="B338">
        <v>12</v>
      </c>
      <c r="C338">
        <v>7</v>
      </c>
      <c r="D338">
        <v>153</v>
      </c>
      <c r="E338">
        <v>6</v>
      </c>
      <c r="F338">
        <v>25</v>
      </c>
      <c r="G338">
        <v>13</v>
      </c>
      <c r="H338">
        <v>216</v>
      </c>
      <c r="I338" t="s">
        <v>485</v>
      </c>
    </row>
    <row r="339" spans="1:9" x14ac:dyDescent="0.2">
      <c r="A339" t="s">
        <v>82</v>
      </c>
      <c r="B339">
        <v>6</v>
      </c>
      <c r="C339">
        <v>7</v>
      </c>
      <c r="D339">
        <v>191</v>
      </c>
      <c r="E339">
        <v>4</v>
      </c>
      <c r="F339">
        <v>11</v>
      </c>
      <c r="G339">
        <v>13</v>
      </c>
      <c r="H339">
        <v>232</v>
      </c>
      <c r="I339" t="s">
        <v>485</v>
      </c>
    </row>
    <row r="340" spans="1:9" x14ac:dyDescent="0.2">
      <c r="A340" t="s">
        <v>83</v>
      </c>
      <c r="B340">
        <v>6</v>
      </c>
      <c r="C340">
        <v>7</v>
      </c>
      <c r="D340">
        <v>193</v>
      </c>
      <c r="E340">
        <v>2</v>
      </c>
      <c r="F340">
        <v>10</v>
      </c>
      <c r="G340">
        <v>11</v>
      </c>
      <c r="H340">
        <v>229</v>
      </c>
      <c r="I340" t="s">
        <v>485</v>
      </c>
    </row>
    <row r="341" spans="1:9" x14ac:dyDescent="0.2">
      <c r="A341" t="s">
        <v>84</v>
      </c>
      <c r="B341">
        <v>5</v>
      </c>
      <c r="C341">
        <v>7</v>
      </c>
      <c r="D341">
        <v>194</v>
      </c>
      <c r="E341">
        <v>2</v>
      </c>
      <c r="F341">
        <v>10</v>
      </c>
      <c r="G341">
        <v>14</v>
      </c>
      <c r="H341">
        <v>232</v>
      </c>
      <c r="I341" t="s">
        <v>485</v>
      </c>
    </row>
    <row r="342" spans="1:9" x14ac:dyDescent="0.2">
      <c r="A342" t="s">
        <v>85</v>
      </c>
      <c r="B342">
        <v>12</v>
      </c>
      <c r="C342">
        <v>10</v>
      </c>
      <c r="D342">
        <v>154</v>
      </c>
      <c r="E342">
        <v>9</v>
      </c>
      <c r="F342">
        <v>31</v>
      </c>
      <c r="G342">
        <v>18</v>
      </c>
      <c r="H342">
        <v>234</v>
      </c>
      <c r="I342" t="s">
        <v>485</v>
      </c>
    </row>
    <row r="343" spans="1:9" x14ac:dyDescent="0.2">
      <c r="A343" t="s">
        <v>86</v>
      </c>
      <c r="B343">
        <v>6</v>
      </c>
      <c r="C343">
        <v>1</v>
      </c>
      <c r="D343">
        <v>199</v>
      </c>
      <c r="E343">
        <v>4</v>
      </c>
      <c r="F343">
        <v>10</v>
      </c>
      <c r="G343">
        <v>6</v>
      </c>
      <c r="H343">
        <v>226</v>
      </c>
      <c r="I343" t="s">
        <v>485</v>
      </c>
    </row>
    <row r="344" spans="1:9" x14ac:dyDescent="0.2">
      <c r="A344" t="s">
        <v>87</v>
      </c>
      <c r="B344">
        <v>4</v>
      </c>
      <c r="C344">
        <v>4</v>
      </c>
      <c r="D344">
        <v>187</v>
      </c>
      <c r="E344">
        <v>5</v>
      </c>
      <c r="F344">
        <v>14</v>
      </c>
      <c r="G344">
        <v>17</v>
      </c>
      <c r="H344">
        <v>231</v>
      </c>
      <c r="I344" t="s">
        <v>485</v>
      </c>
    </row>
    <row r="345" spans="1:9" x14ac:dyDescent="0.2">
      <c r="A345" t="s">
        <v>88</v>
      </c>
      <c r="B345">
        <v>7</v>
      </c>
      <c r="C345">
        <v>7</v>
      </c>
      <c r="D345">
        <v>185</v>
      </c>
      <c r="E345">
        <v>0</v>
      </c>
      <c r="F345">
        <v>13</v>
      </c>
      <c r="G345">
        <v>10</v>
      </c>
      <c r="H345">
        <v>222</v>
      </c>
      <c r="I345" t="s">
        <v>485</v>
      </c>
    </row>
    <row r="346" spans="1:9" x14ac:dyDescent="0.2">
      <c r="A346" t="s">
        <v>89</v>
      </c>
      <c r="B346">
        <v>9</v>
      </c>
      <c r="C346">
        <v>5</v>
      </c>
      <c r="D346">
        <v>182</v>
      </c>
      <c r="E346">
        <v>3</v>
      </c>
      <c r="F346">
        <v>11</v>
      </c>
      <c r="G346">
        <v>22</v>
      </c>
      <c r="H346">
        <v>232</v>
      </c>
      <c r="I346" t="s">
        <v>485</v>
      </c>
    </row>
    <row r="347" spans="1:9" x14ac:dyDescent="0.2">
      <c r="A347" t="s">
        <v>90</v>
      </c>
      <c r="B347">
        <v>7</v>
      </c>
      <c r="C347">
        <v>8</v>
      </c>
      <c r="D347">
        <v>188</v>
      </c>
      <c r="E347">
        <v>2</v>
      </c>
      <c r="F347">
        <v>12</v>
      </c>
      <c r="G347">
        <v>10</v>
      </c>
      <c r="H347">
        <v>227</v>
      </c>
      <c r="I347" t="s">
        <v>485</v>
      </c>
    </row>
    <row r="348" spans="1:9" x14ac:dyDescent="0.2">
      <c r="A348" t="s">
        <v>91</v>
      </c>
      <c r="B348">
        <v>8</v>
      </c>
      <c r="C348">
        <v>9</v>
      </c>
      <c r="D348">
        <v>180</v>
      </c>
      <c r="E348">
        <v>5</v>
      </c>
      <c r="F348">
        <v>10</v>
      </c>
      <c r="G348">
        <v>10</v>
      </c>
      <c r="H348">
        <v>222</v>
      </c>
      <c r="I348" t="s">
        <v>485</v>
      </c>
    </row>
    <row r="349" spans="1:9" x14ac:dyDescent="0.2">
      <c r="A349" t="s">
        <v>92</v>
      </c>
      <c r="B349">
        <v>7</v>
      </c>
      <c r="C349">
        <v>3</v>
      </c>
      <c r="D349">
        <v>203</v>
      </c>
      <c r="E349">
        <v>6</v>
      </c>
      <c r="F349">
        <v>7</v>
      </c>
      <c r="G349">
        <v>1</v>
      </c>
      <c r="H349">
        <v>227</v>
      </c>
      <c r="I349" t="s">
        <v>485</v>
      </c>
    </row>
    <row r="350" spans="1:9" x14ac:dyDescent="0.2">
      <c r="A350" t="s">
        <v>93</v>
      </c>
      <c r="B350">
        <v>4</v>
      </c>
      <c r="C350">
        <v>3</v>
      </c>
      <c r="D350">
        <v>207</v>
      </c>
      <c r="E350">
        <v>5</v>
      </c>
      <c r="F350">
        <v>7</v>
      </c>
      <c r="G350">
        <v>4</v>
      </c>
      <c r="H350">
        <v>230</v>
      </c>
      <c r="I350" t="s">
        <v>485</v>
      </c>
    </row>
    <row r="351" spans="1:9" x14ac:dyDescent="0.2">
      <c r="A351" t="s">
        <v>94</v>
      </c>
      <c r="B351">
        <v>7</v>
      </c>
      <c r="C351">
        <v>2</v>
      </c>
      <c r="D351">
        <v>204</v>
      </c>
      <c r="E351">
        <v>2</v>
      </c>
      <c r="F351">
        <v>7</v>
      </c>
      <c r="G351">
        <v>5</v>
      </c>
      <c r="H351">
        <v>227</v>
      </c>
      <c r="I351" t="s">
        <v>485</v>
      </c>
    </row>
    <row r="352" spans="1:9" x14ac:dyDescent="0.2">
      <c r="A352" t="s">
        <v>95</v>
      </c>
      <c r="B352">
        <v>5</v>
      </c>
      <c r="C352">
        <v>2</v>
      </c>
      <c r="D352">
        <v>206</v>
      </c>
      <c r="E352">
        <v>7</v>
      </c>
      <c r="F352">
        <v>7</v>
      </c>
      <c r="G352">
        <v>2</v>
      </c>
      <c r="H352">
        <v>229</v>
      </c>
      <c r="I352" t="s">
        <v>485</v>
      </c>
    </row>
    <row r="353" spans="1:9" x14ac:dyDescent="0.2">
      <c r="A353" t="s">
        <v>96</v>
      </c>
      <c r="B353">
        <v>5</v>
      </c>
      <c r="C353">
        <v>4</v>
      </c>
      <c r="D353">
        <v>207</v>
      </c>
      <c r="E353">
        <v>4</v>
      </c>
      <c r="F353">
        <v>9</v>
      </c>
      <c r="G353">
        <v>1</v>
      </c>
      <c r="H353">
        <v>230</v>
      </c>
      <c r="I353" t="s">
        <v>485</v>
      </c>
    </row>
    <row r="354" spans="1:9" x14ac:dyDescent="0.2">
      <c r="A354" t="s">
        <v>97</v>
      </c>
      <c r="B354">
        <v>5</v>
      </c>
      <c r="C354">
        <v>6</v>
      </c>
      <c r="D354">
        <v>178</v>
      </c>
      <c r="E354">
        <v>11</v>
      </c>
      <c r="F354">
        <v>6</v>
      </c>
      <c r="G354">
        <v>9</v>
      </c>
      <c r="H354">
        <v>215</v>
      </c>
      <c r="I354" t="s">
        <v>485</v>
      </c>
    </row>
    <row r="355" spans="1:9" x14ac:dyDescent="0.2">
      <c r="A355" t="s">
        <v>98</v>
      </c>
      <c r="B355">
        <v>5</v>
      </c>
      <c r="C355">
        <v>4</v>
      </c>
      <c r="D355">
        <v>195</v>
      </c>
      <c r="E355">
        <v>9</v>
      </c>
      <c r="F355">
        <v>9</v>
      </c>
      <c r="G355">
        <v>5</v>
      </c>
      <c r="H355">
        <v>227</v>
      </c>
      <c r="I355" t="s">
        <v>485</v>
      </c>
    </row>
    <row r="356" spans="1:9" x14ac:dyDescent="0.2">
      <c r="A356" t="s">
        <v>99</v>
      </c>
      <c r="B356">
        <v>6</v>
      </c>
      <c r="C356">
        <v>8</v>
      </c>
      <c r="D356">
        <v>171</v>
      </c>
      <c r="E356">
        <v>3</v>
      </c>
      <c r="F356">
        <v>6</v>
      </c>
      <c r="G356">
        <v>4</v>
      </c>
      <c r="H356">
        <v>198</v>
      </c>
      <c r="I356" t="s">
        <v>485</v>
      </c>
    </row>
    <row r="357" spans="1:9" x14ac:dyDescent="0.2">
      <c r="A357" t="s">
        <v>100</v>
      </c>
      <c r="B357">
        <v>7</v>
      </c>
      <c r="C357">
        <v>4</v>
      </c>
      <c r="D357">
        <v>194</v>
      </c>
      <c r="E357">
        <v>7</v>
      </c>
      <c r="F357">
        <v>10</v>
      </c>
      <c r="G357">
        <v>7</v>
      </c>
      <c r="H357">
        <v>229</v>
      </c>
      <c r="I357" t="s">
        <v>485</v>
      </c>
    </row>
    <row r="358" spans="1:9" x14ac:dyDescent="0.2">
      <c r="A358" t="s">
        <v>101</v>
      </c>
      <c r="B358">
        <v>6</v>
      </c>
      <c r="C358">
        <v>3</v>
      </c>
      <c r="D358">
        <v>207</v>
      </c>
      <c r="E358">
        <v>3</v>
      </c>
      <c r="F358">
        <v>9</v>
      </c>
      <c r="G358">
        <v>4</v>
      </c>
      <c r="H358">
        <v>232</v>
      </c>
      <c r="I358" t="s">
        <v>485</v>
      </c>
    </row>
    <row r="359" spans="1:9" x14ac:dyDescent="0.2">
      <c r="A359" t="s">
        <v>102</v>
      </c>
      <c r="B359">
        <v>6</v>
      </c>
      <c r="C359">
        <v>6</v>
      </c>
      <c r="D359">
        <v>208</v>
      </c>
      <c r="E359">
        <v>2</v>
      </c>
      <c r="F359">
        <v>7</v>
      </c>
      <c r="G359">
        <v>1</v>
      </c>
      <c r="H359">
        <v>230</v>
      </c>
      <c r="I359" t="s">
        <v>485</v>
      </c>
    </row>
    <row r="360" spans="1:9" x14ac:dyDescent="0.2">
      <c r="A360" t="s">
        <v>103</v>
      </c>
      <c r="B360">
        <v>8</v>
      </c>
      <c r="C360">
        <v>6</v>
      </c>
      <c r="D360">
        <v>186</v>
      </c>
      <c r="E360">
        <v>5</v>
      </c>
      <c r="F360">
        <v>9</v>
      </c>
      <c r="G360">
        <v>8</v>
      </c>
      <c r="H360">
        <v>222</v>
      </c>
      <c r="I360" t="s">
        <v>485</v>
      </c>
    </row>
    <row r="361" spans="1:9" x14ac:dyDescent="0.2">
      <c r="A361" t="s">
        <v>104</v>
      </c>
      <c r="B361">
        <v>7</v>
      </c>
      <c r="C361">
        <v>5</v>
      </c>
      <c r="D361">
        <v>164</v>
      </c>
      <c r="E361">
        <v>9</v>
      </c>
      <c r="F361">
        <v>11</v>
      </c>
      <c r="G361">
        <v>13</v>
      </c>
      <c r="H361">
        <v>209</v>
      </c>
      <c r="I361" t="s">
        <v>485</v>
      </c>
    </row>
    <row r="362" spans="1:9" x14ac:dyDescent="0.2">
      <c r="A362" t="s">
        <v>105</v>
      </c>
      <c r="B362">
        <v>4</v>
      </c>
      <c r="C362">
        <v>6</v>
      </c>
      <c r="D362">
        <v>179</v>
      </c>
      <c r="E362">
        <v>11</v>
      </c>
      <c r="F362">
        <v>8</v>
      </c>
      <c r="G362">
        <v>8</v>
      </c>
      <c r="H362">
        <v>216</v>
      </c>
      <c r="I362" t="s">
        <v>485</v>
      </c>
    </row>
    <row r="363" spans="1:9" x14ac:dyDescent="0.2">
      <c r="A363" t="s">
        <v>106</v>
      </c>
      <c r="B363">
        <v>7</v>
      </c>
      <c r="C363">
        <v>6</v>
      </c>
      <c r="D363">
        <v>174</v>
      </c>
      <c r="E363">
        <v>3</v>
      </c>
      <c r="F363">
        <v>13</v>
      </c>
      <c r="G363">
        <v>5</v>
      </c>
      <c r="H363">
        <v>208</v>
      </c>
      <c r="I363" t="s">
        <v>485</v>
      </c>
    </row>
    <row r="364" spans="1:9" x14ac:dyDescent="0.2">
      <c r="A364" t="s">
        <v>107</v>
      </c>
      <c r="B364">
        <v>5</v>
      </c>
      <c r="C364">
        <v>4</v>
      </c>
      <c r="D364">
        <v>193</v>
      </c>
      <c r="E364">
        <v>4</v>
      </c>
      <c r="F364">
        <v>11</v>
      </c>
      <c r="G364">
        <v>2</v>
      </c>
      <c r="H364">
        <v>219</v>
      </c>
      <c r="I364" t="s">
        <v>485</v>
      </c>
    </row>
    <row r="365" spans="1:9" x14ac:dyDescent="0.2">
      <c r="A365" t="s">
        <v>108</v>
      </c>
      <c r="B365">
        <v>5</v>
      </c>
      <c r="C365">
        <v>8</v>
      </c>
      <c r="D365">
        <v>169</v>
      </c>
      <c r="E365">
        <v>12</v>
      </c>
      <c r="F365">
        <v>9</v>
      </c>
      <c r="G365">
        <v>3</v>
      </c>
      <c r="H365">
        <v>206</v>
      </c>
      <c r="I365" t="s">
        <v>485</v>
      </c>
    </row>
    <row r="366" spans="1:9" x14ac:dyDescent="0.2">
      <c r="A366" t="s">
        <v>109</v>
      </c>
      <c r="B366">
        <v>3</v>
      </c>
      <c r="C366">
        <v>5</v>
      </c>
      <c r="D366">
        <v>188</v>
      </c>
      <c r="E366">
        <v>2</v>
      </c>
      <c r="F366">
        <v>8</v>
      </c>
      <c r="G366">
        <v>2</v>
      </c>
      <c r="H366">
        <v>208</v>
      </c>
      <c r="I366" t="s">
        <v>485</v>
      </c>
    </row>
    <row r="367" spans="1:9" x14ac:dyDescent="0.2">
      <c r="A367" t="s">
        <v>110</v>
      </c>
      <c r="B367">
        <v>4</v>
      </c>
      <c r="C367">
        <v>3</v>
      </c>
      <c r="D367">
        <v>191</v>
      </c>
      <c r="E367">
        <v>9</v>
      </c>
      <c r="F367">
        <v>9</v>
      </c>
      <c r="G367">
        <v>4</v>
      </c>
      <c r="H367">
        <v>220</v>
      </c>
      <c r="I367" t="s">
        <v>485</v>
      </c>
    </row>
    <row r="368" spans="1:9" x14ac:dyDescent="0.2">
      <c r="A368" s="1" t="s">
        <v>368</v>
      </c>
      <c r="B368" s="1">
        <f>SUM(B320:B367)</f>
        <v>292</v>
      </c>
      <c r="C368" s="1">
        <f t="shared" ref="C368:H368" si="86">SUM(C320:C367)</f>
        <v>265</v>
      </c>
      <c r="D368" s="1">
        <f t="shared" si="86"/>
        <v>9077</v>
      </c>
      <c r="E368" s="1">
        <f t="shared" si="86"/>
        <v>242</v>
      </c>
      <c r="F368" s="1">
        <f t="shared" si="86"/>
        <v>473</v>
      </c>
      <c r="G368" s="1">
        <f t="shared" si="86"/>
        <v>342</v>
      </c>
      <c r="H368" s="1">
        <f t="shared" si="86"/>
        <v>10691</v>
      </c>
      <c r="I368" s="1" t="s">
        <v>485</v>
      </c>
    </row>
    <row r="369" spans="1:8" x14ac:dyDescent="0.2">
      <c r="A369" s="1"/>
      <c r="B369" s="9">
        <f>B368/H368</f>
        <v>2.7312692919277896E-2</v>
      </c>
      <c r="C369" s="9">
        <f>C368/H368</f>
        <v>2.4787204190440556E-2</v>
      </c>
      <c r="D369" s="9">
        <f>D368/H368</f>
        <v>0.84903189598727902</v>
      </c>
      <c r="E369" s="9">
        <f>E368/H368</f>
        <v>2.263586193994949E-2</v>
      </c>
      <c r="F369" s="9">
        <f>F368/H368</f>
        <v>4.4242821064446734E-2</v>
      </c>
      <c r="G369" s="9">
        <f>G368/H368</f>
        <v>3.1989523898606306E-2</v>
      </c>
      <c r="H369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272D-BF32-674F-98D3-2C04F9460B18}">
  <dimension ref="A1:I238"/>
  <sheetViews>
    <sheetView workbookViewId="0">
      <selection activeCell="E149" sqref="E149"/>
    </sheetView>
  </sheetViews>
  <sheetFormatPr baseColWidth="10" defaultRowHeight="16" x14ac:dyDescent="0.2"/>
  <sheetData>
    <row r="1" spans="1:9" x14ac:dyDescent="0.2">
      <c r="A1" t="s">
        <v>0</v>
      </c>
      <c r="B1" t="s">
        <v>473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</row>
    <row r="2" spans="1:9" x14ac:dyDescent="0.2">
      <c r="A2" t="s">
        <v>369</v>
      </c>
      <c r="B2" t="s">
        <v>474</v>
      </c>
      <c r="C2">
        <v>9</v>
      </c>
      <c r="D2">
        <v>20</v>
      </c>
      <c r="E2">
        <v>158</v>
      </c>
      <c r="F2">
        <v>11</v>
      </c>
      <c r="G2">
        <v>8</v>
      </c>
      <c r="H2">
        <v>3</v>
      </c>
      <c r="I2">
        <v>209</v>
      </c>
    </row>
    <row r="3" spans="1:9" x14ac:dyDescent="0.2">
      <c r="A3" t="s">
        <v>370</v>
      </c>
      <c r="B3" t="s">
        <v>474</v>
      </c>
      <c r="C3">
        <v>4</v>
      </c>
      <c r="D3">
        <v>2</v>
      </c>
      <c r="E3">
        <v>189</v>
      </c>
      <c r="F3">
        <v>4</v>
      </c>
      <c r="G3">
        <v>8</v>
      </c>
      <c r="H3">
        <v>3</v>
      </c>
      <c r="I3">
        <v>210</v>
      </c>
    </row>
    <row r="4" spans="1:9" x14ac:dyDescent="0.2">
      <c r="A4" t="s">
        <v>371</v>
      </c>
      <c r="B4" t="s">
        <v>474</v>
      </c>
      <c r="C4">
        <v>3</v>
      </c>
      <c r="D4">
        <v>2</v>
      </c>
      <c r="E4">
        <v>176</v>
      </c>
      <c r="F4">
        <v>5</v>
      </c>
      <c r="G4">
        <v>9</v>
      </c>
      <c r="H4">
        <v>2</v>
      </c>
      <c r="I4">
        <v>197</v>
      </c>
    </row>
    <row r="5" spans="1:9" x14ac:dyDescent="0.2">
      <c r="A5" t="s">
        <v>372</v>
      </c>
      <c r="B5" t="s">
        <v>474</v>
      </c>
      <c r="C5">
        <v>8</v>
      </c>
      <c r="D5">
        <v>5</v>
      </c>
      <c r="E5">
        <v>170</v>
      </c>
      <c r="F5">
        <v>17</v>
      </c>
      <c r="G5">
        <v>23</v>
      </c>
      <c r="H5">
        <v>6</v>
      </c>
      <c r="I5">
        <v>229</v>
      </c>
    </row>
    <row r="6" spans="1:9" x14ac:dyDescent="0.2">
      <c r="A6" t="s">
        <v>373</v>
      </c>
      <c r="B6" t="s">
        <v>474</v>
      </c>
      <c r="C6">
        <v>3</v>
      </c>
      <c r="D6">
        <v>3</v>
      </c>
      <c r="E6">
        <v>169</v>
      </c>
      <c r="F6">
        <v>9</v>
      </c>
      <c r="G6">
        <v>11</v>
      </c>
      <c r="H6">
        <v>3</v>
      </c>
      <c r="I6">
        <v>198</v>
      </c>
    </row>
    <row r="7" spans="1:9" x14ac:dyDescent="0.2">
      <c r="A7" t="s">
        <v>374</v>
      </c>
      <c r="B7" t="s">
        <v>474</v>
      </c>
      <c r="C7">
        <v>4</v>
      </c>
      <c r="D7">
        <v>3</v>
      </c>
      <c r="E7">
        <v>167</v>
      </c>
      <c r="F7">
        <v>7</v>
      </c>
      <c r="G7">
        <v>9</v>
      </c>
      <c r="H7">
        <v>3</v>
      </c>
      <c r="I7">
        <v>193</v>
      </c>
    </row>
    <row r="8" spans="1:9" x14ac:dyDescent="0.2">
      <c r="A8" t="s">
        <v>375</v>
      </c>
      <c r="B8" t="s">
        <v>474</v>
      </c>
      <c r="C8">
        <v>7</v>
      </c>
      <c r="D8">
        <v>11</v>
      </c>
      <c r="E8">
        <v>161</v>
      </c>
      <c r="F8">
        <v>3</v>
      </c>
      <c r="G8">
        <v>11</v>
      </c>
      <c r="H8">
        <v>22</v>
      </c>
      <c r="I8">
        <v>215</v>
      </c>
    </row>
    <row r="9" spans="1:9" x14ac:dyDescent="0.2">
      <c r="A9" t="s">
        <v>376</v>
      </c>
      <c r="B9" t="s">
        <v>474</v>
      </c>
      <c r="C9">
        <v>5</v>
      </c>
      <c r="D9">
        <v>1</v>
      </c>
      <c r="E9">
        <v>91</v>
      </c>
      <c r="F9">
        <v>1</v>
      </c>
      <c r="G9">
        <v>7</v>
      </c>
      <c r="H9">
        <v>1</v>
      </c>
      <c r="I9">
        <v>106</v>
      </c>
    </row>
    <row r="10" spans="1:9" x14ac:dyDescent="0.2">
      <c r="A10" t="s">
        <v>377</v>
      </c>
      <c r="B10" t="s">
        <v>474</v>
      </c>
      <c r="C10">
        <v>3</v>
      </c>
      <c r="D10">
        <v>7</v>
      </c>
      <c r="E10">
        <v>184</v>
      </c>
      <c r="F10">
        <v>7</v>
      </c>
      <c r="G10">
        <v>8</v>
      </c>
      <c r="H10">
        <v>6</v>
      </c>
      <c r="I10">
        <v>215</v>
      </c>
    </row>
    <row r="11" spans="1:9" x14ac:dyDescent="0.2">
      <c r="A11" t="s">
        <v>378</v>
      </c>
      <c r="B11" t="s">
        <v>474</v>
      </c>
      <c r="C11">
        <v>5</v>
      </c>
      <c r="D11">
        <v>4</v>
      </c>
      <c r="E11">
        <v>171</v>
      </c>
      <c r="F11">
        <v>4</v>
      </c>
      <c r="G11">
        <v>9</v>
      </c>
      <c r="H11">
        <v>9</v>
      </c>
      <c r="I11">
        <v>202</v>
      </c>
    </row>
    <row r="12" spans="1:9" x14ac:dyDescent="0.2">
      <c r="A12" t="s">
        <v>379</v>
      </c>
      <c r="B12" t="s">
        <v>474</v>
      </c>
      <c r="C12">
        <v>6</v>
      </c>
      <c r="D12">
        <v>6</v>
      </c>
      <c r="E12">
        <v>159</v>
      </c>
      <c r="F12">
        <v>10</v>
      </c>
      <c r="G12">
        <v>10</v>
      </c>
      <c r="H12">
        <v>12</v>
      </c>
      <c r="I12">
        <v>203</v>
      </c>
    </row>
    <row r="13" spans="1:9" x14ac:dyDescent="0.2">
      <c r="A13" t="s">
        <v>380</v>
      </c>
      <c r="B13" t="s">
        <v>474</v>
      </c>
      <c r="C13">
        <v>5</v>
      </c>
      <c r="D13">
        <v>3</v>
      </c>
      <c r="E13">
        <v>196</v>
      </c>
      <c r="F13">
        <v>5</v>
      </c>
      <c r="G13">
        <v>8</v>
      </c>
      <c r="H13">
        <v>4</v>
      </c>
      <c r="I13">
        <v>221</v>
      </c>
    </row>
    <row r="14" spans="1:9" x14ac:dyDescent="0.2">
      <c r="A14" t="s">
        <v>381</v>
      </c>
      <c r="B14" t="s">
        <v>474</v>
      </c>
      <c r="C14">
        <v>3</v>
      </c>
      <c r="D14">
        <v>1</v>
      </c>
      <c r="E14">
        <v>196</v>
      </c>
      <c r="F14">
        <v>8</v>
      </c>
      <c r="G14">
        <v>8</v>
      </c>
      <c r="H14">
        <v>3</v>
      </c>
      <c r="I14">
        <v>219</v>
      </c>
    </row>
    <row r="16" spans="1:9" x14ac:dyDescent="0.2">
      <c r="C16" s="26"/>
      <c r="D16" s="26"/>
      <c r="E16" s="26"/>
      <c r="F16" s="26"/>
      <c r="G16" s="26"/>
      <c r="H16" s="26"/>
    </row>
    <row r="17" spans="1:9" x14ac:dyDescent="0.2">
      <c r="A17" t="s">
        <v>382</v>
      </c>
      <c r="B17" t="s">
        <v>475</v>
      </c>
      <c r="C17">
        <v>5</v>
      </c>
      <c r="D17">
        <v>2</v>
      </c>
      <c r="E17">
        <v>159</v>
      </c>
      <c r="F17">
        <v>3</v>
      </c>
      <c r="G17">
        <v>10</v>
      </c>
      <c r="H17">
        <v>1</v>
      </c>
      <c r="I17">
        <v>180</v>
      </c>
    </row>
    <row r="18" spans="1:9" x14ac:dyDescent="0.2">
      <c r="A18" t="s">
        <v>383</v>
      </c>
      <c r="B18" t="s">
        <v>475</v>
      </c>
      <c r="C18">
        <v>5</v>
      </c>
      <c r="D18">
        <v>9</v>
      </c>
      <c r="E18">
        <v>182</v>
      </c>
      <c r="F18">
        <v>9</v>
      </c>
      <c r="G18">
        <v>8</v>
      </c>
      <c r="H18">
        <v>3</v>
      </c>
      <c r="I18">
        <v>216</v>
      </c>
    </row>
    <row r="19" spans="1:9" x14ac:dyDescent="0.2">
      <c r="A19" t="s">
        <v>384</v>
      </c>
      <c r="B19" t="s">
        <v>475</v>
      </c>
      <c r="C19">
        <v>2</v>
      </c>
      <c r="D19">
        <v>4</v>
      </c>
      <c r="E19">
        <v>156</v>
      </c>
      <c r="F19">
        <v>8</v>
      </c>
      <c r="G19">
        <v>8</v>
      </c>
      <c r="H19">
        <v>4</v>
      </c>
      <c r="I19">
        <v>182</v>
      </c>
    </row>
    <row r="20" spans="1:9" x14ac:dyDescent="0.2">
      <c r="A20" t="s">
        <v>385</v>
      </c>
      <c r="B20" t="s">
        <v>475</v>
      </c>
      <c r="C20">
        <v>3</v>
      </c>
      <c r="D20">
        <v>4</v>
      </c>
      <c r="E20">
        <v>156</v>
      </c>
      <c r="F20">
        <v>8</v>
      </c>
      <c r="G20">
        <v>6</v>
      </c>
      <c r="H20">
        <v>2</v>
      </c>
      <c r="I20">
        <v>179</v>
      </c>
    </row>
    <row r="21" spans="1:9" x14ac:dyDescent="0.2">
      <c r="A21" t="s">
        <v>386</v>
      </c>
      <c r="B21" t="s">
        <v>475</v>
      </c>
      <c r="C21">
        <v>7</v>
      </c>
      <c r="D21">
        <v>3</v>
      </c>
      <c r="E21">
        <v>180</v>
      </c>
      <c r="F21">
        <v>7</v>
      </c>
      <c r="G21">
        <v>7</v>
      </c>
      <c r="H21">
        <v>1</v>
      </c>
      <c r="I21">
        <v>205</v>
      </c>
    </row>
    <row r="22" spans="1:9" x14ac:dyDescent="0.2">
      <c r="A22" t="s">
        <v>387</v>
      </c>
      <c r="B22" t="s">
        <v>475</v>
      </c>
      <c r="C22">
        <v>2</v>
      </c>
      <c r="D22">
        <v>6</v>
      </c>
      <c r="E22">
        <v>188</v>
      </c>
      <c r="F22">
        <v>7</v>
      </c>
      <c r="G22">
        <v>9</v>
      </c>
      <c r="H22">
        <v>5</v>
      </c>
      <c r="I22">
        <v>217</v>
      </c>
    </row>
    <row r="23" spans="1:9" x14ac:dyDescent="0.2">
      <c r="A23" t="s">
        <v>388</v>
      </c>
      <c r="B23" t="s">
        <v>475</v>
      </c>
      <c r="C23">
        <v>4</v>
      </c>
      <c r="D23">
        <v>2</v>
      </c>
      <c r="E23">
        <v>189</v>
      </c>
      <c r="F23">
        <v>7</v>
      </c>
      <c r="G23">
        <v>9</v>
      </c>
      <c r="H23">
        <v>4</v>
      </c>
      <c r="I23">
        <v>215</v>
      </c>
    </row>
    <row r="24" spans="1:9" x14ac:dyDescent="0.2">
      <c r="A24" t="s">
        <v>389</v>
      </c>
      <c r="B24" t="s">
        <v>475</v>
      </c>
      <c r="C24">
        <v>7</v>
      </c>
      <c r="D24">
        <v>4</v>
      </c>
      <c r="E24">
        <v>196</v>
      </c>
      <c r="F24">
        <v>4</v>
      </c>
      <c r="G24">
        <v>7</v>
      </c>
      <c r="H24">
        <v>3</v>
      </c>
      <c r="I24">
        <v>221</v>
      </c>
    </row>
    <row r="25" spans="1:9" x14ac:dyDescent="0.2">
      <c r="A25" t="s">
        <v>390</v>
      </c>
      <c r="B25" t="s">
        <v>475</v>
      </c>
      <c r="C25">
        <v>4</v>
      </c>
      <c r="D25">
        <v>3</v>
      </c>
      <c r="E25">
        <v>188</v>
      </c>
      <c r="F25">
        <v>7</v>
      </c>
      <c r="G25">
        <v>10</v>
      </c>
      <c r="H25">
        <v>4</v>
      </c>
      <c r="I25">
        <v>216</v>
      </c>
    </row>
    <row r="26" spans="1:9" x14ac:dyDescent="0.2">
      <c r="A26" t="s">
        <v>391</v>
      </c>
      <c r="B26" t="s">
        <v>475</v>
      </c>
      <c r="C26">
        <v>6</v>
      </c>
      <c r="D26">
        <v>2</v>
      </c>
      <c r="E26">
        <v>194</v>
      </c>
      <c r="F26">
        <v>10</v>
      </c>
      <c r="G26">
        <v>7</v>
      </c>
      <c r="H26">
        <v>2</v>
      </c>
      <c r="I26">
        <v>221</v>
      </c>
    </row>
    <row r="27" spans="1:9" x14ac:dyDescent="0.2">
      <c r="A27" t="s">
        <v>392</v>
      </c>
      <c r="B27" t="s">
        <v>475</v>
      </c>
      <c r="C27">
        <v>5</v>
      </c>
      <c r="D27">
        <v>5</v>
      </c>
      <c r="E27">
        <v>176</v>
      </c>
      <c r="F27">
        <v>5</v>
      </c>
      <c r="G27">
        <v>9</v>
      </c>
      <c r="H27">
        <v>2</v>
      </c>
      <c r="I27">
        <v>202</v>
      </c>
    </row>
    <row r="29" spans="1:9" x14ac:dyDescent="0.2">
      <c r="C29" s="26"/>
      <c r="D29" s="26"/>
      <c r="E29" s="26"/>
      <c r="F29" s="26"/>
      <c r="G29" s="26"/>
      <c r="H29" s="26"/>
    </row>
    <row r="30" spans="1:9" x14ac:dyDescent="0.2">
      <c r="A30" t="s">
        <v>393</v>
      </c>
      <c r="B30" t="s">
        <v>476</v>
      </c>
      <c r="C30">
        <v>6</v>
      </c>
      <c r="D30">
        <v>1</v>
      </c>
      <c r="E30">
        <v>194</v>
      </c>
      <c r="F30">
        <v>6</v>
      </c>
      <c r="G30">
        <v>8</v>
      </c>
      <c r="H30">
        <v>4</v>
      </c>
      <c r="I30">
        <v>219</v>
      </c>
    </row>
    <row r="31" spans="1:9" x14ac:dyDescent="0.2">
      <c r="A31" t="s">
        <v>394</v>
      </c>
      <c r="B31" t="s">
        <v>476</v>
      </c>
      <c r="C31">
        <v>8</v>
      </c>
      <c r="D31">
        <v>9</v>
      </c>
      <c r="E31">
        <v>166</v>
      </c>
      <c r="F31">
        <v>4</v>
      </c>
      <c r="G31">
        <v>11</v>
      </c>
      <c r="H31">
        <v>10</v>
      </c>
      <c r="I31">
        <v>208</v>
      </c>
    </row>
    <row r="32" spans="1:9" x14ac:dyDescent="0.2">
      <c r="A32" t="s">
        <v>395</v>
      </c>
      <c r="B32" t="s">
        <v>476</v>
      </c>
      <c r="C32">
        <v>3</v>
      </c>
      <c r="D32">
        <v>3</v>
      </c>
      <c r="E32">
        <v>196</v>
      </c>
      <c r="F32">
        <v>6</v>
      </c>
      <c r="G32">
        <v>9</v>
      </c>
      <c r="H32">
        <v>2</v>
      </c>
      <c r="I32">
        <v>219</v>
      </c>
    </row>
    <row r="33" spans="1:9" x14ac:dyDescent="0.2">
      <c r="A33" t="s">
        <v>396</v>
      </c>
      <c r="B33" t="s">
        <v>476</v>
      </c>
      <c r="C33">
        <v>6</v>
      </c>
      <c r="D33">
        <v>3</v>
      </c>
      <c r="E33">
        <v>126</v>
      </c>
      <c r="F33">
        <v>6</v>
      </c>
      <c r="G33">
        <v>13</v>
      </c>
      <c r="H33">
        <v>12</v>
      </c>
      <c r="I33">
        <v>166</v>
      </c>
    </row>
    <row r="34" spans="1:9" x14ac:dyDescent="0.2">
      <c r="A34" t="s">
        <v>397</v>
      </c>
      <c r="B34" t="s">
        <v>476</v>
      </c>
      <c r="C34">
        <v>5</v>
      </c>
      <c r="D34">
        <v>6</v>
      </c>
      <c r="E34">
        <v>178</v>
      </c>
      <c r="F34">
        <v>9</v>
      </c>
      <c r="G34">
        <v>8</v>
      </c>
      <c r="H34">
        <v>4</v>
      </c>
      <c r="I34">
        <v>210</v>
      </c>
    </row>
    <row r="35" spans="1:9" x14ac:dyDescent="0.2">
      <c r="A35" t="s">
        <v>398</v>
      </c>
      <c r="B35" t="s">
        <v>476</v>
      </c>
      <c r="C35">
        <v>6</v>
      </c>
      <c r="D35">
        <v>4</v>
      </c>
      <c r="E35">
        <v>141</v>
      </c>
      <c r="F35">
        <v>5</v>
      </c>
      <c r="G35">
        <v>10</v>
      </c>
      <c r="H35">
        <v>10</v>
      </c>
      <c r="I35">
        <v>176</v>
      </c>
    </row>
    <row r="36" spans="1:9" x14ac:dyDescent="0.2">
      <c r="A36" t="s">
        <v>399</v>
      </c>
      <c r="B36" t="s">
        <v>476</v>
      </c>
      <c r="C36">
        <v>3</v>
      </c>
      <c r="D36">
        <v>7</v>
      </c>
      <c r="E36">
        <v>161</v>
      </c>
      <c r="F36">
        <v>5</v>
      </c>
      <c r="G36">
        <v>7</v>
      </c>
      <c r="H36">
        <v>6</v>
      </c>
      <c r="I36">
        <v>189</v>
      </c>
    </row>
    <row r="37" spans="1:9" x14ac:dyDescent="0.2">
      <c r="A37" t="s">
        <v>400</v>
      </c>
      <c r="B37" t="s">
        <v>476</v>
      </c>
      <c r="C37">
        <v>7</v>
      </c>
      <c r="D37">
        <v>4</v>
      </c>
      <c r="E37">
        <v>156</v>
      </c>
      <c r="F37">
        <v>8</v>
      </c>
      <c r="G37">
        <v>7</v>
      </c>
      <c r="H37">
        <v>8</v>
      </c>
      <c r="I37">
        <v>190</v>
      </c>
    </row>
    <row r="38" spans="1:9" x14ac:dyDescent="0.2">
      <c r="A38" t="s">
        <v>401</v>
      </c>
      <c r="B38" t="s">
        <v>476</v>
      </c>
      <c r="C38">
        <v>3</v>
      </c>
      <c r="D38">
        <v>4</v>
      </c>
      <c r="E38">
        <v>186</v>
      </c>
      <c r="F38">
        <v>6</v>
      </c>
      <c r="G38">
        <v>10</v>
      </c>
      <c r="H38">
        <v>2</v>
      </c>
      <c r="I38">
        <v>211</v>
      </c>
    </row>
    <row r="39" spans="1:9" x14ac:dyDescent="0.2">
      <c r="A39" t="s">
        <v>402</v>
      </c>
      <c r="B39" t="s">
        <v>476</v>
      </c>
      <c r="C39">
        <v>4</v>
      </c>
      <c r="D39">
        <v>2</v>
      </c>
      <c r="E39">
        <v>177</v>
      </c>
      <c r="F39">
        <v>2</v>
      </c>
      <c r="G39">
        <v>8</v>
      </c>
      <c r="H39">
        <v>4</v>
      </c>
      <c r="I39">
        <v>197</v>
      </c>
    </row>
    <row r="40" spans="1:9" x14ac:dyDescent="0.2">
      <c r="A40" t="s">
        <v>403</v>
      </c>
      <c r="B40" t="s">
        <v>476</v>
      </c>
      <c r="C40">
        <v>3</v>
      </c>
      <c r="D40">
        <v>2</v>
      </c>
      <c r="E40">
        <v>187</v>
      </c>
      <c r="F40">
        <v>7</v>
      </c>
      <c r="G40">
        <v>10</v>
      </c>
      <c r="H40">
        <v>6</v>
      </c>
      <c r="I40">
        <v>215</v>
      </c>
    </row>
    <row r="41" spans="1:9" x14ac:dyDescent="0.2">
      <c r="A41" t="s">
        <v>404</v>
      </c>
      <c r="B41" t="s">
        <v>476</v>
      </c>
      <c r="C41">
        <v>4</v>
      </c>
      <c r="D41">
        <v>5</v>
      </c>
      <c r="E41">
        <v>139</v>
      </c>
      <c r="F41">
        <v>8</v>
      </c>
      <c r="G41">
        <v>13</v>
      </c>
      <c r="H41">
        <v>7</v>
      </c>
      <c r="I41">
        <v>176</v>
      </c>
    </row>
    <row r="43" spans="1:9" x14ac:dyDescent="0.2">
      <c r="C43" s="26"/>
      <c r="D43" s="26"/>
      <c r="E43" s="26"/>
      <c r="F43" s="26"/>
      <c r="G43" s="26"/>
      <c r="H43" s="26"/>
    </row>
    <row r="44" spans="1:9" x14ac:dyDescent="0.2">
      <c r="A44" t="s">
        <v>405</v>
      </c>
      <c r="B44" t="s">
        <v>477</v>
      </c>
      <c r="C44">
        <v>10</v>
      </c>
      <c r="D44">
        <v>6</v>
      </c>
      <c r="E44">
        <v>167</v>
      </c>
      <c r="F44">
        <v>7</v>
      </c>
      <c r="G44">
        <v>10</v>
      </c>
      <c r="H44">
        <v>10</v>
      </c>
      <c r="I44">
        <v>210</v>
      </c>
    </row>
    <row r="45" spans="1:9" x14ac:dyDescent="0.2">
      <c r="A45" t="s">
        <v>406</v>
      </c>
      <c r="B45" t="s">
        <v>477</v>
      </c>
      <c r="C45">
        <v>3</v>
      </c>
      <c r="D45">
        <v>6</v>
      </c>
      <c r="E45">
        <v>183</v>
      </c>
      <c r="F45">
        <v>7</v>
      </c>
      <c r="G45">
        <v>7</v>
      </c>
      <c r="H45">
        <v>15</v>
      </c>
      <c r="I45">
        <v>221</v>
      </c>
    </row>
    <row r="46" spans="1:9" x14ac:dyDescent="0.2">
      <c r="A46" t="s">
        <v>407</v>
      </c>
      <c r="B46" t="s">
        <v>477</v>
      </c>
      <c r="C46">
        <v>6</v>
      </c>
      <c r="D46">
        <v>4</v>
      </c>
      <c r="E46">
        <v>188</v>
      </c>
      <c r="F46">
        <v>5</v>
      </c>
      <c r="G46">
        <v>11</v>
      </c>
      <c r="H46">
        <v>8</v>
      </c>
      <c r="I46">
        <v>222</v>
      </c>
    </row>
    <row r="47" spans="1:9" x14ac:dyDescent="0.2">
      <c r="A47" t="s">
        <v>408</v>
      </c>
      <c r="B47" t="s">
        <v>477</v>
      </c>
      <c r="C47">
        <v>3</v>
      </c>
      <c r="D47">
        <v>6</v>
      </c>
      <c r="E47">
        <v>171</v>
      </c>
      <c r="F47">
        <v>6</v>
      </c>
      <c r="G47">
        <v>7</v>
      </c>
      <c r="H47">
        <v>4</v>
      </c>
      <c r="I47">
        <v>197</v>
      </c>
    </row>
    <row r="48" spans="1:9" x14ac:dyDescent="0.2">
      <c r="A48" t="s">
        <v>409</v>
      </c>
      <c r="B48" t="s">
        <v>477</v>
      </c>
      <c r="C48">
        <v>5</v>
      </c>
      <c r="D48">
        <v>5</v>
      </c>
      <c r="E48">
        <v>167</v>
      </c>
      <c r="F48">
        <v>6</v>
      </c>
      <c r="G48">
        <v>8</v>
      </c>
      <c r="H48">
        <v>2</v>
      </c>
      <c r="I48">
        <v>193</v>
      </c>
    </row>
    <row r="49" spans="1:9" x14ac:dyDescent="0.2">
      <c r="A49" t="s">
        <v>410</v>
      </c>
      <c r="B49" t="s">
        <v>477</v>
      </c>
      <c r="C49">
        <v>1</v>
      </c>
      <c r="D49">
        <v>6</v>
      </c>
      <c r="E49">
        <v>148</v>
      </c>
      <c r="F49">
        <v>5</v>
      </c>
      <c r="G49">
        <v>6</v>
      </c>
      <c r="H49">
        <v>3</v>
      </c>
      <c r="I49">
        <v>169</v>
      </c>
    </row>
    <row r="50" spans="1:9" x14ac:dyDescent="0.2">
      <c r="A50" t="s">
        <v>411</v>
      </c>
      <c r="B50" t="s">
        <v>477</v>
      </c>
      <c r="C50">
        <v>4</v>
      </c>
      <c r="D50">
        <v>4</v>
      </c>
      <c r="E50">
        <v>171</v>
      </c>
      <c r="F50">
        <v>6</v>
      </c>
      <c r="G50">
        <v>10</v>
      </c>
      <c r="H50">
        <v>4</v>
      </c>
      <c r="I50">
        <v>199</v>
      </c>
    </row>
    <row r="51" spans="1:9" x14ac:dyDescent="0.2">
      <c r="A51" t="s">
        <v>412</v>
      </c>
      <c r="B51" t="s">
        <v>477</v>
      </c>
      <c r="C51">
        <v>2</v>
      </c>
      <c r="D51">
        <v>2</v>
      </c>
      <c r="E51">
        <v>161</v>
      </c>
      <c r="F51">
        <v>15</v>
      </c>
      <c r="G51">
        <v>9</v>
      </c>
      <c r="H51">
        <v>0</v>
      </c>
      <c r="I51">
        <v>189</v>
      </c>
    </row>
    <row r="52" spans="1:9" x14ac:dyDescent="0.2">
      <c r="A52" t="s">
        <v>413</v>
      </c>
      <c r="B52" t="s">
        <v>477</v>
      </c>
      <c r="C52">
        <v>5</v>
      </c>
      <c r="D52">
        <v>3</v>
      </c>
      <c r="E52">
        <v>189</v>
      </c>
      <c r="F52">
        <v>6</v>
      </c>
      <c r="G52">
        <v>9</v>
      </c>
      <c r="H52">
        <v>6</v>
      </c>
      <c r="I52">
        <v>218</v>
      </c>
    </row>
    <row r="53" spans="1:9" x14ac:dyDescent="0.2">
      <c r="A53" t="s">
        <v>414</v>
      </c>
      <c r="B53" t="s">
        <v>477</v>
      </c>
      <c r="C53">
        <v>12</v>
      </c>
      <c r="D53">
        <v>7</v>
      </c>
      <c r="E53">
        <v>169</v>
      </c>
      <c r="F53">
        <v>7</v>
      </c>
      <c r="G53">
        <v>11</v>
      </c>
      <c r="H53">
        <v>12</v>
      </c>
      <c r="I53">
        <v>218</v>
      </c>
    </row>
    <row r="55" spans="1:9" x14ac:dyDescent="0.2">
      <c r="C55" s="26"/>
      <c r="D55" s="26"/>
      <c r="E55" s="26"/>
      <c r="F55" s="26"/>
      <c r="G55" s="26"/>
      <c r="H55" s="26"/>
    </row>
    <row r="56" spans="1:9" x14ac:dyDescent="0.2">
      <c r="A56" t="s">
        <v>415</v>
      </c>
      <c r="B56" t="s">
        <v>478</v>
      </c>
      <c r="C56">
        <v>6</v>
      </c>
      <c r="D56">
        <v>3</v>
      </c>
      <c r="E56">
        <v>198</v>
      </c>
      <c r="F56">
        <v>6</v>
      </c>
      <c r="G56">
        <v>9</v>
      </c>
      <c r="H56">
        <v>2</v>
      </c>
      <c r="I56">
        <v>224</v>
      </c>
    </row>
    <row r="57" spans="1:9" x14ac:dyDescent="0.2">
      <c r="A57" t="s">
        <v>416</v>
      </c>
      <c r="B57" t="s">
        <v>478</v>
      </c>
      <c r="C57">
        <v>10</v>
      </c>
      <c r="D57">
        <v>12</v>
      </c>
      <c r="E57">
        <v>172</v>
      </c>
      <c r="F57">
        <v>6</v>
      </c>
      <c r="G57">
        <v>10</v>
      </c>
      <c r="H57">
        <v>16</v>
      </c>
      <c r="I57">
        <v>226</v>
      </c>
    </row>
    <row r="58" spans="1:9" x14ac:dyDescent="0.2">
      <c r="A58" t="s">
        <v>417</v>
      </c>
      <c r="B58" t="s">
        <v>478</v>
      </c>
      <c r="C58">
        <v>6</v>
      </c>
      <c r="D58">
        <v>3</v>
      </c>
      <c r="E58">
        <v>175</v>
      </c>
      <c r="F58">
        <v>5</v>
      </c>
      <c r="G58">
        <v>11</v>
      </c>
      <c r="H58">
        <v>1</v>
      </c>
      <c r="I58">
        <v>201</v>
      </c>
    </row>
    <row r="59" spans="1:9" x14ac:dyDescent="0.2">
      <c r="A59" t="s">
        <v>418</v>
      </c>
      <c r="B59" t="s">
        <v>478</v>
      </c>
      <c r="C59">
        <v>4</v>
      </c>
      <c r="D59">
        <v>7</v>
      </c>
      <c r="E59">
        <v>156</v>
      </c>
      <c r="F59">
        <v>5</v>
      </c>
      <c r="G59">
        <v>10</v>
      </c>
      <c r="H59">
        <v>3</v>
      </c>
      <c r="I59">
        <v>185</v>
      </c>
    </row>
    <row r="60" spans="1:9" x14ac:dyDescent="0.2">
      <c r="A60" t="s">
        <v>419</v>
      </c>
      <c r="B60" t="s">
        <v>478</v>
      </c>
      <c r="C60">
        <v>8</v>
      </c>
      <c r="D60">
        <v>5</v>
      </c>
      <c r="E60">
        <v>180</v>
      </c>
      <c r="F60">
        <v>4</v>
      </c>
      <c r="G60">
        <v>14</v>
      </c>
      <c r="H60">
        <v>13</v>
      </c>
      <c r="I60">
        <v>224</v>
      </c>
    </row>
    <row r="61" spans="1:9" x14ac:dyDescent="0.2">
      <c r="A61" t="s">
        <v>420</v>
      </c>
      <c r="B61" t="s">
        <v>478</v>
      </c>
      <c r="C61">
        <v>7</v>
      </c>
      <c r="D61">
        <v>3</v>
      </c>
      <c r="E61">
        <v>193</v>
      </c>
      <c r="F61">
        <v>2</v>
      </c>
      <c r="G61">
        <v>8</v>
      </c>
      <c r="H61">
        <v>4</v>
      </c>
      <c r="I61">
        <v>217</v>
      </c>
    </row>
    <row r="62" spans="1:9" x14ac:dyDescent="0.2">
      <c r="A62" t="s">
        <v>421</v>
      </c>
      <c r="B62" t="s">
        <v>478</v>
      </c>
      <c r="C62">
        <v>5</v>
      </c>
      <c r="D62">
        <v>4</v>
      </c>
      <c r="E62">
        <v>201</v>
      </c>
      <c r="F62">
        <v>3</v>
      </c>
      <c r="G62">
        <v>11</v>
      </c>
      <c r="H62">
        <v>3</v>
      </c>
      <c r="I62">
        <v>227</v>
      </c>
    </row>
    <row r="63" spans="1:9" x14ac:dyDescent="0.2">
      <c r="A63" t="s">
        <v>422</v>
      </c>
      <c r="B63" t="s">
        <v>478</v>
      </c>
      <c r="C63">
        <v>6</v>
      </c>
      <c r="D63">
        <v>7</v>
      </c>
      <c r="E63">
        <v>190</v>
      </c>
      <c r="F63">
        <v>4</v>
      </c>
      <c r="G63">
        <v>8</v>
      </c>
      <c r="H63">
        <v>6</v>
      </c>
      <c r="I63">
        <v>221</v>
      </c>
    </row>
    <row r="64" spans="1:9" x14ac:dyDescent="0.2">
      <c r="A64" t="s">
        <v>423</v>
      </c>
      <c r="B64" t="s">
        <v>478</v>
      </c>
      <c r="C64">
        <v>4</v>
      </c>
      <c r="D64">
        <v>7</v>
      </c>
      <c r="E64">
        <v>175</v>
      </c>
      <c r="F64">
        <v>4</v>
      </c>
      <c r="G64">
        <v>10</v>
      </c>
      <c r="H64">
        <v>5</v>
      </c>
      <c r="I64">
        <v>205</v>
      </c>
    </row>
    <row r="65" spans="1:9" x14ac:dyDescent="0.2">
      <c r="A65" t="s">
        <v>424</v>
      </c>
      <c r="B65" t="s">
        <v>478</v>
      </c>
      <c r="C65">
        <v>5</v>
      </c>
      <c r="D65">
        <v>5</v>
      </c>
      <c r="E65">
        <v>173</v>
      </c>
      <c r="F65">
        <v>6</v>
      </c>
      <c r="G65">
        <v>10</v>
      </c>
      <c r="H65">
        <v>4</v>
      </c>
      <c r="I65">
        <v>203</v>
      </c>
    </row>
    <row r="66" spans="1:9" x14ac:dyDescent="0.2">
      <c r="A66" t="s">
        <v>425</v>
      </c>
      <c r="B66" t="s">
        <v>478</v>
      </c>
      <c r="C66">
        <v>2</v>
      </c>
      <c r="D66">
        <v>7</v>
      </c>
      <c r="E66">
        <v>199</v>
      </c>
      <c r="F66">
        <v>8</v>
      </c>
      <c r="G66">
        <v>8</v>
      </c>
      <c r="H66">
        <v>1</v>
      </c>
      <c r="I66">
        <v>225</v>
      </c>
    </row>
    <row r="67" spans="1:9" x14ac:dyDescent="0.2">
      <c r="A67" t="s">
        <v>426</v>
      </c>
      <c r="B67" t="s">
        <v>478</v>
      </c>
      <c r="C67">
        <v>3</v>
      </c>
      <c r="D67">
        <v>4</v>
      </c>
      <c r="E67">
        <v>195</v>
      </c>
      <c r="F67">
        <v>8</v>
      </c>
      <c r="G67">
        <v>9</v>
      </c>
      <c r="H67">
        <v>2</v>
      </c>
      <c r="I67">
        <v>221</v>
      </c>
    </row>
    <row r="69" spans="1:9" x14ac:dyDescent="0.2">
      <c r="C69" s="26"/>
      <c r="D69" s="26"/>
      <c r="E69" s="26"/>
      <c r="F69" s="26"/>
      <c r="G69" s="26"/>
      <c r="H69" s="26"/>
    </row>
    <row r="70" spans="1:9" x14ac:dyDescent="0.2">
      <c r="A70" t="s">
        <v>427</v>
      </c>
      <c r="B70" t="s">
        <v>479</v>
      </c>
      <c r="C70">
        <v>3</v>
      </c>
      <c r="D70">
        <v>4</v>
      </c>
      <c r="E70">
        <v>203</v>
      </c>
      <c r="F70">
        <v>10</v>
      </c>
      <c r="G70">
        <v>6</v>
      </c>
      <c r="H70">
        <v>4</v>
      </c>
      <c r="I70">
        <v>230</v>
      </c>
    </row>
    <row r="71" spans="1:9" x14ac:dyDescent="0.2">
      <c r="A71" t="s">
        <v>428</v>
      </c>
      <c r="B71" t="s">
        <v>479</v>
      </c>
      <c r="C71">
        <v>7</v>
      </c>
      <c r="D71">
        <v>11</v>
      </c>
      <c r="E71">
        <v>182</v>
      </c>
      <c r="F71">
        <v>8</v>
      </c>
      <c r="G71">
        <v>9</v>
      </c>
      <c r="H71">
        <v>12</v>
      </c>
      <c r="I71">
        <v>229</v>
      </c>
    </row>
    <row r="72" spans="1:9" x14ac:dyDescent="0.2">
      <c r="A72" t="s">
        <v>429</v>
      </c>
      <c r="B72" t="s">
        <v>479</v>
      </c>
      <c r="C72">
        <v>6</v>
      </c>
      <c r="D72">
        <v>7</v>
      </c>
      <c r="E72">
        <v>186</v>
      </c>
      <c r="F72">
        <v>7</v>
      </c>
      <c r="G72">
        <v>8</v>
      </c>
      <c r="H72">
        <v>8</v>
      </c>
      <c r="I72">
        <v>222</v>
      </c>
    </row>
    <row r="73" spans="1:9" x14ac:dyDescent="0.2">
      <c r="A73" t="s">
        <v>430</v>
      </c>
      <c r="B73" t="s">
        <v>479</v>
      </c>
      <c r="C73">
        <v>4</v>
      </c>
      <c r="D73">
        <v>8</v>
      </c>
      <c r="E73">
        <v>189</v>
      </c>
      <c r="F73">
        <v>9</v>
      </c>
      <c r="G73">
        <v>10</v>
      </c>
      <c r="H73">
        <v>1</v>
      </c>
      <c r="I73">
        <v>221</v>
      </c>
    </row>
    <row r="74" spans="1:9" x14ac:dyDescent="0.2">
      <c r="A74" t="s">
        <v>431</v>
      </c>
      <c r="B74" t="s">
        <v>479</v>
      </c>
      <c r="C74">
        <v>7</v>
      </c>
      <c r="D74">
        <v>2</v>
      </c>
      <c r="E74">
        <v>181</v>
      </c>
      <c r="F74">
        <v>9</v>
      </c>
      <c r="G74">
        <v>8</v>
      </c>
      <c r="H74">
        <v>1</v>
      </c>
      <c r="I74">
        <v>208</v>
      </c>
    </row>
    <row r="75" spans="1:9" x14ac:dyDescent="0.2">
      <c r="A75" t="s">
        <v>432</v>
      </c>
      <c r="B75" t="s">
        <v>479</v>
      </c>
      <c r="C75">
        <v>3</v>
      </c>
      <c r="D75">
        <v>7</v>
      </c>
      <c r="E75">
        <v>191</v>
      </c>
      <c r="F75">
        <v>7</v>
      </c>
      <c r="G75">
        <v>11</v>
      </c>
      <c r="H75">
        <v>2</v>
      </c>
      <c r="I75">
        <v>221</v>
      </c>
    </row>
    <row r="76" spans="1:9" x14ac:dyDescent="0.2">
      <c r="A76" t="s">
        <v>433</v>
      </c>
      <c r="B76" t="s">
        <v>479</v>
      </c>
      <c r="C76">
        <v>5</v>
      </c>
      <c r="D76">
        <v>4</v>
      </c>
      <c r="E76">
        <v>193</v>
      </c>
      <c r="F76">
        <v>5</v>
      </c>
      <c r="G76">
        <v>11</v>
      </c>
      <c r="H76">
        <v>4</v>
      </c>
      <c r="I76">
        <v>222</v>
      </c>
    </row>
    <row r="77" spans="1:9" x14ac:dyDescent="0.2">
      <c r="A77" t="s">
        <v>434</v>
      </c>
      <c r="B77" t="s">
        <v>479</v>
      </c>
      <c r="C77">
        <v>6</v>
      </c>
      <c r="D77">
        <v>7</v>
      </c>
      <c r="E77">
        <v>196</v>
      </c>
      <c r="F77">
        <v>4</v>
      </c>
      <c r="G77">
        <v>8</v>
      </c>
      <c r="H77">
        <v>5</v>
      </c>
      <c r="I77">
        <v>226</v>
      </c>
    </row>
    <row r="78" spans="1:9" x14ac:dyDescent="0.2">
      <c r="A78" t="s">
        <v>435</v>
      </c>
      <c r="B78" t="s">
        <v>479</v>
      </c>
      <c r="C78">
        <v>7</v>
      </c>
      <c r="D78">
        <v>2</v>
      </c>
      <c r="E78">
        <v>201</v>
      </c>
      <c r="F78">
        <v>5</v>
      </c>
      <c r="G78">
        <v>7</v>
      </c>
      <c r="H78">
        <v>1</v>
      </c>
      <c r="I78">
        <v>223</v>
      </c>
    </row>
    <row r="79" spans="1:9" x14ac:dyDescent="0.2">
      <c r="A79" t="s">
        <v>436</v>
      </c>
      <c r="B79" t="s">
        <v>479</v>
      </c>
      <c r="C79">
        <v>10</v>
      </c>
      <c r="D79">
        <v>8</v>
      </c>
      <c r="E79">
        <v>180</v>
      </c>
      <c r="F79">
        <v>3</v>
      </c>
      <c r="G79">
        <v>10</v>
      </c>
      <c r="H79">
        <v>17</v>
      </c>
      <c r="I79">
        <v>228</v>
      </c>
    </row>
    <row r="80" spans="1:9" x14ac:dyDescent="0.2">
      <c r="A80" t="s">
        <v>437</v>
      </c>
      <c r="B80" t="s">
        <v>479</v>
      </c>
      <c r="C80">
        <v>10</v>
      </c>
      <c r="D80">
        <v>9</v>
      </c>
      <c r="E80">
        <v>183</v>
      </c>
      <c r="F80">
        <v>3</v>
      </c>
      <c r="G80">
        <v>10</v>
      </c>
      <c r="H80">
        <v>9</v>
      </c>
      <c r="I80">
        <v>224</v>
      </c>
    </row>
    <row r="82" spans="1:9" x14ac:dyDescent="0.2">
      <c r="C82" s="26"/>
      <c r="D82" s="26"/>
      <c r="E82" s="26"/>
      <c r="F82" s="26"/>
      <c r="G82" s="26"/>
      <c r="H82" s="26"/>
    </row>
    <row r="83" spans="1:9" x14ac:dyDescent="0.2">
      <c r="A83" t="s">
        <v>438</v>
      </c>
      <c r="B83" t="s">
        <v>480</v>
      </c>
      <c r="C83">
        <v>6</v>
      </c>
      <c r="D83">
        <v>4</v>
      </c>
      <c r="E83">
        <v>195</v>
      </c>
      <c r="F83">
        <v>7</v>
      </c>
      <c r="G83">
        <v>8</v>
      </c>
      <c r="H83">
        <v>5</v>
      </c>
      <c r="I83">
        <v>225</v>
      </c>
    </row>
    <row r="84" spans="1:9" x14ac:dyDescent="0.2">
      <c r="A84" t="s">
        <v>439</v>
      </c>
      <c r="B84" t="s">
        <v>480</v>
      </c>
      <c r="C84">
        <v>4</v>
      </c>
      <c r="D84">
        <v>4</v>
      </c>
      <c r="E84">
        <v>153</v>
      </c>
      <c r="F84">
        <v>6</v>
      </c>
      <c r="G84">
        <v>9</v>
      </c>
      <c r="H84">
        <v>0</v>
      </c>
      <c r="I84">
        <v>176</v>
      </c>
    </row>
    <row r="85" spans="1:9" x14ac:dyDescent="0.2">
      <c r="A85" t="s">
        <v>440</v>
      </c>
      <c r="B85" t="s">
        <v>480</v>
      </c>
      <c r="C85">
        <v>7</v>
      </c>
      <c r="D85">
        <v>7</v>
      </c>
      <c r="E85">
        <v>184</v>
      </c>
      <c r="F85">
        <v>5</v>
      </c>
      <c r="G85">
        <v>10</v>
      </c>
      <c r="H85">
        <v>10</v>
      </c>
      <c r="I85">
        <v>223</v>
      </c>
    </row>
    <row r="86" spans="1:9" x14ac:dyDescent="0.2">
      <c r="A86" t="s">
        <v>441</v>
      </c>
      <c r="B86" t="s">
        <v>480</v>
      </c>
      <c r="C86">
        <v>6</v>
      </c>
      <c r="D86">
        <v>3</v>
      </c>
      <c r="E86">
        <v>190</v>
      </c>
      <c r="F86">
        <v>4</v>
      </c>
      <c r="G86">
        <v>5</v>
      </c>
      <c r="H86">
        <v>6</v>
      </c>
      <c r="I86">
        <v>214</v>
      </c>
    </row>
    <row r="87" spans="1:9" x14ac:dyDescent="0.2">
      <c r="A87" t="s">
        <v>442</v>
      </c>
      <c r="B87" t="s">
        <v>480</v>
      </c>
      <c r="C87">
        <v>4</v>
      </c>
      <c r="D87">
        <v>6</v>
      </c>
      <c r="E87">
        <v>169</v>
      </c>
      <c r="F87">
        <v>8</v>
      </c>
      <c r="G87">
        <v>8</v>
      </c>
      <c r="H87">
        <v>10</v>
      </c>
      <c r="I87">
        <v>205</v>
      </c>
    </row>
    <row r="88" spans="1:9" x14ac:dyDescent="0.2">
      <c r="A88" t="s">
        <v>443</v>
      </c>
      <c r="B88" t="s">
        <v>480</v>
      </c>
      <c r="C88">
        <v>6</v>
      </c>
      <c r="D88">
        <v>4</v>
      </c>
      <c r="E88">
        <v>172</v>
      </c>
      <c r="F88">
        <v>10</v>
      </c>
      <c r="G88">
        <v>11</v>
      </c>
      <c r="H88">
        <v>12</v>
      </c>
      <c r="I88">
        <v>215</v>
      </c>
    </row>
    <row r="89" spans="1:9" x14ac:dyDescent="0.2">
      <c r="A89" t="s">
        <v>444</v>
      </c>
      <c r="B89" t="s">
        <v>480</v>
      </c>
      <c r="C89">
        <v>16</v>
      </c>
      <c r="D89">
        <v>12</v>
      </c>
      <c r="E89">
        <v>136</v>
      </c>
      <c r="F89">
        <v>11</v>
      </c>
      <c r="G89">
        <v>21</v>
      </c>
      <c r="H89">
        <v>17</v>
      </c>
      <c r="I89">
        <v>213</v>
      </c>
    </row>
    <row r="99" spans="1:9" x14ac:dyDescent="0.2">
      <c r="A99" t="s">
        <v>0</v>
      </c>
      <c r="B99" t="s">
        <v>473</v>
      </c>
      <c r="C99" t="s">
        <v>466</v>
      </c>
      <c r="D99" t="s">
        <v>467</v>
      </c>
      <c r="E99" t="s">
        <v>468</v>
      </c>
      <c r="F99" t="s">
        <v>469</v>
      </c>
      <c r="G99" t="s">
        <v>470</v>
      </c>
      <c r="H99" t="s">
        <v>471</v>
      </c>
      <c r="I99" t="s">
        <v>472</v>
      </c>
    </row>
    <row r="100" spans="1:9" x14ac:dyDescent="0.2">
      <c r="A100" t="s">
        <v>1</v>
      </c>
      <c r="B100" t="s">
        <v>496</v>
      </c>
      <c r="C100">
        <v>5</v>
      </c>
      <c r="D100">
        <v>8</v>
      </c>
      <c r="E100">
        <v>190</v>
      </c>
      <c r="F100">
        <v>7</v>
      </c>
      <c r="G100">
        <v>8</v>
      </c>
      <c r="H100">
        <v>8</v>
      </c>
      <c r="I100">
        <v>226</v>
      </c>
    </row>
    <row r="101" spans="1:9" x14ac:dyDescent="0.2">
      <c r="A101" t="s">
        <v>2</v>
      </c>
      <c r="B101" t="s">
        <v>496</v>
      </c>
      <c r="C101">
        <v>4</v>
      </c>
      <c r="D101">
        <v>6</v>
      </c>
      <c r="E101">
        <v>219</v>
      </c>
      <c r="F101">
        <v>4</v>
      </c>
      <c r="G101">
        <v>10</v>
      </c>
      <c r="H101">
        <v>2</v>
      </c>
      <c r="I101">
        <v>245</v>
      </c>
    </row>
    <row r="102" spans="1:9" x14ac:dyDescent="0.2">
      <c r="A102" t="s">
        <v>3</v>
      </c>
      <c r="B102" t="s">
        <v>496</v>
      </c>
      <c r="C102">
        <v>5</v>
      </c>
      <c r="D102">
        <v>8</v>
      </c>
      <c r="E102">
        <v>198</v>
      </c>
      <c r="F102">
        <v>6</v>
      </c>
      <c r="G102">
        <v>11</v>
      </c>
      <c r="H102">
        <v>15</v>
      </c>
      <c r="I102">
        <v>243</v>
      </c>
    </row>
    <row r="103" spans="1:9" x14ac:dyDescent="0.2">
      <c r="A103" t="s">
        <v>4</v>
      </c>
      <c r="B103" t="s">
        <v>496</v>
      </c>
      <c r="C103">
        <v>5</v>
      </c>
      <c r="D103">
        <v>9</v>
      </c>
      <c r="E103">
        <v>202</v>
      </c>
      <c r="F103">
        <v>2</v>
      </c>
      <c r="G103">
        <v>11</v>
      </c>
      <c r="H103">
        <v>11</v>
      </c>
      <c r="I103">
        <v>240</v>
      </c>
    </row>
    <row r="104" spans="1:9" x14ac:dyDescent="0.2">
      <c r="A104" t="s">
        <v>5</v>
      </c>
      <c r="B104" t="s">
        <v>496</v>
      </c>
      <c r="C104">
        <v>6</v>
      </c>
      <c r="D104">
        <v>11</v>
      </c>
      <c r="E104">
        <v>205</v>
      </c>
      <c r="F104">
        <v>4</v>
      </c>
      <c r="G104">
        <v>9</v>
      </c>
      <c r="H104">
        <v>8</v>
      </c>
      <c r="I104">
        <v>243</v>
      </c>
    </row>
    <row r="105" spans="1:9" x14ac:dyDescent="0.2">
      <c r="A105" t="s">
        <v>6</v>
      </c>
      <c r="B105" t="s">
        <v>496</v>
      </c>
      <c r="C105">
        <v>10</v>
      </c>
      <c r="D105">
        <v>10</v>
      </c>
      <c r="E105">
        <v>189</v>
      </c>
      <c r="F105">
        <v>4</v>
      </c>
      <c r="G105">
        <v>12</v>
      </c>
      <c r="H105">
        <v>9</v>
      </c>
      <c r="I105">
        <v>234</v>
      </c>
    </row>
    <row r="106" spans="1:9" x14ac:dyDescent="0.2">
      <c r="A106" s="38" t="s">
        <v>7</v>
      </c>
      <c r="B106" s="38" t="s">
        <v>496</v>
      </c>
      <c r="C106" s="38">
        <v>1</v>
      </c>
      <c r="D106" s="38">
        <v>0</v>
      </c>
      <c r="E106" s="38">
        <v>7</v>
      </c>
      <c r="F106" s="38">
        <v>6</v>
      </c>
      <c r="G106" s="38">
        <v>221</v>
      </c>
      <c r="H106" s="38">
        <v>9</v>
      </c>
      <c r="I106" s="38">
        <v>244</v>
      </c>
    </row>
    <row r="108" spans="1:9" x14ac:dyDescent="0.2">
      <c r="A108" t="s">
        <v>16</v>
      </c>
      <c r="B108" t="s">
        <v>496</v>
      </c>
      <c r="C108">
        <v>5</v>
      </c>
      <c r="D108">
        <v>6</v>
      </c>
      <c r="E108">
        <v>202</v>
      </c>
      <c r="F108">
        <v>6</v>
      </c>
      <c r="G108">
        <v>11</v>
      </c>
      <c r="H108">
        <v>5</v>
      </c>
      <c r="I108">
        <v>235</v>
      </c>
    </row>
    <row r="109" spans="1:9" x14ac:dyDescent="0.2">
      <c r="A109" t="s">
        <v>17</v>
      </c>
      <c r="B109" t="s">
        <v>496</v>
      </c>
      <c r="C109">
        <v>7</v>
      </c>
      <c r="D109">
        <v>5</v>
      </c>
      <c r="E109">
        <v>180</v>
      </c>
      <c r="F109">
        <v>5</v>
      </c>
      <c r="G109">
        <v>5</v>
      </c>
      <c r="H109">
        <v>8</v>
      </c>
      <c r="I109">
        <v>210</v>
      </c>
    </row>
    <row r="110" spans="1:9" x14ac:dyDescent="0.2">
      <c r="A110" t="s">
        <v>18</v>
      </c>
      <c r="B110" t="s">
        <v>496</v>
      </c>
      <c r="C110">
        <v>9</v>
      </c>
      <c r="D110">
        <v>7</v>
      </c>
      <c r="E110">
        <v>192</v>
      </c>
      <c r="F110">
        <v>6</v>
      </c>
      <c r="G110">
        <v>6</v>
      </c>
      <c r="H110">
        <v>9</v>
      </c>
      <c r="I110">
        <v>229</v>
      </c>
    </row>
    <row r="111" spans="1:9" x14ac:dyDescent="0.2">
      <c r="A111" t="s">
        <v>19</v>
      </c>
      <c r="B111" t="s">
        <v>496</v>
      </c>
      <c r="C111">
        <v>5</v>
      </c>
      <c r="D111">
        <v>9</v>
      </c>
      <c r="E111">
        <v>215</v>
      </c>
      <c r="F111">
        <v>5</v>
      </c>
      <c r="G111">
        <v>5</v>
      </c>
      <c r="H111">
        <v>2</v>
      </c>
      <c r="I111">
        <v>241</v>
      </c>
    </row>
    <row r="112" spans="1:9" x14ac:dyDescent="0.2">
      <c r="A112" t="s">
        <v>20</v>
      </c>
      <c r="B112" t="s">
        <v>496</v>
      </c>
      <c r="C112">
        <v>5</v>
      </c>
      <c r="D112">
        <v>2</v>
      </c>
      <c r="E112">
        <v>115</v>
      </c>
      <c r="F112">
        <v>6</v>
      </c>
      <c r="G112">
        <v>6</v>
      </c>
      <c r="H112">
        <v>2</v>
      </c>
      <c r="I112">
        <v>136</v>
      </c>
    </row>
    <row r="113" spans="1:9" x14ac:dyDescent="0.2">
      <c r="A113" t="s">
        <v>21</v>
      </c>
      <c r="B113" t="s">
        <v>496</v>
      </c>
      <c r="C113">
        <v>5</v>
      </c>
      <c r="D113">
        <v>5</v>
      </c>
      <c r="E113">
        <v>198</v>
      </c>
      <c r="F113">
        <v>8</v>
      </c>
      <c r="G113">
        <v>8</v>
      </c>
      <c r="H113">
        <v>6</v>
      </c>
      <c r="I113">
        <v>230</v>
      </c>
    </row>
    <row r="115" spans="1:9" x14ac:dyDescent="0.2">
      <c r="A115" t="s">
        <v>63</v>
      </c>
      <c r="B115" t="s">
        <v>496</v>
      </c>
      <c r="C115">
        <v>7</v>
      </c>
      <c r="D115">
        <v>8</v>
      </c>
      <c r="E115">
        <v>195</v>
      </c>
      <c r="F115">
        <v>2</v>
      </c>
      <c r="G115">
        <v>8</v>
      </c>
      <c r="H115">
        <v>5</v>
      </c>
      <c r="I115">
        <v>225</v>
      </c>
    </row>
    <row r="116" spans="1:9" x14ac:dyDescent="0.2">
      <c r="A116" t="s">
        <v>64</v>
      </c>
      <c r="B116" t="s">
        <v>496</v>
      </c>
      <c r="C116">
        <v>5</v>
      </c>
      <c r="D116">
        <v>7</v>
      </c>
      <c r="E116">
        <v>212</v>
      </c>
      <c r="F116">
        <v>4</v>
      </c>
      <c r="G116">
        <v>7</v>
      </c>
      <c r="H116">
        <v>4</v>
      </c>
      <c r="I116">
        <v>239</v>
      </c>
    </row>
    <row r="117" spans="1:9" x14ac:dyDescent="0.2">
      <c r="A117" t="s">
        <v>65</v>
      </c>
      <c r="B117" t="s">
        <v>496</v>
      </c>
      <c r="C117">
        <v>10</v>
      </c>
      <c r="D117">
        <v>6</v>
      </c>
      <c r="E117">
        <v>206</v>
      </c>
      <c r="F117">
        <v>3</v>
      </c>
      <c r="G117">
        <v>11</v>
      </c>
      <c r="H117">
        <v>6</v>
      </c>
      <c r="I117">
        <v>242</v>
      </c>
    </row>
    <row r="118" spans="1:9" x14ac:dyDescent="0.2">
      <c r="A118" t="s">
        <v>66</v>
      </c>
      <c r="B118" t="s">
        <v>496</v>
      </c>
      <c r="C118">
        <v>8</v>
      </c>
      <c r="D118">
        <v>6</v>
      </c>
      <c r="E118">
        <v>215</v>
      </c>
      <c r="F118">
        <v>2</v>
      </c>
      <c r="G118">
        <v>10</v>
      </c>
      <c r="H118">
        <v>2</v>
      </c>
      <c r="I118">
        <v>243</v>
      </c>
    </row>
    <row r="119" spans="1:9" x14ac:dyDescent="0.2">
      <c r="A119" t="s">
        <v>67</v>
      </c>
      <c r="B119" t="s">
        <v>496</v>
      </c>
      <c r="C119">
        <v>7</v>
      </c>
      <c r="D119">
        <v>7</v>
      </c>
      <c r="E119">
        <v>201</v>
      </c>
      <c r="F119">
        <v>4</v>
      </c>
      <c r="G119">
        <v>8</v>
      </c>
      <c r="H119">
        <v>12</v>
      </c>
      <c r="I119">
        <v>239</v>
      </c>
    </row>
    <row r="120" spans="1:9" x14ac:dyDescent="0.2">
      <c r="A120" t="s">
        <v>68</v>
      </c>
      <c r="B120" t="s">
        <v>496</v>
      </c>
      <c r="C120">
        <v>5</v>
      </c>
      <c r="D120">
        <v>7</v>
      </c>
      <c r="E120">
        <v>205</v>
      </c>
      <c r="F120">
        <v>4</v>
      </c>
      <c r="G120">
        <v>5</v>
      </c>
      <c r="H120">
        <v>3</v>
      </c>
      <c r="I120">
        <v>229</v>
      </c>
    </row>
    <row r="122" spans="1:9" x14ac:dyDescent="0.2">
      <c r="C122" s="26"/>
      <c r="D122" s="26"/>
      <c r="E122" s="26"/>
      <c r="F122" s="26"/>
      <c r="G122" s="26"/>
      <c r="H122" s="26"/>
      <c r="I122" s="26"/>
    </row>
    <row r="123" spans="1:9" x14ac:dyDescent="0.2">
      <c r="A123" t="s">
        <v>22</v>
      </c>
      <c r="B123" t="s">
        <v>504</v>
      </c>
      <c r="C123">
        <v>6</v>
      </c>
      <c r="D123">
        <v>6</v>
      </c>
      <c r="E123">
        <v>192</v>
      </c>
      <c r="F123">
        <v>4</v>
      </c>
      <c r="G123">
        <v>10</v>
      </c>
      <c r="H123">
        <v>17</v>
      </c>
      <c r="I123">
        <v>235</v>
      </c>
    </row>
    <row r="124" spans="1:9" x14ac:dyDescent="0.2">
      <c r="A124" t="s">
        <v>23</v>
      </c>
      <c r="B124" t="s">
        <v>504</v>
      </c>
      <c r="C124">
        <v>4</v>
      </c>
      <c r="D124">
        <v>3</v>
      </c>
      <c r="E124">
        <v>215</v>
      </c>
      <c r="F124">
        <v>5</v>
      </c>
      <c r="G124">
        <v>8</v>
      </c>
      <c r="H124">
        <v>3</v>
      </c>
      <c r="I124">
        <v>238</v>
      </c>
    </row>
    <row r="125" spans="1:9" x14ac:dyDescent="0.2">
      <c r="A125" t="s">
        <v>24</v>
      </c>
      <c r="B125" t="s">
        <v>504</v>
      </c>
      <c r="C125">
        <v>7</v>
      </c>
      <c r="D125">
        <v>8</v>
      </c>
      <c r="E125">
        <v>198</v>
      </c>
      <c r="F125">
        <v>1</v>
      </c>
      <c r="G125">
        <v>10</v>
      </c>
      <c r="H125">
        <v>10</v>
      </c>
      <c r="I125">
        <v>234</v>
      </c>
    </row>
    <row r="126" spans="1:9" x14ac:dyDescent="0.2">
      <c r="A126" t="s">
        <v>25</v>
      </c>
      <c r="B126" t="s">
        <v>504</v>
      </c>
      <c r="C126">
        <v>6</v>
      </c>
      <c r="D126">
        <v>3</v>
      </c>
      <c r="E126">
        <v>213</v>
      </c>
      <c r="F126">
        <v>4</v>
      </c>
      <c r="G126">
        <v>8</v>
      </c>
      <c r="H126">
        <v>1</v>
      </c>
      <c r="I126">
        <v>235</v>
      </c>
    </row>
    <row r="127" spans="1:9" x14ac:dyDescent="0.2">
      <c r="A127" t="s">
        <v>26</v>
      </c>
      <c r="B127" t="s">
        <v>504</v>
      </c>
      <c r="C127">
        <v>6</v>
      </c>
      <c r="D127">
        <v>2</v>
      </c>
      <c r="E127">
        <v>200</v>
      </c>
      <c r="F127">
        <v>10</v>
      </c>
      <c r="G127">
        <v>8</v>
      </c>
      <c r="H127">
        <v>5</v>
      </c>
      <c r="I127">
        <v>231</v>
      </c>
    </row>
    <row r="128" spans="1:9" x14ac:dyDescent="0.2">
      <c r="A128" t="s">
        <v>27</v>
      </c>
      <c r="B128" t="s">
        <v>504</v>
      </c>
      <c r="C128">
        <v>4</v>
      </c>
      <c r="D128">
        <v>2</v>
      </c>
      <c r="E128">
        <v>201</v>
      </c>
      <c r="F128">
        <v>3</v>
      </c>
      <c r="G128">
        <v>7</v>
      </c>
      <c r="H128">
        <v>2</v>
      </c>
      <c r="I128">
        <v>219</v>
      </c>
    </row>
    <row r="130" spans="1:9" x14ac:dyDescent="0.2">
      <c r="A130" t="s">
        <v>69</v>
      </c>
      <c r="B130" t="s">
        <v>504</v>
      </c>
      <c r="C130">
        <v>6</v>
      </c>
      <c r="D130">
        <v>6</v>
      </c>
      <c r="E130">
        <v>199</v>
      </c>
      <c r="F130">
        <v>2</v>
      </c>
      <c r="G130">
        <v>10</v>
      </c>
      <c r="H130">
        <v>6</v>
      </c>
      <c r="I130">
        <v>229</v>
      </c>
    </row>
    <row r="131" spans="1:9" x14ac:dyDescent="0.2">
      <c r="A131" t="s">
        <v>70</v>
      </c>
      <c r="B131" t="s">
        <v>504</v>
      </c>
      <c r="C131">
        <v>5</v>
      </c>
      <c r="D131">
        <v>5</v>
      </c>
      <c r="E131">
        <v>186</v>
      </c>
      <c r="F131">
        <v>5</v>
      </c>
      <c r="G131">
        <v>10</v>
      </c>
      <c r="H131">
        <v>14</v>
      </c>
      <c r="I131">
        <v>225</v>
      </c>
    </row>
    <row r="132" spans="1:9" x14ac:dyDescent="0.2">
      <c r="A132" t="s">
        <v>71</v>
      </c>
      <c r="B132" t="s">
        <v>504</v>
      </c>
      <c r="C132">
        <v>5</v>
      </c>
      <c r="D132">
        <v>1</v>
      </c>
      <c r="E132">
        <v>202</v>
      </c>
      <c r="F132">
        <v>7</v>
      </c>
      <c r="G132">
        <v>9</v>
      </c>
      <c r="H132">
        <v>4</v>
      </c>
      <c r="I132">
        <v>228</v>
      </c>
    </row>
    <row r="133" spans="1:9" x14ac:dyDescent="0.2">
      <c r="A133" t="s">
        <v>72</v>
      </c>
      <c r="B133" t="s">
        <v>504</v>
      </c>
      <c r="C133">
        <v>5</v>
      </c>
      <c r="D133">
        <v>6</v>
      </c>
      <c r="E133">
        <v>163</v>
      </c>
      <c r="F133">
        <v>7</v>
      </c>
      <c r="G133">
        <v>6</v>
      </c>
      <c r="H133">
        <v>1</v>
      </c>
      <c r="I133">
        <v>188</v>
      </c>
    </row>
    <row r="134" spans="1:9" x14ac:dyDescent="0.2">
      <c r="A134" t="s">
        <v>73</v>
      </c>
      <c r="B134" t="s">
        <v>504</v>
      </c>
      <c r="C134">
        <v>2</v>
      </c>
      <c r="D134">
        <v>1</v>
      </c>
      <c r="E134">
        <v>170</v>
      </c>
      <c r="F134">
        <v>5</v>
      </c>
      <c r="G134">
        <v>8</v>
      </c>
      <c r="H134">
        <v>1</v>
      </c>
      <c r="I134">
        <v>187</v>
      </c>
    </row>
    <row r="135" spans="1:9" x14ac:dyDescent="0.2">
      <c r="A135" t="s">
        <v>74</v>
      </c>
      <c r="B135" t="s">
        <v>504</v>
      </c>
      <c r="C135">
        <v>5</v>
      </c>
      <c r="D135">
        <v>2</v>
      </c>
      <c r="E135">
        <v>207</v>
      </c>
      <c r="F135">
        <v>7</v>
      </c>
      <c r="G135">
        <v>8</v>
      </c>
      <c r="H135">
        <v>0</v>
      </c>
      <c r="I135">
        <v>229</v>
      </c>
    </row>
    <row r="137" spans="1:9" x14ac:dyDescent="0.2">
      <c r="C137" s="26"/>
      <c r="D137" s="26"/>
      <c r="E137" s="26"/>
      <c r="F137" s="26"/>
      <c r="G137" s="26"/>
      <c r="H137" s="26"/>
    </row>
    <row r="138" spans="1:9" x14ac:dyDescent="0.2">
      <c r="A138" t="s">
        <v>28</v>
      </c>
      <c r="B138" t="s">
        <v>503</v>
      </c>
      <c r="C138">
        <v>6</v>
      </c>
      <c r="D138">
        <v>6</v>
      </c>
      <c r="E138">
        <v>214</v>
      </c>
      <c r="F138">
        <v>5</v>
      </c>
      <c r="G138">
        <v>8</v>
      </c>
      <c r="H138">
        <v>2</v>
      </c>
      <c r="I138">
        <v>241</v>
      </c>
    </row>
    <row r="139" spans="1:9" x14ac:dyDescent="0.2">
      <c r="A139" t="s">
        <v>29</v>
      </c>
      <c r="B139" t="s">
        <v>503</v>
      </c>
      <c r="C139">
        <v>4</v>
      </c>
      <c r="D139">
        <v>6</v>
      </c>
      <c r="E139">
        <v>200</v>
      </c>
      <c r="F139">
        <v>5</v>
      </c>
      <c r="G139">
        <v>9</v>
      </c>
      <c r="H139">
        <v>0</v>
      </c>
      <c r="I139">
        <v>224</v>
      </c>
    </row>
    <row r="140" spans="1:9" x14ac:dyDescent="0.2">
      <c r="A140" t="s">
        <v>30</v>
      </c>
      <c r="B140" t="s">
        <v>503</v>
      </c>
      <c r="C140">
        <v>6</v>
      </c>
      <c r="D140">
        <v>8</v>
      </c>
      <c r="E140">
        <v>170</v>
      </c>
      <c r="F140">
        <v>4</v>
      </c>
      <c r="G140">
        <v>6</v>
      </c>
      <c r="H140">
        <v>11</v>
      </c>
      <c r="I140">
        <v>205</v>
      </c>
    </row>
    <row r="141" spans="1:9" x14ac:dyDescent="0.2">
      <c r="A141" t="s">
        <v>31</v>
      </c>
      <c r="B141" t="s">
        <v>503</v>
      </c>
      <c r="C141">
        <v>4</v>
      </c>
      <c r="D141">
        <v>7</v>
      </c>
      <c r="E141">
        <v>206</v>
      </c>
      <c r="F141">
        <v>6</v>
      </c>
      <c r="G141">
        <v>7</v>
      </c>
      <c r="H141">
        <v>0</v>
      </c>
      <c r="I141">
        <v>230</v>
      </c>
    </row>
    <row r="142" spans="1:9" x14ac:dyDescent="0.2">
      <c r="A142" t="s">
        <v>32</v>
      </c>
      <c r="B142" t="s">
        <v>503</v>
      </c>
      <c r="C142">
        <v>5</v>
      </c>
      <c r="D142">
        <v>6</v>
      </c>
      <c r="E142">
        <v>190</v>
      </c>
      <c r="F142">
        <v>7</v>
      </c>
      <c r="G142">
        <v>11</v>
      </c>
      <c r="H142">
        <v>4</v>
      </c>
      <c r="I142">
        <v>223</v>
      </c>
    </row>
    <row r="143" spans="1:9" x14ac:dyDescent="0.2">
      <c r="A143" t="s">
        <v>33</v>
      </c>
      <c r="B143" t="s">
        <v>503</v>
      </c>
      <c r="C143">
        <v>5</v>
      </c>
      <c r="D143">
        <v>8</v>
      </c>
      <c r="E143">
        <v>162</v>
      </c>
      <c r="F143">
        <v>6</v>
      </c>
      <c r="G143">
        <v>11</v>
      </c>
      <c r="H143">
        <v>15</v>
      </c>
      <c r="I143">
        <v>207</v>
      </c>
    </row>
    <row r="145" spans="1:9" x14ac:dyDescent="0.2">
      <c r="A145" t="s">
        <v>75</v>
      </c>
      <c r="B145" t="s">
        <v>503</v>
      </c>
      <c r="C145">
        <v>4</v>
      </c>
      <c r="D145">
        <v>6</v>
      </c>
      <c r="E145">
        <v>170</v>
      </c>
      <c r="F145">
        <v>5</v>
      </c>
      <c r="G145">
        <v>8</v>
      </c>
      <c r="H145">
        <v>11</v>
      </c>
      <c r="I145">
        <v>204</v>
      </c>
    </row>
    <row r="146" spans="1:9" x14ac:dyDescent="0.2">
      <c r="A146" t="s">
        <v>76</v>
      </c>
      <c r="B146" t="s">
        <v>503</v>
      </c>
      <c r="C146">
        <v>7</v>
      </c>
      <c r="D146">
        <v>8</v>
      </c>
      <c r="E146">
        <v>180</v>
      </c>
      <c r="F146">
        <v>4</v>
      </c>
      <c r="G146">
        <v>11</v>
      </c>
      <c r="H146">
        <v>10</v>
      </c>
      <c r="I146">
        <v>220</v>
      </c>
    </row>
    <row r="147" spans="1:9" x14ac:dyDescent="0.2">
      <c r="A147" t="s">
        <v>77</v>
      </c>
      <c r="B147" t="s">
        <v>503</v>
      </c>
      <c r="C147">
        <v>8</v>
      </c>
      <c r="D147">
        <v>5</v>
      </c>
      <c r="E147">
        <v>193</v>
      </c>
      <c r="F147">
        <v>3</v>
      </c>
      <c r="G147">
        <v>11</v>
      </c>
      <c r="H147">
        <v>10</v>
      </c>
      <c r="I147">
        <v>230</v>
      </c>
    </row>
    <row r="148" spans="1:9" x14ac:dyDescent="0.2">
      <c r="A148" t="s">
        <v>78</v>
      </c>
      <c r="B148" t="s">
        <v>503</v>
      </c>
      <c r="C148">
        <v>5</v>
      </c>
      <c r="D148">
        <v>9</v>
      </c>
      <c r="E148">
        <v>185</v>
      </c>
      <c r="F148">
        <v>11</v>
      </c>
      <c r="G148">
        <v>7</v>
      </c>
      <c r="H148">
        <v>11</v>
      </c>
      <c r="I148">
        <v>228</v>
      </c>
    </row>
    <row r="149" spans="1:9" x14ac:dyDescent="0.2">
      <c r="A149" t="s">
        <v>79</v>
      </c>
      <c r="B149" t="s">
        <v>503</v>
      </c>
      <c r="C149">
        <v>3</v>
      </c>
      <c r="D149">
        <v>6</v>
      </c>
      <c r="E149">
        <v>187</v>
      </c>
      <c r="F149">
        <v>6</v>
      </c>
      <c r="G149">
        <v>7</v>
      </c>
      <c r="H149">
        <v>1</v>
      </c>
      <c r="I149">
        <v>210</v>
      </c>
    </row>
    <row r="150" spans="1:9" x14ac:dyDescent="0.2">
      <c r="A150" t="s">
        <v>80</v>
      </c>
      <c r="B150" t="s">
        <v>503</v>
      </c>
      <c r="C150">
        <v>7</v>
      </c>
      <c r="D150">
        <v>9</v>
      </c>
      <c r="E150">
        <v>171</v>
      </c>
      <c r="F150">
        <v>5</v>
      </c>
      <c r="G150">
        <v>10</v>
      </c>
      <c r="H150">
        <v>9</v>
      </c>
      <c r="I150">
        <v>211</v>
      </c>
    </row>
    <row r="152" spans="1:9" x14ac:dyDescent="0.2">
      <c r="C152" s="26"/>
      <c r="D152" s="26"/>
      <c r="E152" s="26"/>
      <c r="F152" s="26"/>
      <c r="G152" s="26"/>
      <c r="H152" s="26"/>
    </row>
    <row r="153" spans="1:9" x14ac:dyDescent="0.2">
      <c r="A153" s="38" t="s">
        <v>34</v>
      </c>
      <c r="B153" s="38" t="s">
        <v>502</v>
      </c>
      <c r="C153" s="38">
        <v>47</v>
      </c>
      <c r="D153" s="38">
        <v>48</v>
      </c>
      <c r="E153" s="38">
        <v>73</v>
      </c>
      <c r="F153" s="38">
        <v>28</v>
      </c>
      <c r="G153" s="38">
        <v>33</v>
      </c>
      <c r="H153" s="38">
        <v>5</v>
      </c>
      <c r="I153" s="38">
        <v>234</v>
      </c>
    </row>
    <row r="154" spans="1:9" x14ac:dyDescent="0.2">
      <c r="A154" t="s">
        <v>35</v>
      </c>
      <c r="B154" t="s">
        <v>502</v>
      </c>
      <c r="C154">
        <v>5</v>
      </c>
      <c r="D154">
        <v>6</v>
      </c>
      <c r="E154">
        <v>195</v>
      </c>
      <c r="F154">
        <v>2</v>
      </c>
      <c r="G154">
        <v>12</v>
      </c>
      <c r="H154">
        <v>6</v>
      </c>
      <c r="I154">
        <v>226</v>
      </c>
    </row>
    <row r="155" spans="1:9" x14ac:dyDescent="0.2">
      <c r="A155" t="s">
        <v>36</v>
      </c>
      <c r="B155" t="s">
        <v>502</v>
      </c>
      <c r="C155">
        <v>8</v>
      </c>
      <c r="D155">
        <v>6</v>
      </c>
      <c r="E155">
        <v>194</v>
      </c>
      <c r="F155">
        <v>2</v>
      </c>
      <c r="G155">
        <v>12</v>
      </c>
      <c r="H155">
        <v>13</v>
      </c>
      <c r="I155">
        <v>235</v>
      </c>
    </row>
    <row r="156" spans="1:9" x14ac:dyDescent="0.2">
      <c r="A156" t="s">
        <v>37</v>
      </c>
      <c r="B156" t="s">
        <v>502</v>
      </c>
      <c r="C156">
        <v>6</v>
      </c>
      <c r="D156">
        <v>6</v>
      </c>
      <c r="E156">
        <v>178</v>
      </c>
      <c r="F156">
        <v>4</v>
      </c>
      <c r="G156">
        <v>12</v>
      </c>
      <c r="H156">
        <v>12</v>
      </c>
      <c r="I156">
        <v>218</v>
      </c>
    </row>
    <row r="157" spans="1:9" x14ac:dyDescent="0.2">
      <c r="A157" t="s">
        <v>38</v>
      </c>
      <c r="B157" t="s">
        <v>502</v>
      </c>
      <c r="C157">
        <v>7</v>
      </c>
      <c r="D157">
        <v>4</v>
      </c>
      <c r="E157">
        <v>197</v>
      </c>
      <c r="F157">
        <v>3</v>
      </c>
      <c r="G157">
        <v>9</v>
      </c>
      <c r="H157">
        <v>5</v>
      </c>
      <c r="I157">
        <v>225</v>
      </c>
    </row>
    <row r="158" spans="1:9" x14ac:dyDescent="0.2">
      <c r="A158" t="s">
        <v>39</v>
      </c>
      <c r="B158" t="s">
        <v>502</v>
      </c>
      <c r="C158">
        <v>6</v>
      </c>
      <c r="D158">
        <v>3</v>
      </c>
      <c r="E158">
        <v>170</v>
      </c>
      <c r="F158">
        <v>9</v>
      </c>
      <c r="G158">
        <v>12</v>
      </c>
      <c r="H158">
        <v>13</v>
      </c>
      <c r="I158">
        <v>213</v>
      </c>
    </row>
    <row r="160" spans="1:9" x14ac:dyDescent="0.2">
      <c r="A160" t="s">
        <v>81</v>
      </c>
      <c r="B160" t="s">
        <v>502</v>
      </c>
      <c r="C160">
        <v>12</v>
      </c>
      <c r="D160">
        <v>7</v>
      </c>
      <c r="E160">
        <v>153</v>
      </c>
      <c r="F160">
        <v>6</v>
      </c>
      <c r="G160">
        <v>25</v>
      </c>
      <c r="H160">
        <v>13</v>
      </c>
      <c r="I160">
        <v>216</v>
      </c>
    </row>
    <row r="161" spans="1:9" x14ac:dyDescent="0.2">
      <c r="A161" t="s">
        <v>82</v>
      </c>
      <c r="B161" t="s">
        <v>502</v>
      </c>
      <c r="C161">
        <v>6</v>
      </c>
      <c r="D161">
        <v>7</v>
      </c>
      <c r="E161">
        <v>191</v>
      </c>
      <c r="F161">
        <v>4</v>
      </c>
      <c r="G161">
        <v>11</v>
      </c>
      <c r="H161">
        <v>13</v>
      </c>
      <c r="I161">
        <v>232</v>
      </c>
    </row>
    <row r="162" spans="1:9" x14ac:dyDescent="0.2">
      <c r="A162" t="s">
        <v>83</v>
      </c>
      <c r="B162" t="s">
        <v>502</v>
      </c>
      <c r="C162">
        <v>6</v>
      </c>
      <c r="D162">
        <v>7</v>
      </c>
      <c r="E162">
        <v>193</v>
      </c>
      <c r="F162">
        <v>2</v>
      </c>
      <c r="G162">
        <v>10</v>
      </c>
      <c r="H162">
        <v>11</v>
      </c>
      <c r="I162">
        <v>229</v>
      </c>
    </row>
    <row r="163" spans="1:9" x14ac:dyDescent="0.2">
      <c r="A163" t="s">
        <v>84</v>
      </c>
      <c r="B163" t="s">
        <v>502</v>
      </c>
      <c r="C163">
        <v>5</v>
      </c>
      <c r="D163">
        <v>7</v>
      </c>
      <c r="E163">
        <v>194</v>
      </c>
      <c r="F163">
        <v>2</v>
      </c>
      <c r="G163">
        <v>10</v>
      </c>
      <c r="H163">
        <v>14</v>
      </c>
      <c r="I163">
        <v>232</v>
      </c>
    </row>
    <row r="164" spans="1:9" x14ac:dyDescent="0.2">
      <c r="A164" t="s">
        <v>85</v>
      </c>
      <c r="B164" t="s">
        <v>502</v>
      </c>
      <c r="C164">
        <v>12</v>
      </c>
      <c r="D164">
        <v>10</v>
      </c>
      <c r="E164">
        <v>154</v>
      </c>
      <c r="F164">
        <v>9</v>
      </c>
      <c r="G164">
        <v>31</v>
      </c>
      <c r="H164">
        <v>18</v>
      </c>
      <c r="I164">
        <v>234</v>
      </c>
    </row>
    <row r="165" spans="1:9" x14ac:dyDescent="0.2">
      <c r="A165" t="s">
        <v>86</v>
      </c>
      <c r="B165" t="s">
        <v>502</v>
      </c>
      <c r="C165">
        <v>6</v>
      </c>
      <c r="D165">
        <v>1</v>
      </c>
      <c r="E165">
        <v>199</v>
      </c>
      <c r="F165">
        <v>4</v>
      </c>
      <c r="G165">
        <v>10</v>
      </c>
      <c r="H165">
        <v>6</v>
      </c>
      <c r="I165">
        <v>226</v>
      </c>
    </row>
    <row r="167" spans="1:9" x14ac:dyDescent="0.2">
      <c r="C167" s="26"/>
      <c r="D167" s="26"/>
      <c r="E167" s="26"/>
      <c r="F167" s="26"/>
      <c r="G167" s="26"/>
      <c r="H167" s="26"/>
    </row>
    <row r="168" spans="1:9" x14ac:dyDescent="0.2">
      <c r="A168" t="s">
        <v>8</v>
      </c>
      <c r="B168" t="s">
        <v>500</v>
      </c>
      <c r="C168">
        <v>5</v>
      </c>
      <c r="D168">
        <v>3</v>
      </c>
      <c r="E168">
        <v>198</v>
      </c>
      <c r="F168">
        <v>3</v>
      </c>
      <c r="G168">
        <v>10</v>
      </c>
      <c r="H168">
        <v>11</v>
      </c>
      <c r="I168">
        <v>230</v>
      </c>
    </row>
    <row r="170" spans="1:9" x14ac:dyDescent="0.2">
      <c r="A170" t="s">
        <v>40</v>
      </c>
      <c r="B170" t="s">
        <v>500</v>
      </c>
      <c r="C170">
        <v>8</v>
      </c>
      <c r="D170">
        <v>7</v>
      </c>
      <c r="E170">
        <v>185</v>
      </c>
      <c r="F170">
        <v>4</v>
      </c>
      <c r="G170">
        <v>14</v>
      </c>
      <c r="H170">
        <v>10</v>
      </c>
      <c r="I170">
        <v>228</v>
      </c>
    </row>
    <row r="171" spans="1:9" x14ac:dyDescent="0.2">
      <c r="A171" t="s">
        <v>41</v>
      </c>
      <c r="B171" t="s">
        <v>500</v>
      </c>
      <c r="C171">
        <v>5</v>
      </c>
      <c r="D171">
        <v>2</v>
      </c>
      <c r="E171">
        <v>205</v>
      </c>
      <c r="F171">
        <v>3</v>
      </c>
      <c r="G171">
        <v>9</v>
      </c>
      <c r="H171">
        <v>2</v>
      </c>
      <c r="I171">
        <v>226</v>
      </c>
    </row>
    <row r="172" spans="1:9" x14ac:dyDescent="0.2">
      <c r="A172" t="s">
        <v>42</v>
      </c>
      <c r="B172" t="s">
        <v>500</v>
      </c>
      <c r="C172">
        <v>6</v>
      </c>
      <c r="D172">
        <v>8</v>
      </c>
      <c r="E172">
        <v>194</v>
      </c>
      <c r="F172">
        <v>5</v>
      </c>
      <c r="G172">
        <v>9</v>
      </c>
      <c r="H172">
        <v>8</v>
      </c>
      <c r="I172">
        <v>230</v>
      </c>
    </row>
    <row r="173" spans="1:9" x14ac:dyDescent="0.2">
      <c r="A173" t="s">
        <v>43</v>
      </c>
      <c r="B173" t="s">
        <v>500</v>
      </c>
      <c r="C173">
        <v>4</v>
      </c>
      <c r="D173">
        <v>3</v>
      </c>
      <c r="E173">
        <v>197</v>
      </c>
      <c r="F173">
        <v>7</v>
      </c>
      <c r="G173">
        <v>11</v>
      </c>
      <c r="H173">
        <v>8</v>
      </c>
      <c r="I173">
        <v>230</v>
      </c>
    </row>
    <row r="174" spans="1:9" x14ac:dyDescent="0.2">
      <c r="A174" t="s">
        <v>44</v>
      </c>
      <c r="B174" t="s">
        <v>500</v>
      </c>
      <c r="C174">
        <v>4</v>
      </c>
      <c r="D174">
        <v>6</v>
      </c>
      <c r="E174">
        <v>203</v>
      </c>
      <c r="F174">
        <v>4</v>
      </c>
      <c r="G174">
        <v>11</v>
      </c>
      <c r="H174">
        <v>3</v>
      </c>
      <c r="I174">
        <v>231</v>
      </c>
    </row>
    <row r="176" spans="1:9" x14ac:dyDescent="0.2">
      <c r="A176" t="s">
        <v>87</v>
      </c>
      <c r="B176" t="s">
        <v>501</v>
      </c>
      <c r="C176">
        <v>4</v>
      </c>
      <c r="D176">
        <v>4</v>
      </c>
      <c r="E176">
        <v>187</v>
      </c>
      <c r="F176">
        <v>5</v>
      </c>
      <c r="G176">
        <v>14</v>
      </c>
      <c r="H176">
        <v>17</v>
      </c>
      <c r="I176">
        <v>231</v>
      </c>
    </row>
    <row r="177" spans="1:9" x14ac:dyDescent="0.2">
      <c r="A177" t="s">
        <v>88</v>
      </c>
      <c r="B177" t="s">
        <v>501</v>
      </c>
      <c r="C177">
        <v>7</v>
      </c>
      <c r="D177">
        <v>7</v>
      </c>
      <c r="E177">
        <v>185</v>
      </c>
      <c r="F177">
        <v>0</v>
      </c>
      <c r="G177">
        <v>13</v>
      </c>
      <c r="H177">
        <v>10</v>
      </c>
      <c r="I177">
        <v>222</v>
      </c>
    </row>
    <row r="178" spans="1:9" x14ac:dyDescent="0.2">
      <c r="A178" t="s">
        <v>89</v>
      </c>
      <c r="B178" t="s">
        <v>501</v>
      </c>
      <c r="C178">
        <v>9</v>
      </c>
      <c r="D178">
        <v>5</v>
      </c>
      <c r="E178">
        <v>182</v>
      </c>
      <c r="F178">
        <v>3</v>
      </c>
      <c r="G178">
        <v>11</v>
      </c>
      <c r="H178">
        <v>22</v>
      </c>
      <c r="I178">
        <v>232</v>
      </c>
    </row>
    <row r="179" spans="1:9" x14ac:dyDescent="0.2">
      <c r="A179" t="s">
        <v>90</v>
      </c>
      <c r="B179" t="s">
        <v>501</v>
      </c>
      <c r="C179">
        <v>7</v>
      </c>
      <c r="D179">
        <v>8</v>
      </c>
      <c r="E179">
        <v>188</v>
      </c>
      <c r="F179">
        <v>2</v>
      </c>
      <c r="G179">
        <v>12</v>
      </c>
      <c r="H179">
        <v>10</v>
      </c>
      <c r="I179">
        <v>227</v>
      </c>
    </row>
    <row r="180" spans="1:9" x14ac:dyDescent="0.2">
      <c r="A180" t="s">
        <v>91</v>
      </c>
      <c r="B180" t="s">
        <v>501</v>
      </c>
      <c r="C180">
        <v>8</v>
      </c>
      <c r="D180">
        <v>9</v>
      </c>
      <c r="E180">
        <v>180</v>
      </c>
      <c r="F180">
        <v>5</v>
      </c>
      <c r="G180">
        <v>10</v>
      </c>
      <c r="H180">
        <v>10</v>
      </c>
      <c r="I180">
        <v>222</v>
      </c>
    </row>
    <row r="181" spans="1:9" x14ac:dyDescent="0.2">
      <c r="A181" t="s">
        <v>92</v>
      </c>
      <c r="B181" t="s">
        <v>501</v>
      </c>
      <c r="C181">
        <v>7</v>
      </c>
      <c r="D181">
        <v>3</v>
      </c>
      <c r="E181">
        <v>203</v>
      </c>
      <c r="F181">
        <v>6</v>
      </c>
      <c r="G181">
        <v>7</v>
      </c>
      <c r="H181">
        <v>1</v>
      </c>
      <c r="I181">
        <v>227</v>
      </c>
    </row>
    <row r="183" spans="1:9" x14ac:dyDescent="0.2">
      <c r="C183" s="26"/>
      <c r="D183" s="26"/>
      <c r="E183" s="26"/>
      <c r="F183" s="26"/>
      <c r="G183" s="26"/>
      <c r="H183" s="26"/>
    </row>
    <row r="184" spans="1:9" x14ac:dyDescent="0.2">
      <c r="A184" t="s">
        <v>9</v>
      </c>
      <c r="B184" t="s">
        <v>499</v>
      </c>
      <c r="C184">
        <v>8</v>
      </c>
      <c r="D184">
        <v>3</v>
      </c>
      <c r="E184">
        <v>200</v>
      </c>
      <c r="F184">
        <v>4</v>
      </c>
      <c r="G184">
        <v>9</v>
      </c>
      <c r="H184">
        <v>5</v>
      </c>
      <c r="I184">
        <v>229</v>
      </c>
    </row>
    <row r="186" spans="1:9" x14ac:dyDescent="0.2">
      <c r="A186" t="s">
        <v>45</v>
      </c>
      <c r="B186" t="s">
        <v>499</v>
      </c>
      <c r="C186">
        <v>7</v>
      </c>
      <c r="D186">
        <v>7</v>
      </c>
      <c r="E186">
        <v>193</v>
      </c>
      <c r="F186">
        <v>6</v>
      </c>
      <c r="G186">
        <v>12</v>
      </c>
      <c r="H186">
        <v>5</v>
      </c>
      <c r="I186">
        <v>230</v>
      </c>
    </row>
    <row r="187" spans="1:9" x14ac:dyDescent="0.2">
      <c r="A187" t="s">
        <v>46</v>
      </c>
      <c r="B187" t="s">
        <v>499</v>
      </c>
      <c r="C187">
        <v>18</v>
      </c>
      <c r="D187">
        <v>16</v>
      </c>
      <c r="E187">
        <v>173</v>
      </c>
      <c r="F187">
        <v>0</v>
      </c>
      <c r="G187">
        <v>20</v>
      </c>
      <c r="H187">
        <v>10</v>
      </c>
      <c r="I187">
        <v>237</v>
      </c>
    </row>
    <row r="188" spans="1:9" x14ac:dyDescent="0.2">
      <c r="A188" t="s">
        <v>47</v>
      </c>
      <c r="B188" t="s">
        <v>499</v>
      </c>
      <c r="C188">
        <v>5</v>
      </c>
      <c r="D188">
        <v>4</v>
      </c>
      <c r="E188">
        <v>202</v>
      </c>
      <c r="F188">
        <v>9</v>
      </c>
      <c r="G188">
        <v>6</v>
      </c>
      <c r="H188">
        <v>4</v>
      </c>
      <c r="I188">
        <v>230</v>
      </c>
    </row>
    <row r="189" spans="1:9" x14ac:dyDescent="0.2">
      <c r="A189" t="s">
        <v>48</v>
      </c>
      <c r="B189" t="s">
        <v>499</v>
      </c>
      <c r="C189">
        <v>6</v>
      </c>
      <c r="D189">
        <v>5</v>
      </c>
      <c r="E189">
        <v>181</v>
      </c>
      <c r="F189">
        <v>3</v>
      </c>
      <c r="G189">
        <v>11</v>
      </c>
      <c r="H189">
        <v>5</v>
      </c>
      <c r="I189">
        <v>211</v>
      </c>
    </row>
    <row r="190" spans="1:9" x14ac:dyDescent="0.2">
      <c r="A190" t="s">
        <v>49</v>
      </c>
      <c r="B190" t="s">
        <v>499</v>
      </c>
      <c r="C190">
        <v>6</v>
      </c>
      <c r="D190">
        <v>2</v>
      </c>
      <c r="E190">
        <v>205</v>
      </c>
      <c r="F190">
        <v>7</v>
      </c>
      <c r="G190">
        <v>8</v>
      </c>
      <c r="H190">
        <v>2</v>
      </c>
      <c r="I190">
        <v>230</v>
      </c>
    </row>
    <row r="191" spans="1:9" x14ac:dyDescent="0.2">
      <c r="A191" t="s">
        <v>50</v>
      </c>
      <c r="B191" t="s">
        <v>499</v>
      </c>
      <c r="C191">
        <v>6</v>
      </c>
      <c r="D191">
        <v>6</v>
      </c>
      <c r="E191">
        <v>191</v>
      </c>
      <c r="F191">
        <v>7</v>
      </c>
      <c r="G191">
        <v>9</v>
      </c>
      <c r="H191">
        <v>9</v>
      </c>
      <c r="I191">
        <v>228</v>
      </c>
    </row>
    <row r="193" spans="1:9" x14ac:dyDescent="0.2">
      <c r="A193" t="s">
        <v>93</v>
      </c>
      <c r="B193" t="s">
        <v>499</v>
      </c>
      <c r="C193">
        <v>4</v>
      </c>
      <c r="D193">
        <v>3</v>
      </c>
      <c r="E193">
        <v>207</v>
      </c>
      <c r="F193">
        <v>5</v>
      </c>
      <c r="G193">
        <v>7</v>
      </c>
      <c r="H193">
        <v>4</v>
      </c>
      <c r="I193">
        <v>230</v>
      </c>
    </row>
    <row r="194" spans="1:9" x14ac:dyDescent="0.2">
      <c r="A194" t="s">
        <v>94</v>
      </c>
      <c r="B194" t="s">
        <v>499</v>
      </c>
      <c r="C194">
        <v>7</v>
      </c>
      <c r="D194">
        <v>2</v>
      </c>
      <c r="E194">
        <v>204</v>
      </c>
      <c r="F194">
        <v>2</v>
      </c>
      <c r="G194">
        <v>7</v>
      </c>
      <c r="H194">
        <v>5</v>
      </c>
      <c r="I194">
        <v>227</v>
      </c>
    </row>
    <row r="195" spans="1:9" x14ac:dyDescent="0.2">
      <c r="A195" t="s">
        <v>95</v>
      </c>
      <c r="B195" t="s">
        <v>499</v>
      </c>
      <c r="C195">
        <v>5</v>
      </c>
      <c r="D195">
        <v>2</v>
      </c>
      <c r="E195">
        <v>206</v>
      </c>
      <c r="F195">
        <v>7</v>
      </c>
      <c r="G195">
        <v>7</v>
      </c>
      <c r="H195">
        <v>2</v>
      </c>
      <c r="I195">
        <v>229</v>
      </c>
    </row>
    <row r="196" spans="1:9" x14ac:dyDescent="0.2">
      <c r="A196" t="s">
        <v>96</v>
      </c>
      <c r="B196" t="s">
        <v>499</v>
      </c>
      <c r="C196">
        <v>5</v>
      </c>
      <c r="D196">
        <v>4</v>
      </c>
      <c r="E196">
        <v>207</v>
      </c>
      <c r="F196">
        <v>4</v>
      </c>
      <c r="G196">
        <v>9</v>
      </c>
      <c r="H196">
        <v>1</v>
      </c>
      <c r="I196">
        <v>230</v>
      </c>
    </row>
    <row r="197" spans="1:9" x14ac:dyDescent="0.2">
      <c r="A197" t="s">
        <v>97</v>
      </c>
      <c r="B197" t="s">
        <v>499</v>
      </c>
      <c r="C197">
        <v>5</v>
      </c>
      <c r="D197">
        <v>6</v>
      </c>
      <c r="E197">
        <v>178</v>
      </c>
      <c r="F197">
        <v>11</v>
      </c>
      <c r="G197">
        <v>6</v>
      </c>
      <c r="H197">
        <v>9</v>
      </c>
      <c r="I197">
        <v>215</v>
      </c>
    </row>
    <row r="198" spans="1:9" x14ac:dyDescent="0.2">
      <c r="A198" t="s">
        <v>98</v>
      </c>
      <c r="B198" t="s">
        <v>499</v>
      </c>
      <c r="C198">
        <v>5</v>
      </c>
      <c r="D198">
        <v>4</v>
      </c>
      <c r="E198">
        <v>195</v>
      </c>
      <c r="F198">
        <v>9</v>
      </c>
      <c r="G198">
        <v>9</v>
      </c>
      <c r="H198">
        <v>5</v>
      </c>
      <c r="I198">
        <v>227</v>
      </c>
    </row>
    <row r="200" spans="1:9" x14ac:dyDescent="0.2">
      <c r="C200" s="26"/>
      <c r="D200" s="26"/>
      <c r="E200" s="26"/>
      <c r="F200" s="26"/>
      <c r="G200" s="26"/>
      <c r="H200" s="26"/>
    </row>
    <row r="201" spans="1:9" x14ac:dyDescent="0.2">
      <c r="A201" t="s">
        <v>10</v>
      </c>
      <c r="B201" t="s">
        <v>498</v>
      </c>
      <c r="C201">
        <v>9</v>
      </c>
      <c r="D201">
        <v>6</v>
      </c>
      <c r="E201">
        <v>187</v>
      </c>
      <c r="F201">
        <v>3</v>
      </c>
      <c r="G201">
        <v>12</v>
      </c>
      <c r="H201">
        <v>11</v>
      </c>
      <c r="I201">
        <v>228</v>
      </c>
    </row>
    <row r="202" spans="1:9" x14ac:dyDescent="0.2">
      <c r="A202" t="s">
        <v>11</v>
      </c>
      <c r="B202" t="s">
        <v>498</v>
      </c>
      <c r="C202">
        <v>4</v>
      </c>
      <c r="D202">
        <v>5</v>
      </c>
      <c r="E202">
        <v>175</v>
      </c>
      <c r="F202">
        <v>10</v>
      </c>
      <c r="G202">
        <v>9</v>
      </c>
      <c r="H202">
        <v>3</v>
      </c>
      <c r="I202">
        <v>206</v>
      </c>
    </row>
    <row r="203" spans="1:9" x14ac:dyDescent="0.2">
      <c r="A203" t="s">
        <v>12</v>
      </c>
      <c r="B203" t="s">
        <v>498</v>
      </c>
      <c r="C203">
        <v>3</v>
      </c>
      <c r="D203">
        <v>7</v>
      </c>
      <c r="E203">
        <v>178</v>
      </c>
      <c r="F203">
        <v>4</v>
      </c>
      <c r="G203">
        <v>7</v>
      </c>
      <c r="H203">
        <v>5</v>
      </c>
      <c r="I203">
        <v>204</v>
      </c>
    </row>
    <row r="204" spans="1:9" x14ac:dyDescent="0.2">
      <c r="A204" t="s">
        <v>13</v>
      </c>
      <c r="B204" t="s">
        <v>498</v>
      </c>
      <c r="C204">
        <v>6</v>
      </c>
      <c r="D204">
        <v>7</v>
      </c>
      <c r="E204">
        <v>188</v>
      </c>
      <c r="F204">
        <v>5</v>
      </c>
      <c r="G204">
        <v>12</v>
      </c>
      <c r="H204">
        <v>13</v>
      </c>
      <c r="I204">
        <v>231</v>
      </c>
    </row>
    <row r="205" spans="1:9" x14ac:dyDescent="0.2">
      <c r="A205" t="s">
        <v>14</v>
      </c>
      <c r="B205" t="s">
        <v>498</v>
      </c>
      <c r="C205">
        <v>7</v>
      </c>
      <c r="D205">
        <v>3</v>
      </c>
      <c r="E205">
        <v>199</v>
      </c>
      <c r="F205">
        <v>3</v>
      </c>
      <c r="G205">
        <v>10</v>
      </c>
      <c r="H205">
        <v>8</v>
      </c>
      <c r="I205">
        <v>230</v>
      </c>
    </row>
    <row r="206" spans="1:9" x14ac:dyDescent="0.2">
      <c r="A206" t="s">
        <v>15</v>
      </c>
      <c r="B206" t="s">
        <v>498</v>
      </c>
      <c r="C206">
        <v>5</v>
      </c>
      <c r="D206">
        <v>4</v>
      </c>
      <c r="E206">
        <v>205</v>
      </c>
      <c r="F206">
        <v>5</v>
      </c>
      <c r="G206">
        <v>8</v>
      </c>
      <c r="H206">
        <v>2</v>
      </c>
      <c r="I206">
        <v>229</v>
      </c>
    </row>
    <row r="208" spans="1:9" x14ac:dyDescent="0.2">
      <c r="A208" t="s">
        <v>51</v>
      </c>
      <c r="B208" t="s">
        <v>498</v>
      </c>
      <c r="C208">
        <v>7</v>
      </c>
      <c r="D208">
        <v>8</v>
      </c>
      <c r="E208">
        <v>165</v>
      </c>
      <c r="F208">
        <v>7</v>
      </c>
      <c r="G208">
        <v>16</v>
      </c>
      <c r="H208">
        <v>11</v>
      </c>
      <c r="I208">
        <v>214</v>
      </c>
    </row>
    <row r="209" spans="1:9" x14ac:dyDescent="0.2">
      <c r="A209" t="s">
        <v>52</v>
      </c>
      <c r="B209" t="s">
        <v>498</v>
      </c>
      <c r="C209">
        <v>8</v>
      </c>
      <c r="D209">
        <v>8</v>
      </c>
      <c r="E209">
        <v>179</v>
      </c>
      <c r="F209">
        <v>4</v>
      </c>
      <c r="G209">
        <v>14</v>
      </c>
      <c r="H209">
        <v>8</v>
      </c>
      <c r="I209">
        <v>221</v>
      </c>
    </row>
    <row r="210" spans="1:9" x14ac:dyDescent="0.2">
      <c r="A210" t="s">
        <v>53</v>
      </c>
      <c r="B210" t="s">
        <v>498</v>
      </c>
      <c r="C210">
        <v>9</v>
      </c>
      <c r="D210">
        <v>5</v>
      </c>
      <c r="E210">
        <v>184</v>
      </c>
      <c r="F210">
        <v>7</v>
      </c>
      <c r="G210">
        <v>10</v>
      </c>
      <c r="H210">
        <v>10</v>
      </c>
      <c r="I210">
        <v>225</v>
      </c>
    </row>
    <row r="211" spans="1:9" x14ac:dyDescent="0.2">
      <c r="A211" t="s">
        <v>54</v>
      </c>
      <c r="B211" t="s">
        <v>498</v>
      </c>
      <c r="C211">
        <v>8</v>
      </c>
      <c r="D211">
        <v>4</v>
      </c>
      <c r="E211">
        <v>199</v>
      </c>
      <c r="F211">
        <v>5</v>
      </c>
      <c r="G211">
        <v>7</v>
      </c>
      <c r="H211">
        <v>0</v>
      </c>
      <c r="I211">
        <v>223</v>
      </c>
    </row>
    <row r="212" spans="1:9" x14ac:dyDescent="0.2">
      <c r="A212" t="s">
        <v>55</v>
      </c>
      <c r="B212" t="s">
        <v>498</v>
      </c>
      <c r="C212">
        <v>6</v>
      </c>
      <c r="D212">
        <v>4</v>
      </c>
      <c r="E212">
        <v>194</v>
      </c>
      <c r="F212">
        <v>4</v>
      </c>
      <c r="G212">
        <v>7</v>
      </c>
      <c r="H212">
        <v>1</v>
      </c>
      <c r="I212">
        <v>216</v>
      </c>
    </row>
    <row r="213" spans="1:9" x14ac:dyDescent="0.2">
      <c r="A213" t="s">
        <v>56</v>
      </c>
      <c r="B213" t="s">
        <v>498</v>
      </c>
      <c r="C213">
        <v>4</v>
      </c>
      <c r="D213">
        <v>8</v>
      </c>
      <c r="E213">
        <v>199</v>
      </c>
      <c r="F213">
        <v>6</v>
      </c>
      <c r="G213">
        <v>8</v>
      </c>
      <c r="H213">
        <v>5</v>
      </c>
      <c r="I213">
        <v>230</v>
      </c>
    </row>
    <row r="215" spans="1:9" x14ac:dyDescent="0.2">
      <c r="A215" t="s">
        <v>99</v>
      </c>
      <c r="B215" t="s">
        <v>498</v>
      </c>
      <c r="C215">
        <v>6</v>
      </c>
      <c r="D215">
        <v>8</v>
      </c>
      <c r="E215">
        <v>171</v>
      </c>
      <c r="F215">
        <v>3</v>
      </c>
      <c r="G215">
        <v>6</v>
      </c>
      <c r="H215">
        <v>4</v>
      </c>
      <c r="I215">
        <v>198</v>
      </c>
    </row>
    <row r="216" spans="1:9" x14ac:dyDescent="0.2">
      <c r="A216" t="s">
        <v>100</v>
      </c>
      <c r="B216" t="s">
        <v>498</v>
      </c>
      <c r="C216">
        <v>7</v>
      </c>
      <c r="D216">
        <v>4</v>
      </c>
      <c r="E216">
        <v>194</v>
      </c>
      <c r="F216">
        <v>7</v>
      </c>
      <c r="G216">
        <v>10</v>
      </c>
      <c r="H216">
        <v>7</v>
      </c>
      <c r="I216">
        <v>229</v>
      </c>
    </row>
    <row r="217" spans="1:9" x14ac:dyDescent="0.2">
      <c r="A217" t="s">
        <v>101</v>
      </c>
      <c r="B217" t="s">
        <v>498</v>
      </c>
      <c r="C217">
        <v>6</v>
      </c>
      <c r="D217">
        <v>3</v>
      </c>
      <c r="E217">
        <v>207</v>
      </c>
      <c r="F217">
        <v>3</v>
      </c>
      <c r="G217">
        <v>9</v>
      </c>
      <c r="H217">
        <v>4</v>
      </c>
      <c r="I217">
        <v>232</v>
      </c>
    </row>
    <row r="218" spans="1:9" x14ac:dyDescent="0.2">
      <c r="A218" t="s">
        <v>102</v>
      </c>
      <c r="B218" t="s">
        <v>498</v>
      </c>
      <c r="C218">
        <v>6</v>
      </c>
      <c r="D218">
        <v>6</v>
      </c>
      <c r="E218">
        <v>208</v>
      </c>
      <c r="F218">
        <v>2</v>
      </c>
      <c r="G218">
        <v>7</v>
      </c>
      <c r="H218">
        <v>1</v>
      </c>
      <c r="I218">
        <v>230</v>
      </c>
    </row>
    <row r="219" spans="1:9" x14ac:dyDescent="0.2">
      <c r="A219" t="s">
        <v>103</v>
      </c>
      <c r="B219" t="s">
        <v>498</v>
      </c>
      <c r="C219">
        <v>8</v>
      </c>
      <c r="D219">
        <v>6</v>
      </c>
      <c r="E219">
        <v>186</v>
      </c>
      <c r="F219">
        <v>5</v>
      </c>
      <c r="G219">
        <v>9</v>
      </c>
      <c r="H219">
        <v>8</v>
      </c>
      <c r="I219">
        <v>222</v>
      </c>
    </row>
    <row r="220" spans="1:9" x14ac:dyDescent="0.2">
      <c r="A220" t="s">
        <v>104</v>
      </c>
      <c r="B220" t="s">
        <v>498</v>
      </c>
      <c r="C220">
        <v>7</v>
      </c>
      <c r="D220">
        <v>5</v>
      </c>
      <c r="E220">
        <v>164</v>
      </c>
      <c r="F220">
        <v>9</v>
      </c>
      <c r="G220">
        <v>11</v>
      </c>
      <c r="H220">
        <v>13</v>
      </c>
      <c r="I220">
        <v>209</v>
      </c>
    </row>
    <row r="222" spans="1:9" x14ac:dyDescent="0.2">
      <c r="C222" s="26"/>
      <c r="D222" s="26"/>
      <c r="E222" s="26"/>
      <c r="F222" s="26"/>
      <c r="G222" s="26"/>
      <c r="H222" s="26"/>
    </row>
    <row r="223" spans="1:9" x14ac:dyDescent="0.2">
      <c r="A223" t="s">
        <v>57</v>
      </c>
      <c r="B223" t="s">
        <v>497</v>
      </c>
      <c r="C223">
        <v>7</v>
      </c>
      <c r="D223">
        <v>4</v>
      </c>
      <c r="E223">
        <v>202</v>
      </c>
      <c r="F223">
        <v>5</v>
      </c>
      <c r="G223">
        <v>10</v>
      </c>
      <c r="H223">
        <v>3</v>
      </c>
      <c r="I223">
        <v>231</v>
      </c>
    </row>
    <row r="224" spans="1:9" x14ac:dyDescent="0.2">
      <c r="A224" t="s">
        <v>58</v>
      </c>
      <c r="B224" t="s">
        <v>497</v>
      </c>
      <c r="C224">
        <v>7</v>
      </c>
      <c r="D224">
        <v>19</v>
      </c>
      <c r="E224">
        <v>109</v>
      </c>
      <c r="F224">
        <v>19</v>
      </c>
      <c r="G224">
        <v>17</v>
      </c>
      <c r="H224">
        <v>14</v>
      </c>
      <c r="I224">
        <v>185</v>
      </c>
    </row>
    <row r="225" spans="1:9" x14ac:dyDescent="0.2">
      <c r="A225" t="s">
        <v>59</v>
      </c>
      <c r="B225" t="s">
        <v>497</v>
      </c>
      <c r="C225">
        <v>6</v>
      </c>
      <c r="D225">
        <v>4</v>
      </c>
      <c r="E225">
        <v>177</v>
      </c>
      <c r="F225">
        <v>4</v>
      </c>
      <c r="G225">
        <v>12</v>
      </c>
      <c r="H225">
        <v>9</v>
      </c>
      <c r="I225">
        <v>212</v>
      </c>
    </row>
    <row r="226" spans="1:9" x14ac:dyDescent="0.2">
      <c r="A226" t="s">
        <v>60</v>
      </c>
      <c r="B226" t="s">
        <v>497</v>
      </c>
      <c r="C226">
        <v>7</v>
      </c>
      <c r="D226">
        <v>3</v>
      </c>
      <c r="E226">
        <v>202</v>
      </c>
      <c r="F226">
        <v>4</v>
      </c>
      <c r="G226">
        <v>8</v>
      </c>
      <c r="H226">
        <v>5</v>
      </c>
      <c r="I226">
        <v>229</v>
      </c>
    </row>
    <row r="227" spans="1:9" x14ac:dyDescent="0.2">
      <c r="A227" t="s">
        <v>61</v>
      </c>
      <c r="B227" t="s">
        <v>497</v>
      </c>
      <c r="C227">
        <v>6</v>
      </c>
      <c r="D227">
        <v>6</v>
      </c>
      <c r="E227">
        <v>194</v>
      </c>
      <c r="F227">
        <v>2</v>
      </c>
      <c r="G227">
        <v>10</v>
      </c>
      <c r="H227">
        <v>10</v>
      </c>
      <c r="I227">
        <v>228</v>
      </c>
    </row>
    <row r="228" spans="1:9" x14ac:dyDescent="0.2">
      <c r="A228" t="s">
        <v>62</v>
      </c>
      <c r="B228" t="s">
        <v>497</v>
      </c>
      <c r="C228">
        <v>5</v>
      </c>
      <c r="D228">
        <v>6</v>
      </c>
      <c r="E228">
        <v>191</v>
      </c>
      <c r="F228">
        <v>2</v>
      </c>
      <c r="G228">
        <v>13</v>
      </c>
      <c r="H228">
        <v>8</v>
      </c>
      <c r="I228">
        <v>225</v>
      </c>
    </row>
    <row r="230" spans="1:9" x14ac:dyDescent="0.2">
      <c r="A230" t="s">
        <v>105</v>
      </c>
      <c r="B230" t="s">
        <v>497</v>
      </c>
      <c r="C230">
        <v>4</v>
      </c>
      <c r="D230">
        <v>6</v>
      </c>
      <c r="E230">
        <v>179</v>
      </c>
      <c r="F230">
        <v>11</v>
      </c>
      <c r="G230">
        <v>8</v>
      </c>
      <c r="H230">
        <v>8</v>
      </c>
      <c r="I230">
        <v>216</v>
      </c>
    </row>
    <row r="231" spans="1:9" x14ac:dyDescent="0.2">
      <c r="A231" t="s">
        <v>106</v>
      </c>
      <c r="B231" t="s">
        <v>497</v>
      </c>
      <c r="C231">
        <v>7</v>
      </c>
      <c r="D231">
        <v>6</v>
      </c>
      <c r="E231">
        <v>174</v>
      </c>
      <c r="F231">
        <v>3</v>
      </c>
      <c r="G231">
        <v>13</v>
      </c>
      <c r="H231">
        <v>5</v>
      </c>
      <c r="I231">
        <v>208</v>
      </c>
    </row>
    <row r="232" spans="1:9" x14ac:dyDescent="0.2">
      <c r="A232" t="s">
        <v>107</v>
      </c>
      <c r="B232" t="s">
        <v>497</v>
      </c>
      <c r="C232">
        <v>5</v>
      </c>
      <c r="D232">
        <v>4</v>
      </c>
      <c r="E232">
        <v>193</v>
      </c>
      <c r="F232">
        <v>4</v>
      </c>
      <c r="G232">
        <v>11</v>
      </c>
      <c r="H232">
        <v>2</v>
      </c>
      <c r="I232">
        <v>219</v>
      </c>
    </row>
    <row r="233" spans="1:9" x14ac:dyDescent="0.2">
      <c r="A233" t="s">
        <v>108</v>
      </c>
      <c r="B233" t="s">
        <v>497</v>
      </c>
      <c r="C233">
        <v>5</v>
      </c>
      <c r="D233">
        <v>8</v>
      </c>
      <c r="E233">
        <v>169</v>
      </c>
      <c r="F233">
        <v>12</v>
      </c>
      <c r="G233">
        <v>9</v>
      </c>
      <c r="H233">
        <v>3</v>
      </c>
      <c r="I233">
        <v>206</v>
      </c>
    </row>
    <row r="234" spans="1:9" x14ac:dyDescent="0.2">
      <c r="A234" t="s">
        <v>109</v>
      </c>
      <c r="B234" t="s">
        <v>497</v>
      </c>
      <c r="C234">
        <v>3</v>
      </c>
      <c r="D234">
        <v>5</v>
      </c>
      <c r="E234">
        <v>188</v>
      </c>
      <c r="F234">
        <v>2</v>
      </c>
      <c r="G234">
        <v>8</v>
      </c>
      <c r="H234">
        <v>2</v>
      </c>
      <c r="I234">
        <v>208</v>
      </c>
    </row>
    <row r="235" spans="1:9" x14ac:dyDescent="0.2">
      <c r="A235" t="s">
        <v>110</v>
      </c>
      <c r="B235" t="s">
        <v>497</v>
      </c>
      <c r="C235">
        <v>4</v>
      </c>
      <c r="D235">
        <v>3</v>
      </c>
      <c r="E235">
        <v>191</v>
      </c>
      <c r="F235">
        <v>9</v>
      </c>
      <c r="G235">
        <v>9</v>
      </c>
      <c r="H235">
        <v>4</v>
      </c>
      <c r="I235">
        <v>220</v>
      </c>
    </row>
    <row r="236" spans="1:9" x14ac:dyDescent="0.2">
      <c r="C236" s="26"/>
      <c r="D236" s="26"/>
      <c r="E236" s="26"/>
      <c r="F236" s="26"/>
      <c r="G236" s="26"/>
      <c r="H236" s="26"/>
    </row>
    <row r="237" spans="1:9" x14ac:dyDescent="0.2">
      <c r="C237" s="26"/>
      <c r="D237" s="26"/>
      <c r="E237" s="26"/>
      <c r="F237" s="26"/>
      <c r="G237" s="26"/>
      <c r="H237" s="26"/>
    </row>
    <row r="238" spans="1:9" x14ac:dyDescent="0.2">
      <c r="C238" s="26"/>
      <c r="D238" s="26"/>
      <c r="E238" s="26"/>
      <c r="F238" s="26"/>
      <c r="G238" s="26"/>
      <c r="H238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02C3-21D6-D942-9298-AD4B162F661B}">
  <dimension ref="A1:BE314"/>
  <sheetViews>
    <sheetView topLeftCell="A98" zoomScale="77" zoomScaleNormal="77" workbookViewId="0">
      <selection activeCell="J147" sqref="J147"/>
    </sheetView>
  </sheetViews>
  <sheetFormatPr baseColWidth="10" defaultRowHeight="16" x14ac:dyDescent="0.2"/>
  <cols>
    <col min="1" max="1" width="22.1640625" customWidth="1"/>
    <col min="10" max="10" width="10.83203125" style="27"/>
    <col min="12" max="12" width="16.1640625" customWidth="1"/>
    <col min="23" max="24" width="11" bestFit="1" customWidth="1"/>
    <col min="25" max="25" width="11.6640625" bestFit="1" customWidth="1"/>
    <col min="26" max="28" width="11" bestFit="1" customWidth="1"/>
    <col min="38" max="38" width="10.83203125" style="39"/>
    <col min="57" max="57" width="10.83203125" style="39"/>
  </cols>
  <sheetData>
    <row r="1" spans="1:54" ht="69" x14ac:dyDescent="0.25">
      <c r="A1" t="s">
        <v>0</v>
      </c>
      <c r="B1" t="s">
        <v>473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L1" t="s">
        <v>0</v>
      </c>
      <c r="M1" t="s">
        <v>473</v>
      </c>
      <c r="N1" t="s">
        <v>466</v>
      </c>
      <c r="O1" t="s">
        <v>467</v>
      </c>
      <c r="P1" t="s">
        <v>468</v>
      </c>
      <c r="Q1" t="s">
        <v>469</v>
      </c>
      <c r="R1" t="s">
        <v>470</v>
      </c>
      <c r="S1" t="s">
        <v>471</v>
      </c>
      <c r="T1" t="s">
        <v>472</v>
      </c>
      <c r="V1" s="7" t="s">
        <v>486</v>
      </c>
      <c r="W1" s="7" t="s">
        <v>466</v>
      </c>
      <c r="X1" s="7" t="s">
        <v>467</v>
      </c>
      <c r="Y1" s="7" t="s">
        <v>468</v>
      </c>
      <c r="Z1" s="7" t="s">
        <v>469</v>
      </c>
      <c r="AA1" s="7" t="s">
        <v>470</v>
      </c>
      <c r="AB1" s="7" t="s">
        <v>471</v>
      </c>
      <c r="AC1" s="1"/>
      <c r="AD1" s="1" t="s">
        <v>581</v>
      </c>
      <c r="AE1" s="1"/>
      <c r="AF1" s="1"/>
      <c r="AG1" s="1"/>
      <c r="AH1" s="1"/>
      <c r="AI1" s="1"/>
      <c r="AJ1" s="1"/>
      <c r="AK1" s="1"/>
      <c r="AM1" t="s">
        <v>583</v>
      </c>
      <c r="AN1" s="40" t="s">
        <v>487</v>
      </c>
      <c r="AO1" t="s">
        <v>466</v>
      </c>
      <c r="AP1" t="s">
        <v>467</v>
      </c>
      <c r="AQ1" t="s">
        <v>468</v>
      </c>
      <c r="AR1" t="s">
        <v>469</v>
      </c>
      <c r="AS1" t="s">
        <v>470</v>
      </c>
      <c r="AT1" t="s">
        <v>471</v>
      </c>
      <c r="AV1" s="40" t="s">
        <v>488</v>
      </c>
      <c r="AW1" t="s">
        <v>466</v>
      </c>
      <c r="AX1" t="s">
        <v>467</v>
      </c>
      <c r="AY1" t="s">
        <v>468</v>
      </c>
      <c r="AZ1" t="s">
        <v>469</v>
      </c>
      <c r="BA1" t="s">
        <v>470</v>
      </c>
      <c r="BB1" t="s">
        <v>471</v>
      </c>
    </row>
    <row r="2" spans="1:54" x14ac:dyDescent="0.2">
      <c r="A2" t="s">
        <v>369</v>
      </c>
      <c r="B2" t="s">
        <v>474</v>
      </c>
      <c r="C2">
        <v>9</v>
      </c>
      <c r="D2">
        <v>20</v>
      </c>
      <c r="E2">
        <v>158</v>
      </c>
      <c r="F2">
        <v>11</v>
      </c>
      <c r="G2">
        <v>8</v>
      </c>
      <c r="H2">
        <v>3</v>
      </c>
      <c r="I2">
        <v>209</v>
      </c>
      <c r="L2" t="s">
        <v>369</v>
      </c>
      <c r="M2" t="s">
        <v>474</v>
      </c>
      <c r="N2">
        <v>9</v>
      </c>
      <c r="O2">
        <v>20</v>
      </c>
      <c r="P2">
        <v>158</v>
      </c>
      <c r="Q2">
        <v>11</v>
      </c>
      <c r="R2">
        <v>8</v>
      </c>
      <c r="S2">
        <v>3</v>
      </c>
      <c r="T2">
        <v>209</v>
      </c>
      <c r="V2" t="s">
        <v>489</v>
      </c>
      <c r="AC2" s="1"/>
      <c r="AD2" s="1" t="s">
        <v>582</v>
      </c>
      <c r="AE2" s="1"/>
      <c r="AF2" s="1"/>
      <c r="AG2" s="1"/>
      <c r="AH2" s="1"/>
      <c r="AI2" s="1"/>
      <c r="AJ2" s="1"/>
      <c r="AK2" s="1"/>
      <c r="AM2">
        <v>13</v>
      </c>
      <c r="AN2" t="s">
        <v>489</v>
      </c>
      <c r="AO2" s="8">
        <v>5</v>
      </c>
      <c r="AP2" s="8">
        <v>5.2307692307692308</v>
      </c>
      <c r="AQ2" s="8">
        <v>168.23076923076923</v>
      </c>
      <c r="AR2" s="8">
        <v>7</v>
      </c>
      <c r="AS2" s="8">
        <v>9.9230769230769234</v>
      </c>
      <c r="AT2" s="8">
        <v>5.9230769230769234</v>
      </c>
      <c r="AV2" t="s">
        <v>489</v>
      </c>
      <c r="AW2" s="8">
        <v>2</v>
      </c>
      <c r="AX2" s="8">
        <v>5.2305806904180692</v>
      </c>
      <c r="AY2" s="8">
        <v>26.618144958385823</v>
      </c>
      <c r="AZ2" s="8">
        <v>4.1633319989322652</v>
      </c>
      <c r="BA2" s="8">
        <v>4.1122082158198667</v>
      </c>
      <c r="BB2" s="8">
        <v>5.7076197382904788</v>
      </c>
    </row>
    <row r="3" spans="1:54" x14ac:dyDescent="0.2">
      <c r="A3" t="s">
        <v>370</v>
      </c>
      <c r="B3" t="s">
        <v>474</v>
      </c>
      <c r="C3">
        <v>4</v>
      </c>
      <c r="D3">
        <v>2</v>
      </c>
      <c r="E3">
        <v>189</v>
      </c>
      <c r="F3">
        <v>4</v>
      </c>
      <c r="G3">
        <v>8</v>
      </c>
      <c r="H3">
        <v>3</v>
      </c>
      <c r="I3">
        <v>210</v>
      </c>
      <c r="L3" t="s">
        <v>370</v>
      </c>
      <c r="M3" t="s">
        <v>474</v>
      </c>
      <c r="N3">
        <v>4</v>
      </c>
      <c r="O3">
        <v>2</v>
      </c>
      <c r="P3">
        <v>189</v>
      </c>
      <c r="Q3">
        <v>4</v>
      </c>
      <c r="R3">
        <v>8</v>
      </c>
      <c r="S3">
        <v>3</v>
      </c>
      <c r="T3">
        <v>210</v>
      </c>
      <c r="V3" t="s">
        <v>487</v>
      </c>
      <c r="W3" s="8">
        <f>AVERAGE(N2:N14)</f>
        <v>5</v>
      </c>
      <c r="X3" s="8">
        <f t="shared" ref="X3:AB3" si="0">AVERAGE(O2:O14)</f>
        <v>5.2307692307692308</v>
      </c>
      <c r="Y3" s="8">
        <f t="shared" si="0"/>
        <v>168.23076923076923</v>
      </c>
      <c r="Z3" s="8">
        <f t="shared" si="0"/>
        <v>7</v>
      </c>
      <c r="AA3" s="8">
        <f t="shared" si="0"/>
        <v>9.9230769230769234</v>
      </c>
      <c r="AB3" s="8">
        <f t="shared" si="0"/>
        <v>5.9230769230769234</v>
      </c>
      <c r="AM3">
        <v>11</v>
      </c>
      <c r="AN3" t="s">
        <v>490</v>
      </c>
      <c r="AO3" s="8">
        <v>4.5454545454545459</v>
      </c>
      <c r="AP3" s="8">
        <v>4</v>
      </c>
      <c r="AQ3" s="8">
        <v>178.54545454545453</v>
      </c>
      <c r="AR3" s="8">
        <v>6.8181818181818183</v>
      </c>
      <c r="AS3" s="8">
        <v>8.1818181818181817</v>
      </c>
      <c r="AT3" s="8">
        <v>2.8181818181818183</v>
      </c>
      <c r="AV3" t="s">
        <v>490</v>
      </c>
      <c r="AW3" s="8">
        <v>1.7529196424044291</v>
      </c>
      <c r="AX3" s="8">
        <v>2.0976176963403033</v>
      </c>
      <c r="AY3" s="8">
        <v>15.002424046557516</v>
      </c>
      <c r="AZ3" s="8">
        <v>2.0889318714683736</v>
      </c>
      <c r="BA3" s="8">
        <v>1.3280197150781921</v>
      </c>
      <c r="BB3" s="8">
        <v>1.3280197150781927</v>
      </c>
    </row>
    <row r="4" spans="1:54" x14ac:dyDescent="0.2">
      <c r="A4" t="s">
        <v>371</v>
      </c>
      <c r="B4" t="s">
        <v>474</v>
      </c>
      <c r="C4">
        <v>3</v>
      </c>
      <c r="D4">
        <v>2</v>
      </c>
      <c r="E4">
        <v>176</v>
      </c>
      <c r="F4">
        <v>5</v>
      </c>
      <c r="G4">
        <v>9</v>
      </c>
      <c r="H4">
        <v>2</v>
      </c>
      <c r="I4">
        <v>197</v>
      </c>
      <c r="L4" t="s">
        <v>371</v>
      </c>
      <c r="M4" t="s">
        <v>474</v>
      </c>
      <c r="N4">
        <v>3</v>
      </c>
      <c r="O4">
        <v>2</v>
      </c>
      <c r="P4">
        <v>176</v>
      </c>
      <c r="Q4">
        <v>5</v>
      </c>
      <c r="R4">
        <v>9</v>
      </c>
      <c r="S4">
        <v>2</v>
      </c>
      <c r="T4">
        <v>197</v>
      </c>
      <c r="V4" t="s">
        <v>488</v>
      </c>
      <c r="W4" s="8">
        <f>STDEV(N2:N14)</f>
        <v>2</v>
      </c>
      <c r="X4" s="8">
        <f t="shared" ref="X4:AB4" si="1">STDEV(O2:O14)</f>
        <v>5.2305806904180692</v>
      </c>
      <c r="Y4" s="8">
        <f t="shared" si="1"/>
        <v>26.618144958385823</v>
      </c>
      <c r="Z4" s="8">
        <f t="shared" si="1"/>
        <v>4.1633319989322652</v>
      </c>
      <c r="AA4" s="8">
        <f t="shared" si="1"/>
        <v>4.1122082158198667</v>
      </c>
      <c r="AB4" s="8">
        <f t="shared" si="1"/>
        <v>5.7076197382904788</v>
      </c>
      <c r="AM4">
        <v>12</v>
      </c>
      <c r="AN4" t="s">
        <v>491</v>
      </c>
      <c r="AO4" s="8">
        <v>4.833333333333333</v>
      </c>
      <c r="AP4" s="8">
        <v>4.166666666666667</v>
      </c>
      <c r="AQ4" s="8">
        <v>167.25</v>
      </c>
      <c r="AR4" s="8">
        <v>6</v>
      </c>
      <c r="AS4" s="8">
        <v>9.5</v>
      </c>
      <c r="AT4" s="8">
        <v>6.25</v>
      </c>
      <c r="AV4" t="s">
        <v>491</v>
      </c>
      <c r="AW4" s="8">
        <v>1.7494587907710379</v>
      </c>
      <c r="AX4" s="8">
        <v>2.2896340848319499</v>
      </c>
      <c r="AY4" s="8">
        <v>23.061676198639791</v>
      </c>
      <c r="AZ4" s="8">
        <v>1.9069251784911847</v>
      </c>
      <c r="BA4" s="8">
        <v>2.0670576365276494</v>
      </c>
      <c r="BB4" s="8">
        <v>3.2508740083524952</v>
      </c>
    </row>
    <row r="5" spans="1:54" x14ac:dyDescent="0.2">
      <c r="A5" t="s">
        <v>372</v>
      </c>
      <c r="B5" t="s">
        <v>474</v>
      </c>
      <c r="C5">
        <v>8</v>
      </c>
      <c r="D5">
        <v>5</v>
      </c>
      <c r="E5">
        <v>170</v>
      </c>
      <c r="F5">
        <v>17</v>
      </c>
      <c r="G5">
        <v>23</v>
      </c>
      <c r="H5">
        <v>6</v>
      </c>
      <c r="I5">
        <v>229</v>
      </c>
      <c r="L5" t="s">
        <v>372</v>
      </c>
      <c r="M5" t="s">
        <v>474</v>
      </c>
      <c r="N5">
        <v>8</v>
      </c>
      <c r="O5">
        <v>5</v>
      </c>
      <c r="P5">
        <v>170</v>
      </c>
      <c r="Q5">
        <v>17</v>
      </c>
      <c r="R5">
        <v>23</v>
      </c>
      <c r="S5">
        <v>6</v>
      </c>
      <c r="T5">
        <v>229</v>
      </c>
      <c r="V5" t="s">
        <v>508</v>
      </c>
      <c r="AM5">
        <v>10</v>
      </c>
      <c r="AN5" t="s">
        <v>492</v>
      </c>
      <c r="AO5" s="8">
        <v>5.0999999999999996</v>
      </c>
      <c r="AP5" s="8">
        <v>4.9000000000000004</v>
      </c>
      <c r="AQ5" s="8">
        <v>171.4</v>
      </c>
      <c r="AR5" s="8">
        <v>7</v>
      </c>
      <c r="AS5" s="8">
        <v>8.8000000000000007</v>
      </c>
      <c r="AT5" s="8">
        <v>6.4</v>
      </c>
      <c r="AV5" t="s">
        <v>492</v>
      </c>
      <c r="AW5" s="8">
        <v>3.4785054261852171</v>
      </c>
      <c r="AX5" s="8">
        <v>1.5951314818673867</v>
      </c>
      <c r="AY5" s="8">
        <v>12.562731479348837</v>
      </c>
      <c r="AZ5" s="8">
        <v>2.9059326290271157</v>
      </c>
      <c r="BA5" s="8">
        <v>1.7511900715418269</v>
      </c>
      <c r="BB5" s="8">
        <v>4.7656176001764043</v>
      </c>
    </row>
    <row r="6" spans="1:54" x14ac:dyDescent="0.2">
      <c r="A6" t="s">
        <v>373</v>
      </c>
      <c r="B6" t="s">
        <v>474</v>
      </c>
      <c r="C6">
        <v>3</v>
      </c>
      <c r="D6">
        <v>3</v>
      </c>
      <c r="E6">
        <v>169</v>
      </c>
      <c r="F6">
        <v>9</v>
      </c>
      <c r="G6">
        <v>11</v>
      </c>
      <c r="H6">
        <v>3</v>
      </c>
      <c r="I6">
        <v>198</v>
      </c>
      <c r="L6" t="s">
        <v>373</v>
      </c>
      <c r="M6" t="s">
        <v>474</v>
      </c>
      <c r="N6">
        <v>3</v>
      </c>
      <c r="O6">
        <v>3</v>
      </c>
      <c r="P6">
        <v>169</v>
      </c>
      <c r="Q6">
        <v>9</v>
      </c>
      <c r="R6">
        <v>11</v>
      </c>
      <c r="S6">
        <v>3</v>
      </c>
      <c r="T6">
        <v>198</v>
      </c>
      <c r="AM6">
        <v>12</v>
      </c>
      <c r="AN6" t="s">
        <v>493</v>
      </c>
      <c r="AO6" s="8">
        <v>5.5</v>
      </c>
      <c r="AP6" s="8">
        <v>5.583333333333333</v>
      </c>
      <c r="AQ6" s="8">
        <v>183.91666666666666</v>
      </c>
      <c r="AR6" s="8">
        <v>5.083333333333333</v>
      </c>
      <c r="AS6" s="8">
        <v>9.8333333333333339</v>
      </c>
      <c r="AT6" s="8">
        <v>5</v>
      </c>
      <c r="AV6" t="s">
        <v>493</v>
      </c>
      <c r="AW6" s="8">
        <v>2.1950357213908429</v>
      </c>
      <c r="AX6" s="8">
        <v>2.6097137890209461</v>
      </c>
      <c r="AY6" s="8">
        <v>14.061283617426147</v>
      </c>
      <c r="AZ6" s="8">
        <v>1.8319554050414568</v>
      </c>
      <c r="BA6" s="8">
        <v>1.6966991126265982</v>
      </c>
      <c r="BB6" s="8">
        <v>4.7290206558690739</v>
      </c>
    </row>
    <row r="7" spans="1:54" x14ac:dyDescent="0.2">
      <c r="A7" t="s">
        <v>374</v>
      </c>
      <c r="B7" t="s">
        <v>474</v>
      </c>
      <c r="C7">
        <v>4</v>
      </c>
      <c r="D7">
        <v>3</v>
      </c>
      <c r="E7">
        <v>167</v>
      </c>
      <c r="F7">
        <v>7</v>
      </c>
      <c r="G7">
        <v>9</v>
      </c>
      <c r="H7">
        <v>3</v>
      </c>
      <c r="I7">
        <v>193</v>
      </c>
      <c r="L7" t="s">
        <v>374</v>
      </c>
      <c r="M7" t="s">
        <v>474</v>
      </c>
      <c r="N7">
        <v>4</v>
      </c>
      <c r="O7">
        <v>3</v>
      </c>
      <c r="P7">
        <v>167</v>
      </c>
      <c r="Q7">
        <v>7</v>
      </c>
      <c r="R7">
        <v>9</v>
      </c>
      <c r="S7">
        <v>3</v>
      </c>
      <c r="T7">
        <v>193</v>
      </c>
      <c r="AM7">
        <v>11</v>
      </c>
      <c r="AN7" t="s">
        <v>494</v>
      </c>
      <c r="AO7" s="8">
        <v>6.1818181818181817</v>
      </c>
      <c r="AP7" s="8">
        <v>6.2727272727272725</v>
      </c>
      <c r="AQ7" s="8">
        <v>189.54545454545453</v>
      </c>
      <c r="AR7" s="8">
        <v>6.3636363636363633</v>
      </c>
      <c r="AS7" s="8">
        <v>8.9090909090909083</v>
      </c>
      <c r="AT7" s="8">
        <v>5.8181818181818183</v>
      </c>
      <c r="AV7" t="s">
        <v>494</v>
      </c>
      <c r="AW7" s="8">
        <v>2.4007574562284217</v>
      </c>
      <c r="AX7" s="8">
        <v>2.901410315377992</v>
      </c>
      <c r="AY7" s="8">
        <v>8.0294910967462485</v>
      </c>
      <c r="AZ7" s="8">
        <v>2.5009089256799126</v>
      </c>
      <c r="BA7" s="8">
        <v>1.6403990645294479</v>
      </c>
      <c r="BB7" s="8">
        <v>5.1926521512264197</v>
      </c>
    </row>
    <row r="8" spans="1:54" x14ac:dyDescent="0.2">
      <c r="A8" t="s">
        <v>375</v>
      </c>
      <c r="B8" t="s">
        <v>474</v>
      </c>
      <c r="C8">
        <v>7</v>
      </c>
      <c r="D8">
        <v>11</v>
      </c>
      <c r="E8">
        <v>161</v>
      </c>
      <c r="F8">
        <v>3</v>
      </c>
      <c r="G8">
        <v>11</v>
      </c>
      <c r="H8">
        <v>22</v>
      </c>
      <c r="I8">
        <v>215</v>
      </c>
      <c r="L8" t="s">
        <v>375</v>
      </c>
      <c r="M8" t="s">
        <v>474</v>
      </c>
      <c r="N8">
        <v>7</v>
      </c>
      <c r="O8">
        <v>11</v>
      </c>
      <c r="P8">
        <v>161</v>
      </c>
      <c r="Q8">
        <v>3</v>
      </c>
      <c r="R8">
        <v>11</v>
      </c>
      <c r="S8">
        <v>22</v>
      </c>
      <c r="T8">
        <v>215</v>
      </c>
      <c r="AM8">
        <v>7</v>
      </c>
      <c r="AN8" t="s">
        <v>495</v>
      </c>
      <c r="AO8" s="8">
        <v>7</v>
      </c>
      <c r="AP8" s="8">
        <v>5.7142857142857144</v>
      </c>
      <c r="AQ8" s="8">
        <v>171.28571428571428</v>
      </c>
      <c r="AR8" s="8">
        <v>7.2857142857142856</v>
      </c>
      <c r="AS8" s="8">
        <v>10.285714285714286</v>
      </c>
      <c r="AT8" s="8">
        <v>8.5714285714285712</v>
      </c>
      <c r="AV8" t="s">
        <v>495</v>
      </c>
      <c r="AW8" s="8">
        <v>4.1231056256176606</v>
      </c>
      <c r="AX8" s="8">
        <v>3.0937725468153876</v>
      </c>
      <c r="AY8" s="8">
        <v>21.053220543140107</v>
      </c>
      <c r="AZ8" s="8">
        <v>2.5634797778466236</v>
      </c>
      <c r="BA8" s="8">
        <v>5.0896720822428145</v>
      </c>
      <c r="BB8" s="8">
        <v>5.4728768442548521</v>
      </c>
    </row>
    <row r="9" spans="1:54" x14ac:dyDescent="0.2">
      <c r="A9" t="s">
        <v>376</v>
      </c>
      <c r="B9" t="s">
        <v>474</v>
      </c>
      <c r="C9">
        <v>5</v>
      </c>
      <c r="D9">
        <v>1</v>
      </c>
      <c r="E9">
        <v>91</v>
      </c>
      <c r="F9">
        <v>1</v>
      </c>
      <c r="G9">
        <v>7</v>
      </c>
      <c r="H9">
        <v>1</v>
      </c>
      <c r="I9">
        <v>106</v>
      </c>
      <c r="L9" t="s">
        <v>376</v>
      </c>
      <c r="M9" t="s">
        <v>474</v>
      </c>
      <c r="N9">
        <v>5</v>
      </c>
      <c r="O9">
        <v>1</v>
      </c>
      <c r="P9">
        <v>91</v>
      </c>
      <c r="Q9">
        <v>1</v>
      </c>
      <c r="R9">
        <v>7</v>
      </c>
      <c r="S9">
        <v>1</v>
      </c>
      <c r="T9">
        <v>106</v>
      </c>
      <c r="AM9">
        <v>18</v>
      </c>
      <c r="AN9" t="s">
        <v>453</v>
      </c>
      <c r="AO9" s="8">
        <v>6.2777777777777777</v>
      </c>
      <c r="AP9" s="8">
        <v>7.0555555555555554</v>
      </c>
      <c r="AQ9" s="8">
        <v>196.61111111111111</v>
      </c>
      <c r="AR9" s="8">
        <v>4.5555555555555554</v>
      </c>
      <c r="AS9" s="8">
        <v>8.3888888888888893</v>
      </c>
      <c r="AT9" s="8">
        <v>6.5</v>
      </c>
      <c r="AV9" t="s">
        <v>453</v>
      </c>
      <c r="AW9" s="8">
        <v>1.8725746841481161</v>
      </c>
      <c r="AX9" s="8">
        <v>2.0714366206096231</v>
      </c>
      <c r="AY9" s="8">
        <v>22.734112458616991</v>
      </c>
      <c r="AZ9" s="8">
        <v>1.7225911474978353</v>
      </c>
      <c r="BA9" s="8">
        <v>2.3549419597915637</v>
      </c>
      <c r="BB9" s="8">
        <v>3.8078865529319543</v>
      </c>
    </row>
    <row r="10" spans="1:54" x14ac:dyDescent="0.2">
      <c r="A10" t="s">
        <v>377</v>
      </c>
      <c r="B10" t="s">
        <v>474</v>
      </c>
      <c r="C10">
        <v>3</v>
      </c>
      <c r="D10">
        <v>7</v>
      </c>
      <c r="E10">
        <v>184</v>
      </c>
      <c r="F10">
        <v>7</v>
      </c>
      <c r="G10">
        <v>8</v>
      </c>
      <c r="H10">
        <v>6</v>
      </c>
      <c r="I10">
        <v>215</v>
      </c>
      <c r="L10" t="s">
        <v>377</v>
      </c>
      <c r="M10" t="s">
        <v>474</v>
      </c>
      <c r="N10">
        <v>3</v>
      </c>
      <c r="O10">
        <v>7</v>
      </c>
      <c r="P10">
        <v>184</v>
      </c>
      <c r="Q10">
        <v>7</v>
      </c>
      <c r="R10">
        <v>8</v>
      </c>
      <c r="S10">
        <v>6</v>
      </c>
      <c r="T10">
        <v>215</v>
      </c>
      <c r="AM10">
        <v>12</v>
      </c>
      <c r="AN10" t="s">
        <v>454</v>
      </c>
      <c r="AO10" s="8">
        <v>5.083333333333333</v>
      </c>
      <c r="AP10" s="8">
        <v>3.75</v>
      </c>
      <c r="AQ10" s="8">
        <v>195.5</v>
      </c>
      <c r="AR10" s="8">
        <v>5</v>
      </c>
      <c r="AS10" s="8">
        <v>8.5</v>
      </c>
      <c r="AT10" s="8">
        <v>5.333333333333333</v>
      </c>
      <c r="AV10" t="s">
        <v>454</v>
      </c>
      <c r="AW10" s="8">
        <v>1.3113721705515073</v>
      </c>
      <c r="AX10" s="8">
        <v>2.3403573930647275</v>
      </c>
      <c r="AY10" s="8">
        <v>15.779733838059499</v>
      </c>
      <c r="AZ10" s="8">
        <v>2.4863262420322441</v>
      </c>
      <c r="BA10" s="8">
        <v>1.3142574813455419</v>
      </c>
      <c r="BB10" s="8">
        <v>5.5322744514404389</v>
      </c>
    </row>
    <row r="11" spans="1:54" x14ac:dyDescent="0.2">
      <c r="A11" t="s">
        <v>378</v>
      </c>
      <c r="B11" t="s">
        <v>474</v>
      </c>
      <c r="C11">
        <v>5</v>
      </c>
      <c r="D11">
        <v>4</v>
      </c>
      <c r="E11">
        <v>171</v>
      </c>
      <c r="F11">
        <v>4</v>
      </c>
      <c r="G11">
        <v>9</v>
      </c>
      <c r="H11">
        <v>9</v>
      </c>
      <c r="I11">
        <v>202</v>
      </c>
      <c r="L11" t="s">
        <v>378</v>
      </c>
      <c r="M11" t="s">
        <v>474</v>
      </c>
      <c r="N11">
        <v>5</v>
      </c>
      <c r="O11">
        <v>4</v>
      </c>
      <c r="P11">
        <v>171</v>
      </c>
      <c r="Q11">
        <v>4</v>
      </c>
      <c r="R11">
        <v>9</v>
      </c>
      <c r="S11">
        <v>9</v>
      </c>
      <c r="T11">
        <v>202</v>
      </c>
      <c r="AM11">
        <v>12</v>
      </c>
      <c r="AN11" t="s">
        <v>455</v>
      </c>
      <c r="AO11" s="8">
        <v>5.333333333333333</v>
      </c>
      <c r="AP11" s="8">
        <v>7</v>
      </c>
      <c r="AQ11" s="8">
        <v>185.66666666666666</v>
      </c>
      <c r="AR11" s="8">
        <v>5.583333333333333</v>
      </c>
      <c r="AS11" s="8">
        <v>8.8333333333333339</v>
      </c>
      <c r="AT11" s="8">
        <v>7</v>
      </c>
      <c r="AV11" t="s">
        <v>455</v>
      </c>
      <c r="AW11" s="8">
        <v>1.4974726182552534</v>
      </c>
      <c r="AX11" s="8">
        <v>1.3483997249264841</v>
      </c>
      <c r="AY11" s="8">
        <v>15.93927871832995</v>
      </c>
      <c r="AZ11" s="8">
        <v>2.0207259421636907</v>
      </c>
      <c r="BA11" s="8">
        <v>1.898963034411308</v>
      </c>
      <c r="BB11" s="8">
        <v>5.2397085276325681</v>
      </c>
    </row>
    <row r="12" spans="1:54" x14ac:dyDescent="0.2">
      <c r="A12" t="s">
        <v>379</v>
      </c>
      <c r="B12" t="s">
        <v>474</v>
      </c>
      <c r="C12">
        <v>6</v>
      </c>
      <c r="D12">
        <v>6</v>
      </c>
      <c r="E12">
        <v>159</v>
      </c>
      <c r="F12">
        <v>10</v>
      </c>
      <c r="G12">
        <v>10</v>
      </c>
      <c r="H12">
        <v>12</v>
      </c>
      <c r="I12">
        <v>203</v>
      </c>
      <c r="L12" t="s">
        <v>379</v>
      </c>
      <c r="M12" t="s">
        <v>474</v>
      </c>
      <c r="N12">
        <v>6</v>
      </c>
      <c r="O12">
        <v>6</v>
      </c>
      <c r="P12">
        <v>159</v>
      </c>
      <c r="Q12">
        <v>10</v>
      </c>
      <c r="R12">
        <v>10</v>
      </c>
      <c r="S12">
        <v>12</v>
      </c>
      <c r="T12">
        <v>203</v>
      </c>
      <c r="AM12">
        <v>11</v>
      </c>
      <c r="AN12" t="s">
        <v>456</v>
      </c>
      <c r="AO12" s="8">
        <v>7.1818181818181817</v>
      </c>
      <c r="AP12" s="8">
        <v>5.8181818181818183</v>
      </c>
      <c r="AQ12" s="8">
        <v>183.45454545454547</v>
      </c>
      <c r="AR12" s="8">
        <v>4.2727272727272725</v>
      </c>
      <c r="AS12" s="8">
        <v>14</v>
      </c>
      <c r="AT12" s="8">
        <v>11.272727272727273</v>
      </c>
      <c r="AV12" t="s">
        <v>456</v>
      </c>
      <c r="AW12" s="8">
        <v>2.522624895547565</v>
      </c>
      <c r="AX12" s="8">
        <v>2.4007574562284217</v>
      </c>
      <c r="AY12" s="8">
        <v>17.131045714512798</v>
      </c>
      <c r="AZ12" s="8">
        <v>2.6491851234260353</v>
      </c>
      <c r="BA12" s="8">
        <v>7.1274118724821847</v>
      </c>
      <c r="BB12" s="8">
        <v>4.0022720819781634</v>
      </c>
    </row>
    <row r="13" spans="1:54" x14ac:dyDescent="0.2">
      <c r="A13" t="s">
        <v>380</v>
      </c>
      <c r="B13" t="s">
        <v>474</v>
      </c>
      <c r="C13">
        <v>5</v>
      </c>
      <c r="D13">
        <v>3</v>
      </c>
      <c r="E13">
        <v>196</v>
      </c>
      <c r="F13">
        <v>5</v>
      </c>
      <c r="G13">
        <v>8</v>
      </c>
      <c r="H13">
        <v>4</v>
      </c>
      <c r="I13">
        <v>221</v>
      </c>
      <c r="L13" t="s">
        <v>380</v>
      </c>
      <c r="M13" t="s">
        <v>474</v>
      </c>
      <c r="N13">
        <v>5</v>
      </c>
      <c r="O13">
        <v>3</v>
      </c>
      <c r="P13">
        <v>196</v>
      </c>
      <c r="Q13">
        <v>5</v>
      </c>
      <c r="R13">
        <v>8</v>
      </c>
      <c r="S13">
        <v>4</v>
      </c>
      <c r="T13">
        <v>221</v>
      </c>
      <c r="AM13">
        <v>12</v>
      </c>
      <c r="AN13" t="s">
        <v>457</v>
      </c>
      <c r="AO13" s="8">
        <v>6.166666666666667</v>
      </c>
      <c r="AP13" s="8">
        <v>5.416666666666667</v>
      </c>
      <c r="AQ13" s="8">
        <v>192.25</v>
      </c>
      <c r="AR13" s="8">
        <v>3.9166666666666665</v>
      </c>
      <c r="AS13" s="8">
        <v>10.916666666666666</v>
      </c>
      <c r="AT13" s="8">
        <v>9.3333333333333339</v>
      </c>
      <c r="AV13" t="s">
        <v>457</v>
      </c>
      <c r="AW13" s="8">
        <v>1.7494587907710379</v>
      </c>
      <c r="AX13" s="8">
        <v>2.3915887961137825</v>
      </c>
      <c r="AY13" s="8">
        <v>8.8330474510628143</v>
      </c>
      <c r="AZ13" s="8">
        <v>1.8809249819912508</v>
      </c>
      <c r="BA13" s="8">
        <v>2.1087839379532705</v>
      </c>
      <c r="BB13" s="8">
        <v>5.9594589951732635</v>
      </c>
    </row>
    <row r="14" spans="1:54" x14ac:dyDescent="0.2">
      <c r="A14" t="s">
        <v>381</v>
      </c>
      <c r="B14" t="s">
        <v>474</v>
      </c>
      <c r="C14">
        <v>3</v>
      </c>
      <c r="D14">
        <v>1</v>
      </c>
      <c r="E14">
        <v>196</v>
      </c>
      <c r="F14">
        <v>8</v>
      </c>
      <c r="G14">
        <v>8</v>
      </c>
      <c r="H14">
        <v>3</v>
      </c>
      <c r="I14">
        <v>219</v>
      </c>
      <c r="L14" t="s">
        <v>381</v>
      </c>
      <c r="M14" t="s">
        <v>474</v>
      </c>
      <c r="N14">
        <v>3</v>
      </c>
      <c r="O14">
        <v>1</v>
      </c>
      <c r="P14">
        <v>196</v>
      </c>
      <c r="Q14">
        <v>8</v>
      </c>
      <c r="R14">
        <v>8</v>
      </c>
      <c r="S14">
        <v>3</v>
      </c>
      <c r="T14">
        <v>219</v>
      </c>
      <c r="AM14">
        <v>13</v>
      </c>
      <c r="AN14" t="s">
        <v>458</v>
      </c>
      <c r="AO14" s="8">
        <v>6.6923076923076925</v>
      </c>
      <c r="AP14" s="8">
        <v>4.9230769230769234</v>
      </c>
      <c r="AQ14" s="8">
        <v>195.53846153846155</v>
      </c>
      <c r="AR14" s="8">
        <v>5.6923076923076925</v>
      </c>
      <c r="AS14" s="8">
        <v>9.2307692307692299</v>
      </c>
      <c r="AT14" s="8">
        <v>5.0769230769230766</v>
      </c>
      <c r="AV14" t="s">
        <v>458</v>
      </c>
      <c r="AW14" s="8">
        <v>3.5680203517874203</v>
      </c>
      <c r="AX14" s="8">
        <v>3.7072347839851933</v>
      </c>
      <c r="AY14" s="8">
        <v>11.723305738395526</v>
      </c>
      <c r="AZ14" s="8">
        <v>3.092588327615327</v>
      </c>
      <c r="BA14" s="8">
        <v>3.7003118371709833</v>
      </c>
      <c r="BB14" s="8">
        <v>2.7827306272059</v>
      </c>
    </row>
    <row r="15" spans="1:54" x14ac:dyDescent="0.2">
      <c r="AM15">
        <v>18</v>
      </c>
      <c r="AN15" t="s">
        <v>459</v>
      </c>
      <c r="AO15" s="8">
        <v>6.4444444444444446</v>
      </c>
      <c r="AP15" s="8">
        <v>5.6111111111111107</v>
      </c>
      <c r="AQ15" s="8">
        <v>187.88888888888889</v>
      </c>
      <c r="AR15" s="8">
        <v>5.1111111111111107</v>
      </c>
      <c r="AS15" s="8">
        <v>9.5555555555555554</v>
      </c>
      <c r="AT15" s="8">
        <v>6.333333333333333</v>
      </c>
      <c r="AV15" t="s">
        <v>459</v>
      </c>
      <c r="AW15" s="8">
        <v>1.688097509806344</v>
      </c>
      <c r="AX15" s="8">
        <v>1.7536143814113789</v>
      </c>
      <c r="AY15" s="8">
        <v>13.826185254538231</v>
      </c>
      <c r="AZ15" s="8">
        <v>2.1932755222132649</v>
      </c>
      <c r="BA15" s="8">
        <v>2.6617601921024803</v>
      </c>
      <c r="BB15" s="8">
        <v>4.1727406708160464</v>
      </c>
    </row>
    <row r="16" spans="1:54" x14ac:dyDescent="0.2">
      <c r="C16" s="26"/>
      <c r="D16" s="26"/>
      <c r="E16" s="26"/>
      <c r="F16" s="26"/>
      <c r="G16" s="26"/>
      <c r="H16" s="26"/>
      <c r="N16" s="26"/>
      <c r="O16" s="26"/>
      <c r="P16" s="26"/>
      <c r="Q16" s="26"/>
      <c r="R16" s="26"/>
      <c r="S16" s="26"/>
      <c r="AM16">
        <v>12</v>
      </c>
      <c r="AN16" t="s">
        <v>460</v>
      </c>
      <c r="AO16" s="8">
        <v>5.5</v>
      </c>
      <c r="AP16" s="8">
        <v>6.166666666666667</v>
      </c>
      <c r="AQ16" s="8">
        <v>180.75</v>
      </c>
      <c r="AR16" s="8">
        <v>6.416666666666667</v>
      </c>
      <c r="AS16" s="8">
        <v>10.666666666666666</v>
      </c>
      <c r="AT16" s="8">
        <v>6.083333333333333</v>
      </c>
      <c r="AV16" t="s">
        <v>460</v>
      </c>
      <c r="AW16" s="8">
        <v>1.3816985594155149</v>
      </c>
      <c r="AX16" s="8">
        <v>4.302923600896432</v>
      </c>
      <c r="AY16" s="8">
        <v>24.93673814056099</v>
      </c>
      <c r="AZ16" s="8">
        <v>5.2821884812561501</v>
      </c>
      <c r="BA16" s="8">
        <v>2.7080128015453213</v>
      </c>
      <c r="BB16" s="8">
        <v>3.7284735685686647</v>
      </c>
    </row>
    <row r="17" spans="1:54" x14ac:dyDescent="0.2">
      <c r="A17" t="s">
        <v>382</v>
      </c>
      <c r="B17" t="s">
        <v>475</v>
      </c>
      <c r="C17">
        <v>5</v>
      </c>
      <c r="D17">
        <v>2</v>
      </c>
      <c r="E17">
        <v>159</v>
      </c>
      <c r="F17">
        <v>3</v>
      </c>
      <c r="G17">
        <v>10</v>
      </c>
      <c r="H17">
        <v>1</v>
      </c>
      <c r="I17">
        <v>180</v>
      </c>
      <c r="L17" t="s">
        <v>382</v>
      </c>
      <c r="M17" t="s">
        <v>475</v>
      </c>
      <c r="N17">
        <v>5</v>
      </c>
      <c r="O17">
        <v>2</v>
      </c>
      <c r="P17">
        <v>159</v>
      </c>
      <c r="Q17">
        <v>3</v>
      </c>
      <c r="R17">
        <v>10</v>
      </c>
      <c r="S17">
        <v>1</v>
      </c>
      <c r="T17">
        <v>180</v>
      </c>
      <c r="V17" t="s">
        <v>490</v>
      </c>
      <c r="AO17" s="8"/>
      <c r="AP17" s="8"/>
      <c r="AQ17" s="8"/>
      <c r="AR17" s="8"/>
      <c r="AS17" s="8"/>
      <c r="AT17" s="8"/>
      <c r="AW17" s="8"/>
      <c r="AX17" s="8"/>
      <c r="AY17" s="8"/>
      <c r="AZ17" s="8"/>
      <c r="BA17" s="8"/>
      <c r="BB17" s="8"/>
    </row>
    <row r="18" spans="1:54" x14ac:dyDescent="0.2">
      <c r="A18" t="s">
        <v>383</v>
      </c>
      <c r="B18" t="s">
        <v>475</v>
      </c>
      <c r="C18">
        <v>5</v>
      </c>
      <c r="D18">
        <v>9</v>
      </c>
      <c r="E18">
        <v>182</v>
      </c>
      <c r="F18">
        <v>9</v>
      </c>
      <c r="G18">
        <v>8</v>
      </c>
      <c r="H18">
        <v>3</v>
      </c>
      <c r="I18">
        <v>216</v>
      </c>
      <c r="L18" t="s">
        <v>383</v>
      </c>
      <c r="M18" t="s">
        <v>475</v>
      </c>
      <c r="N18">
        <v>5</v>
      </c>
      <c r="O18">
        <v>9</v>
      </c>
      <c r="P18">
        <v>182</v>
      </c>
      <c r="Q18">
        <v>9</v>
      </c>
      <c r="R18">
        <v>8</v>
      </c>
      <c r="S18">
        <v>3</v>
      </c>
      <c r="T18">
        <v>216</v>
      </c>
      <c r="V18" t="s">
        <v>487</v>
      </c>
      <c r="W18" s="8">
        <f>AVERAGE(N17:N27)</f>
        <v>4.5454545454545459</v>
      </c>
      <c r="X18" s="8">
        <f t="shared" ref="X18:AB18" si="2">AVERAGE(O17:O27)</f>
        <v>4</v>
      </c>
      <c r="Y18" s="8">
        <f t="shared" si="2"/>
        <v>178.54545454545453</v>
      </c>
      <c r="Z18" s="8">
        <f t="shared" si="2"/>
        <v>6.8181818181818183</v>
      </c>
      <c r="AA18" s="8">
        <f t="shared" si="2"/>
        <v>8.1818181818181817</v>
      </c>
      <c r="AB18" s="8">
        <f t="shared" si="2"/>
        <v>2.8181818181818183</v>
      </c>
      <c r="AO18" s="8"/>
      <c r="AP18" s="8"/>
      <c r="AQ18" s="8"/>
      <c r="AR18" s="8"/>
      <c r="AS18" s="8"/>
      <c r="AT18" s="8"/>
      <c r="AW18" s="8"/>
      <c r="AX18" s="8"/>
      <c r="AY18" s="8"/>
      <c r="AZ18" s="8"/>
      <c r="BA18" s="8"/>
      <c r="BB18" s="8"/>
    </row>
    <row r="19" spans="1:54" x14ac:dyDescent="0.2">
      <c r="A19" t="s">
        <v>384</v>
      </c>
      <c r="B19" t="s">
        <v>475</v>
      </c>
      <c r="C19">
        <v>2</v>
      </c>
      <c r="D19">
        <v>4</v>
      </c>
      <c r="E19">
        <v>156</v>
      </c>
      <c r="F19">
        <v>8</v>
      </c>
      <c r="G19">
        <v>8</v>
      </c>
      <c r="H19">
        <v>4</v>
      </c>
      <c r="I19">
        <v>182</v>
      </c>
      <c r="L19" t="s">
        <v>384</v>
      </c>
      <c r="M19" t="s">
        <v>475</v>
      </c>
      <c r="N19">
        <v>2</v>
      </c>
      <c r="O19">
        <v>4</v>
      </c>
      <c r="P19">
        <v>156</v>
      </c>
      <c r="Q19">
        <v>8</v>
      </c>
      <c r="R19">
        <v>8</v>
      </c>
      <c r="S19">
        <v>4</v>
      </c>
      <c r="T19">
        <v>182</v>
      </c>
      <c r="V19" t="s">
        <v>488</v>
      </c>
      <c r="W19" s="8">
        <f>STDEV(N17:N27)</f>
        <v>1.7529196424044291</v>
      </c>
      <c r="X19" s="8">
        <f t="shared" ref="X19:AB19" si="3">STDEV(O17:O27)</f>
        <v>2.0976176963403033</v>
      </c>
      <c r="Y19" s="8">
        <f t="shared" si="3"/>
        <v>15.002424046557516</v>
      </c>
      <c r="Z19" s="8">
        <f t="shared" si="3"/>
        <v>2.0889318714683736</v>
      </c>
      <c r="AA19" s="8">
        <f t="shared" si="3"/>
        <v>1.3280197150781921</v>
      </c>
      <c r="AB19" s="8">
        <f t="shared" si="3"/>
        <v>1.3280197150781927</v>
      </c>
      <c r="AO19" s="8"/>
      <c r="AP19" s="8"/>
      <c r="AQ19" s="8"/>
      <c r="AR19" s="8"/>
      <c r="AS19" s="8"/>
      <c r="AT19" s="8"/>
      <c r="AW19" s="8"/>
      <c r="AX19" s="8"/>
      <c r="AY19" s="8"/>
      <c r="AZ19" s="8"/>
      <c r="BA19" s="8"/>
      <c r="BB19" s="8"/>
    </row>
    <row r="20" spans="1:54" x14ac:dyDescent="0.2">
      <c r="A20" t="s">
        <v>385</v>
      </c>
      <c r="B20" t="s">
        <v>475</v>
      </c>
      <c r="C20">
        <v>3</v>
      </c>
      <c r="D20">
        <v>4</v>
      </c>
      <c r="E20">
        <v>156</v>
      </c>
      <c r="F20">
        <v>8</v>
      </c>
      <c r="G20">
        <v>6</v>
      </c>
      <c r="H20">
        <v>2</v>
      </c>
      <c r="I20">
        <v>179</v>
      </c>
      <c r="L20" t="s">
        <v>385</v>
      </c>
      <c r="M20" t="s">
        <v>475</v>
      </c>
      <c r="N20">
        <v>3</v>
      </c>
      <c r="O20">
        <v>4</v>
      </c>
      <c r="P20">
        <v>156</v>
      </c>
      <c r="Q20">
        <v>8</v>
      </c>
      <c r="R20">
        <v>6</v>
      </c>
      <c r="S20">
        <v>2</v>
      </c>
      <c r="T20">
        <v>179</v>
      </c>
      <c r="V20" t="s">
        <v>509</v>
      </c>
      <c r="AO20" s="8"/>
      <c r="AP20" s="8"/>
      <c r="AQ20" s="8"/>
      <c r="AR20" s="8"/>
      <c r="AS20" s="8"/>
      <c r="AT20" s="8"/>
      <c r="AW20" s="8"/>
      <c r="AX20" s="8"/>
      <c r="AY20" s="8"/>
      <c r="AZ20" s="8"/>
      <c r="BA20" s="8"/>
      <c r="BB20" s="8"/>
    </row>
    <row r="21" spans="1:54" x14ac:dyDescent="0.2">
      <c r="A21" t="s">
        <v>386</v>
      </c>
      <c r="B21" t="s">
        <v>475</v>
      </c>
      <c r="C21">
        <v>7</v>
      </c>
      <c r="D21">
        <v>3</v>
      </c>
      <c r="E21">
        <v>180</v>
      </c>
      <c r="F21">
        <v>7</v>
      </c>
      <c r="G21">
        <v>7</v>
      </c>
      <c r="H21">
        <v>1</v>
      </c>
      <c r="I21">
        <v>205</v>
      </c>
      <c r="L21" t="s">
        <v>386</v>
      </c>
      <c r="M21" t="s">
        <v>475</v>
      </c>
      <c r="N21">
        <v>7</v>
      </c>
      <c r="O21">
        <v>3</v>
      </c>
      <c r="P21">
        <v>180</v>
      </c>
      <c r="Q21">
        <v>7</v>
      </c>
      <c r="R21">
        <v>7</v>
      </c>
      <c r="S21">
        <v>1</v>
      </c>
      <c r="T21">
        <v>205</v>
      </c>
      <c r="AO21" t="s">
        <v>466</v>
      </c>
      <c r="AP21" t="s">
        <v>467</v>
      </c>
      <c r="AQ21" t="s">
        <v>468</v>
      </c>
      <c r="AR21" t="s">
        <v>469</v>
      </c>
      <c r="AS21" t="s">
        <v>470</v>
      </c>
      <c r="AT21" t="s">
        <v>471</v>
      </c>
      <c r="AW21" s="8"/>
      <c r="AX21" s="8"/>
      <c r="AY21" s="8"/>
      <c r="AZ21" s="8"/>
      <c r="BA21" s="8"/>
      <c r="BB21" s="8"/>
    </row>
    <row r="22" spans="1:54" x14ac:dyDescent="0.2">
      <c r="A22" t="s">
        <v>387</v>
      </c>
      <c r="B22" t="s">
        <v>475</v>
      </c>
      <c r="C22">
        <v>2</v>
      </c>
      <c r="D22">
        <v>6</v>
      </c>
      <c r="E22">
        <v>188</v>
      </c>
      <c r="F22">
        <v>7</v>
      </c>
      <c r="G22">
        <v>9</v>
      </c>
      <c r="H22">
        <v>5</v>
      </c>
      <c r="I22">
        <v>217</v>
      </c>
      <c r="L22" t="s">
        <v>387</v>
      </c>
      <c r="M22" t="s">
        <v>475</v>
      </c>
      <c r="N22">
        <v>2</v>
      </c>
      <c r="O22">
        <v>6</v>
      </c>
      <c r="P22">
        <v>188</v>
      </c>
      <c r="Q22">
        <v>7</v>
      </c>
      <c r="R22">
        <v>9</v>
      </c>
      <c r="S22">
        <v>5</v>
      </c>
      <c r="T22">
        <v>217</v>
      </c>
      <c r="AM22">
        <v>76</v>
      </c>
      <c r="AN22" t="s">
        <v>584</v>
      </c>
      <c r="AO22" s="8">
        <v>5.3552631578947372</v>
      </c>
      <c r="AP22" s="8">
        <v>5.0921052631578947</v>
      </c>
      <c r="AQ22" s="8">
        <v>175.82894736842104</v>
      </c>
      <c r="AR22" s="8">
        <v>6.4473684210526319</v>
      </c>
      <c r="AS22" s="8">
        <v>9.3289473684210531</v>
      </c>
      <c r="AT22" s="8">
        <v>5.6710526315789478</v>
      </c>
      <c r="AV22" t="s">
        <v>584</v>
      </c>
      <c r="AW22" s="8">
        <v>2.5123903484844656</v>
      </c>
      <c r="AX22" s="8">
        <v>3.0862172383202813</v>
      </c>
      <c r="AY22" s="8">
        <v>19.463735960597653</v>
      </c>
      <c r="AZ22" s="8">
        <v>2.6951548469657185</v>
      </c>
      <c r="BA22" s="8">
        <v>2.690170541779767</v>
      </c>
      <c r="BB22" s="8">
        <v>4.6025736507443655</v>
      </c>
    </row>
    <row r="23" spans="1:54" x14ac:dyDescent="0.2">
      <c r="A23" t="s">
        <v>388</v>
      </c>
      <c r="B23" t="s">
        <v>475</v>
      </c>
      <c r="C23">
        <v>4</v>
      </c>
      <c r="D23">
        <v>2</v>
      </c>
      <c r="E23">
        <v>189</v>
      </c>
      <c r="F23">
        <v>7</v>
      </c>
      <c r="G23">
        <v>9</v>
      </c>
      <c r="H23">
        <v>4</v>
      </c>
      <c r="I23">
        <v>215</v>
      </c>
      <c r="L23" t="s">
        <v>388</v>
      </c>
      <c r="M23" t="s">
        <v>475</v>
      </c>
      <c r="N23">
        <v>4</v>
      </c>
      <c r="O23">
        <v>2</v>
      </c>
      <c r="P23">
        <v>189</v>
      </c>
      <c r="Q23">
        <v>7</v>
      </c>
      <c r="R23">
        <v>9</v>
      </c>
      <c r="S23">
        <v>4</v>
      </c>
      <c r="T23">
        <v>215</v>
      </c>
      <c r="AM23">
        <v>108</v>
      </c>
      <c r="AN23" t="s">
        <v>515</v>
      </c>
      <c r="AO23" s="8">
        <v>6.1111111111111107</v>
      </c>
      <c r="AP23" s="8">
        <v>5.7777777777777777</v>
      </c>
      <c r="AQ23" s="8">
        <v>190.10185185185185</v>
      </c>
      <c r="AR23" s="8">
        <v>5.0555555555555554</v>
      </c>
      <c r="AS23" s="8">
        <v>9.8518518518518512</v>
      </c>
      <c r="AT23" s="8">
        <v>6.9814814814814818</v>
      </c>
      <c r="AV23" t="s">
        <v>515</v>
      </c>
      <c r="AW23" s="8">
        <v>2.0883895030647186</v>
      </c>
      <c r="AX23" s="8">
        <v>2.7423072805912541</v>
      </c>
      <c r="AY23" s="8">
        <v>17.631715166601484</v>
      </c>
      <c r="AZ23" s="8">
        <v>2.7912859506985264</v>
      </c>
      <c r="BA23" s="8">
        <v>3.5725192420554368</v>
      </c>
      <c r="BB23" s="8">
        <v>4.6843974098182359</v>
      </c>
    </row>
    <row r="24" spans="1:54" x14ac:dyDescent="0.2">
      <c r="A24" t="s">
        <v>389</v>
      </c>
      <c r="B24" t="s">
        <v>475</v>
      </c>
      <c r="C24">
        <v>7</v>
      </c>
      <c r="D24">
        <v>4</v>
      </c>
      <c r="E24">
        <v>196</v>
      </c>
      <c r="F24">
        <v>4</v>
      </c>
      <c r="G24">
        <v>7</v>
      </c>
      <c r="H24">
        <v>3</v>
      </c>
      <c r="I24">
        <v>221</v>
      </c>
      <c r="L24" t="s">
        <v>389</v>
      </c>
      <c r="M24" t="s">
        <v>475</v>
      </c>
      <c r="N24">
        <v>7</v>
      </c>
      <c r="O24">
        <v>4</v>
      </c>
      <c r="P24">
        <v>196</v>
      </c>
      <c r="Q24">
        <v>4</v>
      </c>
      <c r="R24">
        <v>7</v>
      </c>
      <c r="S24">
        <v>3</v>
      </c>
      <c r="T24">
        <v>221</v>
      </c>
      <c r="AM24">
        <v>184</v>
      </c>
      <c r="AN24" t="s">
        <v>521</v>
      </c>
      <c r="AO24" s="8">
        <v>5.7989130434782608</v>
      </c>
      <c r="AP24" s="8">
        <v>5.4945652173913047</v>
      </c>
      <c r="AQ24" s="8">
        <v>184.20652173913044</v>
      </c>
      <c r="AR24" s="8">
        <v>5.6304347826086953</v>
      </c>
      <c r="AS24" s="8">
        <v>9.6358695652173907</v>
      </c>
      <c r="AT24" s="8">
        <v>6.4402173913043477</v>
      </c>
      <c r="AV24" t="s">
        <v>521</v>
      </c>
      <c r="AW24" s="8">
        <v>2.297016100308146</v>
      </c>
      <c r="AX24" s="8">
        <v>2.900908624583419</v>
      </c>
      <c r="AY24" s="8">
        <v>19.664418530472787</v>
      </c>
      <c r="AZ24" s="8">
        <v>2.829266993851836</v>
      </c>
      <c r="BA24" s="8">
        <v>3.2396141415564417</v>
      </c>
      <c r="BB24" s="8">
        <v>4.6830367006215123</v>
      </c>
    </row>
    <row r="25" spans="1:54" x14ac:dyDescent="0.2">
      <c r="A25" t="s">
        <v>390</v>
      </c>
      <c r="B25" t="s">
        <v>475</v>
      </c>
      <c r="C25">
        <v>4</v>
      </c>
      <c r="D25">
        <v>3</v>
      </c>
      <c r="E25">
        <v>188</v>
      </c>
      <c r="F25">
        <v>7</v>
      </c>
      <c r="G25">
        <v>10</v>
      </c>
      <c r="H25">
        <v>4</v>
      </c>
      <c r="I25">
        <v>216</v>
      </c>
      <c r="L25" t="s">
        <v>390</v>
      </c>
      <c r="M25" t="s">
        <v>475</v>
      </c>
      <c r="N25">
        <v>4</v>
      </c>
      <c r="O25">
        <v>3</v>
      </c>
      <c r="P25">
        <v>188</v>
      </c>
      <c r="Q25">
        <v>7</v>
      </c>
      <c r="R25">
        <v>10</v>
      </c>
      <c r="S25">
        <v>4</v>
      </c>
      <c r="T25">
        <v>216</v>
      </c>
    </row>
    <row r="26" spans="1:54" x14ac:dyDescent="0.2">
      <c r="A26" t="s">
        <v>391</v>
      </c>
      <c r="B26" t="s">
        <v>475</v>
      </c>
      <c r="C26">
        <v>6</v>
      </c>
      <c r="D26">
        <v>2</v>
      </c>
      <c r="E26">
        <v>194</v>
      </c>
      <c r="F26">
        <v>10</v>
      </c>
      <c r="G26">
        <v>7</v>
      </c>
      <c r="H26">
        <v>2</v>
      </c>
      <c r="I26">
        <v>221</v>
      </c>
      <c r="L26" t="s">
        <v>391</v>
      </c>
      <c r="M26" t="s">
        <v>475</v>
      </c>
      <c r="N26">
        <v>6</v>
      </c>
      <c r="O26">
        <v>2</v>
      </c>
      <c r="P26">
        <v>194</v>
      </c>
      <c r="Q26">
        <v>10</v>
      </c>
      <c r="R26">
        <v>7</v>
      </c>
      <c r="S26">
        <v>2</v>
      </c>
      <c r="T26">
        <v>221</v>
      </c>
    </row>
    <row r="27" spans="1:54" x14ac:dyDescent="0.2">
      <c r="A27" t="s">
        <v>392</v>
      </c>
      <c r="B27" t="s">
        <v>475</v>
      </c>
      <c r="C27">
        <v>5</v>
      </c>
      <c r="D27">
        <v>5</v>
      </c>
      <c r="E27">
        <v>176</v>
      </c>
      <c r="F27">
        <v>5</v>
      </c>
      <c r="G27">
        <v>9</v>
      </c>
      <c r="H27">
        <v>2</v>
      </c>
      <c r="I27">
        <v>202</v>
      </c>
      <c r="L27" t="s">
        <v>392</v>
      </c>
      <c r="M27" t="s">
        <v>475</v>
      </c>
      <c r="N27">
        <v>5</v>
      </c>
      <c r="O27">
        <v>5</v>
      </c>
      <c r="P27">
        <v>176</v>
      </c>
      <c r="Q27">
        <v>5</v>
      </c>
      <c r="R27">
        <v>9</v>
      </c>
      <c r="S27">
        <v>2</v>
      </c>
      <c r="T27">
        <v>202</v>
      </c>
    </row>
    <row r="29" spans="1:54" x14ac:dyDescent="0.2">
      <c r="C29" s="26"/>
      <c r="D29" s="26"/>
      <c r="E29" s="26"/>
      <c r="F29" s="26"/>
      <c r="G29" s="26"/>
      <c r="H29" s="26"/>
      <c r="N29" s="26"/>
      <c r="O29" s="26"/>
      <c r="P29" s="26"/>
      <c r="Q29" s="26"/>
      <c r="R29" s="26"/>
      <c r="S29" s="26"/>
    </row>
    <row r="30" spans="1:54" x14ac:dyDescent="0.2">
      <c r="A30" t="s">
        <v>393</v>
      </c>
      <c r="B30" t="s">
        <v>476</v>
      </c>
      <c r="C30">
        <v>6</v>
      </c>
      <c r="D30">
        <v>1</v>
      </c>
      <c r="E30">
        <v>194</v>
      </c>
      <c r="F30">
        <v>6</v>
      </c>
      <c r="G30">
        <v>8</v>
      </c>
      <c r="H30">
        <v>4</v>
      </c>
      <c r="I30">
        <v>219</v>
      </c>
      <c r="L30" t="s">
        <v>393</v>
      </c>
      <c r="M30" t="s">
        <v>476</v>
      </c>
      <c r="N30">
        <v>6</v>
      </c>
      <c r="O30">
        <v>1</v>
      </c>
      <c r="P30">
        <v>194</v>
      </c>
      <c r="Q30">
        <v>6</v>
      </c>
      <c r="R30">
        <v>8</v>
      </c>
      <c r="S30">
        <v>4</v>
      </c>
      <c r="T30">
        <v>219</v>
      </c>
      <c r="V30" t="s">
        <v>491</v>
      </c>
    </row>
    <row r="31" spans="1:54" x14ac:dyDescent="0.2">
      <c r="A31" t="s">
        <v>394</v>
      </c>
      <c r="B31" t="s">
        <v>476</v>
      </c>
      <c r="C31">
        <v>8</v>
      </c>
      <c r="D31">
        <v>9</v>
      </c>
      <c r="E31">
        <v>166</v>
      </c>
      <c r="F31">
        <v>4</v>
      </c>
      <c r="G31">
        <v>11</v>
      </c>
      <c r="H31">
        <v>10</v>
      </c>
      <c r="I31">
        <v>208</v>
      </c>
      <c r="L31" t="s">
        <v>394</v>
      </c>
      <c r="M31" t="s">
        <v>476</v>
      </c>
      <c r="N31">
        <v>8</v>
      </c>
      <c r="O31">
        <v>9</v>
      </c>
      <c r="P31">
        <v>166</v>
      </c>
      <c r="Q31">
        <v>4</v>
      </c>
      <c r="R31">
        <v>11</v>
      </c>
      <c r="S31">
        <v>10</v>
      </c>
      <c r="T31">
        <v>208</v>
      </c>
      <c r="V31" t="s">
        <v>487</v>
      </c>
      <c r="W31" s="8">
        <f>AVERAGE(N30:N41)</f>
        <v>4.833333333333333</v>
      </c>
      <c r="X31" s="8">
        <f t="shared" ref="X31:AB31" si="4">AVERAGE(O30:O41)</f>
        <v>4.166666666666667</v>
      </c>
      <c r="Y31" s="8">
        <f t="shared" si="4"/>
        <v>167.25</v>
      </c>
      <c r="Z31" s="8">
        <f t="shared" si="4"/>
        <v>6</v>
      </c>
      <c r="AA31" s="8">
        <f t="shared" si="4"/>
        <v>9.5</v>
      </c>
      <c r="AB31" s="8">
        <f t="shared" si="4"/>
        <v>6.25</v>
      </c>
    </row>
    <row r="32" spans="1:54" x14ac:dyDescent="0.2">
      <c r="A32" t="s">
        <v>395</v>
      </c>
      <c r="B32" t="s">
        <v>476</v>
      </c>
      <c r="C32">
        <v>3</v>
      </c>
      <c r="D32">
        <v>3</v>
      </c>
      <c r="E32">
        <v>196</v>
      </c>
      <c r="F32">
        <v>6</v>
      </c>
      <c r="G32">
        <v>9</v>
      </c>
      <c r="H32">
        <v>2</v>
      </c>
      <c r="I32">
        <v>219</v>
      </c>
      <c r="L32" t="s">
        <v>395</v>
      </c>
      <c r="M32" t="s">
        <v>476</v>
      </c>
      <c r="N32">
        <v>3</v>
      </c>
      <c r="O32">
        <v>3</v>
      </c>
      <c r="P32">
        <v>196</v>
      </c>
      <c r="Q32">
        <v>6</v>
      </c>
      <c r="R32">
        <v>9</v>
      </c>
      <c r="S32">
        <v>2</v>
      </c>
      <c r="T32">
        <v>219</v>
      </c>
      <c r="V32" t="s">
        <v>488</v>
      </c>
      <c r="W32" s="8">
        <f>STDEV(N30:N41)</f>
        <v>1.7494587907710379</v>
      </c>
      <c r="X32" s="8">
        <f t="shared" ref="X32:AB32" si="5">STDEV(O30:O41)</f>
        <v>2.2896340848319499</v>
      </c>
      <c r="Y32" s="8">
        <f t="shared" si="5"/>
        <v>23.061676198639791</v>
      </c>
      <c r="Z32" s="8">
        <f t="shared" si="5"/>
        <v>1.9069251784911847</v>
      </c>
      <c r="AA32" s="8">
        <f t="shared" si="5"/>
        <v>2.0670576365276494</v>
      </c>
      <c r="AB32" s="8">
        <f t="shared" si="5"/>
        <v>3.2508740083524952</v>
      </c>
    </row>
    <row r="33" spans="1:28" x14ac:dyDescent="0.2">
      <c r="A33" t="s">
        <v>396</v>
      </c>
      <c r="B33" t="s">
        <v>476</v>
      </c>
      <c r="C33">
        <v>6</v>
      </c>
      <c r="D33">
        <v>3</v>
      </c>
      <c r="E33">
        <v>126</v>
      </c>
      <c r="F33">
        <v>6</v>
      </c>
      <c r="G33">
        <v>13</v>
      </c>
      <c r="H33">
        <v>12</v>
      </c>
      <c r="I33">
        <v>166</v>
      </c>
      <c r="L33" t="s">
        <v>396</v>
      </c>
      <c r="M33" t="s">
        <v>476</v>
      </c>
      <c r="N33">
        <v>6</v>
      </c>
      <c r="O33">
        <v>3</v>
      </c>
      <c r="P33">
        <v>126</v>
      </c>
      <c r="Q33">
        <v>6</v>
      </c>
      <c r="R33">
        <v>13</v>
      </c>
      <c r="S33">
        <v>12</v>
      </c>
      <c r="T33">
        <v>166</v>
      </c>
      <c r="V33" t="s">
        <v>510</v>
      </c>
    </row>
    <row r="34" spans="1:28" x14ac:dyDescent="0.2">
      <c r="A34" t="s">
        <v>397</v>
      </c>
      <c r="B34" t="s">
        <v>476</v>
      </c>
      <c r="C34">
        <v>5</v>
      </c>
      <c r="D34">
        <v>6</v>
      </c>
      <c r="E34">
        <v>178</v>
      </c>
      <c r="F34">
        <v>9</v>
      </c>
      <c r="G34">
        <v>8</v>
      </c>
      <c r="H34">
        <v>4</v>
      </c>
      <c r="I34">
        <v>210</v>
      </c>
      <c r="L34" t="s">
        <v>397</v>
      </c>
      <c r="M34" t="s">
        <v>476</v>
      </c>
      <c r="N34">
        <v>5</v>
      </c>
      <c r="O34">
        <v>6</v>
      </c>
      <c r="P34">
        <v>178</v>
      </c>
      <c r="Q34">
        <v>9</v>
      </c>
      <c r="R34">
        <v>8</v>
      </c>
      <c r="S34">
        <v>4</v>
      </c>
      <c r="T34">
        <v>210</v>
      </c>
    </row>
    <row r="35" spans="1:28" x14ac:dyDescent="0.2">
      <c r="A35" t="s">
        <v>398</v>
      </c>
      <c r="B35" t="s">
        <v>476</v>
      </c>
      <c r="C35">
        <v>6</v>
      </c>
      <c r="D35">
        <v>4</v>
      </c>
      <c r="E35">
        <v>141</v>
      </c>
      <c r="F35">
        <v>5</v>
      </c>
      <c r="G35">
        <v>10</v>
      </c>
      <c r="H35">
        <v>10</v>
      </c>
      <c r="I35">
        <v>176</v>
      </c>
      <c r="L35" t="s">
        <v>398</v>
      </c>
      <c r="M35" t="s">
        <v>476</v>
      </c>
      <c r="N35">
        <v>6</v>
      </c>
      <c r="O35">
        <v>4</v>
      </c>
      <c r="P35">
        <v>141</v>
      </c>
      <c r="Q35">
        <v>5</v>
      </c>
      <c r="R35">
        <v>10</v>
      </c>
      <c r="S35">
        <v>10</v>
      </c>
      <c r="T35">
        <v>176</v>
      </c>
    </row>
    <row r="36" spans="1:28" x14ac:dyDescent="0.2">
      <c r="A36" t="s">
        <v>399</v>
      </c>
      <c r="B36" t="s">
        <v>476</v>
      </c>
      <c r="C36">
        <v>3</v>
      </c>
      <c r="D36">
        <v>7</v>
      </c>
      <c r="E36">
        <v>161</v>
      </c>
      <c r="F36">
        <v>5</v>
      </c>
      <c r="G36">
        <v>7</v>
      </c>
      <c r="H36">
        <v>6</v>
      </c>
      <c r="I36">
        <v>189</v>
      </c>
      <c r="L36" t="s">
        <v>399</v>
      </c>
      <c r="M36" t="s">
        <v>476</v>
      </c>
      <c r="N36">
        <v>3</v>
      </c>
      <c r="O36">
        <v>7</v>
      </c>
      <c r="P36">
        <v>161</v>
      </c>
      <c r="Q36">
        <v>5</v>
      </c>
      <c r="R36">
        <v>7</v>
      </c>
      <c r="S36">
        <v>6</v>
      </c>
      <c r="T36">
        <v>189</v>
      </c>
    </row>
    <row r="37" spans="1:28" x14ac:dyDescent="0.2">
      <c r="A37" t="s">
        <v>400</v>
      </c>
      <c r="B37" t="s">
        <v>476</v>
      </c>
      <c r="C37">
        <v>7</v>
      </c>
      <c r="D37">
        <v>4</v>
      </c>
      <c r="E37">
        <v>156</v>
      </c>
      <c r="F37">
        <v>8</v>
      </c>
      <c r="G37">
        <v>7</v>
      </c>
      <c r="H37">
        <v>8</v>
      </c>
      <c r="I37">
        <v>190</v>
      </c>
      <c r="L37" t="s">
        <v>400</v>
      </c>
      <c r="M37" t="s">
        <v>476</v>
      </c>
      <c r="N37">
        <v>7</v>
      </c>
      <c r="O37">
        <v>4</v>
      </c>
      <c r="P37">
        <v>156</v>
      </c>
      <c r="Q37">
        <v>8</v>
      </c>
      <c r="R37">
        <v>7</v>
      </c>
      <c r="S37">
        <v>8</v>
      </c>
      <c r="T37">
        <v>190</v>
      </c>
    </row>
    <row r="38" spans="1:28" x14ac:dyDescent="0.2">
      <c r="A38" t="s">
        <v>401</v>
      </c>
      <c r="B38" t="s">
        <v>476</v>
      </c>
      <c r="C38">
        <v>3</v>
      </c>
      <c r="D38">
        <v>4</v>
      </c>
      <c r="E38">
        <v>186</v>
      </c>
      <c r="F38">
        <v>6</v>
      </c>
      <c r="G38">
        <v>10</v>
      </c>
      <c r="H38">
        <v>2</v>
      </c>
      <c r="I38">
        <v>211</v>
      </c>
      <c r="L38" t="s">
        <v>401</v>
      </c>
      <c r="M38" t="s">
        <v>476</v>
      </c>
      <c r="N38">
        <v>3</v>
      </c>
      <c r="O38">
        <v>4</v>
      </c>
      <c r="P38">
        <v>186</v>
      </c>
      <c r="Q38">
        <v>6</v>
      </c>
      <c r="R38">
        <v>10</v>
      </c>
      <c r="S38">
        <v>2</v>
      </c>
      <c r="T38">
        <v>211</v>
      </c>
    </row>
    <row r="39" spans="1:28" x14ac:dyDescent="0.2">
      <c r="A39" t="s">
        <v>402</v>
      </c>
      <c r="B39" t="s">
        <v>476</v>
      </c>
      <c r="C39">
        <v>4</v>
      </c>
      <c r="D39">
        <v>2</v>
      </c>
      <c r="E39">
        <v>177</v>
      </c>
      <c r="F39">
        <v>2</v>
      </c>
      <c r="G39">
        <v>8</v>
      </c>
      <c r="H39">
        <v>4</v>
      </c>
      <c r="I39">
        <v>197</v>
      </c>
      <c r="L39" t="s">
        <v>402</v>
      </c>
      <c r="M39" t="s">
        <v>476</v>
      </c>
      <c r="N39">
        <v>4</v>
      </c>
      <c r="O39">
        <v>2</v>
      </c>
      <c r="P39">
        <v>177</v>
      </c>
      <c r="Q39">
        <v>2</v>
      </c>
      <c r="R39">
        <v>8</v>
      </c>
      <c r="S39">
        <v>4</v>
      </c>
      <c r="T39">
        <v>197</v>
      </c>
    </row>
    <row r="40" spans="1:28" x14ac:dyDescent="0.2">
      <c r="A40" t="s">
        <v>403</v>
      </c>
      <c r="B40" t="s">
        <v>476</v>
      </c>
      <c r="C40">
        <v>3</v>
      </c>
      <c r="D40">
        <v>2</v>
      </c>
      <c r="E40">
        <v>187</v>
      </c>
      <c r="F40">
        <v>7</v>
      </c>
      <c r="G40">
        <v>10</v>
      </c>
      <c r="H40">
        <v>6</v>
      </c>
      <c r="I40">
        <v>215</v>
      </c>
      <c r="L40" t="s">
        <v>403</v>
      </c>
      <c r="M40" t="s">
        <v>476</v>
      </c>
      <c r="N40">
        <v>3</v>
      </c>
      <c r="O40">
        <v>2</v>
      </c>
      <c r="P40">
        <v>187</v>
      </c>
      <c r="Q40">
        <v>7</v>
      </c>
      <c r="R40">
        <v>10</v>
      </c>
      <c r="S40">
        <v>6</v>
      </c>
      <c r="T40">
        <v>215</v>
      </c>
    </row>
    <row r="41" spans="1:28" x14ac:dyDescent="0.2">
      <c r="A41" t="s">
        <v>404</v>
      </c>
      <c r="B41" t="s">
        <v>476</v>
      </c>
      <c r="C41">
        <v>4</v>
      </c>
      <c r="D41">
        <v>5</v>
      </c>
      <c r="E41">
        <v>139</v>
      </c>
      <c r="F41">
        <v>8</v>
      </c>
      <c r="G41">
        <v>13</v>
      </c>
      <c r="H41">
        <v>7</v>
      </c>
      <c r="I41">
        <v>176</v>
      </c>
      <c r="L41" t="s">
        <v>404</v>
      </c>
      <c r="M41" t="s">
        <v>476</v>
      </c>
      <c r="N41">
        <v>4</v>
      </c>
      <c r="O41">
        <v>5</v>
      </c>
      <c r="P41">
        <v>139</v>
      </c>
      <c r="Q41">
        <v>8</v>
      </c>
      <c r="R41">
        <v>13</v>
      </c>
      <c r="S41">
        <v>7</v>
      </c>
      <c r="T41">
        <v>176</v>
      </c>
    </row>
    <row r="43" spans="1:28" x14ac:dyDescent="0.2">
      <c r="C43" s="26"/>
      <c r="D43" s="26"/>
      <c r="E43" s="26"/>
      <c r="F43" s="26"/>
      <c r="G43" s="26"/>
      <c r="H43" s="26"/>
      <c r="N43" s="26"/>
      <c r="O43" s="26"/>
      <c r="P43" s="26"/>
      <c r="Q43" s="26"/>
      <c r="R43" s="26"/>
      <c r="S43" s="26"/>
    </row>
    <row r="44" spans="1:28" x14ac:dyDescent="0.2">
      <c r="A44" t="s">
        <v>405</v>
      </c>
      <c r="B44" t="s">
        <v>477</v>
      </c>
      <c r="C44">
        <v>10</v>
      </c>
      <c r="D44">
        <v>6</v>
      </c>
      <c r="E44">
        <v>167</v>
      </c>
      <c r="F44">
        <v>7</v>
      </c>
      <c r="G44">
        <v>10</v>
      </c>
      <c r="H44">
        <v>10</v>
      </c>
      <c r="I44">
        <v>210</v>
      </c>
      <c r="L44" t="s">
        <v>405</v>
      </c>
      <c r="M44" t="s">
        <v>477</v>
      </c>
      <c r="N44">
        <v>10</v>
      </c>
      <c r="O44">
        <v>6</v>
      </c>
      <c r="P44">
        <v>167</v>
      </c>
      <c r="Q44">
        <v>7</v>
      </c>
      <c r="R44">
        <v>10</v>
      </c>
      <c r="S44">
        <v>10</v>
      </c>
      <c r="T44">
        <v>210</v>
      </c>
    </row>
    <row r="45" spans="1:28" x14ac:dyDescent="0.2">
      <c r="A45" t="s">
        <v>406</v>
      </c>
      <c r="B45" t="s">
        <v>477</v>
      </c>
      <c r="C45">
        <v>3</v>
      </c>
      <c r="D45">
        <v>6</v>
      </c>
      <c r="E45">
        <v>183</v>
      </c>
      <c r="F45">
        <v>7</v>
      </c>
      <c r="G45">
        <v>7</v>
      </c>
      <c r="H45">
        <v>15</v>
      </c>
      <c r="I45">
        <v>221</v>
      </c>
      <c r="L45" t="s">
        <v>406</v>
      </c>
      <c r="M45" t="s">
        <v>477</v>
      </c>
      <c r="N45">
        <v>3</v>
      </c>
      <c r="O45">
        <v>6</v>
      </c>
      <c r="P45">
        <v>183</v>
      </c>
      <c r="Q45">
        <v>7</v>
      </c>
      <c r="R45">
        <v>7</v>
      </c>
      <c r="S45">
        <v>15</v>
      </c>
      <c r="T45">
        <v>221</v>
      </c>
      <c r="V45" t="s">
        <v>492</v>
      </c>
    </row>
    <row r="46" spans="1:28" x14ac:dyDescent="0.2">
      <c r="A46" t="s">
        <v>407</v>
      </c>
      <c r="B46" t="s">
        <v>477</v>
      </c>
      <c r="C46">
        <v>6</v>
      </c>
      <c r="D46">
        <v>4</v>
      </c>
      <c r="E46">
        <v>188</v>
      </c>
      <c r="F46">
        <v>5</v>
      </c>
      <c r="G46">
        <v>11</v>
      </c>
      <c r="H46">
        <v>8</v>
      </c>
      <c r="I46">
        <v>222</v>
      </c>
      <c r="L46" t="s">
        <v>407</v>
      </c>
      <c r="M46" t="s">
        <v>477</v>
      </c>
      <c r="N46">
        <v>6</v>
      </c>
      <c r="O46">
        <v>4</v>
      </c>
      <c r="P46">
        <v>188</v>
      </c>
      <c r="Q46">
        <v>5</v>
      </c>
      <c r="R46">
        <v>11</v>
      </c>
      <c r="S46">
        <v>8</v>
      </c>
      <c r="T46">
        <v>222</v>
      </c>
      <c r="V46" t="s">
        <v>487</v>
      </c>
      <c r="W46" s="8">
        <f>AVERAGE(N44:N53)</f>
        <v>5.0999999999999996</v>
      </c>
      <c r="X46" s="8">
        <f t="shared" ref="X46:AB46" si="6">AVERAGE(O44:O53)</f>
        <v>4.9000000000000004</v>
      </c>
      <c r="Y46" s="8">
        <f t="shared" si="6"/>
        <v>171.4</v>
      </c>
      <c r="Z46" s="8">
        <f t="shared" si="6"/>
        <v>7</v>
      </c>
      <c r="AA46" s="8">
        <f t="shared" si="6"/>
        <v>8.8000000000000007</v>
      </c>
      <c r="AB46" s="8">
        <f t="shared" si="6"/>
        <v>6.4</v>
      </c>
    </row>
    <row r="47" spans="1:28" x14ac:dyDescent="0.2">
      <c r="A47" t="s">
        <v>408</v>
      </c>
      <c r="B47" t="s">
        <v>477</v>
      </c>
      <c r="C47">
        <v>3</v>
      </c>
      <c r="D47">
        <v>6</v>
      </c>
      <c r="E47">
        <v>171</v>
      </c>
      <c r="F47">
        <v>6</v>
      </c>
      <c r="G47">
        <v>7</v>
      </c>
      <c r="H47">
        <v>4</v>
      </c>
      <c r="I47">
        <v>197</v>
      </c>
      <c r="L47" t="s">
        <v>408</v>
      </c>
      <c r="M47" t="s">
        <v>477</v>
      </c>
      <c r="N47">
        <v>3</v>
      </c>
      <c r="O47">
        <v>6</v>
      </c>
      <c r="P47">
        <v>171</v>
      </c>
      <c r="Q47">
        <v>6</v>
      </c>
      <c r="R47">
        <v>7</v>
      </c>
      <c r="S47">
        <v>4</v>
      </c>
      <c r="T47">
        <v>197</v>
      </c>
      <c r="V47" t="s">
        <v>488</v>
      </c>
      <c r="W47" s="8">
        <f>STDEV(N44:N53)</f>
        <v>3.4785054261852171</v>
      </c>
      <c r="X47" s="8">
        <f t="shared" ref="X47:AB47" si="7">STDEV(O44:O53)</f>
        <v>1.5951314818673867</v>
      </c>
      <c r="Y47" s="8">
        <f t="shared" si="7"/>
        <v>12.562731479348837</v>
      </c>
      <c r="Z47" s="8">
        <f t="shared" si="7"/>
        <v>2.9059326290271157</v>
      </c>
      <c r="AA47" s="8">
        <f t="shared" si="7"/>
        <v>1.7511900715418269</v>
      </c>
      <c r="AB47" s="8">
        <f t="shared" si="7"/>
        <v>4.7656176001764043</v>
      </c>
    </row>
    <row r="48" spans="1:28" x14ac:dyDescent="0.2">
      <c r="A48" t="s">
        <v>409</v>
      </c>
      <c r="B48" t="s">
        <v>477</v>
      </c>
      <c r="C48">
        <v>5</v>
      </c>
      <c r="D48">
        <v>5</v>
      </c>
      <c r="E48">
        <v>167</v>
      </c>
      <c r="F48">
        <v>6</v>
      </c>
      <c r="G48">
        <v>8</v>
      </c>
      <c r="H48">
        <v>2</v>
      </c>
      <c r="I48">
        <v>193</v>
      </c>
      <c r="L48" t="s">
        <v>409</v>
      </c>
      <c r="M48" t="s">
        <v>477</v>
      </c>
      <c r="N48">
        <v>5</v>
      </c>
      <c r="O48">
        <v>5</v>
      </c>
      <c r="P48">
        <v>167</v>
      </c>
      <c r="Q48">
        <v>6</v>
      </c>
      <c r="R48">
        <v>8</v>
      </c>
      <c r="S48">
        <v>2</v>
      </c>
      <c r="T48">
        <v>193</v>
      </c>
      <c r="V48" t="s">
        <v>579</v>
      </c>
    </row>
    <row r="49" spans="1:28" x14ac:dyDescent="0.2">
      <c r="A49" t="s">
        <v>410</v>
      </c>
      <c r="B49" t="s">
        <v>477</v>
      </c>
      <c r="C49">
        <v>1</v>
      </c>
      <c r="D49">
        <v>6</v>
      </c>
      <c r="E49">
        <v>148</v>
      </c>
      <c r="F49">
        <v>5</v>
      </c>
      <c r="G49">
        <v>6</v>
      </c>
      <c r="H49">
        <v>3</v>
      </c>
      <c r="I49">
        <v>169</v>
      </c>
      <c r="L49" t="s">
        <v>410</v>
      </c>
      <c r="M49" t="s">
        <v>477</v>
      </c>
      <c r="N49">
        <v>1</v>
      </c>
      <c r="O49">
        <v>6</v>
      </c>
      <c r="P49">
        <v>148</v>
      </c>
      <c r="Q49">
        <v>5</v>
      </c>
      <c r="R49">
        <v>6</v>
      </c>
      <c r="S49">
        <v>3</v>
      </c>
      <c r="T49">
        <v>169</v>
      </c>
    </row>
    <row r="50" spans="1:28" x14ac:dyDescent="0.2">
      <c r="A50" t="s">
        <v>411</v>
      </c>
      <c r="B50" t="s">
        <v>477</v>
      </c>
      <c r="C50">
        <v>4</v>
      </c>
      <c r="D50">
        <v>4</v>
      </c>
      <c r="E50">
        <v>171</v>
      </c>
      <c r="F50">
        <v>6</v>
      </c>
      <c r="G50">
        <v>10</v>
      </c>
      <c r="H50">
        <v>4</v>
      </c>
      <c r="I50">
        <v>199</v>
      </c>
      <c r="L50" t="s">
        <v>411</v>
      </c>
      <c r="M50" t="s">
        <v>477</v>
      </c>
      <c r="N50">
        <v>4</v>
      </c>
      <c r="O50">
        <v>4</v>
      </c>
      <c r="P50">
        <v>171</v>
      </c>
      <c r="Q50">
        <v>6</v>
      </c>
      <c r="R50">
        <v>10</v>
      </c>
      <c r="S50">
        <v>4</v>
      </c>
      <c r="T50">
        <v>199</v>
      </c>
    </row>
    <row r="51" spans="1:28" x14ac:dyDescent="0.2">
      <c r="A51" t="s">
        <v>412</v>
      </c>
      <c r="B51" t="s">
        <v>477</v>
      </c>
      <c r="C51">
        <v>2</v>
      </c>
      <c r="D51">
        <v>2</v>
      </c>
      <c r="E51">
        <v>161</v>
      </c>
      <c r="F51">
        <v>15</v>
      </c>
      <c r="G51">
        <v>9</v>
      </c>
      <c r="H51">
        <v>0</v>
      </c>
      <c r="I51">
        <v>189</v>
      </c>
      <c r="L51" t="s">
        <v>412</v>
      </c>
      <c r="M51" t="s">
        <v>477</v>
      </c>
      <c r="N51">
        <v>2</v>
      </c>
      <c r="O51">
        <v>2</v>
      </c>
      <c r="P51">
        <v>161</v>
      </c>
      <c r="Q51">
        <v>15</v>
      </c>
      <c r="R51">
        <v>9</v>
      </c>
      <c r="S51">
        <v>0</v>
      </c>
      <c r="T51">
        <v>189</v>
      </c>
    </row>
    <row r="52" spans="1:28" x14ac:dyDescent="0.2">
      <c r="A52" t="s">
        <v>413</v>
      </c>
      <c r="B52" t="s">
        <v>477</v>
      </c>
      <c r="C52">
        <v>5</v>
      </c>
      <c r="D52">
        <v>3</v>
      </c>
      <c r="E52">
        <v>189</v>
      </c>
      <c r="F52">
        <v>6</v>
      </c>
      <c r="G52">
        <v>9</v>
      </c>
      <c r="H52">
        <v>6</v>
      </c>
      <c r="I52">
        <v>218</v>
      </c>
      <c r="L52" t="s">
        <v>413</v>
      </c>
      <c r="M52" t="s">
        <v>477</v>
      </c>
      <c r="N52">
        <v>5</v>
      </c>
      <c r="O52">
        <v>3</v>
      </c>
      <c r="P52">
        <v>189</v>
      </c>
      <c r="Q52">
        <v>6</v>
      </c>
      <c r="R52">
        <v>9</v>
      </c>
      <c r="S52">
        <v>6</v>
      </c>
      <c r="T52">
        <v>218</v>
      </c>
    </row>
    <row r="53" spans="1:28" x14ac:dyDescent="0.2">
      <c r="A53" t="s">
        <v>414</v>
      </c>
      <c r="B53" t="s">
        <v>477</v>
      </c>
      <c r="C53">
        <v>12</v>
      </c>
      <c r="D53">
        <v>7</v>
      </c>
      <c r="E53">
        <v>169</v>
      </c>
      <c r="F53">
        <v>7</v>
      </c>
      <c r="G53">
        <v>11</v>
      </c>
      <c r="H53">
        <v>12</v>
      </c>
      <c r="I53">
        <v>218</v>
      </c>
      <c r="L53" t="s">
        <v>414</v>
      </c>
      <c r="M53" t="s">
        <v>477</v>
      </c>
      <c r="N53">
        <v>12</v>
      </c>
      <c r="O53">
        <v>7</v>
      </c>
      <c r="P53">
        <v>169</v>
      </c>
      <c r="Q53">
        <v>7</v>
      </c>
      <c r="R53">
        <v>11</v>
      </c>
      <c r="S53">
        <v>12</v>
      </c>
      <c r="T53">
        <v>218</v>
      </c>
    </row>
    <row r="55" spans="1:28" x14ac:dyDescent="0.2">
      <c r="C55" s="26"/>
      <c r="D55" s="26"/>
      <c r="E55" s="26"/>
      <c r="F55" s="26"/>
      <c r="G55" s="26"/>
      <c r="H55" s="26"/>
      <c r="N55" s="26"/>
      <c r="O55" s="26"/>
      <c r="P55" s="26"/>
      <c r="Q55" s="26"/>
      <c r="R55" s="26"/>
      <c r="S55" s="26"/>
    </row>
    <row r="56" spans="1:28" x14ac:dyDescent="0.2">
      <c r="A56" t="s">
        <v>415</v>
      </c>
      <c r="B56" t="s">
        <v>478</v>
      </c>
      <c r="C56">
        <v>6</v>
      </c>
      <c r="D56">
        <v>3</v>
      </c>
      <c r="E56">
        <v>198</v>
      </c>
      <c r="F56">
        <v>6</v>
      </c>
      <c r="G56">
        <v>9</v>
      </c>
      <c r="H56">
        <v>2</v>
      </c>
      <c r="I56">
        <v>224</v>
      </c>
      <c r="L56" t="s">
        <v>415</v>
      </c>
      <c r="M56" t="s">
        <v>478</v>
      </c>
      <c r="N56">
        <v>6</v>
      </c>
      <c r="O56">
        <v>3</v>
      </c>
      <c r="P56">
        <v>198</v>
      </c>
      <c r="Q56">
        <v>6</v>
      </c>
      <c r="R56">
        <v>9</v>
      </c>
      <c r="S56">
        <v>2</v>
      </c>
      <c r="T56">
        <v>224</v>
      </c>
    </row>
    <row r="57" spans="1:28" x14ac:dyDescent="0.2">
      <c r="A57" t="s">
        <v>416</v>
      </c>
      <c r="B57" t="s">
        <v>478</v>
      </c>
      <c r="C57">
        <v>10</v>
      </c>
      <c r="D57">
        <v>12</v>
      </c>
      <c r="E57">
        <v>172</v>
      </c>
      <c r="F57">
        <v>6</v>
      </c>
      <c r="G57">
        <v>10</v>
      </c>
      <c r="H57">
        <v>16</v>
      </c>
      <c r="I57">
        <v>226</v>
      </c>
      <c r="L57" t="s">
        <v>416</v>
      </c>
      <c r="M57" t="s">
        <v>478</v>
      </c>
      <c r="N57">
        <v>10</v>
      </c>
      <c r="O57">
        <v>12</v>
      </c>
      <c r="P57">
        <v>172</v>
      </c>
      <c r="Q57">
        <v>6</v>
      </c>
      <c r="R57">
        <v>10</v>
      </c>
      <c r="S57">
        <v>16</v>
      </c>
      <c r="T57">
        <v>226</v>
      </c>
    </row>
    <row r="58" spans="1:28" x14ac:dyDescent="0.2">
      <c r="A58" t="s">
        <v>417</v>
      </c>
      <c r="B58" t="s">
        <v>478</v>
      </c>
      <c r="C58">
        <v>6</v>
      </c>
      <c r="D58">
        <v>3</v>
      </c>
      <c r="E58">
        <v>175</v>
      </c>
      <c r="F58">
        <v>5</v>
      </c>
      <c r="G58">
        <v>11</v>
      </c>
      <c r="H58">
        <v>1</v>
      </c>
      <c r="I58">
        <v>201</v>
      </c>
      <c r="L58" t="s">
        <v>417</v>
      </c>
      <c r="M58" t="s">
        <v>478</v>
      </c>
      <c r="N58">
        <v>6</v>
      </c>
      <c r="O58">
        <v>3</v>
      </c>
      <c r="P58">
        <v>175</v>
      </c>
      <c r="Q58">
        <v>5</v>
      </c>
      <c r="R58">
        <v>11</v>
      </c>
      <c r="S58">
        <v>1</v>
      </c>
      <c r="T58">
        <v>201</v>
      </c>
      <c r="V58" t="s">
        <v>493</v>
      </c>
    </row>
    <row r="59" spans="1:28" x14ac:dyDescent="0.2">
      <c r="A59" t="s">
        <v>418</v>
      </c>
      <c r="B59" t="s">
        <v>478</v>
      </c>
      <c r="C59">
        <v>4</v>
      </c>
      <c r="D59">
        <v>7</v>
      </c>
      <c r="E59">
        <v>156</v>
      </c>
      <c r="F59">
        <v>5</v>
      </c>
      <c r="G59">
        <v>10</v>
      </c>
      <c r="H59">
        <v>3</v>
      </c>
      <c r="I59">
        <v>185</v>
      </c>
      <c r="L59" t="s">
        <v>418</v>
      </c>
      <c r="M59" t="s">
        <v>478</v>
      </c>
      <c r="N59">
        <v>4</v>
      </c>
      <c r="O59">
        <v>7</v>
      </c>
      <c r="P59">
        <v>156</v>
      </c>
      <c r="Q59">
        <v>5</v>
      </c>
      <c r="R59">
        <v>10</v>
      </c>
      <c r="S59">
        <v>3</v>
      </c>
      <c r="T59">
        <v>185</v>
      </c>
      <c r="V59" t="s">
        <v>487</v>
      </c>
      <c r="W59" s="8">
        <f>AVERAGE(N56:N67)</f>
        <v>5.5</v>
      </c>
      <c r="X59" s="8">
        <f t="shared" ref="X59:AB59" si="8">AVERAGE(O56:O67)</f>
        <v>5.583333333333333</v>
      </c>
      <c r="Y59" s="8">
        <f t="shared" si="8"/>
        <v>183.91666666666666</v>
      </c>
      <c r="Z59" s="8">
        <f t="shared" si="8"/>
        <v>5.083333333333333</v>
      </c>
      <c r="AA59" s="8">
        <f t="shared" si="8"/>
        <v>9.8333333333333339</v>
      </c>
      <c r="AB59" s="8">
        <f t="shared" si="8"/>
        <v>5</v>
      </c>
    </row>
    <row r="60" spans="1:28" x14ac:dyDescent="0.2">
      <c r="A60" t="s">
        <v>419</v>
      </c>
      <c r="B60" t="s">
        <v>478</v>
      </c>
      <c r="C60">
        <v>8</v>
      </c>
      <c r="D60">
        <v>5</v>
      </c>
      <c r="E60">
        <v>180</v>
      </c>
      <c r="F60">
        <v>4</v>
      </c>
      <c r="G60">
        <v>14</v>
      </c>
      <c r="H60">
        <v>13</v>
      </c>
      <c r="I60">
        <v>224</v>
      </c>
      <c r="L60" t="s">
        <v>419</v>
      </c>
      <c r="M60" t="s">
        <v>478</v>
      </c>
      <c r="N60">
        <v>8</v>
      </c>
      <c r="O60">
        <v>5</v>
      </c>
      <c r="P60">
        <v>180</v>
      </c>
      <c r="Q60">
        <v>4</v>
      </c>
      <c r="R60">
        <v>14</v>
      </c>
      <c r="S60">
        <v>13</v>
      </c>
      <c r="T60">
        <v>224</v>
      </c>
      <c r="V60" t="s">
        <v>488</v>
      </c>
      <c r="W60" s="8">
        <f>STDEV(N56:N67)</f>
        <v>2.1950357213908429</v>
      </c>
      <c r="X60" s="8">
        <f t="shared" ref="X60:AB60" si="9">STDEV(O56:O67)</f>
        <v>2.6097137890209461</v>
      </c>
      <c r="Y60" s="8">
        <f t="shared" si="9"/>
        <v>14.061283617426147</v>
      </c>
      <c r="Z60" s="8">
        <f t="shared" si="9"/>
        <v>1.8319554050414568</v>
      </c>
      <c r="AA60" s="8">
        <f t="shared" si="9"/>
        <v>1.6966991126265982</v>
      </c>
      <c r="AB60" s="8">
        <f t="shared" si="9"/>
        <v>4.7290206558690739</v>
      </c>
    </row>
    <row r="61" spans="1:28" x14ac:dyDescent="0.2">
      <c r="A61" t="s">
        <v>420</v>
      </c>
      <c r="B61" t="s">
        <v>478</v>
      </c>
      <c r="C61">
        <v>7</v>
      </c>
      <c r="D61">
        <v>3</v>
      </c>
      <c r="E61">
        <v>193</v>
      </c>
      <c r="F61">
        <v>2</v>
      </c>
      <c r="G61">
        <v>8</v>
      </c>
      <c r="H61">
        <v>4</v>
      </c>
      <c r="I61">
        <v>217</v>
      </c>
      <c r="L61" t="s">
        <v>420</v>
      </c>
      <c r="M61" t="s">
        <v>478</v>
      </c>
      <c r="N61">
        <v>7</v>
      </c>
      <c r="O61">
        <v>3</v>
      </c>
      <c r="P61">
        <v>193</v>
      </c>
      <c r="Q61">
        <v>2</v>
      </c>
      <c r="R61">
        <v>8</v>
      </c>
      <c r="S61">
        <v>4</v>
      </c>
      <c r="T61">
        <v>217</v>
      </c>
      <c r="V61" t="s">
        <v>510</v>
      </c>
    </row>
    <row r="62" spans="1:28" x14ac:dyDescent="0.2">
      <c r="A62" t="s">
        <v>421</v>
      </c>
      <c r="B62" t="s">
        <v>478</v>
      </c>
      <c r="C62">
        <v>5</v>
      </c>
      <c r="D62">
        <v>4</v>
      </c>
      <c r="E62">
        <v>201</v>
      </c>
      <c r="F62">
        <v>3</v>
      </c>
      <c r="G62">
        <v>11</v>
      </c>
      <c r="H62">
        <v>3</v>
      </c>
      <c r="I62">
        <v>227</v>
      </c>
      <c r="L62" t="s">
        <v>421</v>
      </c>
      <c r="M62" t="s">
        <v>478</v>
      </c>
      <c r="N62">
        <v>5</v>
      </c>
      <c r="O62">
        <v>4</v>
      </c>
      <c r="P62">
        <v>201</v>
      </c>
      <c r="Q62">
        <v>3</v>
      </c>
      <c r="R62">
        <v>11</v>
      </c>
      <c r="S62">
        <v>3</v>
      </c>
      <c r="T62">
        <v>227</v>
      </c>
    </row>
    <row r="63" spans="1:28" x14ac:dyDescent="0.2">
      <c r="A63" t="s">
        <v>422</v>
      </c>
      <c r="B63" t="s">
        <v>478</v>
      </c>
      <c r="C63">
        <v>6</v>
      </c>
      <c r="D63">
        <v>7</v>
      </c>
      <c r="E63">
        <v>190</v>
      </c>
      <c r="F63">
        <v>4</v>
      </c>
      <c r="G63">
        <v>8</v>
      </c>
      <c r="H63">
        <v>6</v>
      </c>
      <c r="I63">
        <v>221</v>
      </c>
      <c r="L63" t="s">
        <v>422</v>
      </c>
      <c r="M63" t="s">
        <v>478</v>
      </c>
      <c r="N63">
        <v>6</v>
      </c>
      <c r="O63">
        <v>7</v>
      </c>
      <c r="P63">
        <v>190</v>
      </c>
      <c r="Q63">
        <v>4</v>
      </c>
      <c r="R63">
        <v>8</v>
      </c>
      <c r="S63">
        <v>6</v>
      </c>
      <c r="T63">
        <v>221</v>
      </c>
    </row>
    <row r="64" spans="1:28" x14ac:dyDescent="0.2">
      <c r="A64" t="s">
        <v>423</v>
      </c>
      <c r="B64" t="s">
        <v>478</v>
      </c>
      <c r="C64">
        <v>4</v>
      </c>
      <c r="D64">
        <v>7</v>
      </c>
      <c r="E64">
        <v>175</v>
      </c>
      <c r="F64">
        <v>4</v>
      </c>
      <c r="G64">
        <v>10</v>
      </c>
      <c r="H64">
        <v>5</v>
      </c>
      <c r="I64">
        <v>205</v>
      </c>
      <c r="L64" t="s">
        <v>423</v>
      </c>
      <c r="M64" t="s">
        <v>478</v>
      </c>
      <c r="N64">
        <v>4</v>
      </c>
      <c r="O64">
        <v>7</v>
      </c>
      <c r="P64">
        <v>175</v>
      </c>
      <c r="Q64">
        <v>4</v>
      </c>
      <c r="R64">
        <v>10</v>
      </c>
      <c r="S64">
        <v>5</v>
      </c>
      <c r="T64">
        <v>205</v>
      </c>
    </row>
    <row r="65" spans="1:28" x14ac:dyDescent="0.2">
      <c r="A65" t="s">
        <v>424</v>
      </c>
      <c r="B65" t="s">
        <v>478</v>
      </c>
      <c r="C65">
        <v>5</v>
      </c>
      <c r="D65">
        <v>5</v>
      </c>
      <c r="E65">
        <v>173</v>
      </c>
      <c r="F65">
        <v>6</v>
      </c>
      <c r="G65">
        <v>10</v>
      </c>
      <c r="H65">
        <v>4</v>
      </c>
      <c r="I65">
        <v>203</v>
      </c>
      <c r="L65" t="s">
        <v>424</v>
      </c>
      <c r="M65" t="s">
        <v>478</v>
      </c>
      <c r="N65">
        <v>5</v>
      </c>
      <c r="O65">
        <v>5</v>
      </c>
      <c r="P65">
        <v>173</v>
      </c>
      <c r="Q65">
        <v>6</v>
      </c>
      <c r="R65">
        <v>10</v>
      </c>
      <c r="S65">
        <v>4</v>
      </c>
      <c r="T65">
        <v>203</v>
      </c>
    </row>
    <row r="66" spans="1:28" x14ac:dyDescent="0.2">
      <c r="A66" t="s">
        <v>425</v>
      </c>
      <c r="B66" t="s">
        <v>478</v>
      </c>
      <c r="C66">
        <v>2</v>
      </c>
      <c r="D66">
        <v>7</v>
      </c>
      <c r="E66">
        <v>199</v>
      </c>
      <c r="F66">
        <v>8</v>
      </c>
      <c r="G66">
        <v>8</v>
      </c>
      <c r="H66">
        <v>1</v>
      </c>
      <c r="I66">
        <v>225</v>
      </c>
      <c r="L66" t="s">
        <v>425</v>
      </c>
      <c r="M66" t="s">
        <v>478</v>
      </c>
      <c r="N66">
        <v>2</v>
      </c>
      <c r="O66">
        <v>7</v>
      </c>
      <c r="P66">
        <v>199</v>
      </c>
      <c r="Q66">
        <v>8</v>
      </c>
      <c r="R66">
        <v>8</v>
      </c>
      <c r="S66">
        <v>1</v>
      </c>
      <c r="T66">
        <v>225</v>
      </c>
    </row>
    <row r="67" spans="1:28" x14ac:dyDescent="0.2">
      <c r="A67" t="s">
        <v>426</v>
      </c>
      <c r="B67" t="s">
        <v>478</v>
      </c>
      <c r="C67">
        <v>3</v>
      </c>
      <c r="D67">
        <v>4</v>
      </c>
      <c r="E67">
        <v>195</v>
      </c>
      <c r="F67">
        <v>8</v>
      </c>
      <c r="G67">
        <v>9</v>
      </c>
      <c r="H67">
        <v>2</v>
      </c>
      <c r="I67">
        <v>221</v>
      </c>
      <c r="L67" t="s">
        <v>426</v>
      </c>
      <c r="M67" t="s">
        <v>478</v>
      </c>
      <c r="N67">
        <v>3</v>
      </c>
      <c r="O67">
        <v>4</v>
      </c>
      <c r="P67">
        <v>195</v>
      </c>
      <c r="Q67">
        <v>8</v>
      </c>
      <c r="R67">
        <v>9</v>
      </c>
      <c r="S67">
        <v>2</v>
      </c>
      <c r="T67">
        <v>221</v>
      </c>
    </row>
    <row r="69" spans="1:28" x14ac:dyDescent="0.2">
      <c r="C69" s="26"/>
      <c r="D69" s="26"/>
      <c r="E69" s="26"/>
      <c r="F69" s="26"/>
      <c r="G69" s="26"/>
      <c r="H69" s="26"/>
      <c r="N69" s="26"/>
      <c r="O69" s="26"/>
      <c r="P69" s="26"/>
      <c r="Q69" s="26"/>
      <c r="R69" s="26"/>
      <c r="S69" s="26"/>
    </row>
    <row r="70" spans="1:28" x14ac:dyDescent="0.2">
      <c r="A70" t="s">
        <v>427</v>
      </c>
      <c r="B70" t="s">
        <v>479</v>
      </c>
      <c r="C70">
        <v>3</v>
      </c>
      <c r="D70">
        <v>4</v>
      </c>
      <c r="E70">
        <v>203</v>
      </c>
      <c r="F70">
        <v>10</v>
      </c>
      <c r="G70">
        <v>6</v>
      </c>
      <c r="H70">
        <v>4</v>
      </c>
      <c r="I70">
        <v>230</v>
      </c>
      <c r="L70" t="s">
        <v>427</v>
      </c>
      <c r="M70" t="s">
        <v>479</v>
      </c>
      <c r="N70">
        <v>3</v>
      </c>
      <c r="O70">
        <v>4</v>
      </c>
      <c r="P70">
        <v>203</v>
      </c>
      <c r="Q70">
        <v>10</v>
      </c>
      <c r="R70">
        <v>6</v>
      </c>
      <c r="S70">
        <v>4</v>
      </c>
      <c r="T70">
        <v>230</v>
      </c>
    </row>
    <row r="71" spans="1:28" x14ac:dyDescent="0.2">
      <c r="A71" t="s">
        <v>428</v>
      </c>
      <c r="B71" t="s">
        <v>479</v>
      </c>
      <c r="C71">
        <v>7</v>
      </c>
      <c r="D71">
        <v>11</v>
      </c>
      <c r="E71">
        <v>182</v>
      </c>
      <c r="F71">
        <v>8</v>
      </c>
      <c r="G71">
        <v>9</v>
      </c>
      <c r="H71">
        <v>12</v>
      </c>
      <c r="I71">
        <v>229</v>
      </c>
      <c r="L71" t="s">
        <v>428</v>
      </c>
      <c r="M71" t="s">
        <v>479</v>
      </c>
      <c r="N71">
        <v>7</v>
      </c>
      <c r="O71">
        <v>11</v>
      </c>
      <c r="P71">
        <v>182</v>
      </c>
      <c r="Q71">
        <v>8</v>
      </c>
      <c r="R71">
        <v>9</v>
      </c>
      <c r="S71">
        <v>12</v>
      </c>
      <c r="T71">
        <v>229</v>
      </c>
    </row>
    <row r="72" spans="1:28" x14ac:dyDescent="0.2">
      <c r="A72" t="s">
        <v>429</v>
      </c>
      <c r="B72" t="s">
        <v>479</v>
      </c>
      <c r="C72">
        <v>6</v>
      </c>
      <c r="D72">
        <v>7</v>
      </c>
      <c r="E72">
        <v>186</v>
      </c>
      <c r="F72">
        <v>7</v>
      </c>
      <c r="G72">
        <v>8</v>
      </c>
      <c r="H72">
        <v>8</v>
      </c>
      <c r="I72">
        <v>222</v>
      </c>
      <c r="L72" t="s">
        <v>429</v>
      </c>
      <c r="M72" t="s">
        <v>479</v>
      </c>
      <c r="N72">
        <v>6</v>
      </c>
      <c r="O72">
        <v>7</v>
      </c>
      <c r="P72">
        <v>186</v>
      </c>
      <c r="Q72">
        <v>7</v>
      </c>
      <c r="R72">
        <v>8</v>
      </c>
      <c r="S72">
        <v>8</v>
      </c>
      <c r="T72">
        <v>222</v>
      </c>
    </row>
    <row r="73" spans="1:28" x14ac:dyDescent="0.2">
      <c r="A73" t="s">
        <v>430</v>
      </c>
      <c r="B73" t="s">
        <v>479</v>
      </c>
      <c r="C73">
        <v>4</v>
      </c>
      <c r="D73">
        <v>8</v>
      </c>
      <c r="E73">
        <v>189</v>
      </c>
      <c r="F73">
        <v>9</v>
      </c>
      <c r="G73">
        <v>10</v>
      </c>
      <c r="H73">
        <v>1</v>
      </c>
      <c r="I73">
        <v>221</v>
      </c>
      <c r="L73" t="s">
        <v>430</v>
      </c>
      <c r="M73" t="s">
        <v>479</v>
      </c>
      <c r="N73">
        <v>4</v>
      </c>
      <c r="O73">
        <v>8</v>
      </c>
      <c r="P73">
        <v>189</v>
      </c>
      <c r="Q73">
        <v>9</v>
      </c>
      <c r="R73">
        <v>10</v>
      </c>
      <c r="S73">
        <v>1</v>
      </c>
      <c r="T73">
        <v>221</v>
      </c>
      <c r="V73" t="s">
        <v>494</v>
      </c>
    </row>
    <row r="74" spans="1:28" x14ac:dyDescent="0.2">
      <c r="A74" t="s">
        <v>431</v>
      </c>
      <c r="B74" t="s">
        <v>479</v>
      </c>
      <c r="C74">
        <v>7</v>
      </c>
      <c r="D74">
        <v>2</v>
      </c>
      <c r="E74">
        <v>181</v>
      </c>
      <c r="F74">
        <v>9</v>
      </c>
      <c r="G74">
        <v>8</v>
      </c>
      <c r="H74">
        <v>1</v>
      </c>
      <c r="I74">
        <v>208</v>
      </c>
      <c r="L74" t="s">
        <v>431</v>
      </c>
      <c r="M74" t="s">
        <v>479</v>
      </c>
      <c r="N74">
        <v>7</v>
      </c>
      <c r="O74">
        <v>2</v>
      </c>
      <c r="P74">
        <v>181</v>
      </c>
      <c r="Q74">
        <v>9</v>
      </c>
      <c r="R74">
        <v>8</v>
      </c>
      <c r="S74">
        <v>1</v>
      </c>
      <c r="T74">
        <v>208</v>
      </c>
      <c r="V74" t="s">
        <v>487</v>
      </c>
      <c r="W74" s="8">
        <f>AVERAGE(N70:N80)</f>
        <v>6.1818181818181817</v>
      </c>
      <c r="X74" s="8">
        <f t="shared" ref="X74:AB74" si="10">AVERAGE(O70:O80)</f>
        <v>6.2727272727272725</v>
      </c>
      <c r="Y74" s="8">
        <f t="shared" si="10"/>
        <v>189.54545454545453</v>
      </c>
      <c r="Z74" s="8">
        <f t="shared" si="10"/>
        <v>6.3636363636363633</v>
      </c>
      <c r="AA74" s="8">
        <f t="shared" si="10"/>
        <v>8.9090909090909083</v>
      </c>
      <c r="AB74" s="8">
        <f t="shared" si="10"/>
        <v>5.8181818181818183</v>
      </c>
    </row>
    <row r="75" spans="1:28" x14ac:dyDescent="0.2">
      <c r="A75" t="s">
        <v>432</v>
      </c>
      <c r="B75" t="s">
        <v>479</v>
      </c>
      <c r="C75">
        <v>3</v>
      </c>
      <c r="D75">
        <v>7</v>
      </c>
      <c r="E75">
        <v>191</v>
      </c>
      <c r="F75">
        <v>7</v>
      </c>
      <c r="G75">
        <v>11</v>
      </c>
      <c r="H75">
        <v>2</v>
      </c>
      <c r="I75">
        <v>221</v>
      </c>
      <c r="L75" t="s">
        <v>432</v>
      </c>
      <c r="M75" t="s">
        <v>479</v>
      </c>
      <c r="N75">
        <v>3</v>
      </c>
      <c r="O75">
        <v>7</v>
      </c>
      <c r="P75">
        <v>191</v>
      </c>
      <c r="Q75">
        <v>7</v>
      </c>
      <c r="R75">
        <v>11</v>
      </c>
      <c r="S75">
        <v>2</v>
      </c>
      <c r="T75">
        <v>221</v>
      </c>
      <c r="V75" t="s">
        <v>488</v>
      </c>
      <c r="W75" s="8">
        <f>STDEV(N70:N80)</f>
        <v>2.4007574562284217</v>
      </c>
      <c r="X75" s="8">
        <f t="shared" ref="X75:AB75" si="11">STDEV(O70:O80)</f>
        <v>2.901410315377992</v>
      </c>
      <c r="Y75" s="8">
        <f t="shared" si="11"/>
        <v>8.0294910967462485</v>
      </c>
      <c r="Z75" s="8">
        <f t="shared" si="11"/>
        <v>2.5009089256799126</v>
      </c>
      <c r="AA75" s="8">
        <f t="shared" si="11"/>
        <v>1.6403990645294479</v>
      </c>
      <c r="AB75" s="8">
        <f t="shared" si="11"/>
        <v>5.1926521512264197</v>
      </c>
    </row>
    <row r="76" spans="1:28" x14ac:dyDescent="0.2">
      <c r="A76" t="s">
        <v>433</v>
      </c>
      <c r="B76" t="s">
        <v>479</v>
      </c>
      <c r="C76">
        <v>5</v>
      </c>
      <c r="D76">
        <v>4</v>
      </c>
      <c r="E76">
        <v>193</v>
      </c>
      <c r="F76">
        <v>5</v>
      </c>
      <c r="G76">
        <v>11</v>
      </c>
      <c r="H76">
        <v>4</v>
      </c>
      <c r="I76">
        <v>222</v>
      </c>
      <c r="L76" t="s">
        <v>433</v>
      </c>
      <c r="M76" t="s">
        <v>479</v>
      </c>
      <c r="N76">
        <v>5</v>
      </c>
      <c r="O76">
        <v>4</v>
      </c>
      <c r="P76">
        <v>193</v>
      </c>
      <c r="Q76">
        <v>5</v>
      </c>
      <c r="R76">
        <v>11</v>
      </c>
      <c r="S76">
        <v>4</v>
      </c>
      <c r="T76">
        <v>222</v>
      </c>
      <c r="V76" t="s">
        <v>509</v>
      </c>
    </row>
    <row r="77" spans="1:28" x14ac:dyDescent="0.2">
      <c r="A77" t="s">
        <v>434</v>
      </c>
      <c r="B77" t="s">
        <v>479</v>
      </c>
      <c r="C77">
        <v>6</v>
      </c>
      <c r="D77">
        <v>7</v>
      </c>
      <c r="E77">
        <v>196</v>
      </c>
      <c r="F77">
        <v>4</v>
      </c>
      <c r="G77">
        <v>8</v>
      </c>
      <c r="H77">
        <v>5</v>
      </c>
      <c r="I77">
        <v>226</v>
      </c>
      <c r="L77" t="s">
        <v>434</v>
      </c>
      <c r="M77" t="s">
        <v>479</v>
      </c>
      <c r="N77">
        <v>6</v>
      </c>
      <c r="O77">
        <v>7</v>
      </c>
      <c r="P77">
        <v>196</v>
      </c>
      <c r="Q77">
        <v>4</v>
      </c>
      <c r="R77">
        <v>8</v>
      </c>
      <c r="S77">
        <v>5</v>
      </c>
      <c r="T77">
        <v>226</v>
      </c>
    </row>
    <row r="78" spans="1:28" x14ac:dyDescent="0.2">
      <c r="A78" t="s">
        <v>435</v>
      </c>
      <c r="B78" t="s">
        <v>479</v>
      </c>
      <c r="C78">
        <v>7</v>
      </c>
      <c r="D78">
        <v>2</v>
      </c>
      <c r="E78">
        <v>201</v>
      </c>
      <c r="F78">
        <v>5</v>
      </c>
      <c r="G78">
        <v>7</v>
      </c>
      <c r="H78">
        <v>1</v>
      </c>
      <c r="I78">
        <v>223</v>
      </c>
      <c r="L78" t="s">
        <v>435</v>
      </c>
      <c r="M78" t="s">
        <v>479</v>
      </c>
      <c r="N78">
        <v>7</v>
      </c>
      <c r="O78">
        <v>2</v>
      </c>
      <c r="P78">
        <v>201</v>
      </c>
      <c r="Q78">
        <v>5</v>
      </c>
      <c r="R78">
        <v>7</v>
      </c>
      <c r="S78">
        <v>1</v>
      </c>
      <c r="T78">
        <v>223</v>
      </c>
    </row>
    <row r="79" spans="1:28" x14ac:dyDescent="0.2">
      <c r="A79" t="s">
        <v>436</v>
      </c>
      <c r="B79" t="s">
        <v>479</v>
      </c>
      <c r="C79">
        <v>10</v>
      </c>
      <c r="D79">
        <v>8</v>
      </c>
      <c r="E79">
        <v>180</v>
      </c>
      <c r="F79">
        <v>3</v>
      </c>
      <c r="G79">
        <v>10</v>
      </c>
      <c r="H79">
        <v>17</v>
      </c>
      <c r="I79">
        <v>228</v>
      </c>
      <c r="L79" t="s">
        <v>436</v>
      </c>
      <c r="M79" t="s">
        <v>479</v>
      </c>
      <c r="N79">
        <v>10</v>
      </c>
      <c r="O79">
        <v>8</v>
      </c>
      <c r="P79">
        <v>180</v>
      </c>
      <c r="Q79">
        <v>3</v>
      </c>
      <c r="R79">
        <v>10</v>
      </c>
      <c r="S79">
        <v>17</v>
      </c>
      <c r="T79">
        <v>228</v>
      </c>
    </row>
    <row r="80" spans="1:28" x14ac:dyDescent="0.2">
      <c r="A80" t="s">
        <v>437</v>
      </c>
      <c r="B80" t="s">
        <v>479</v>
      </c>
      <c r="C80">
        <v>10</v>
      </c>
      <c r="D80">
        <v>9</v>
      </c>
      <c r="E80">
        <v>183</v>
      </c>
      <c r="F80">
        <v>3</v>
      </c>
      <c r="G80">
        <v>10</v>
      </c>
      <c r="H80">
        <v>9</v>
      </c>
      <c r="I80">
        <v>224</v>
      </c>
      <c r="L80" t="s">
        <v>437</v>
      </c>
      <c r="M80" t="s">
        <v>479</v>
      </c>
      <c r="N80">
        <v>10</v>
      </c>
      <c r="O80">
        <v>9</v>
      </c>
      <c r="P80">
        <v>183</v>
      </c>
      <c r="Q80">
        <v>3</v>
      </c>
      <c r="R80">
        <v>10</v>
      </c>
      <c r="S80">
        <v>9</v>
      </c>
      <c r="T80">
        <v>224</v>
      </c>
    </row>
    <row r="81" spans="1:28" x14ac:dyDescent="0.2">
      <c r="V81" t="s">
        <v>495</v>
      </c>
    </row>
    <row r="82" spans="1:28" x14ac:dyDescent="0.2">
      <c r="C82" s="26"/>
      <c r="D82" s="26"/>
      <c r="E82" s="26"/>
      <c r="F82" s="26"/>
      <c r="G82" s="26"/>
      <c r="H82" s="26"/>
      <c r="N82" s="26"/>
      <c r="O82" s="26"/>
      <c r="P82" s="26"/>
      <c r="Q82" s="26"/>
      <c r="R82" s="26"/>
      <c r="S82" s="26"/>
      <c r="V82" t="s">
        <v>487</v>
      </c>
      <c r="W82" s="8">
        <f t="shared" ref="W82:AB82" si="12">AVERAGE(N83:N89)</f>
        <v>7</v>
      </c>
      <c r="X82" s="8">
        <f t="shared" si="12"/>
        <v>5.7142857142857144</v>
      </c>
      <c r="Y82" s="8">
        <f t="shared" si="12"/>
        <v>171.28571428571428</v>
      </c>
      <c r="Z82" s="8">
        <f t="shared" si="12"/>
        <v>7.2857142857142856</v>
      </c>
      <c r="AA82" s="8">
        <f t="shared" si="12"/>
        <v>10.285714285714286</v>
      </c>
      <c r="AB82" s="8">
        <f t="shared" si="12"/>
        <v>8.5714285714285712</v>
      </c>
    </row>
    <row r="83" spans="1:28" x14ac:dyDescent="0.2">
      <c r="A83" t="s">
        <v>438</v>
      </c>
      <c r="B83" t="s">
        <v>480</v>
      </c>
      <c r="C83">
        <v>6</v>
      </c>
      <c r="D83">
        <v>4</v>
      </c>
      <c r="E83">
        <v>195</v>
      </c>
      <c r="F83">
        <v>7</v>
      </c>
      <c r="G83">
        <v>8</v>
      </c>
      <c r="H83">
        <v>5</v>
      </c>
      <c r="I83">
        <v>225</v>
      </c>
      <c r="L83" t="s">
        <v>438</v>
      </c>
      <c r="M83" t="s">
        <v>480</v>
      </c>
      <c r="N83">
        <v>6</v>
      </c>
      <c r="O83">
        <v>4</v>
      </c>
      <c r="P83">
        <v>195</v>
      </c>
      <c r="Q83">
        <v>7</v>
      </c>
      <c r="R83">
        <v>8</v>
      </c>
      <c r="S83">
        <v>5</v>
      </c>
      <c r="T83">
        <v>225</v>
      </c>
      <c r="V83" t="s">
        <v>488</v>
      </c>
      <c r="W83" s="8">
        <f t="shared" ref="W83:AB83" si="13">STDEV(N83:N89)</f>
        <v>4.1231056256176606</v>
      </c>
      <c r="X83" s="8">
        <f t="shared" si="13"/>
        <v>3.0937725468153876</v>
      </c>
      <c r="Y83" s="8">
        <f t="shared" si="13"/>
        <v>21.053220543140107</v>
      </c>
      <c r="Z83" s="8">
        <f t="shared" si="13"/>
        <v>2.5634797778466236</v>
      </c>
      <c r="AA83" s="8">
        <f t="shared" si="13"/>
        <v>5.0896720822428145</v>
      </c>
      <c r="AB83" s="8">
        <f t="shared" si="13"/>
        <v>5.4728768442548521</v>
      </c>
    </row>
    <row r="84" spans="1:28" x14ac:dyDescent="0.2">
      <c r="A84" t="s">
        <v>439</v>
      </c>
      <c r="B84" t="s">
        <v>480</v>
      </c>
      <c r="C84">
        <v>4</v>
      </c>
      <c r="D84">
        <v>4</v>
      </c>
      <c r="E84">
        <v>153</v>
      </c>
      <c r="F84">
        <v>6</v>
      </c>
      <c r="G84">
        <v>9</v>
      </c>
      <c r="H84">
        <v>0</v>
      </c>
      <c r="I84">
        <v>176</v>
      </c>
      <c r="L84" t="s">
        <v>439</v>
      </c>
      <c r="M84" t="s">
        <v>480</v>
      </c>
      <c r="N84">
        <v>4</v>
      </c>
      <c r="O84">
        <v>4</v>
      </c>
      <c r="P84">
        <v>153</v>
      </c>
      <c r="Q84">
        <v>6</v>
      </c>
      <c r="R84">
        <v>9</v>
      </c>
      <c r="S84">
        <v>0</v>
      </c>
      <c r="T84">
        <v>176</v>
      </c>
      <c r="V84" t="s">
        <v>511</v>
      </c>
    </row>
    <row r="85" spans="1:28" x14ac:dyDescent="0.2">
      <c r="A85" t="s">
        <v>440</v>
      </c>
      <c r="B85" t="s">
        <v>480</v>
      </c>
      <c r="C85">
        <v>7</v>
      </c>
      <c r="D85">
        <v>7</v>
      </c>
      <c r="E85">
        <v>184</v>
      </c>
      <c r="F85">
        <v>5</v>
      </c>
      <c r="G85">
        <v>10</v>
      </c>
      <c r="H85">
        <v>10</v>
      </c>
      <c r="I85">
        <v>223</v>
      </c>
      <c r="L85" t="s">
        <v>440</v>
      </c>
      <c r="M85" t="s">
        <v>480</v>
      </c>
      <c r="N85">
        <v>7</v>
      </c>
      <c r="O85">
        <v>7</v>
      </c>
      <c r="P85">
        <v>184</v>
      </c>
      <c r="Q85">
        <v>5</v>
      </c>
      <c r="R85">
        <v>10</v>
      </c>
      <c r="S85">
        <v>10</v>
      </c>
      <c r="T85">
        <v>223</v>
      </c>
    </row>
    <row r="86" spans="1:28" x14ac:dyDescent="0.2">
      <c r="A86" t="s">
        <v>441</v>
      </c>
      <c r="B86" t="s">
        <v>480</v>
      </c>
      <c r="C86">
        <v>6</v>
      </c>
      <c r="D86">
        <v>3</v>
      </c>
      <c r="E86">
        <v>190</v>
      </c>
      <c r="F86">
        <v>4</v>
      </c>
      <c r="G86">
        <v>5</v>
      </c>
      <c r="H86">
        <v>6</v>
      </c>
      <c r="I86">
        <v>214</v>
      </c>
      <c r="L86" t="s">
        <v>441</v>
      </c>
      <c r="M86" t="s">
        <v>480</v>
      </c>
      <c r="N86">
        <v>6</v>
      </c>
      <c r="O86">
        <v>3</v>
      </c>
      <c r="P86">
        <v>190</v>
      </c>
      <c r="Q86">
        <v>4</v>
      </c>
      <c r="R86">
        <v>5</v>
      </c>
      <c r="S86">
        <v>6</v>
      </c>
      <c r="T86">
        <v>214</v>
      </c>
      <c r="V86" s="14" t="s">
        <v>516</v>
      </c>
      <c r="W86" s="14"/>
      <c r="X86" s="14"/>
      <c r="Y86" s="14"/>
      <c r="Z86" s="14"/>
      <c r="AA86" s="14"/>
      <c r="AB86" s="14"/>
    </row>
    <row r="87" spans="1:28" x14ac:dyDescent="0.2">
      <c r="A87" t="s">
        <v>442</v>
      </c>
      <c r="B87" t="s">
        <v>480</v>
      </c>
      <c r="C87">
        <v>4</v>
      </c>
      <c r="D87">
        <v>6</v>
      </c>
      <c r="E87">
        <v>169</v>
      </c>
      <c r="F87">
        <v>8</v>
      </c>
      <c r="G87">
        <v>8</v>
      </c>
      <c r="H87">
        <v>10</v>
      </c>
      <c r="I87">
        <v>205</v>
      </c>
      <c r="L87" t="s">
        <v>442</v>
      </c>
      <c r="M87" t="s">
        <v>480</v>
      </c>
      <c r="N87">
        <v>4</v>
      </c>
      <c r="O87">
        <v>6</v>
      </c>
      <c r="P87">
        <v>169</v>
      </c>
      <c r="Q87">
        <v>8</v>
      </c>
      <c r="R87">
        <v>8</v>
      </c>
      <c r="S87">
        <v>10</v>
      </c>
      <c r="T87">
        <v>205</v>
      </c>
      <c r="V87" s="14" t="s">
        <v>487</v>
      </c>
      <c r="W87" s="16">
        <f t="shared" ref="W87:AB87" si="14">AVERAGE(N83:N89,N70:N80,N56:N67,N44:N53,N30:N41,N17:N27,N2:N14)</f>
        <v>5.3552631578947372</v>
      </c>
      <c r="X87" s="16">
        <f t="shared" si="14"/>
        <v>5.0921052631578947</v>
      </c>
      <c r="Y87" s="16">
        <f t="shared" si="14"/>
        <v>175.82894736842104</v>
      </c>
      <c r="Z87" s="16">
        <f t="shared" si="14"/>
        <v>6.4473684210526319</v>
      </c>
      <c r="AA87" s="16">
        <f t="shared" si="14"/>
        <v>9.3289473684210531</v>
      </c>
      <c r="AB87" s="16">
        <f t="shared" si="14"/>
        <v>5.6710526315789478</v>
      </c>
    </row>
    <row r="88" spans="1:28" x14ac:dyDescent="0.2">
      <c r="A88" t="s">
        <v>443</v>
      </c>
      <c r="B88" t="s">
        <v>480</v>
      </c>
      <c r="C88">
        <v>6</v>
      </c>
      <c r="D88">
        <v>4</v>
      </c>
      <c r="E88">
        <v>172</v>
      </c>
      <c r="F88">
        <v>10</v>
      </c>
      <c r="G88">
        <v>11</v>
      </c>
      <c r="H88">
        <v>12</v>
      </c>
      <c r="I88">
        <v>215</v>
      </c>
      <c r="L88" t="s">
        <v>443</v>
      </c>
      <c r="M88" t="s">
        <v>480</v>
      </c>
      <c r="N88">
        <v>6</v>
      </c>
      <c r="O88">
        <v>4</v>
      </c>
      <c r="P88">
        <v>172</v>
      </c>
      <c r="Q88">
        <v>10</v>
      </c>
      <c r="R88">
        <v>11</v>
      </c>
      <c r="S88">
        <v>12</v>
      </c>
      <c r="T88">
        <v>215</v>
      </c>
      <c r="V88" s="14" t="s">
        <v>488</v>
      </c>
      <c r="W88" s="16">
        <f t="shared" ref="W88:AB88" si="15">STDEV(N83:N89,N70:N80,N56:N67,N44:N53,N30:N41,N17:N27,N2:N14)</f>
        <v>2.5123903484844656</v>
      </c>
      <c r="X88" s="16">
        <f t="shared" si="15"/>
        <v>3.0862172383202813</v>
      </c>
      <c r="Y88" s="16">
        <f t="shared" si="15"/>
        <v>19.463735960597653</v>
      </c>
      <c r="Z88" s="16">
        <f t="shared" si="15"/>
        <v>2.6951548469657185</v>
      </c>
      <c r="AA88" s="16">
        <f t="shared" si="15"/>
        <v>2.690170541779767</v>
      </c>
      <c r="AB88" s="16">
        <f t="shared" si="15"/>
        <v>4.6025736507443655</v>
      </c>
    </row>
    <row r="89" spans="1:28" x14ac:dyDescent="0.2">
      <c r="A89" t="s">
        <v>444</v>
      </c>
      <c r="B89" t="s">
        <v>480</v>
      </c>
      <c r="C89">
        <v>16</v>
      </c>
      <c r="D89">
        <v>12</v>
      </c>
      <c r="E89">
        <v>136</v>
      </c>
      <c r="F89">
        <v>11</v>
      </c>
      <c r="G89">
        <v>21</v>
      </c>
      <c r="H89">
        <v>17</v>
      </c>
      <c r="I89">
        <v>213</v>
      </c>
      <c r="L89" t="s">
        <v>444</v>
      </c>
      <c r="M89" t="s">
        <v>480</v>
      </c>
      <c r="N89">
        <v>16</v>
      </c>
      <c r="O89">
        <v>12</v>
      </c>
      <c r="P89">
        <v>136</v>
      </c>
      <c r="Q89">
        <v>11</v>
      </c>
      <c r="R89">
        <v>21</v>
      </c>
      <c r="S89">
        <v>17</v>
      </c>
      <c r="T89">
        <v>213</v>
      </c>
      <c r="V89" s="14" t="s">
        <v>580</v>
      </c>
      <c r="W89" s="14"/>
      <c r="X89" s="14"/>
      <c r="Y89" s="14"/>
      <c r="Z89" s="14"/>
      <c r="AA89" s="14"/>
      <c r="AB89" s="14"/>
    </row>
    <row r="90" spans="1:28" x14ac:dyDescent="0.2">
      <c r="V90" s="14">
        <f>SUM(13+11+12+10+12+11+7)</f>
        <v>76</v>
      </c>
      <c r="W90" s="14"/>
      <c r="X90" s="14"/>
      <c r="Y90" s="14"/>
      <c r="Z90" s="14"/>
      <c r="AA90" s="14"/>
      <c r="AB90" s="14"/>
    </row>
    <row r="92" spans="1:28" ht="17" x14ac:dyDescent="0.2">
      <c r="A92" t="s">
        <v>0</v>
      </c>
      <c r="B92" t="s">
        <v>473</v>
      </c>
      <c r="C92" t="s">
        <v>466</v>
      </c>
      <c r="D92" t="s">
        <v>467</v>
      </c>
      <c r="E92" t="s">
        <v>468</v>
      </c>
      <c r="F92" t="s">
        <v>469</v>
      </c>
      <c r="G92" t="s">
        <v>470</v>
      </c>
      <c r="H92" t="s">
        <v>471</v>
      </c>
      <c r="I92" t="s">
        <v>472</v>
      </c>
      <c r="L92" t="s">
        <v>1</v>
      </c>
      <c r="M92" t="s">
        <v>496</v>
      </c>
      <c r="N92">
        <v>5</v>
      </c>
      <c r="O92">
        <v>8</v>
      </c>
      <c r="P92">
        <v>190</v>
      </c>
      <c r="Q92">
        <v>7</v>
      </c>
      <c r="R92">
        <v>8</v>
      </c>
      <c r="S92">
        <v>8</v>
      </c>
      <c r="T92">
        <v>226</v>
      </c>
      <c r="V92" s="18" t="s">
        <v>462</v>
      </c>
      <c r="W92" s="3"/>
      <c r="X92" s="3"/>
      <c r="Y92" s="3"/>
      <c r="Z92" s="3"/>
      <c r="AA92" s="3"/>
      <c r="AB92" s="3"/>
    </row>
    <row r="93" spans="1:28" x14ac:dyDescent="0.2">
      <c r="A93" t="s">
        <v>1</v>
      </c>
      <c r="B93" t="s">
        <v>496</v>
      </c>
      <c r="C93">
        <v>5</v>
      </c>
      <c r="D93">
        <v>8</v>
      </c>
      <c r="E93">
        <v>190</v>
      </c>
      <c r="F93">
        <v>7</v>
      </c>
      <c r="G93">
        <v>8</v>
      </c>
      <c r="H93">
        <v>8</v>
      </c>
      <c r="I93">
        <v>226</v>
      </c>
      <c r="L93" t="s">
        <v>2</v>
      </c>
      <c r="M93" t="s">
        <v>496</v>
      </c>
      <c r="N93">
        <v>4</v>
      </c>
      <c r="O93">
        <v>6</v>
      </c>
      <c r="P93">
        <v>219</v>
      </c>
      <c r="Q93">
        <v>4</v>
      </c>
      <c r="R93">
        <v>10</v>
      </c>
      <c r="S93">
        <v>2</v>
      </c>
      <c r="T93">
        <v>245</v>
      </c>
      <c r="V93" t="s">
        <v>453</v>
      </c>
    </row>
    <row r="94" spans="1:28" x14ac:dyDescent="0.2">
      <c r="A94" t="s">
        <v>2</v>
      </c>
      <c r="B94" t="s">
        <v>496</v>
      </c>
      <c r="C94">
        <v>4</v>
      </c>
      <c r="D94">
        <v>6</v>
      </c>
      <c r="E94">
        <v>219</v>
      </c>
      <c r="F94">
        <v>4</v>
      </c>
      <c r="G94">
        <v>10</v>
      </c>
      <c r="H94">
        <v>2</v>
      </c>
      <c r="I94">
        <v>245</v>
      </c>
      <c r="L94" t="s">
        <v>3</v>
      </c>
      <c r="M94" t="s">
        <v>496</v>
      </c>
      <c r="N94">
        <v>5</v>
      </c>
      <c r="O94">
        <v>8</v>
      </c>
      <c r="P94">
        <v>198</v>
      </c>
      <c r="Q94">
        <v>6</v>
      </c>
      <c r="R94">
        <v>11</v>
      </c>
      <c r="S94">
        <v>15</v>
      </c>
      <c r="T94">
        <v>243</v>
      </c>
      <c r="V94" t="s">
        <v>487</v>
      </c>
      <c r="W94" s="8">
        <f t="shared" ref="W94:AB94" si="16">AVERAGE(N92:N111)</f>
        <v>6.2777777777777777</v>
      </c>
      <c r="X94" s="8">
        <f t="shared" si="16"/>
        <v>7.0555555555555554</v>
      </c>
      <c r="Y94" s="8">
        <f t="shared" si="16"/>
        <v>196.61111111111111</v>
      </c>
      <c r="Z94" s="8">
        <f t="shared" si="16"/>
        <v>4.5555555555555554</v>
      </c>
      <c r="AA94" s="8">
        <f t="shared" si="16"/>
        <v>8.3888888888888893</v>
      </c>
      <c r="AB94" s="8">
        <f t="shared" si="16"/>
        <v>6.5</v>
      </c>
    </row>
    <row r="95" spans="1:28" x14ac:dyDescent="0.2">
      <c r="A95" t="s">
        <v>3</v>
      </c>
      <c r="B95" t="s">
        <v>496</v>
      </c>
      <c r="C95">
        <v>5</v>
      </c>
      <c r="D95">
        <v>8</v>
      </c>
      <c r="E95">
        <v>198</v>
      </c>
      <c r="F95">
        <v>6</v>
      </c>
      <c r="G95">
        <v>11</v>
      </c>
      <c r="H95">
        <v>15</v>
      </c>
      <c r="I95">
        <v>243</v>
      </c>
      <c r="L95" t="s">
        <v>4</v>
      </c>
      <c r="M95" t="s">
        <v>496</v>
      </c>
      <c r="N95">
        <v>5</v>
      </c>
      <c r="O95">
        <v>9</v>
      </c>
      <c r="P95">
        <v>202</v>
      </c>
      <c r="Q95">
        <v>2</v>
      </c>
      <c r="R95">
        <v>11</v>
      </c>
      <c r="S95">
        <v>11</v>
      </c>
      <c r="T95">
        <v>240</v>
      </c>
      <c r="V95" t="s">
        <v>488</v>
      </c>
      <c r="W95" s="8">
        <f t="shared" ref="W95:AB95" si="17">STDEV(N92:N111)</f>
        <v>1.8725746841481161</v>
      </c>
      <c r="X95" s="8">
        <f t="shared" si="17"/>
        <v>2.0714366206096231</v>
      </c>
      <c r="Y95" s="8">
        <f t="shared" si="17"/>
        <v>22.734112458616991</v>
      </c>
      <c r="Z95" s="8">
        <f t="shared" si="17"/>
        <v>1.7225911474978353</v>
      </c>
      <c r="AA95" s="8">
        <f t="shared" si="17"/>
        <v>2.3549419597915637</v>
      </c>
      <c r="AB95" s="8">
        <f t="shared" si="17"/>
        <v>3.8078865529319543</v>
      </c>
    </row>
    <row r="96" spans="1:28" x14ac:dyDescent="0.2">
      <c r="A96" t="s">
        <v>4</v>
      </c>
      <c r="B96" t="s">
        <v>496</v>
      </c>
      <c r="C96">
        <v>5</v>
      </c>
      <c r="D96">
        <v>9</v>
      </c>
      <c r="E96">
        <v>202</v>
      </c>
      <c r="F96">
        <v>2</v>
      </c>
      <c r="G96">
        <v>11</v>
      </c>
      <c r="H96">
        <v>11</v>
      </c>
      <c r="I96">
        <v>240</v>
      </c>
      <c r="L96" t="s">
        <v>5</v>
      </c>
      <c r="M96" t="s">
        <v>496</v>
      </c>
      <c r="N96">
        <v>6</v>
      </c>
      <c r="O96">
        <v>11</v>
      </c>
      <c r="P96">
        <v>205</v>
      </c>
      <c r="Q96">
        <v>4</v>
      </c>
      <c r="R96">
        <v>9</v>
      </c>
      <c r="S96">
        <v>8</v>
      </c>
      <c r="T96">
        <v>243</v>
      </c>
      <c r="V96" t="s">
        <v>519</v>
      </c>
    </row>
    <row r="97" spans="1:20" x14ac:dyDescent="0.2">
      <c r="A97" t="s">
        <v>5</v>
      </c>
      <c r="B97" t="s">
        <v>496</v>
      </c>
      <c r="C97">
        <v>6</v>
      </c>
      <c r="D97">
        <v>11</v>
      </c>
      <c r="E97">
        <v>205</v>
      </c>
      <c r="F97">
        <v>4</v>
      </c>
      <c r="G97">
        <v>9</v>
      </c>
      <c r="H97">
        <v>8</v>
      </c>
      <c r="I97">
        <v>243</v>
      </c>
      <c r="L97" t="s">
        <v>6</v>
      </c>
      <c r="M97" t="s">
        <v>496</v>
      </c>
      <c r="N97">
        <v>10</v>
      </c>
      <c r="O97">
        <v>10</v>
      </c>
      <c r="P97">
        <v>189</v>
      </c>
      <c r="Q97">
        <v>4</v>
      </c>
      <c r="R97">
        <v>12</v>
      </c>
      <c r="S97">
        <v>9</v>
      </c>
      <c r="T97">
        <v>234</v>
      </c>
    </row>
    <row r="98" spans="1:20" x14ac:dyDescent="0.2">
      <c r="A98" t="s">
        <v>6</v>
      </c>
      <c r="B98" t="s">
        <v>496</v>
      </c>
      <c r="C98">
        <v>10</v>
      </c>
      <c r="D98">
        <v>10</v>
      </c>
      <c r="E98">
        <v>189</v>
      </c>
      <c r="F98">
        <v>4</v>
      </c>
      <c r="G98">
        <v>12</v>
      </c>
      <c r="H98">
        <v>9</v>
      </c>
      <c r="I98">
        <v>234</v>
      </c>
    </row>
    <row r="99" spans="1:20" x14ac:dyDescent="0.2">
      <c r="A99" s="27" t="s">
        <v>7</v>
      </c>
      <c r="B99" s="27" t="s">
        <v>496</v>
      </c>
      <c r="C99" s="27">
        <v>1</v>
      </c>
      <c r="D99" s="27">
        <v>0</v>
      </c>
      <c r="E99" s="27">
        <v>7</v>
      </c>
      <c r="F99" s="27">
        <v>6</v>
      </c>
      <c r="G99" s="27">
        <v>221</v>
      </c>
      <c r="H99" s="27">
        <v>9</v>
      </c>
      <c r="I99" s="27">
        <v>244</v>
      </c>
      <c r="J99" s="27" t="s">
        <v>718</v>
      </c>
      <c r="L99" t="s">
        <v>16</v>
      </c>
      <c r="M99" t="s">
        <v>496</v>
      </c>
      <c r="N99">
        <v>5</v>
      </c>
      <c r="O99">
        <v>6</v>
      </c>
      <c r="P99">
        <v>202</v>
      </c>
      <c r="Q99">
        <v>6</v>
      </c>
      <c r="R99">
        <v>11</v>
      </c>
      <c r="S99">
        <v>5</v>
      </c>
      <c r="T99">
        <v>235</v>
      </c>
    </row>
    <row r="100" spans="1:20" x14ac:dyDescent="0.2">
      <c r="L100" t="s">
        <v>17</v>
      </c>
      <c r="M100" t="s">
        <v>496</v>
      </c>
      <c r="N100">
        <v>7</v>
      </c>
      <c r="O100">
        <v>5</v>
      </c>
      <c r="P100">
        <v>180</v>
      </c>
      <c r="Q100">
        <v>5</v>
      </c>
      <c r="R100">
        <v>5</v>
      </c>
      <c r="S100">
        <v>8</v>
      </c>
      <c r="T100">
        <v>210</v>
      </c>
    </row>
    <row r="101" spans="1:20" x14ac:dyDescent="0.2">
      <c r="A101" t="s">
        <v>16</v>
      </c>
      <c r="B101" t="s">
        <v>496</v>
      </c>
      <c r="C101">
        <v>5</v>
      </c>
      <c r="D101">
        <v>6</v>
      </c>
      <c r="E101">
        <v>202</v>
      </c>
      <c r="F101">
        <v>6</v>
      </c>
      <c r="G101">
        <v>11</v>
      </c>
      <c r="H101">
        <v>5</v>
      </c>
      <c r="I101">
        <v>235</v>
      </c>
      <c r="L101" t="s">
        <v>18</v>
      </c>
      <c r="M101" t="s">
        <v>496</v>
      </c>
      <c r="N101">
        <v>9</v>
      </c>
      <c r="O101">
        <v>7</v>
      </c>
      <c r="P101">
        <v>192</v>
      </c>
      <c r="Q101">
        <v>6</v>
      </c>
      <c r="R101">
        <v>6</v>
      </c>
      <c r="S101">
        <v>9</v>
      </c>
      <c r="T101">
        <v>229</v>
      </c>
    </row>
    <row r="102" spans="1:20" x14ac:dyDescent="0.2">
      <c r="A102" t="s">
        <v>17</v>
      </c>
      <c r="B102" t="s">
        <v>496</v>
      </c>
      <c r="C102">
        <v>7</v>
      </c>
      <c r="D102">
        <v>5</v>
      </c>
      <c r="E102">
        <v>180</v>
      </c>
      <c r="F102">
        <v>5</v>
      </c>
      <c r="G102">
        <v>5</v>
      </c>
      <c r="H102">
        <v>8</v>
      </c>
      <c r="I102">
        <v>210</v>
      </c>
      <c r="L102" t="s">
        <v>19</v>
      </c>
      <c r="M102" t="s">
        <v>496</v>
      </c>
      <c r="N102">
        <v>5</v>
      </c>
      <c r="O102">
        <v>9</v>
      </c>
      <c r="P102">
        <v>215</v>
      </c>
      <c r="Q102">
        <v>5</v>
      </c>
      <c r="R102">
        <v>5</v>
      </c>
      <c r="S102">
        <v>2</v>
      </c>
      <c r="T102">
        <v>241</v>
      </c>
    </row>
    <row r="103" spans="1:20" x14ac:dyDescent="0.2">
      <c r="A103" t="s">
        <v>18</v>
      </c>
      <c r="B103" t="s">
        <v>496</v>
      </c>
      <c r="C103">
        <v>9</v>
      </c>
      <c r="D103">
        <v>7</v>
      </c>
      <c r="E103">
        <v>192</v>
      </c>
      <c r="F103">
        <v>6</v>
      </c>
      <c r="G103">
        <v>6</v>
      </c>
      <c r="H103">
        <v>9</v>
      </c>
      <c r="I103">
        <v>229</v>
      </c>
      <c r="L103" t="s">
        <v>20</v>
      </c>
      <c r="M103" t="s">
        <v>496</v>
      </c>
      <c r="N103">
        <v>5</v>
      </c>
      <c r="O103">
        <v>2</v>
      </c>
      <c r="P103">
        <v>115</v>
      </c>
      <c r="Q103">
        <v>6</v>
      </c>
      <c r="R103">
        <v>6</v>
      </c>
      <c r="S103">
        <v>2</v>
      </c>
      <c r="T103">
        <v>136</v>
      </c>
    </row>
    <row r="104" spans="1:20" x14ac:dyDescent="0.2">
      <c r="A104" t="s">
        <v>19</v>
      </c>
      <c r="B104" t="s">
        <v>496</v>
      </c>
      <c r="C104">
        <v>5</v>
      </c>
      <c r="D104">
        <v>9</v>
      </c>
      <c r="E104">
        <v>215</v>
      </c>
      <c r="F104">
        <v>5</v>
      </c>
      <c r="G104">
        <v>5</v>
      </c>
      <c r="H104">
        <v>2</v>
      </c>
      <c r="I104">
        <v>241</v>
      </c>
      <c r="L104" t="s">
        <v>21</v>
      </c>
      <c r="M104" t="s">
        <v>496</v>
      </c>
      <c r="N104">
        <v>5</v>
      </c>
      <c r="O104">
        <v>5</v>
      </c>
      <c r="P104">
        <v>198</v>
      </c>
      <c r="Q104">
        <v>8</v>
      </c>
      <c r="R104">
        <v>8</v>
      </c>
      <c r="S104">
        <v>6</v>
      </c>
      <c r="T104">
        <v>230</v>
      </c>
    </row>
    <row r="105" spans="1:20" x14ac:dyDescent="0.2">
      <c r="A105" t="s">
        <v>20</v>
      </c>
      <c r="B105" t="s">
        <v>496</v>
      </c>
      <c r="C105">
        <v>5</v>
      </c>
      <c r="D105">
        <v>2</v>
      </c>
      <c r="E105">
        <v>115</v>
      </c>
      <c r="F105">
        <v>6</v>
      </c>
      <c r="G105">
        <v>6</v>
      </c>
      <c r="H105">
        <v>2</v>
      </c>
      <c r="I105">
        <v>136</v>
      </c>
    </row>
    <row r="106" spans="1:20" x14ac:dyDescent="0.2">
      <c r="A106" t="s">
        <v>21</v>
      </c>
      <c r="B106" t="s">
        <v>496</v>
      </c>
      <c r="C106">
        <v>5</v>
      </c>
      <c r="D106">
        <v>5</v>
      </c>
      <c r="E106">
        <v>198</v>
      </c>
      <c r="F106">
        <v>8</v>
      </c>
      <c r="G106">
        <v>8</v>
      </c>
      <c r="H106">
        <v>6</v>
      </c>
      <c r="I106">
        <v>230</v>
      </c>
      <c r="L106" t="s">
        <v>63</v>
      </c>
      <c r="M106" t="s">
        <v>496</v>
      </c>
      <c r="N106">
        <v>7</v>
      </c>
      <c r="O106">
        <v>8</v>
      </c>
      <c r="P106">
        <v>195</v>
      </c>
      <c r="Q106">
        <v>2</v>
      </c>
      <c r="R106">
        <v>8</v>
      </c>
      <c r="S106">
        <v>5</v>
      </c>
      <c r="T106">
        <v>225</v>
      </c>
    </row>
    <row r="107" spans="1:20" x14ac:dyDescent="0.2">
      <c r="L107" t="s">
        <v>64</v>
      </c>
      <c r="M107" t="s">
        <v>496</v>
      </c>
      <c r="N107">
        <v>5</v>
      </c>
      <c r="O107">
        <v>7</v>
      </c>
      <c r="P107">
        <v>212</v>
      </c>
      <c r="Q107">
        <v>4</v>
      </c>
      <c r="R107">
        <v>7</v>
      </c>
      <c r="S107">
        <v>4</v>
      </c>
      <c r="T107">
        <v>239</v>
      </c>
    </row>
    <row r="108" spans="1:20" x14ac:dyDescent="0.2">
      <c r="A108" t="s">
        <v>63</v>
      </c>
      <c r="B108" t="s">
        <v>496</v>
      </c>
      <c r="C108">
        <v>7</v>
      </c>
      <c r="D108">
        <v>8</v>
      </c>
      <c r="E108">
        <v>195</v>
      </c>
      <c r="F108">
        <v>2</v>
      </c>
      <c r="G108">
        <v>8</v>
      </c>
      <c r="H108">
        <v>5</v>
      </c>
      <c r="I108">
        <v>225</v>
      </c>
      <c r="L108" t="s">
        <v>65</v>
      </c>
      <c r="M108" t="s">
        <v>496</v>
      </c>
      <c r="N108">
        <v>10</v>
      </c>
      <c r="O108">
        <v>6</v>
      </c>
      <c r="P108">
        <v>206</v>
      </c>
      <c r="Q108">
        <v>3</v>
      </c>
      <c r="R108">
        <v>11</v>
      </c>
      <c r="S108">
        <v>6</v>
      </c>
      <c r="T108">
        <v>242</v>
      </c>
    </row>
    <row r="109" spans="1:20" x14ac:dyDescent="0.2">
      <c r="A109" t="s">
        <v>64</v>
      </c>
      <c r="B109" t="s">
        <v>496</v>
      </c>
      <c r="C109">
        <v>5</v>
      </c>
      <c r="D109">
        <v>7</v>
      </c>
      <c r="E109">
        <v>212</v>
      </c>
      <c r="F109">
        <v>4</v>
      </c>
      <c r="G109">
        <v>7</v>
      </c>
      <c r="H109">
        <v>4</v>
      </c>
      <c r="I109">
        <v>239</v>
      </c>
      <c r="L109" t="s">
        <v>66</v>
      </c>
      <c r="M109" t="s">
        <v>496</v>
      </c>
      <c r="N109">
        <v>8</v>
      </c>
      <c r="O109">
        <v>6</v>
      </c>
      <c r="P109">
        <v>215</v>
      </c>
      <c r="Q109">
        <v>2</v>
      </c>
      <c r="R109">
        <v>10</v>
      </c>
      <c r="S109">
        <v>2</v>
      </c>
      <c r="T109">
        <v>243</v>
      </c>
    </row>
    <row r="110" spans="1:20" x14ac:dyDescent="0.2">
      <c r="A110" t="s">
        <v>65</v>
      </c>
      <c r="B110" t="s">
        <v>496</v>
      </c>
      <c r="C110">
        <v>10</v>
      </c>
      <c r="D110">
        <v>6</v>
      </c>
      <c r="E110">
        <v>206</v>
      </c>
      <c r="F110">
        <v>3</v>
      </c>
      <c r="G110">
        <v>11</v>
      </c>
      <c r="H110">
        <v>6</v>
      </c>
      <c r="I110">
        <v>242</v>
      </c>
      <c r="L110" t="s">
        <v>67</v>
      </c>
      <c r="M110" t="s">
        <v>496</v>
      </c>
      <c r="N110">
        <v>7</v>
      </c>
      <c r="O110">
        <v>7</v>
      </c>
      <c r="P110">
        <v>201</v>
      </c>
      <c r="Q110">
        <v>4</v>
      </c>
      <c r="R110">
        <v>8</v>
      </c>
      <c r="S110">
        <v>12</v>
      </c>
      <c r="T110">
        <v>239</v>
      </c>
    </row>
    <row r="111" spans="1:20" x14ac:dyDescent="0.2">
      <c r="A111" t="s">
        <v>66</v>
      </c>
      <c r="B111" t="s">
        <v>496</v>
      </c>
      <c r="C111">
        <v>8</v>
      </c>
      <c r="D111">
        <v>6</v>
      </c>
      <c r="E111">
        <v>215</v>
      </c>
      <c r="F111">
        <v>2</v>
      </c>
      <c r="G111">
        <v>10</v>
      </c>
      <c r="H111">
        <v>2</v>
      </c>
      <c r="I111">
        <v>243</v>
      </c>
      <c r="L111" t="s">
        <v>68</v>
      </c>
      <c r="M111" t="s">
        <v>496</v>
      </c>
      <c r="N111">
        <v>5</v>
      </c>
      <c r="O111">
        <v>7</v>
      </c>
      <c r="P111">
        <v>205</v>
      </c>
      <c r="Q111">
        <v>4</v>
      </c>
      <c r="R111">
        <v>5</v>
      </c>
      <c r="S111">
        <v>3</v>
      </c>
      <c r="T111">
        <v>229</v>
      </c>
    </row>
    <row r="112" spans="1:20" x14ac:dyDescent="0.2">
      <c r="A112" t="s">
        <v>67</v>
      </c>
      <c r="B112" t="s">
        <v>496</v>
      </c>
      <c r="C112">
        <v>7</v>
      </c>
      <c r="D112">
        <v>7</v>
      </c>
      <c r="E112">
        <v>201</v>
      </c>
      <c r="F112">
        <v>4</v>
      </c>
      <c r="G112">
        <v>8</v>
      </c>
      <c r="H112">
        <v>12</v>
      </c>
      <c r="I112">
        <v>239</v>
      </c>
    </row>
    <row r="113" spans="1:28" x14ac:dyDescent="0.2">
      <c r="A113" t="s">
        <v>68</v>
      </c>
      <c r="B113" t="s">
        <v>496</v>
      </c>
      <c r="C113">
        <v>5</v>
      </c>
      <c r="D113">
        <v>7</v>
      </c>
      <c r="E113">
        <v>205</v>
      </c>
      <c r="F113">
        <v>4</v>
      </c>
      <c r="G113">
        <v>5</v>
      </c>
      <c r="H113">
        <v>3</v>
      </c>
      <c r="I113">
        <v>229</v>
      </c>
      <c r="N113" s="26"/>
      <c r="O113" s="26"/>
      <c r="P113" s="26"/>
      <c r="Q113" s="26"/>
      <c r="R113" s="26"/>
      <c r="S113" s="26"/>
      <c r="T113" s="26"/>
    </row>
    <row r="114" spans="1:28" x14ac:dyDescent="0.2">
      <c r="L114" t="s">
        <v>22</v>
      </c>
      <c r="M114" t="s">
        <v>504</v>
      </c>
      <c r="N114">
        <v>6</v>
      </c>
      <c r="O114">
        <v>6</v>
      </c>
      <c r="P114">
        <v>192</v>
      </c>
      <c r="Q114">
        <v>4</v>
      </c>
      <c r="R114">
        <v>10</v>
      </c>
      <c r="S114">
        <v>17</v>
      </c>
      <c r="T114">
        <v>235</v>
      </c>
      <c r="V114" t="s">
        <v>454</v>
      </c>
    </row>
    <row r="115" spans="1:28" x14ac:dyDescent="0.2">
      <c r="C115" s="26"/>
      <c r="D115" s="26"/>
      <c r="E115" s="26"/>
      <c r="F115" s="26"/>
      <c r="G115" s="26"/>
      <c r="H115" s="26"/>
      <c r="I115" s="26"/>
      <c r="L115" t="s">
        <v>23</v>
      </c>
      <c r="M115" t="s">
        <v>504</v>
      </c>
      <c r="N115">
        <v>4</v>
      </c>
      <c r="O115">
        <v>3</v>
      </c>
      <c r="P115">
        <v>215</v>
      </c>
      <c r="Q115">
        <v>5</v>
      </c>
      <c r="R115">
        <v>8</v>
      </c>
      <c r="S115">
        <v>3</v>
      </c>
      <c r="T115">
        <v>238</v>
      </c>
      <c r="V115" t="s">
        <v>487</v>
      </c>
      <c r="W115" s="8">
        <f>AVERAGE(N114:N126)</f>
        <v>5.083333333333333</v>
      </c>
      <c r="X115" s="8">
        <f t="shared" ref="X115:AB115" si="18">AVERAGE(O114:O126)</f>
        <v>3.75</v>
      </c>
      <c r="Y115" s="8">
        <f t="shared" si="18"/>
        <v>195.5</v>
      </c>
      <c r="Z115" s="8">
        <f t="shared" si="18"/>
        <v>5</v>
      </c>
      <c r="AA115" s="8">
        <f t="shared" si="18"/>
        <v>8.5</v>
      </c>
      <c r="AB115" s="8">
        <f t="shared" si="18"/>
        <v>5.333333333333333</v>
      </c>
    </row>
    <row r="116" spans="1:28" x14ac:dyDescent="0.2">
      <c r="A116" t="s">
        <v>22</v>
      </c>
      <c r="B116" t="s">
        <v>504</v>
      </c>
      <c r="C116">
        <v>6</v>
      </c>
      <c r="D116">
        <v>6</v>
      </c>
      <c r="E116">
        <v>192</v>
      </c>
      <c r="F116">
        <v>4</v>
      </c>
      <c r="G116">
        <v>10</v>
      </c>
      <c r="H116">
        <v>17</v>
      </c>
      <c r="I116">
        <v>235</v>
      </c>
      <c r="L116" t="s">
        <v>24</v>
      </c>
      <c r="M116" t="s">
        <v>504</v>
      </c>
      <c r="N116">
        <v>7</v>
      </c>
      <c r="O116">
        <v>8</v>
      </c>
      <c r="P116">
        <v>198</v>
      </c>
      <c r="Q116">
        <v>1</v>
      </c>
      <c r="R116">
        <v>10</v>
      </c>
      <c r="S116">
        <v>10</v>
      </c>
      <c r="T116">
        <v>234</v>
      </c>
      <c r="V116" t="s">
        <v>488</v>
      </c>
      <c r="W116" s="8">
        <f>STDEV(N114:N126)</f>
        <v>1.3113721705515073</v>
      </c>
      <c r="X116" s="8">
        <f t="shared" ref="X116:AB116" si="19">STDEV(O114:O126)</f>
        <v>2.3403573930647275</v>
      </c>
      <c r="Y116" s="8">
        <f t="shared" si="19"/>
        <v>15.779733838059499</v>
      </c>
      <c r="Z116" s="8">
        <f t="shared" si="19"/>
        <v>2.4863262420322441</v>
      </c>
      <c r="AA116" s="8">
        <f t="shared" si="19"/>
        <v>1.3142574813455419</v>
      </c>
      <c r="AB116" s="8">
        <f t="shared" si="19"/>
        <v>5.5322744514404389</v>
      </c>
    </row>
    <row r="117" spans="1:28" x14ac:dyDescent="0.2">
      <c r="A117" t="s">
        <v>23</v>
      </c>
      <c r="B117" t="s">
        <v>504</v>
      </c>
      <c r="C117">
        <v>4</v>
      </c>
      <c r="D117">
        <v>3</v>
      </c>
      <c r="E117">
        <v>215</v>
      </c>
      <c r="F117">
        <v>5</v>
      </c>
      <c r="G117">
        <v>8</v>
      </c>
      <c r="H117">
        <v>3</v>
      </c>
      <c r="I117">
        <v>238</v>
      </c>
      <c r="L117" t="s">
        <v>25</v>
      </c>
      <c r="M117" t="s">
        <v>504</v>
      </c>
      <c r="N117">
        <v>6</v>
      </c>
      <c r="O117">
        <v>3</v>
      </c>
      <c r="P117">
        <v>213</v>
      </c>
      <c r="Q117">
        <v>4</v>
      </c>
      <c r="R117">
        <v>8</v>
      </c>
      <c r="S117">
        <v>1</v>
      </c>
      <c r="T117">
        <v>235</v>
      </c>
      <c r="V117" t="s">
        <v>510</v>
      </c>
    </row>
    <row r="118" spans="1:28" x14ac:dyDescent="0.2">
      <c r="A118" t="s">
        <v>24</v>
      </c>
      <c r="B118" t="s">
        <v>504</v>
      </c>
      <c r="C118">
        <v>7</v>
      </c>
      <c r="D118">
        <v>8</v>
      </c>
      <c r="E118">
        <v>198</v>
      </c>
      <c r="F118">
        <v>1</v>
      </c>
      <c r="G118">
        <v>10</v>
      </c>
      <c r="H118">
        <v>10</v>
      </c>
      <c r="I118">
        <v>234</v>
      </c>
      <c r="L118" t="s">
        <v>26</v>
      </c>
      <c r="M118" t="s">
        <v>504</v>
      </c>
      <c r="N118">
        <v>6</v>
      </c>
      <c r="O118">
        <v>2</v>
      </c>
      <c r="P118">
        <v>200</v>
      </c>
      <c r="Q118">
        <v>10</v>
      </c>
      <c r="R118">
        <v>8</v>
      </c>
      <c r="S118">
        <v>5</v>
      </c>
      <c r="T118">
        <v>231</v>
      </c>
    </row>
    <row r="119" spans="1:28" x14ac:dyDescent="0.2">
      <c r="A119" t="s">
        <v>25</v>
      </c>
      <c r="B119" t="s">
        <v>504</v>
      </c>
      <c r="C119">
        <v>6</v>
      </c>
      <c r="D119">
        <v>3</v>
      </c>
      <c r="E119">
        <v>213</v>
      </c>
      <c r="F119">
        <v>4</v>
      </c>
      <c r="G119">
        <v>8</v>
      </c>
      <c r="H119">
        <v>1</v>
      </c>
      <c r="I119">
        <v>235</v>
      </c>
      <c r="L119" t="s">
        <v>27</v>
      </c>
      <c r="M119" t="s">
        <v>504</v>
      </c>
      <c r="N119">
        <v>4</v>
      </c>
      <c r="O119">
        <v>2</v>
      </c>
      <c r="P119">
        <v>201</v>
      </c>
      <c r="Q119">
        <v>3</v>
      </c>
      <c r="R119">
        <v>7</v>
      </c>
      <c r="S119">
        <v>2</v>
      </c>
      <c r="T119">
        <v>219</v>
      </c>
    </row>
    <row r="120" spans="1:28" x14ac:dyDescent="0.2">
      <c r="A120" t="s">
        <v>26</v>
      </c>
      <c r="B120" t="s">
        <v>504</v>
      </c>
      <c r="C120">
        <v>6</v>
      </c>
      <c r="D120">
        <v>2</v>
      </c>
      <c r="E120">
        <v>200</v>
      </c>
      <c r="F120">
        <v>10</v>
      </c>
      <c r="G120">
        <v>8</v>
      </c>
      <c r="H120">
        <v>5</v>
      </c>
      <c r="I120">
        <v>231</v>
      </c>
    </row>
    <row r="121" spans="1:28" x14ac:dyDescent="0.2">
      <c r="A121" t="s">
        <v>27</v>
      </c>
      <c r="B121" t="s">
        <v>504</v>
      </c>
      <c r="C121">
        <v>4</v>
      </c>
      <c r="D121">
        <v>2</v>
      </c>
      <c r="E121">
        <v>201</v>
      </c>
      <c r="F121">
        <v>3</v>
      </c>
      <c r="G121">
        <v>7</v>
      </c>
      <c r="H121">
        <v>2</v>
      </c>
      <c r="I121">
        <v>219</v>
      </c>
      <c r="L121" t="s">
        <v>69</v>
      </c>
      <c r="M121" t="s">
        <v>504</v>
      </c>
      <c r="N121">
        <v>6</v>
      </c>
      <c r="O121">
        <v>6</v>
      </c>
      <c r="P121">
        <v>199</v>
      </c>
      <c r="Q121">
        <v>2</v>
      </c>
      <c r="R121">
        <v>10</v>
      </c>
      <c r="S121">
        <v>6</v>
      </c>
      <c r="T121">
        <v>229</v>
      </c>
    </row>
    <row r="122" spans="1:28" x14ac:dyDescent="0.2">
      <c r="L122" t="s">
        <v>70</v>
      </c>
      <c r="M122" t="s">
        <v>504</v>
      </c>
      <c r="N122">
        <v>5</v>
      </c>
      <c r="O122">
        <v>5</v>
      </c>
      <c r="P122">
        <v>186</v>
      </c>
      <c r="Q122">
        <v>5</v>
      </c>
      <c r="R122">
        <v>10</v>
      </c>
      <c r="S122">
        <v>14</v>
      </c>
      <c r="T122">
        <v>225</v>
      </c>
    </row>
    <row r="123" spans="1:28" x14ac:dyDescent="0.2">
      <c r="A123" t="s">
        <v>69</v>
      </c>
      <c r="B123" t="s">
        <v>504</v>
      </c>
      <c r="C123">
        <v>6</v>
      </c>
      <c r="D123">
        <v>6</v>
      </c>
      <c r="E123">
        <v>199</v>
      </c>
      <c r="F123">
        <v>2</v>
      </c>
      <c r="G123">
        <v>10</v>
      </c>
      <c r="H123">
        <v>6</v>
      </c>
      <c r="I123">
        <v>229</v>
      </c>
      <c r="L123" t="s">
        <v>71</v>
      </c>
      <c r="M123" t="s">
        <v>504</v>
      </c>
      <c r="N123">
        <v>5</v>
      </c>
      <c r="O123">
        <v>1</v>
      </c>
      <c r="P123">
        <v>202</v>
      </c>
      <c r="Q123">
        <v>7</v>
      </c>
      <c r="R123">
        <v>9</v>
      </c>
      <c r="S123">
        <v>4</v>
      </c>
      <c r="T123">
        <v>228</v>
      </c>
    </row>
    <row r="124" spans="1:28" x14ac:dyDescent="0.2">
      <c r="A124" t="s">
        <v>70</v>
      </c>
      <c r="B124" t="s">
        <v>504</v>
      </c>
      <c r="C124">
        <v>5</v>
      </c>
      <c r="D124">
        <v>5</v>
      </c>
      <c r="E124">
        <v>186</v>
      </c>
      <c r="F124">
        <v>5</v>
      </c>
      <c r="G124">
        <v>10</v>
      </c>
      <c r="H124">
        <v>14</v>
      </c>
      <c r="I124">
        <v>225</v>
      </c>
      <c r="L124" t="s">
        <v>72</v>
      </c>
      <c r="M124" t="s">
        <v>504</v>
      </c>
      <c r="N124">
        <v>5</v>
      </c>
      <c r="O124">
        <v>6</v>
      </c>
      <c r="P124">
        <v>163</v>
      </c>
      <c r="Q124">
        <v>7</v>
      </c>
      <c r="R124">
        <v>6</v>
      </c>
      <c r="S124">
        <v>1</v>
      </c>
      <c r="T124">
        <v>188</v>
      </c>
    </row>
    <row r="125" spans="1:28" x14ac:dyDescent="0.2">
      <c r="A125" t="s">
        <v>71</v>
      </c>
      <c r="B125" t="s">
        <v>504</v>
      </c>
      <c r="C125">
        <v>5</v>
      </c>
      <c r="D125">
        <v>1</v>
      </c>
      <c r="E125">
        <v>202</v>
      </c>
      <c r="F125">
        <v>7</v>
      </c>
      <c r="G125">
        <v>9</v>
      </c>
      <c r="H125">
        <v>4</v>
      </c>
      <c r="I125">
        <v>228</v>
      </c>
      <c r="L125" t="s">
        <v>73</v>
      </c>
      <c r="M125" t="s">
        <v>504</v>
      </c>
      <c r="N125">
        <v>2</v>
      </c>
      <c r="O125">
        <v>1</v>
      </c>
      <c r="P125">
        <v>170</v>
      </c>
      <c r="Q125">
        <v>5</v>
      </c>
      <c r="R125">
        <v>8</v>
      </c>
      <c r="S125">
        <v>1</v>
      </c>
      <c r="T125">
        <v>187</v>
      </c>
    </row>
    <row r="126" spans="1:28" x14ac:dyDescent="0.2">
      <c r="A126" t="s">
        <v>72</v>
      </c>
      <c r="B126" t="s">
        <v>504</v>
      </c>
      <c r="C126">
        <v>5</v>
      </c>
      <c r="D126">
        <v>6</v>
      </c>
      <c r="E126">
        <v>163</v>
      </c>
      <c r="F126">
        <v>7</v>
      </c>
      <c r="G126">
        <v>6</v>
      </c>
      <c r="H126">
        <v>1</v>
      </c>
      <c r="I126">
        <v>188</v>
      </c>
      <c r="L126" t="s">
        <v>74</v>
      </c>
      <c r="M126" t="s">
        <v>504</v>
      </c>
      <c r="N126">
        <v>5</v>
      </c>
      <c r="O126">
        <v>2</v>
      </c>
      <c r="P126">
        <v>207</v>
      </c>
      <c r="Q126">
        <v>7</v>
      </c>
      <c r="R126">
        <v>8</v>
      </c>
      <c r="S126">
        <v>0</v>
      </c>
      <c r="T126">
        <v>229</v>
      </c>
    </row>
    <row r="127" spans="1:28" x14ac:dyDescent="0.2">
      <c r="A127" t="s">
        <v>73</v>
      </c>
      <c r="B127" t="s">
        <v>504</v>
      </c>
      <c r="C127">
        <v>2</v>
      </c>
      <c r="D127">
        <v>1</v>
      </c>
      <c r="E127">
        <v>170</v>
      </c>
      <c r="F127">
        <v>5</v>
      </c>
      <c r="G127">
        <v>8</v>
      </c>
      <c r="H127">
        <v>1</v>
      </c>
      <c r="I127">
        <v>187</v>
      </c>
    </row>
    <row r="128" spans="1:28" x14ac:dyDescent="0.2">
      <c r="A128" t="s">
        <v>74</v>
      </c>
      <c r="B128" t="s">
        <v>504</v>
      </c>
      <c r="C128">
        <v>5</v>
      </c>
      <c r="D128">
        <v>2</v>
      </c>
      <c r="E128">
        <v>207</v>
      </c>
      <c r="F128">
        <v>7</v>
      </c>
      <c r="G128">
        <v>8</v>
      </c>
      <c r="H128">
        <v>0</v>
      </c>
      <c r="I128">
        <v>229</v>
      </c>
      <c r="N128" s="26"/>
      <c r="O128" s="26"/>
      <c r="P128" s="26"/>
      <c r="Q128" s="26"/>
      <c r="R128" s="26"/>
      <c r="S128" s="26"/>
    </row>
    <row r="129" spans="1:28" x14ac:dyDescent="0.2">
      <c r="L129" t="s">
        <v>28</v>
      </c>
      <c r="M129" t="s">
        <v>503</v>
      </c>
      <c r="N129">
        <v>6</v>
      </c>
      <c r="O129">
        <v>6</v>
      </c>
      <c r="P129">
        <v>214</v>
      </c>
      <c r="Q129">
        <v>5</v>
      </c>
      <c r="R129">
        <v>8</v>
      </c>
      <c r="S129">
        <v>2</v>
      </c>
      <c r="T129">
        <v>241</v>
      </c>
      <c r="V129" t="s">
        <v>455</v>
      </c>
    </row>
    <row r="130" spans="1:28" x14ac:dyDescent="0.2">
      <c r="C130" s="26"/>
      <c r="D130" s="26"/>
      <c r="E130" s="26"/>
      <c r="F130" s="26"/>
      <c r="G130" s="26"/>
      <c r="H130" s="26"/>
      <c r="L130" t="s">
        <v>29</v>
      </c>
      <c r="M130" t="s">
        <v>503</v>
      </c>
      <c r="N130">
        <v>4</v>
      </c>
      <c r="O130">
        <v>6</v>
      </c>
      <c r="P130">
        <v>200</v>
      </c>
      <c r="Q130">
        <v>5</v>
      </c>
      <c r="R130">
        <v>9</v>
      </c>
      <c r="S130">
        <v>0</v>
      </c>
      <c r="T130">
        <v>224</v>
      </c>
      <c r="V130" t="s">
        <v>487</v>
      </c>
      <c r="W130" s="8">
        <f>AVERAGE(N129:N141)</f>
        <v>5.333333333333333</v>
      </c>
      <c r="X130" s="8">
        <f t="shared" ref="X130:AB130" si="20">AVERAGE(O129:O141)</f>
        <v>7</v>
      </c>
      <c r="Y130" s="8">
        <f t="shared" si="20"/>
        <v>185.66666666666666</v>
      </c>
      <c r="Z130" s="8">
        <f t="shared" si="20"/>
        <v>5.583333333333333</v>
      </c>
      <c r="AA130" s="8">
        <f t="shared" si="20"/>
        <v>8.8333333333333339</v>
      </c>
      <c r="AB130" s="8">
        <f t="shared" si="20"/>
        <v>7</v>
      </c>
    </row>
    <row r="131" spans="1:28" x14ac:dyDescent="0.2">
      <c r="A131" t="s">
        <v>28</v>
      </c>
      <c r="B131" t="s">
        <v>503</v>
      </c>
      <c r="C131">
        <v>6</v>
      </c>
      <c r="D131">
        <v>6</v>
      </c>
      <c r="E131">
        <v>214</v>
      </c>
      <c r="F131">
        <v>5</v>
      </c>
      <c r="G131">
        <v>8</v>
      </c>
      <c r="H131">
        <v>2</v>
      </c>
      <c r="I131">
        <v>241</v>
      </c>
      <c r="L131" t="s">
        <v>30</v>
      </c>
      <c r="M131" t="s">
        <v>503</v>
      </c>
      <c r="N131">
        <v>6</v>
      </c>
      <c r="O131">
        <v>8</v>
      </c>
      <c r="P131">
        <v>170</v>
      </c>
      <c r="Q131">
        <v>4</v>
      </c>
      <c r="R131">
        <v>6</v>
      </c>
      <c r="S131">
        <v>11</v>
      </c>
      <c r="T131">
        <v>205</v>
      </c>
      <c r="V131" t="s">
        <v>488</v>
      </c>
      <c r="W131" s="8">
        <f>STDEV(N129:N141)</f>
        <v>1.4974726182552534</v>
      </c>
      <c r="X131" s="8">
        <f t="shared" ref="X131:AB131" si="21">STDEV(O129:O141)</f>
        <v>1.3483997249264841</v>
      </c>
      <c r="Y131" s="8">
        <f t="shared" si="21"/>
        <v>15.93927871832995</v>
      </c>
      <c r="Z131" s="8">
        <f t="shared" si="21"/>
        <v>2.0207259421636907</v>
      </c>
      <c r="AA131" s="8">
        <f t="shared" si="21"/>
        <v>1.898963034411308</v>
      </c>
      <c r="AB131" s="8">
        <f t="shared" si="21"/>
        <v>5.2397085276325681</v>
      </c>
    </row>
    <row r="132" spans="1:28" x14ac:dyDescent="0.2">
      <c r="A132" t="s">
        <v>29</v>
      </c>
      <c r="B132" t="s">
        <v>503</v>
      </c>
      <c r="C132">
        <v>4</v>
      </c>
      <c r="D132">
        <v>6</v>
      </c>
      <c r="E132">
        <v>200</v>
      </c>
      <c r="F132">
        <v>5</v>
      </c>
      <c r="G132">
        <v>9</v>
      </c>
      <c r="H132">
        <v>0</v>
      </c>
      <c r="I132">
        <v>224</v>
      </c>
      <c r="L132" t="s">
        <v>31</v>
      </c>
      <c r="M132" t="s">
        <v>503</v>
      </c>
      <c r="N132">
        <v>4</v>
      </c>
      <c r="O132">
        <v>7</v>
      </c>
      <c r="P132">
        <v>206</v>
      </c>
      <c r="Q132">
        <v>6</v>
      </c>
      <c r="R132">
        <v>7</v>
      </c>
      <c r="S132">
        <v>0</v>
      </c>
      <c r="T132">
        <v>230</v>
      </c>
      <c r="V132" t="s">
        <v>510</v>
      </c>
    </row>
    <row r="133" spans="1:28" x14ac:dyDescent="0.2">
      <c r="A133" t="s">
        <v>30</v>
      </c>
      <c r="B133" t="s">
        <v>503</v>
      </c>
      <c r="C133">
        <v>6</v>
      </c>
      <c r="D133">
        <v>8</v>
      </c>
      <c r="E133">
        <v>170</v>
      </c>
      <c r="F133">
        <v>4</v>
      </c>
      <c r="G133">
        <v>6</v>
      </c>
      <c r="H133">
        <v>11</v>
      </c>
      <c r="I133">
        <v>205</v>
      </c>
      <c r="L133" t="s">
        <v>32</v>
      </c>
      <c r="M133" t="s">
        <v>503</v>
      </c>
      <c r="N133">
        <v>5</v>
      </c>
      <c r="O133">
        <v>6</v>
      </c>
      <c r="P133">
        <v>190</v>
      </c>
      <c r="Q133">
        <v>7</v>
      </c>
      <c r="R133">
        <v>11</v>
      </c>
      <c r="S133">
        <v>4</v>
      </c>
      <c r="T133">
        <v>223</v>
      </c>
    </row>
    <row r="134" spans="1:28" x14ac:dyDescent="0.2">
      <c r="A134" t="s">
        <v>31</v>
      </c>
      <c r="B134" t="s">
        <v>503</v>
      </c>
      <c r="C134">
        <v>4</v>
      </c>
      <c r="D134">
        <v>7</v>
      </c>
      <c r="E134">
        <v>206</v>
      </c>
      <c r="F134">
        <v>6</v>
      </c>
      <c r="G134">
        <v>7</v>
      </c>
      <c r="H134">
        <v>0</v>
      </c>
      <c r="I134">
        <v>230</v>
      </c>
      <c r="L134" t="s">
        <v>33</v>
      </c>
      <c r="M134" t="s">
        <v>503</v>
      </c>
      <c r="N134">
        <v>5</v>
      </c>
      <c r="O134">
        <v>8</v>
      </c>
      <c r="P134">
        <v>162</v>
      </c>
      <c r="Q134">
        <v>6</v>
      </c>
      <c r="R134">
        <v>11</v>
      </c>
      <c r="S134">
        <v>15</v>
      </c>
      <c r="T134">
        <v>207</v>
      </c>
    </row>
    <row r="135" spans="1:28" x14ac:dyDescent="0.2">
      <c r="A135" t="s">
        <v>32</v>
      </c>
      <c r="B135" t="s">
        <v>503</v>
      </c>
      <c r="C135">
        <v>5</v>
      </c>
      <c r="D135">
        <v>6</v>
      </c>
      <c r="E135">
        <v>190</v>
      </c>
      <c r="F135">
        <v>7</v>
      </c>
      <c r="G135">
        <v>11</v>
      </c>
      <c r="H135">
        <v>4</v>
      </c>
      <c r="I135">
        <v>223</v>
      </c>
    </row>
    <row r="136" spans="1:28" x14ac:dyDescent="0.2">
      <c r="A136" t="s">
        <v>33</v>
      </c>
      <c r="B136" t="s">
        <v>503</v>
      </c>
      <c r="C136">
        <v>5</v>
      </c>
      <c r="D136">
        <v>8</v>
      </c>
      <c r="E136">
        <v>162</v>
      </c>
      <c r="F136">
        <v>6</v>
      </c>
      <c r="G136">
        <v>11</v>
      </c>
      <c r="H136">
        <v>15</v>
      </c>
      <c r="I136">
        <v>207</v>
      </c>
      <c r="L136" t="s">
        <v>75</v>
      </c>
      <c r="M136" t="s">
        <v>503</v>
      </c>
      <c r="N136">
        <v>4</v>
      </c>
      <c r="O136">
        <v>6</v>
      </c>
      <c r="P136">
        <v>170</v>
      </c>
      <c r="Q136">
        <v>5</v>
      </c>
      <c r="R136">
        <v>8</v>
      </c>
      <c r="S136">
        <v>11</v>
      </c>
      <c r="T136">
        <v>204</v>
      </c>
    </row>
    <row r="137" spans="1:28" x14ac:dyDescent="0.2">
      <c r="L137" t="s">
        <v>76</v>
      </c>
      <c r="M137" t="s">
        <v>503</v>
      </c>
      <c r="N137">
        <v>7</v>
      </c>
      <c r="O137">
        <v>8</v>
      </c>
      <c r="P137">
        <v>180</v>
      </c>
      <c r="Q137">
        <v>4</v>
      </c>
      <c r="R137">
        <v>11</v>
      </c>
      <c r="S137">
        <v>10</v>
      </c>
      <c r="T137">
        <v>220</v>
      </c>
    </row>
    <row r="138" spans="1:28" x14ac:dyDescent="0.2">
      <c r="A138" t="s">
        <v>75</v>
      </c>
      <c r="B138" t="s">
        <v>503</v>
      </c>
      <c r="C138">
        <v>4</v>
      </c>
      <c r="D138">
        <v>6</v>
      </c>
      <c r="E138">
        <v>170</v>
      </c>
      <c r="F138">
        <v>5</v>
      </c>
      <c r="G138">
        <v>8</v>
      </c>
      <c r="H138">
        <v>11</v>
      </c>
      <c r="I138">
        <v>204</v>
      </c>
      <c r="L138" t="s">
        <v>77</v>
      </c>
      <c r="M138" t="s">
        <v>503</v>
      </c>
      <c r="N138">
        <v>8</v>
      </c>
      <c r="O138">
        <v>5</v>
      </c>
      <c r="P138">
        <v>193</v>
      </c>
      <c r="Q138">
        <v>3</v>
      </c>
      <c r="R138">
        <v>11</v>
      </c>
      <c r="S138">
        <v>10</v>
      </c>
      <c r="T138">
        <v>230</v>
      </c>
    </row>
    <row r="139" spans="1:28" x14ac:dyDescent="0.2">
      <c r="A139" t="s">
        <v>76</v>
      </c>
      <c r="B139" t="s">
        <v>503</v>
      </c>
      <c r="C139">
        <v>7</v>
      </c>
      <c r="D139">
        <v>8</v>
      </c>
      <c r="E139">
        <v>180</v>
      </c>
      <c r="F139">
        <v>4</v>
      </c>
      <c r="G139">
        <v>11</v>
      </c>
      <c r="H139">
        <v>10</v>
      </c>
      <c r="I139">
        <v>220</v>
      </c>
      <c r="L139" t="s">
        <v>78</v>
      </c>
      <c r="M139" t="s">
        <v>503</v>
      </c>
      <c r="N139">
        <v>5</v>
      </c>
      <c r="O139">
        <v>9</v>
      </c>
      <c r="P139">
        <v>185</v>
      </c>
      <c r="Q139">
        <v>11</v>
      </c>
      <c r="R139">
        <v>7</v>
      </c>
      <c r="S139">
        <v>11</v>
      </c>
      <c r="T139">
        <v>228</v>
      </c>
    </row>
    <row r="140" spans="1:28" x14ac:dyDescent="0.2">
      <c r="A140" t="s">
        <v>77</v>
      </c>
      <c r="B140" t="s">
        <v>503</v>
      </c>
      <c r="C140">
        <v>8</v>
      </c>
      <c r="D140">
        <v>5</v>
      </c>
      <c r="E140">
        <v>193</v>
      </c>
      <c r="F140">
        <v>3</v>
      </c>
      <c r="G140">
        <v>11</v>
      </c>
      <c r="H140">
        <v>10</v>
      </c>
      <c r="I140">
        <v>230</v>
      </c>
      <c r="L140" t="s">
        <v>79</v>
      </c>
      <c r="M140" t="s">
        <v>503</v>
      </c>
      <c r="N140">
        <v>3</v>
      </c>
      <c r="O140">
        <v>6</v>
      </c>
      <c r="P140">
        <v>187</v>
      </c>
      <c r="Q140">
        <v>6</v>
      </c>
      <c r="R140">
        <v>7</v>
      </c>
      <c r="S140">
        <v>1</v>
      </c>
      <c r="T140">
        <v>210</v>
      </c>
    </row>
    <row r="141" spans="1:28" x14ac:dyDescent="0.2">
      <c r="A141" t="s">
        <v>78</v>
      </c>
      <c r="B141" t="s">
        <v>503</v>
      </c>
      <c r="C141">
        <v>5</v>
      </c>
      <c r="D141">
        <v>9</v>
      </c>
      <c r="E141">
        <v>185</v>
      </c>
      <c r="F141">
        <v>11</v>
      </c>
      <c r="G141">
        <v>7</v>
      </c>
      <c r="H141">
        <v>11</v>
      </c>
      <c r="I141">
        <v>228</v>
      </c>
      <c r="L141" t="s">
        <v>80</v>
      </c>
      <c r="M141" t="s">
        <v>503</v>
      </c>
      <c r="N141">
        <v>7</v>
      </c>
      <c r="O141">
        <v>9</v>
      </c>
      <c r="P141">
        <v>171</v>
      </c>
      <c r="Q141">
        <v>5</v>
      </c>
      <c r="R141">
        <v>10</v>
      </c>
      <c r="S141">
        <v>9</v>
      </c>
      <c r="T141">
        <v>211</v>
      </c>
    </row>
    <row r="142" spans="1:28" x14ac:dyDescent="0.2">
      <c r="A142" t="s">
        <v>79</v>
      </c>
      <c r="B142" t="s">
        <v>503</v>
      </c>
      <c r="C142">
        <v>3</v>
      </c>
      <c r="D142">
        <v>6</v>
      </c>
      <c r="E142">
        <v>187</v>
      </c>
      <c r="F142">
        <v>6</v>
      </c>
      <c r="G142">
        <v>7</v>
      </c>
      <c r="H142">
        <v>1</v>
      </c>
      <c r="I142">
        <v>210</v>
      </c>
    </row>
    <row r="143" spans="1:28" x14ac:dyDescent="0.2">
      <c r="A143" t="s">
        <v>80</v>
      </c>
      <c r="B143" t="s">
        <v>503</v>
      </c>
      <c r="C143">
        <v>7</v>
      </c>
      <c r="D143">
        <v>9</v>
      </c>
      <c r="E143">
        <v>171</v>
      </c>
      <c r="F143">
        <v>5</v>
      </c>
      <c r="G143">
        <v>10</v>
      </c>
      <c r="H143">
        <v>9</v>
      </c>
      <c r="I143">
        <v>211</v>
      </c>
      <c r="N143" s="26"/>
      <c r="O143" s="26"/>
      <c r="P143" s="26"/>
      <c r="Q143" s="26"/>
      <c r="R143" s="26"/>
      <c r="S143" s="26"/>
    </row>
    <row r="144" spans="1:28" x14ac:dyDescent="0.2">
      <c r="L144" t="s">
        <v>35</v>
      </c>
      <c r="M144" t="s">
        <v>502</v>
      </c>
      <c r="N144">
        <v>5</v>
      </c>
      <c r="O144">
        <v>6</v>
      </c>
      <c r="P144">
        <v>195</v>
      </c>
      <c r="Q144">
        <v>2</v>
      </c>
      <c r="R144">
        <v>12</v>
      </c>
      <c r="S144">
        <v>6</v>
      </c>
      <c r="T144">
        <v>226</v>
      </c>
      <c r="V144" t="s">
        <v>456</v>
      </c>
    </row>
    <row r="145" spans="1:28" x14ac:dyDescent="0.2">
      <c r="C145" s="26"/>
      <c r="D145" s="26"/>
      <c r="E145" s="26"/>
      <c r="F145" s="26"/>
      <c r="G145" s="26"/>
      <c r="H145" s="26"/>
      <c r="L145" t="s">
        <v>36</v>
      </c>
      <c r="M145" t="s">
        <v>502</v>
      </c>
      <c r="N145">
        <v>8</v>
      </c>
      <c r="O145">
        <v>6</v>
      </c>
      <c r="P145">
        <v>194</v>
      </c>
      <c r="Q145">
        <v>2</v>
      </c>
      <c r="R145">
        <v>12</v>
      </c>
      <c r="S145">
        <v>13</v>
      </c>
      <c r="T145">
        <v>235</v>
      </c>
      <c r="V145" t="s">
        <v>487</v>
      </c>
      <c r="W145" s="8">
        <f>AVERAGE(N144:N155)</f>
        <v>7.1818181818181817</v>
      </c>
      <c r="X145" s="8">
        <f t="shared" ref="X145:AB145" si="22">AVERAGE(O144:O155)</f>
        <v>5.8181818181818183</v>
      </c>
      <c r="Y145" s="8">
        <f t="shared" si="22"/>
        <v>183.45454545454547</v>
      </c>
      <c r="Z145" s="8">
        <f t="shared" si="22"/>
        <v>4.2727272727272725</v>
      </c>
      <c r="AA145" s="8">
        <f t="shared" si="22"/>
        <v>14</v>
      </c>
      <c r="AB145" s="8">
        <f t="shared" si="22"/>
        <v>11.272727272727273</v>
      </c>
    </row>
    <row r="146" spans="1:28" x14ac:dyDescent="0.2">
      <c r="A146" s="27" t="s">
        <v>34</v>
      </c>
      <c r="B146" s="27" t="s">
        <v>502</v>
      </c>
      <c r="C146" s="27">
        <v>47</v>
      </c>
      <c r="D146" s="27">
        <v>48</v>
      </c>
      <c r="E146" s="27">
        <v>73</v>
      </c>
      <c r="F146" s="27">
        <v>28</v>
      </c>
      <c r="G146" s="27">
        <v>33</v>
      </c>
      <c r="H146" s="27">
        <v>5</v>
      </c>
      <c r="I146" s="27">
        <v>234</v>
      </c>
      <c r="J146" s="27" t="s">
        <v>718</v>
      </c>
      <c r="L146" t="s">
        <v>37</v>
      </c>
      <c r="M146" t="s">
        <v>502</v>
      </c>
      <c r="N146">
        <v>6</v>
      </c>
      <c r="O146">
        <v>6</v>
      </c>
      <c r="P146">
        <v>178</v>
      </c>
      <c r="Q146">
        <v>4</v>
      </c>
      <c r="R146">
        <v>12</v>
      </c>
      <c r="S146">
        <v>12</v>
      </c>
      <c r="T146">
        <v>218</v>
      </c>
      <c r="V146" t="s">
        <v>488</v>
      </c>
      <c r="W146" s="8">
        <f>STDEV(N144:N155)</f>
        <v>2.522624895547565</v>
      </c>
      <c r="X146" s="8">
        <f t="shared" ref="X146:AB146" si="23">STDEV(O144:O155)</f>
        <v>2.4007574562284217</v>
      </c>
      <c r="Y146" s="8">
        <f t="shared" si="23"/>
        <v>17.131045714512798</v>
      </c>
      <c r="Z146" s="8">
        <f t="shared" si="23"/>
        <v>2.6491851234260353</v>
      </c>
      <c r="AA146" s="8">
        <f t="shared" si="23"/>
        <v>7.1274118724821847</v>
      </c>
      <c r="AB146" s="8">
        <f t="shared" si="23"/>
        <v>4.0022720819781634</v>
      </c>
    </row>
    <row r="147" spans="1:28" x14ac:dyDescent="0.2">
      <c r="A147" t="s">
        <v>35</v>
      </c>
      <c r="B147" t="s">
        <v>502</v>
      </c>
      <c r="C147">
        <v>5</v>
      </c>
      <c r="D147">
        <v>6</v>
      </c>
      <c r="E147">
        <v>195</v>
      </c>
      <c r="F147">
        <v>2</v>
      </c>
      <c r="G147">
        <v>12</v>
      </c>
      <c r="H147">
        <v>6</v>
      </c>
      <c r="I147">
        <v>226</v>
      </c>
      <c r="L147" t="s">
        <v>38</v>
      </c>
      <c r="M147" t="s">
        <v>502</v>
      </c>
      <c r="N147">
        <v>7</v>
      </c>
      <c r="O147">
        <v>4</v>
      </c>
      <c r="P147">
        <v>197</v>
      </c>
      <c r="Q147">
        <v>3</v>
      </c>
      <c r="R147">
        <v>9</v>
      </c>
      <c r="S147">
        <v>5</v>
      </c>
      <c r="T147">
        <v>225</v>
      </c>
      <c r="V147" t="s">
        <v>509</v>
      </c>
    </row>
    <row r="148" spans="1:28" x14ac:dyDescent="0.2">
      <c r="A148" t="s">
        <v>36</v>
      </c>
      <c r="B148" t="s">
        <v>502</v>
      </c>
      <c r="C148">
        <v>8</v>
      </c>
      <c r="D148">
        <v>6</v>
      </c>
      <c r="E148">
        <v>194</v>
      </c>
      <c r="F148">
        <v>2</v>
      </c>
      <c r="G148">
        <v>12</v>
      </c>
      <c r="H148">
        <v>13</v>
      </c>
      <c r="I148">
        <v>235</v>
      </c>
      <c r="L148" t="s">
        <v>39</v>
      </c>
      <c r="M148" t="s">
        <v>502</v>
      </c>
      <c r="N148">
        <v>6</v>
      </c>
      <c r="O148">
        <v>3</v>
      </c>
      <c r="P148">
        <v>170</v>
      </c>
      <c r="Q148">
        <v>9</v>
      </c>
      <c r="R148">
        <v>12</v>
      </c>
      <c r="S148">
        <v>13</v>
      </c>
      <c r="T148">
        <v>213</v>
      </c>
    </row>
    <row r="149" spans="1:28" x14ac:dyDescent="0.2">
      <c r="A149" t="s">
        <v>37</v>
      </c>
      <c r="B149" t="s">
        <v>502</v>
      </c>
      <c r="C149">
        <v>6</v>
      </c>
      <c r="D149">
        <v>6</v>
      </c>
      <c r="E149">
        <v>178</v>
      </c>
      <c r="F149">
        <v>4</v>
      </c>
      <c r="G149">
        <v>12</v>
      </c>
      <c r="H149">
        <v>12</v>
      </c>
      <c r="I149">
        <v>218</v>
      </c>
    </row>
    <row r="150" spans="1:28" x14ac:dyDescent="0.2">
      <c r="A150" t="s">
        <v>38</v>
      </c>
      <c r="B150" t="s">
        <v>502</v>
      </c>
      <c r="C150">
        <v>7</v>
      </c>
      <c r="D150">
        <v>4</v>
      </c>
      <c r="E150">
        <v>197</v>
      </c>
      <c r="F150">
        <v>3</v>
      </c>
      <c r="G150">
        <v>9</v>
      </c>
      <c r="H150">
        <v>5</v>
      </c>
      <c r="I150">
        <v>225</v>
      </c>
      <c r="L150" t="s">
        <v>81</v>
      </c>
      <c r="M150" t="s">
        <v>502</v>
      </c>
      <c r="N150">
        <v>12</v>
      </c>
      <c r="O150">
        <v>7</v>
      </c>
      <c r="P150">
        <v>153</v>
      </c>
      <c r="Q150">
        <v>6</v>
      </c>
      <c r="R150">
        <v>25</v>
      </c>
      <c r="S150">
        <v>13</v>
      </c>
      <c r="T150">
        <v>216</v>
      </c>
    </row>
    <row r="151" spans="1:28" x14ac:dyDescent="0.2">
      <c r="A151" t="s">
        <v>39</v>
      </c>
      <c r="B151" t="s">
        <v>502</v>
      </c>
      <c r="C151">
        <v>6</v>
      </c>
      <c r="D151">
        <v>3</v>
      </c>
      <c r="E151">
        <v>170</v>
      </c>
      <c r="F151">
        <v>9</v>
      </c>
      <c r="G151">
        <v>12</v>
      </c>
      <c r="H151">
        <v>13</v>
      </c>
      <c r="I151">
        <v>213</v>
      </c>
      <c r="L151" t="s">
        <v>82</v>
      </c>
      <c r="M151" t="s">
        <v>502</v>
      </c>
      <c r="N151">
        <v>6</v>
      </c>
      <c r="O151">
        <v>7</v>
      </c>
      <c r="P151">
        <v>191</v>
      </c>
      <c r="Q151">
        <v>4</v>
      </c>
      <c r="R151">
        <v>11</v>
      </c>
      <c r="S151">
        <v>13</v>
      </c>
      <c r="T151">
        <v>232</v>
      </c>
    </row>
    <row r="152" spans="1:28" x14ac:dyDescent="0.2">
      <c r="L152" t="s">
        <v>83</v>
      </c>
      <c r="M152" t="s">
        <v>502</v>
      </c>
      <c r="N152">
        <v>6</v>
      </c>
      <c r="O152">
        <v>7</v>
      </c>
      <c r="P152">
        <v>193</v>
      </c>
      <c r="Q152">
        <v>2</v>
      </c>
      <c r="R152">
        <v>10</v>
      </c>
      <c r="S152">
        <v>11</v>
      </c>
      <c r="T152">
        <v>229</v>
      </c>
    </row>
    <row r="153" spans="1:28" x14ac:dyDescent="0.2">
      <c r="A153" t="s">
        <v>81</v>
      </c>
      <c r="B153" t="s">
        <v>502</v>
      </c>
      <c r="C153">
        <v>12</v>
      </c>
      <c r="D153">
        <v>7</v>
      </c>
      <c r="E153">
        <v>153</v>
      </c>
      <c r="F153">
        <v>6</v>
      </c>
      <c r="G153">
        <v>25</v>
      </c>
      <c r="H153">
        <v>13</v>
      </c>
      <c r="I153">
        <v>216</v>
      </c>
      <c r="L153" t="s">
        <v>84</v>
      </c>
      <c r="M153" t="s">
        <v>502</v>
      </c>
      <c r="N153">
        <v>5</v>
      </c>
      <c r="O153">
        <v>7</v>
      </c>
      <c r="P153">
        <v>194</v>
      </c>
      <c r="Q153">
        <v>2</v>
      </c>
      <c r="R153">
        <v>10</v>
      </c>
      <c r="S153">
        <v>14</v>
      </c>
      <c r="T153">
        <v>232</v>
      </c>
    </row>
    <row r="154" spans="1:28" x14ac:dyDescent="0.2">
      <c r="A154" t="s">
        <v>82</v>
      </c>
      <c r="B154" t="s">
        <v>502</v>
      </c>
      <c r="C154">
        <v>6</v>
      </c>
      <c r="D154">
        <v>7</v>
      </c>
      <c r="E154">
        <v>191</v>
      </c>
      <c r="F154">
        <v>4</v>
      </c>
      <c r="G154">
        <v>11</v>
      </c>
      <c r="H154">
        <v>13</v>
      </c>
      <c r="I154">
        <v>232</v>
      </c>
      <c r="L154" t="s">
        <v>85</v>
      </c>
      <c r="M154" t="s">
        <v>502</v>
      </c>
      <c r="N154">
        <v>12</v>
      </c>
      <c r="O154">
        <v>10</v>
      </c>
      <c r="P154">
        <v>154</v>
      </c>
      <c r="Q154">
        <v>9</v>
      </c>
      <c r="R154">
        <v>31</v>
      </c>
      <c r="S154">
        <v>18</v>
      </c>
      <c r="T154">
        <v>234</v>
      </c>
    </row>
    <row r="155" spans="1:28" x14ac:dyDescent="0.2">
      <c r="A155" t="s">
        <v>83</v>
      </c>
      <c r="B155" t="s">
        <v>502</v>
      </c>
      <c r="C155">
        <v>6</v>
      </c>
      <c r="D155">
        <v>7</v>
      </c>
      <c r="E155">
        <v>193</v>
      </c>
      <c r="F155">
        <v>2</v>
      </c>
      <c r="G155">
        <v>10</v>
      </c>
      <c r="H155">
        <v>11</v>
      </c>
      <c r="I155">
        <v>229</v>
      </c>
      <c r="L155" t="s">
        <v>86</v>
      </c>
      <c r="M155" t="s">
        <v>502</v>
      </c>
      <c r="N155">
        <v>6</v>
      </c>
      <c r="O155">
        <v>1</v>
      </c>
      <c r="P155">
        <v>199</v>
      </c>
      <c r="Q155">
        <v>4</v>
      </c>
      <c r="R155">
        <v>10</v>
      </c>
      <c r="S155">
        <v>6</v>
      </c>
      <c r="T155">
        <v>226</v>
      </c>
    </row>
    <row r="156" spans="1:28" x14ac:dyDescent="0.2">
      <c r="A156" t="s">
        <v>84</v>
      </c>
      <c r="B156" t="s">
        <v>502</v>
      </c>
      <c r="C156">
        <v>5</v>
      </c>
      <c r="D156">
        <v>7</v>
      </c>
      <c r="E156">
        <v>194</v>
      </c>
      <c r="F156">
        <v>2</v>
      </c>
      <c r="G156">
        <v>10</v>
      </c>
      <c r="H156">
        <v>14</v>
      </c>
      <c r="I156">
        <v>232</v>
      </c>
    </row>
    <row r="157" spans="1:28" x14ac:dyDescent="0.2">
      <c r="A157" t="s">
        <v>85</v>
      </c>
      <c r="B157" t="s">
        <v>502</v>
      </c>
      <c r="C157">
        <v>12</v>
      </c>
      <c r="D157">
        <v>10</v>
      </c>
      <c r="E157">
        <v>154</v>
      </c>
      <c r="F157">
        <v>9</v>
      </c>
      <c r="G157">
        <v>31</v>
      </c>
      <c r="H157">
        <v>18</v>
      </c>
      <c r="I157">
        <v>234</v>
      </c>
      <c r="N157" s="26"/>
      <c r="O157" s="26"/>
      <c r="P157" s="26"/>
      <c r="Q157" s="26"/>
      <c r="R157" s="26"/>
      <c r="S157" s="26"/>
    </row>
    <row r="158" spans="1:28" x14ac:dyDescent="0.2">
      <c r="A158" t="s">
        <v>86</v>
      </c>
      <c r="B158" t="s">
        <v>502</v>
      </c>
      <c r="C158">
        <v>6</v>
      </c>
      <c r="D158">
        <v>1</v>
      </c>
      <c r="E158">
        <v>199</v>
      </c>
      <c r="F158">
        <v>4</v>
      </c>
      <c r="G158">
        <v>10</v>
      </c>
      <c r="H158">
        <v>6</v>
      </c>
      <c r="I158">
        <v>226</v>
      </c>
      <c r="L158" t="s">
        <v>8</v>
      </c>
      <c r="M158" t="s">
        <v>500</v>
      </c>
      <c r="N158">
        <v>5</v>
      </c>
      <c r="O158">
        <v>3</v>
      </c>
      <c r="P158">
        <v>198</v>
      </c>
      <c r="Q158">
        <v>3</v>
      </c>
      <c r="R158">
        <v>10</v>
      </c>
      <c r="S158">
        <v>11</v>
      </c>
      <c r="T158">
        <v>230</v>
      </c>
      <c r="V158" t="s">
        <v>457</v>
      </c>
    </row>
    <row r="159" spans="1:28" x14ac:dyDescent="0.2">
      <c r="V159" t="s">
        <v>487</v>
      </c>
      <c r="W159" s="8">
        <f>AVERAGE(N158:N171)</f>
        <v>6.166666666666667</v>
      </c>
      <c r="X159" s="8">
        <f t="shared" ref="X159:AB159" si="24">AVERAGE(O158:O171)</f>
        <v>5.416666666666667</v>
      </c>
      <c r="Y159" s="8">
        <f t="shared" si="24"/>
        <v>192.25</v>
      </c>
      <c r="Z159" s="8">
        <f t="shared" si="24"/>
        <v>3.9166666666666665</v>
      </c>
      <c r="AA159" s="8">
        <f t="shared" si="24"/>
        <v>10.916666666666666</v>
      </c>
      <c r="AB159" s="8">
        <f t="shared" si="24"/>
        <v>9.3333333333333339</v>
      </c>
    </row>
    <row r="160" spans="1:28" x14ac:dyDescent="0.2">
      <c r="C160" s="26"/>
      <c r="D160" s="26"/>
      <c r="E160" s="26"/>
      <c r="F160" s="26"/>
      <c r="G160" s="26"/>
      <c r="H160" s="26"/>
      <c r="L160" t="s">
        <v>40</v>
      </c>
      <c r="M160" t="s">
        <v>500</v>
      </c>
      <c r="N160">
        <v>8</v>
      </c>
      <c r="O160">
        <v>7</v>
      </c>
      <c r="P160">
        <v>185</v>
      </c>
      <c r="Q160">
        <v>4</v>
      </c>
      <c r="R160">
        <v>14</v>
      </c>
      <c r="S160">
        <v>10</v>
      </c>
      <c r="T160">
        <v>228</v>
      </c>
      <c r="V160" t="s">
        <v>488</v>
      </c>
      <c r="W160" s="8">
        <f>STDEV(N158:N171)</f>
        <v>1.7494587907710379</v>
      </c>
      <c r="X160" s="8">
        <f t="shared" ref="X160:AB160" si="25">STDEV(O158:O171)</f>
        <v>2.3915887961137825</v>
      </c>
      <c r="Y160" s="8">
        <f t="shared" si="25"/>
        <v>8.8330474510628143</v>
      </c>
      <c r="Z160" s="8">
        <f t="shared" si="25"/>
        <v>1.8809249819912508</v>
      </c>
      <c r="AA160" s="8">
        <f t="shared" si="25"/>
        <v>2.1087839379532705</v>
      </c>
      <c r="AB160" s="8">
        <f t="shared" si="25"/>
        <v>5.9594589951732635</v>
      </c>
    </row>
    <row r="161" spans="1:28" x14ac:dyDescent="0.2">
      <c r="A161" t="s">
        <v>8</v>
      </c>
      <c r="B161" t="s">
        <v>500</v>
      </c>
      <c r="C161">
        <v>5</v>
      </c>
      <c r="D161">
        <v>3</v>
      </c>
      <c r="E161">
        <v>198</v>
      </c>
      <c r="F161">
        <v>3</v>
      </c>
      <c r="G161">
        <v>10</v>
      </c>
      <c r="H161">
        <v>11</v>
      </c>
      <c r="I161">
        <v>230</v>
      </c>
      <c r="L161" t="s">
        <v>41</v>
      </c>
      <c r="M161" t="s">
        <v>500</v>
      </c>
      <c r="N161">
        <v>5</v>
      </c>
      <c r="O161">
        <v>2</v>
      </c>
      <c r="P161">
        <v>205</v>
      </c>
      <c r="Q161">
        <v>3</v>
      </c>
      <c r="R161">
        <v>9</v>
      </c>
      <c r="S161">
        <v>2</v>
      </c>
      <c r="T161">
        <v>226</v>
      </c>
      <c r="V161" t="s">
        <v>510</v>
      </c>
    </row>
    <row r="162" spans="1:28" x14ac:dyDescent="0.2">
      <c r="L162" t="s">
        <v>42</v>
      </c>
      <c r="M162" t="s">
        <v>500</v>
      </c>
      <c r="N162">
        <v>6</v>
      </c>
      <c r="O162">
        <v>8</v>
      </c>
      <c r="P162">
        <v>194</v>
      </c>
      <c r="Q162">
        <v>5</v>
      </c>
      <c r="R162">
        <v>9</v>
      </c>
      <c r="S162">
        <v>8</v>
      </c>
      <c r="T162">
        <v>230</v>
      </c>
    </row>
    <row r="163" spans="1:28" x14ac:dyDescent="0.2">
      <c r="A163" t="s">
        <v>40</v>
      </c>
      <c r="B163" t="s">
        <v>500</v>
      </c>
      <c r="C163">
        <v>8</v>
      </c>
      <c r="D163">
        <v>7</v>
      </c>
      <c r="E163">
        <v>185</v>
      </c>
      <c r="F163">
        <v>4</v>
      </c>
      <c r="G163">
        <v>14</v>
      </c>
      <c r="H163">
        <v>10</v>
      </c>
      <c r="I163">
        <v>228</v>
      </c>
      <c r="L163" t="s">
        <v>43</v>
      </c>
      <c r="M163" t="s">
        <v>500</v>
      </c>
      <c r="N163">
        <v>4</v>
      </c>
      <c r="O163">
        <v>3</v>
      </c>
      <c r="P163">
        <v>197</v>
      </c>
      <c r="Q163">
        <v>7</v>
      </c>
      <c r="R163">
        <v>11</v>
      </c>
      <c r="S163">
        <v>8</v>
      </c>
      <c r="T163">
        <v>230</v>
      </c>
    </row>
    <row r="164" spans="1:28" x14ac:dyDescent="0.2">
      <c r="A164" t="s">
        <v>41</v>
      </c>
      <c r="B164" t="s">
        <v>500</v>
      </c>
      <c r="C164">
        <v>5</v>
      </c>
      <c r="D164">
        <v>2</v>
      </c>
      <c r="E164">
        <v>205</v>
      </c>
      <c r="F164">
        <v>3</v>
      </c>
      <c r="G164">
        <v>9</v>
      </c>
      <c r="H164">
        <v>2</v>
      </c>
      <c r="I164">
        <v>226</v>
      </c>
      <c r="L164" t="s">
        <v>44</v>
      </c>
      <c r="M164" t="s">
        <v>500</v>
      </c>
      <c r="N164">
        <v>4</v>
      </c>
      <c r="O164">
        <v>6</v>
      </c>
      <c r="P164">
        <v>203</v>
      </c>
      <c r="Q164">
        <v>4</v>
      </c>
      <c r="R164">
        <v>11</v>
      </c>
      <c r="S164">
        <v>3</v>
      </c>
      <c r="T164">
        <v>231</v>
      </c>
    </row>
    <row r="165" spans="1:28" x14ac:dyDescent="0.2">
      <c r="A165" t="s">
        <v>42</v>
      </c>
      <c r="B165" t="s">
        <v>500</v>
      </c>
      <c r="C165">
        <v>6</v>
      </c>
      <c r="D165">
        <v>8</v>
      </c>
      <c r="E165">
        <v>194</v>
      </c>
      <c r="F165">
        <v>5</v>
      </c>
      <c r="G165">
        <v>9</v>
      </c>
      <c r="H165">
        <v>8</v>
      </c>
      <c r="I165">
        <v>230</v>
      </c>
    </row>
    <row r="166" spans="1:28" x14ac:dyDescent="0.2">
      <c r="A166" t="s">
        <v>43</v>
      </c>
      <c r="B166" t="s">
        <v>500</v>
      </c>
      <c r="C166">
        <v>4</v>
      </c>
      <c r="D166">
        <v>3</v>
      </c>
      <c r="E166">
        <v>197</v>
      </c>
      <c r="F166">
        <v>7</v>
      </c>
      <c r="G166">
        <v>11</v>
      </c>
      <c r="H166">
        <v>8</v>
      </c>
      <c r="I166">
        <v>230</v>
      </c>
      <c r="L166" t="s">
        <v>87</v>
      </c>
      <c r="M166" t="s">
        <v>501</v>
      </c>
      <c r="N166">
        <v>4</v>
      </c>
      <c r="O166">
        <v>4</v>
      </c>
      <c r="P166">
        <v>187</v>
      </c>
      <c r="Q166">
        <v>5</v>
      </c>
      <c r="R166">
        <v>14</v>
      </c>
      <c r="S166">
        <v>17</v>
      </c>
      <c r="T166">
        <v>231</v>
      </c>
    </row>
    <row r="167" spans="1:28" x14ac:dyDescent="0.2">
      <c r="A167" t="s">
        <v>44</v>
      </c>
      <c r="B167" t="s">
        <v>500</v>
      </c>
      <c r="C167">
        <v>4</v>
      </c>
      <c r="D167">
        <v>6</v>
      </c>
      <c r="E167">
        <v>203</v>
      </c>
      <c r="F167">
        <v>4</v>
      </c>
      <c r="G167">
        <v>11</v>
      </c>
      <c r="H167">
        <v>3</v>
      </c>
      <c r="I167">
        <v>231</v>
      </c>
      <c r="L167" t="s">
        <v>88</v>
      </c>
      <c r="M167" t="s">
        <v>501</v>
      </c>
      <c r="N167">
        <v>7</v>
      </c>
      <c r="O167">
        <v>7</v>
      </c>
      <c r="P167">
        <v>185</v>
      </c>
      <c r="Q167">
        <v>0</v>
      </c>
      <c r="R167">
        <v>13</v>
      </c>
      <c r="S167">
        <v>10</v>
      </c>
      <c r="T167">
        <v>222</v>
      </c>
    </row>
    <row r="168" spans="1:28" x14ac:dyDescent="0.2">
      <c r="L168" t="s">
        <v>89</v>
      </c>
      <c r="M168" t="s">
        <v>501</v>
      </c>
      <c r="N168">
        <v>9</v>
      </c>
      <c r="O168">
        <v>5</v>
      </c>
      <c r="P168">
        <v>182</v>
      </c>
      <c r="Q168">
        <v>3</v>
      </c>
      <c r="R168">
        <v>11</v>
      </c>
      <c r="S168">
        <v>22</v>
      </c>
      <c r="T168">
        <v>232</v>
      </c>
    </row>
    <row r="169" spans="1:28" x14ac:dyDescent="0.2">
      <c r="A169" t="s">
        <v>87</v>
      </c>
      <c r="B169" t="s">
        <v>501</v>
      </c>
      <c r="C169">
        <v>4</v>
      </c>
      <c r="D169">
        <v>4</v>
      </c>
      <c r="E169">
        <v>187</v>
      </c>
      <c r="F169">
        <v>5</v>
      </c>
      <c r="G169">
        <v>14</v>
      </c>
      <c r="H169">
        <v>17</v>
      </c>
      <c r="I169">
        <v>231</v>
      </c>
      <c r="L169" t="s">
        <v>90</v>
      </c>
      <c r="M169" t="s">
        <v>501</v>
      </c>
      <c r="N169">
        <v>7</v>
      </c>
      <c r="O169">
        <v>8</v>
      </c>
      <c r="P169">
        <v>188</v>
      </c>
      <c r="Q169">
        <v>2</v>
      </c>
      <c r="R169">
        <v>12</v>
      </c>
      <c r="S169">
        <v>10</v>
      </c>
      <c r="T169">
        <v>227</v>
      </c>
    </row>
    <row r="170" spans="1:28" x14ac:dyDescent="0.2">
      <c r="A170" t="s">
        <v>88</v>
      </c>
      <c r="B170" t="s">
        <v>501</v>
      </c>
      <c r="C170">
        <v>7</v>
      </c>
      <c r="D170">
        <v>7</v>
      </c>
      <c r="E170">
        <v>185</v>
      </c>
      <c r="F170">
        <v>0</v>
      </c>
      <c r="G170">
        <v>13</v>
      </c>
      <c r="H170">
        <v>10</v>
      </c>
      <c r="I170">
        <v>222</v>
      </c>
      <c r="L170" t="s">
        <v>91</v>
      </c>
      <c r="M170" t="s">
        <v>501</v>
      </c>
      <c r="N170">
        <v>8</v>
      </c>
      <c r="O170">
        <v>9</v>
      </c>
      <c r="P170">
        <v>180</v>
      </c>
      <c r="Q170">
        <v>5</v>
      </c>
      <c r="R170">
        <v>10</v>
      </c>
      <c r="S170">
        <v>10</v>
      </c>
      <c r="T170">
        <v>222</v>
      </c>
    </row>
    <row r="171" spans="1:28" x14ac:dyDescent="0.2">
      <c r="A171" t="s">
        <v>89</v>
      </c>
      <c r="B171" t="s">
        <v>501</v>
      </c>
      <c r="C171">
        <v>9</v>
      </c>
      <c r="D171">
        <v>5</v>
      </c>
      <c r="E171">
        <v>182</v>
      </c>
      <c r="F171">
        <v>3</v>
      </c>
      <c r="G171">
        <v>11</v>
      </c>
      <c r="H171">
        <v>22</v>
      </c>
      <c r="I171">
        <v>232</v>
      </c>
      <c r="L171" t="s">
        <v>92</v>
      </c>
      <c r="M171" t="s">
        <v>501</v>
      </c>
      <c r="N171">
        <v>7</v>
      </c>
      <c r="O171">
        <v>3</v>
      </c>
      <c r="P171">
        <v>203</v>
      </c>
      <c r="Q171">
        <v>6</v>
      </c>
      <c r="R171">
        <v>7</v>
      </c>
      <c r="S171">
        <v>1</v>
      </c>
      <c r="T171">
        <v>227</v>
      </c>
    </row>
    <row r="172" spans="1:28" x14ac:dyDescent="0.2">
      <c r="A172" t="s">
        <v>90</v>
      </c>
      <c r="B172" t="s">
        <v>501</v>
      </c>
      <c r="C172">
        <v>7</v>
      </c>
      <c r="D172">
        <v>8</v>
      </c>
      <c r="E172">
        <v>188</v>
      </c>
      <c r="F172">
        <v>2</v>
      </c>
      <c r="G172">
        <v>12</v>
      </c>
      <c r="H172">
        <v>10</v>
      </c>
      <c r="I172">
        <v>227</v>
      </c>
    </row>
    <row r="173" spans="1:28" x14ac:dyDescent="0.2">
      <c r="A173" t="s">
        <v>91</v>
      </c>
      <c r="B173" t="s">
        <v>501</v>
      </c>
      <c r="C173">
        <v>8</v>
      </c>
      <c r="D173">
        <v>9</v>
      </c>
      <c r="E173">
        <v>180</v>
      </c>
      <c r="F173">
        <v>5</v>
      </c>
      <c r="G173">
        <v>10</v>
      </c>
      <c r="H173">
        <v>10</v>
      </c>
      <c r="I173">
        <v>222</v>
      </c>
      <c r="N173" s="26"/>
      <c r="O173" s="26"/>
      <c r="P173" s="26"/>
      <c r="Q173" s="26"/>
      <c r="R173" s="26"/>
      <c r="S173" s="26"/>
    </row>
    <row r="174" spans="1:28" x14ac:dyDescent="0.2">
      <c r="A174" t="s">
        <v>92</v>
      </c>
      <c r="B174" t="s">
        <v>501</v>
      </c>
      <c r="C174">
        <v>7</v>
      </c>
      <c r="D174">
        <v>3</v>
      </c>
      <c r="E174">
        <v>203</v>
      </c>
      <c r="F174">
        <v>6</v>
      </c>
      <c r="G174">
        <v>7</v>
      </c>
      <c r="H174">
        <v>1</v>
      </c>
      <c r="I174">
        <v>227</v>
      </c>
      <c r="L174" t="s">
        <v>9</v>
      </c>
      <c r="M174" t="s">
        <v>499</v>
      </c>
      <c r="N174">
        <v>8</v>
      </c>
      <c r="O174">
        <v>3</v>
      </c>
      <c r="P174">
        <v>200</v>
      </c>
      <c r="Q174">
        <v>4</v>
      </c>
      <c r="R174">
        <v>9</v>
      </c>
      <c r="S174">
        <v>5</v>
      </c>
      <c r="T174">
        <v>229</v>
      </c>
      <c r="V174" t="s">
        <v>458</v>
      </c>
    </row>
    <row r="175" spans="1:28" x14ac:dyDescent="0.2">
      <c r="V175" t="s">
        <v>487</v>
      </c>
      <c r="W175" s="8">
        <f>AVERAGE(N174:N188)</f>
        <v>6.6923076923076925</v>
      </c>
      <c r="X175" s="8">
        <f t="shared" ref="X175:AB175" si="26">AVERAGE(O174:O188)</f>
        <v>4.9230769230769234</v>
      </c>
      <c r="Y175" s="8">
        <f t="shared" si="26"/>
        <v>195.53846153846155</v>
      </c>
      <c r="Z175" s="8">
        <f t="shared" si="26"/>
        <v>5.6923076923076925</v>
      </c>
      <c r="AA175" s="8">
        <f t="shared" si="26"/>
        <v>9.2307692307692299</v>
      </c>
      <c r="AB175" s="8">
        <f t="shared" si="26"/>
        <v>5.0769230769230766</v>
      </c>
    </row>
    <row r="176" spans="1:28" x14ac:dyDescent="0.2">
      <c r="C176" s="26"/>
      <c r="D176" s="26"/>
      <c r="E176" s="26"/>
      <c r="F176" s="26"/>
      <c r="G176" s="26"/>
      <c r="H176" s="26"/>
      <c r="L176" t="s">
        <v>45</v>
      </c>
      <c r="M176" t="s">
        <v>499</v>
      </c>
      <c r="N176">
        <v>7</v>
      </c>
      <c r="O176">
        <v>7</v>
      </c>
      <c r="P176">
        <v>193</v>
      </c>
      <c r="Q176">
        <v>6</v>
      </c>
      <c r="R176">
        <v>12</v>
      </c>
      <c r="S176">
        <v>5</v>
      </c>
      <c r="T176">
        <v>230</v>
      </c>
      <c r="V176" t="s">
        <v>488</v>
      </c>
      <c r="W176" s="8">
        <f>STDEV(N174:N188)</f>
        <v>3.5680203517874203</v>
      </c>
      <c r="X176" s="8">
        <f t="shared" ref="X176:AB176" si="27">STDEV(O174:O188)</f>
        <v>3.7072347839851933</v>
      </c>
      <c r="Y176" s="8">
        <f t="shared" si="27"/>
        <v>11.723305738395526</v>
      </c>
      <c r="Z176" s="8">
        <f t="shared" si="27"/>
        <v>3.092588327615327</v>
      </c>
      <c r="AA176" s="8">
        <f t="shared" si="27"/>
        <v>3.7003118371709833</v>
      </c>
      <c r="AB176" s="8">
        <f t="shared" si="27"/>
        <v>2.7827306272059</v>
      </c>
    </row>
    <row r="177" spans="1:28" x14ac:dyDescent="0.2">
      <c r="A177" t="s">
        <v>9</v>
      </c>
      <c r="B177" t="s">
        <v>499</v>
      </c>
      <c r="C177">
        <v>8</v>
      </c>
      <c r="D177">
        <v>3</v>
      </c>
      <c r="E177">
        <v>200</v>
      </c>
      <c r="F177">
        <v>4</v>
      </c>
      <c r="G177">
        <v>9</v>
      </c>
      <c r="H177">
        <v>5</v>
      </c>
      <c r="I177">
        <v>229</v>
      </c>
      <c r="L177" t="s">
        <v>46</v>
      </c>
      <c r="M177" t="s">
        <v>499</v>
      </c>
      <c r="N177">
        <v>18</v>
      </c>
      <c r="O177">
        <v>16</v>
      </c>
      <c r="P177">
        <v>173</v>
      </c>
      <c r="Q177">
        <v>0</v>
      </c>
      <c r="R177">
        <v>20</v>
      </c>
      <c r="S177">
        <v>10</v>
      </c>
      <c r="T177">
        <v>237</v>
      </c>
      <c r="V177" t="s">
        <v>508</v>
      </c>
    </row>
    <row r="178" spans="1:28" x14ac:dyDescent="0.2">
      <c r="L178" t="s">
        <v>47</v>
      </c>
      <c r="M178" t="s">
        <v>499</v>
      </c>
      <c r="N178">
        <v>5</v>
      </c>
      <c r="O178">
        <v>4</v>
      </c>
      <c r="P178">
        <v>202</v>
      </c>
      <c r="Q178">
        <v>9</v>
      </c>
      <c r="R178">
        <v>6</v>
      </c>
      <c r="S178">
        <v>4</v>
      </c>
      <c r="T178">
        <v>230</v>
      </c>
    </row>
    <row r="179" spans="1:28" x14ac:dyDescent="0.2">
      <c r="A179" t="s">
        <v>45</v>
      </c>
      <c r="B179" t="s">
        <v>499</v>
      </c>
      <c r="C179">
        <v>7</v>
      </c>
      <c r="D179">
        <v>7</v>
      </c>
      <c r="E179">
        <v>193</v>
      </c>
      <c r="F179">
        <v>6</v>
      </c>
      <c r="G179">
        <v>12</v>
      </c>
      <c r="H179">
        <v>5</v>
      </c>
      <c r="I179">
        <v>230</v>
      </c>
      <c r="L179" t="s">
        <v>48</v>
      </c>
      <c r="M179" t="s">
        <v>499</v>
      </c>
      <c r="N179">
        <v>6</v>
      </c>
      <c r="O179">
        <v>5</v>
      </c>
      <c r="P179">
        <v>181</v>
      </c>
      <c r="Q179">
        <v>3</v>
      </c>
      <c r="R179">
        <v>11</v>
      </c>
      <c r="S179">
        <v>5</v>
      </c>
      <c r="T179">
        <v>211</v>
      </c>
    </row>
    <row r="180" spans="1:28" x14ac:dyDescent="0.2">
      <c r="A180" t="s">
        <v>46</v>
      </c>
      <c r="B180" t="s">
        <v>499</v>
      </c>
      <c r="C180">
        <v>18</v>
      </c>
      <c r="D180">
        <v>16</v>
      </c>
      <c r="E180">
        <v>173</v>
      </c>
      <c r="F180">
        <v>0</v>
      </c>
      <c r="G180">
        <v>20</v>
      </c>
      <c r="H180">
        <v>10</v>
      </c>
      <c r="I180">
        <v>237</v>
      </c>
      <c r="L180" t="s">
        <v>49</v>
      </c>
      <c r="M180" t="s">
        <v>499</v>
      </c>
      <c r="N180">
        <v>6</v>
      </c>
      <c r="O180">
        <v>2</v>
      </c>
      <c r="P180">
        <v>205</v>
      </c>
      <c r="Q180">
        <v>7</v>
      </c>
      <c r="R180">
        <v>8</v>
      </c>
      <c r="S180">
        <v>2</v>
      </c>
      <c r="T180">
        <v>230</v>
      </c>
    </row>
    <row r="181" spans="1:28" x14ac:dyDescent="0.2">
      <c r="A181" t="s">
        <v>47</v>
      </c>
      <c r="B181" t="s">
        <v>499</v>
      </c>
      <c r="C181">
        <v>5</v>
      </c>
      <c r="D181">
        <v>4</v>
      </c>
      <c r="E181">
        <v>202</v>
      </c>
      <c r="F181">
        <v>9</v>
      </c>
      <c r="G181">
        <v>6</v>
      </c>
      <c r="H181">
        <v>4</v>
      </c>
      <c r="I181">
        <v>230</v>
      </c>
      <c r="L181" t="s">
        <v>50</v>
      </c>
      <c r="M181" t="s">
        <v>499</v>
      </c>
      <c r="N181">
        <v>6</v>
      </c>
      <c r="O181">
        <v>6</v>
      </c>
      <c r="P181">
        <v>191</v>
      </c>
      <c r="Q181">
        <v>7</v>
      </c>
      <c r="R181">
        <v>9</v>
      </c>
      <c r="S181">
        <v>9</v>
      </c>
      <c r="T181">
        <v>228</v>
      </c>
    </row>
    <row r="182" spans="1:28" x14ac:dyDescent="0.2">
      <c r="A182" t="s">
        <v>48</v>
      </c>
      <c r="B182" t="s">
        <v>499</v>
      </c>
      <c r="C182">
        <v>6</v>
      </c>
      <c r="D182">
        <v>5</v>
      </c>
      <c r="E182">
        <v>181</v>
      </c>
      <c r="F182">
        <v>3</v>
      </c>
      <c r="G182">
        <v>11</v>
      </c>
      <c r="H182">
        <v>5</v>
      </c>
      <c r="I182">
        <v>211</v>
      </c>
    </row>
    <row r="183" spans="1:28" x14ac:dyDescent="0.2">
      <c r="A183" t="s">
        <v>49</v>
      </c>
      <c r="B183" t="s">
        <v>499</v>
      </c>
      <c r="C183">
        <v>6</v>
      </c>
      <c r="D183">
        <v>2</v>
      </c>
      <c r="E183">
        <v>205</v>
      </c>
      <c r="F183">
        <v>7</v>
      </c>
      <c r="G183">
        <v>8</v>
      </c>
      <c r="H183">
        <v>2</v>
      </c>
      <c r="I183">
        <v>230</v>
      </c>
      <c r="L183" t="s">
        <v>93</v>
      </c>
      <c r="M183" t="s">
        <v>499</v>
      </c>
      <c r="N183">
        <v>4</v>
      </c>
      <c r="O183">
        <v>3</v>
      </c>
      <c r="P183">
        <v>207</v>
      </c>
      <c r="Q183">
        <v>5</v>
      </c>
      <c r="R183">
        <v>7</v>
      </c>
      <c r="S183">
        <v>4</v>
      </c>
      <c r="T183">
        <v>230</v>
      </c>
    </row>
    <row r="184" spans="1:28" x14ac:dyDescent="0.2">
      <c r="A184" t="s">
        <v>50</v>
      </c>
      <c r="B184" t="s">
        <v>499</v>
      </c>
      <c r="C184">
        <v>6</v>
      </c>
      <c r="D184">
        <v>6</v>
      </c>
      <c r="E184">
        <v>191</v>
      </c>
      <c r="F184">
        <v>7</v>
      </c>
      <c r="G184">
        <v>9</v>
      </c>
      <c r="H184">
        <v>9</v>
      </c>
      <c r="I184">
        <v>228</v>
      </c>
      <c r="L184" t="s">
        <v>94</v>
      </c>
      <c r="M184" t="s">
        <v>499</v>
      </c>
      <c r="N184">
        <v>7</v>
      </c>
      <c r="O184">
        <v>2</v>
      </c>
      <c r="P184">
        <v>204</v>
      </c>
      <c r="Q184">
        <v>2</v>
      </c>
      <c r="R184">
        <v>7</v>
      </c>
      <c r="S184">
        <v>5</v>
      </c>
      <c r="T184">
        <v>227</v>
      </c>
    </row>
    <row r="185" spans="1:28" x14ac:dyDescent="0.2">
      <c r="L185" t="s">
        <v>95</v>
      </c>
      <c r="M185" t="s">
        <v>499</v>
      </c>
      <c r="N185">
        <v>5</v>
      </c>
      <c r="O185">
        <v>2</v>
      </c>
      <c r="P185">
        <v>206</v>
      </c>
      <c r="Q185">
        <v>7</v>
      </c>
      <c r="R185">
        <v>7</v>
      </c>
      <c r="S185">
        <v>2</v>
      </c>
      <c r="T185">
        <v>229</v>
      </c>
    </row>
    <row r="186" spans="1:28" x14ac:dyDescent="0.2">
      <c r="A186" t="s">
        <v>93</v>
      </c>
      <c r="B186" t="s">
        <v>499</v>
      </c>
      <c r="C186">
        <v>4</v>
      </c>
      <c r="D186">
        <v>3</v>
      </c>
      <c r="E186">
        <v>207</v>
      </c>
      <c r="F186">
        <v>5</v>
      </c>
      <c r="G186">
        <v>7</v>
      </c>
      <c r="H186">
        <v>4</v>
      </c>
      <c r="I186">
        <v>230</v>
      </c>
      <c r="L186" t="s">
        <v>96</v>
      </c>
      <c r="M186" t="s">
        <v>499</v>
      </c>
      <c r="N186">
        <v>5</v>
      </c>
      <c r="O186">
        <v>4</v>
      </c>
      <c r="P186">
        <v>207</v>
      </c>
      <c r="Q186">
        <v>4</v>
      </c>
      <c r="R186">
        <v>9</v>
      </c>
      <c r="S186">
        <v>1</v>
      </c>
      <c r="T186">
        <v>230</v>
      </c>
    </row>
    <row r="187" spans="1:28" x14ac:dyDescent="0.2">
      <c r="A187" t="s">
        <v>94</v>
      </c>
      <c r="B187" t="s">
        <v>499</v>
      </c>
      <c r="C187">
        <v>7</v>
      </c>
      <c r="D187">
        <v>2</v>
      </c>
      <c r="E187">
        <v>204</v>
      </c>
      <c r="F187">
        <v>2</v>
      </c>
      <c r="G187">
        <v>7</v>
      </c>
      <c r="H187">
        <v>5</v>
      </c>
      <c r="I187">
        <v>227</v>
      </c>
      <c r="L187" t="s">
        <v>97</v>
      </c>
      <c r="M187" t="s">
        <v>499</v>
      </c>
      <c r="N187">
        <v>5</v>
      </c>
      <c r="O187">
        <v>6</v>
      </c>
      <c r="P187">
        <v>178</v>
      </c>
      <c r="Q187">
        <v>11</v>
      </c>
      <c r="R187">
        <v>6</v>
      </c>
      <c r="S187">
        <v>9</v>
      </c>
      <c r="T187">
        <v>215</v>
      </c>
    </row>
    <row r="188" spans="1:28" x14ac:dyDescent="0.2">
      <c r="A188" t="s">
        <v>95</v>
      </c>
      <c r="B188" t="s">
        <v>499</v>
      </c>
      <c r="C188">
        <v>5</v>
      </c>
      <c r="D188">
        <v>2</v>
      </c>
      <c r="E188">
        <v>206</v>
      </c>
      <c r="F188">
        <v>7</v>
      </c>
      <c r="G188">
        <v>7</v>
      </c>
      <c r="H188">
        <v>2</v>
      </c>
      <c r="I188">
        <v>229</v>
      </c>
      <c r="L188" t="s">
        <v>98</v>
      </c>
      <c r="M188" t="s">
        <v>499</v>
      </c>
      <c r="N188">
        <v>5</v>
      </c>
      <c r="O188">
        <v>4</v>
      </c>
      <c r="P188">
        <v>195</v>
      </c>
      <c r="Q188">
        <v>9</v>
      </c>
      <c r="R188">
        <v>9</v>
      </c>
      <c r="S188">
        <v>5</v>
      </c>
      <c r="T188">
        <v>227</v>
      </c>
    </row>
    <row r="189" spans="1:28" x14ac:dyDescent="0.2">
      <c r="A189" t="s">
        <v>96</v>
      </c>
      <c r="B189" t="s">
        <v>499</v>
      </c>
      <c r="C189">
        <v>5</v>
      </c>
      <c r="D189">
        <v>4</v>
      </c>
      <c r="E189">
        <v>207</v>
      </c>
      <c r="F189">
        <v>4</v>
      </c>
      <c r="G189">
        <v>9</v>
      </c>
      <c r="H189">
        <v>1</v>
      </c>
      <c r="I189">
        <v>230</v>
      </c>
    </row>
    <row r="190" spans="1:28" x14ac:dyDescent="0.2">
      <c r="A190" t="s">
        <v>97</v>
      </c>
      <c r="B190" t="s">
        <v>499</v>
      </c>
      <c r="C190">
        <v>5</v>
      </c>
      <c r="D190">
        <v>6</v>
      </c>
      <c r="E190">
        <v>178</v>
      </c>
      <c r="F190">
        <v>11</v>
      </c>
      <c r="G190">
        <v>6</v>
      </c>
      <c r="H190">
        <v>9</v>
      </c>
      <c r="I190">
        <v>215</v>
      </c>
      <c r="N190" s="26"/>
      <c r="O190" s="26"/>
      <c r="P190" s="26"/>
      <c r="Q190" s="26"/>
      <c r="R190" s="26"/>
      <c r="S190" s="26"/>
    </row>
    <row r="191" spans="1:28" x14ac:dyDescent="0.2">
      <c r="A191" t="s">
        <v>98</v>
      </c>
      <c r="B191" t="s">
        <v>499</v>
      </c>
      <c r="C191">
        <v>5</v>
      </c>
      <c r="D191">
        <v>4</v>
      </c>
      <c r="E191">
        <v>195</v>
      </c>
      <c r="F191">
        <v>9</v>
      </c>
      <c r="G191">
        <v>9</v>
      </c>
      <c r="H191">
        <v>5</v>
      </c>
      <c r="I191">
        <v>227</v>
      </c>
      <c r="L191" t="s">
        <v>10</v>
      </c>
      <c r="M191" t="s">
        <v>498</v>
      </c>
      <c r="N191">
        <v>9</v>
      </c>
      <c r="O191">
        <v>6</v>
      </c>
      <c r="P191">
        <v>187</v>
      </c>
      <c r="Q191">
        <v>3</v>
      </c>
      <c r="R191">
        <v>12</v>
      </c>
      <c r="S191">
        <v>11</v>
      </c>
      <c r="T191">
        <v>228</v>
      </c>
      <c r="V191" t="s">
        <v>459</v>
      </c>
    </row>
    <row r="192" spans="1:28" x14ac:dyDescent="0.2">
      <c r="L192" t="s">
        <v>11</v>
      </c>
      <c r="M192" t="s">
        <v>498</v>
      </c>
      <c r="N192">
        <v>4</v>
      </c>
      <c r="O192">
        <v>5</v>
      </c>
      <c r="P192">
        <v>175</v>
      </c>
      <c r="Q192">
        <v>10</v>
      </c>
      <c r="R192">
        <v>9</v>
      </c>
      <c r="S192">
        <v>3</v>
      </c>
      <c r="T192">
        <v>206</v>
      </c>
      <c r="V192" t="s">
        <v>487</v>
      </c>
      <c r="W192" s="8">
        <f>AVERAGE(N191:N210)</f>
        <v>6.4444444444444446</v>
      </c>
      <c r="X192" s="8">
        <f t="shared" ref="X192:AB192" si="28">AVERAGE(O191:O210)</f>
        <v>5.6111111111111107</v>
      </c>
      <c r="Y192" s="8">
        <f t="shared" si="28"/>
        <v>187.88888888888889</v>
      </c>
      <c r="Z192" s="8">
        <f t="shared" si="28"/>
        <v>5.1111111111111107</v>
      </c>
      <c r="AA192" s="8">
        <f t="shared" si="28"/>
        <v>9.5555555555555554</v>
      </c>
      <c r="AB192" s="8">
        <f t="shared" si="28"/>
        <v>6.333333333333333</v>
      </c>
    </row>
    <row r="193" spans="1:28" x14ac:dyDescent="0.2">
      <c r="C193" s="26"/>
      <c r="D193" s="26"/>
      <c r="E193" s="26"/>
      <c r="F193" s="26"/>
      <c r="G193" s="26"/>
      <c r="H193" s="26"/>
      <c r="L193" t="s">
        <v>12</v>
      </c>
      <c r="M193" t="s">
        <v>498</v>
      </c>
      <c r="N193">
        <v>3</v>
      </c>
      <c r="O193">
        <v>7</v>
      </c>
      <c r="P193">
        <v>178</v>
      </c>
      <c r="Q193">
        <v>4</v>
      </c>
      <c r="R193">
        <v>7</v>
      </c>
      <c r="S193">
        <v>5</v>
      </c>
      <c r="T193">
        <v>204</v>
      </c>
      <c r="V193" t="s">
        <v>488</v>
      </c>
      <c r="W193" s="8">
        <f>STDEV(N191:N210)</f>
        <v>1.688097509806344</v>
      </c>
      <c r="X193" s="8">
        <f t="shared" ref="X193:AB193" si="29">STDEV(O191:O210)</f>
        <v>1.7536143814113789</v>
      </c>
      <c r="Y193" s="8">
        <f t="shared" si="29"/>
        <v>13.826185254538231</v>
      </c>
      <c r="Z193" s="8">
        <f t="shared" si="29"/>
        <v>2.1932755222132649</v>
      </c>
      <c r="AA193" s="8">
        <f t="shared" si="29"/>
        <v>2.6617601921024803</v>
      </c>
      <c r="AB193" s="8">
        <f t="shared" si="29"/>
        <v>4.1727406708160464</v>
      </c>
    </row>
    <row r="194" spans="1:28" x14ac:dyDescent="0.2">
      <c r="A194" t="s">
        <v>10</v>
      </c>
      <c r="B194" t="s">
        <v>498</v>
      </c>
      <c r="C194">
        <v>9</v>
      </c>
      <c r="D194">
        <v>6</v>
      </c>
      <c r="E194">
        <v>187</v>
      </c>
      <c r="F194">
        <v>3</v>
      </c>
      <c r="G194">
        <v>12</v>
      </c>
      <c r="H194">
        <v>11</v>
      </c>
      <c r="I194">
        <v>228</v>
      </c>
      <c r="L194" t="s">
        <v>13</v>
      </c>
      <c r="M194" t="s">
        <v>498</v>
      </c>
      <c r="N194">
        <v>6</v>
      </c>
      <c r="O194">
        <v>7</v>
      </c>
      <c r="P194">
        <v>188</v>
      </c>
      <c r="Q194">
        <v>5</v>
      </c>
      <c r="R194">
        <v>12</v>
      </c>
      <c r="S194">
        <v>13</v>
      </c>
      <c r="T194">
        <v>231</v>
      </c>
      <c r="V194" t="s">
        <v>519</v>
      </c>
    </row>
    <row r="195" spans="1:28" x14ac:dyDescent="0.2">
      <c r="A195" t="s">
        <v>11</v>
      </c>
      <c r="B195" t="s">
        <v>498</v>
      </c>
      <c r="C195">
        <v>4</v>
      </c>
      <c r="D195">
        <v>5</v>
      </c>
      <c r="E195">
        <v>175</v>
      </c>
      <c r="F195">
        <v>10</v>
      </c>
      <c r="G195">
        <v>9</v>
      </c>
      <c r="H195">
        <v>3</v>
      </c>
      <c r="I195">
        <v>206</v>
      </c>
      <c r="L195" t="s">
        <v>14</v>
      </c>
      <c r="M195" t="s">
        <v>498</v>
      </c>
      <c r="N195">
        <v>7</v>
      </c>
      <c r="O195">
        <v>3</v>
      </c>
      <c r="P195">
        <v>199</v>
      </c>
      <c r="Q195">
        <v>3</v>
      </c>
      <c r="R195">
        <v>10</v>
      </c>
      <c r="S195">
        <v>8</v>
      </c>
      <c r="T195">
        <v>230</v>
      </c>
    </row>
    <row r="196" spans="1:28" x14ac:dyDescent="0.2">
      <c r="A196" t="s">
        <v>12</v>
      </c>
      <c r="B196" t="s">
        <v>498</v>
      </c>
      <c r="C196">
        <v>3</v>
      </c>
      <c r="D196">
        <v>7</v>
      </c>
      <c r="E196">
        <v>178</v>
      </c>
      <c r="F196">
        <v>4</v>
      </c>
      <c r="G196">
        <v>7</v>
      </c>
      <c r="H196">
        <v>5</v>
      </c>
      <c r="I196">
        <v>204</v>
      </c>
      <c r="L196" t="s">
        <v>15</v>
      </c>
      <c r="M196" t="s">
        <v>498</v>
      </c>
      <c r="N196">
        <v>5</v>
      </c>
      <c r="O196">
        <v>4</v>
      </c>
      <c r="P196">
        <v>205</v>
      </c>
      <c r="Q196">
        <v>5</v>
      </c>
      <c r="R196">
        <v>8</v>
      </c>
      <c r="S196">
        <v>2</v>
      </c>
      <c r="T196">
        <v>229</v>
      </c>
    </row>
    <row r="197" spans="1:28" x14ac:dyDescent="0.2">
      <c r="A197" t="s">
        <v>13</v>
      </c>
      <c r="B197" t="s">
        <v>498</v>
      </c>
      <c r="C197">
        <v>6</v>
      </c>
      <c r="D197">
        <v>7</v>
      </c>
      <c r="E197">
        <v>188</v>
      </c>
      <c r="F197">
        <v>5</v>
      </c>
      <c r="G197">
        <v>12</v>
      </c>
      <c r="H197">
        <v>13</v>
      </c>
      <c r="I197">
        <v>231</v>
      </c>
    </row>
    <row r="198" spans="1:28" x14ac:dyDescent="0.2">
      <c r="A198" t="s">
        <v>14</v>
      </c>
      <c r="B198" t="s">
        <v>498</v>
      </c>
      <c r="C198">
        <v>7</v>
      </c>
      <c r="D198">
        <v>3</v>
      </c>
      <c r="E198">
        <v>199</v>
      </c>
      <c r="F198">
        <v>3</v>
      </c>
      <c r="G198">
        <v>10</v>
      </c>
      <c r="H198">
        <v>8</v>
      </c>
      <c r="I198">
        <v>230</v>
      </c>
      <c r="L198" t="s">
        <v>51</v>
      </c>
      <c r="M198" t="s">
        <v>498</v>
      </c>
      <c r="N198">
        <v>7</v>
      </c>
      <c r="O198">
        <v>8</v>
      </c>
      <c r="P198">
        <v>165</v>
      </c>
      <c r="Q198">
        <v>7</v>
      </c>
      <c r="R198">
        <v>16</v>
      </c>
      <c r="S198">
        <v>11</v>
      </c>
      <c r="T198">
        <v>214</v>
      </c>
    </row>
    <row r="199" spans="1:28" x14ac:dyDescent="0.2">
      <c r="A199" t="s">
        <v>15</v>
      </c>
      <c r="B199" t="s">
        <v>498</v>
      </c>
      <c r="C199">
        <v>5</v>
      </c>
      <c r="D199">
        <v>4</v>
      </c>
      <c r="E199">
        <v>205</v>
      </c>
      <c r="F199">
        <v>5</v>
      </c>
      <c r="G199">
        <v>8</v>
      </c>
      <c r="H199">
        <v>2</v>
      </c>
      <c r="I199">
        <v>229</v>
      </c>
      <c r="L199" t="s">
        <v>52</v>
      </c>
      <c r="M199" t="s">
        <v>498</v>
      </c>
      <c r="N199">
        <v>8</v>
      </c>
      <c r="O199">
        <v>8</v>
      </c>
      <c r="P199">
        <v>179</v>
      </c>
      <c r="Q199">
        <v>4</v>
      </c>
      <c r="R199">
        <v>14</v>
      </c>
      <c r="S199">
        <v>8</v>
      </c>
      <c r="T199">
        <v>221</v>
      </c>
    </row>
    <row r="200" spans="1:28" x14ac:dyDescent="0.2">
      <c r="L200" t="s">
        <v>53</v>
      </c>
      <c r="M200" t="s">
        <v>498</v>
      </c>
      <c r="N200">
        <v>9</v>
      </c>
      <c r="O200">
        <v>5</v>
      </c>
      <c r="P200">
        <v>184</v>
      </c>
      <c r="Q200">
        <v>7</v>
      </c>
      <c r="R200">
        <v>10</v>
      </c>
      <c r="S200">
        <v>10</v>
      </c>
      <c r="T200">
        <v>225</v>
      </c>
    </row>
    <row r="201" spans="1:28" x14ac:dyDescent="0.2">
      <c r="A201" t="s">
        <v>51</v>
      </c>
      <c r="B201" t="s">
        <v>498</v>
      </c>
      <c r="C201">
        <v>7</v>
      </c>
      <c r="D201">
        <v>8</v>
      </c>
      <c r="E201">
        <v>165</v>
      </c>
      <c r="F201">
        <v>7</v>
      </c>
      <c r="G201">
        <v>16</v>
      </c>
      <c r="H201">
        <v>11</v>
      </c>
      <c r="I201">
        <v>214</v>
      </c>
      <c r="L201" t="s">
        <v>54</v>
      </c>
      <c r="M201" t="s">
        <v>498</v>
      </c>
      <c r="N201">
        <v>8</v>
      </c>
      <c r="O201">
        <v>4</v>
      </c>
      <c r="P201">
        <v>199</v>
      </c>
      <c r="Q201">
        <v>5</v>
      </c>
      <c r="R201">
        <v>7</v>
      </c>
      <c r="S201">
        <v>0</v>
      </c>
      <c r="T201">
        <v>223</v>
      </c>
    </row>
    <row r="202" spans="1:28" x14ac:dyDescent="0.2">
      <c r="A202" t="s">
        <v>52</v>
      </c>
      <c r="B202" t="s">
        <v>498</v>
      </c>
      <c r="C202">
        <v>8</v>
      </c>
      <c r="D202">
        <v>8</v>
      </c>
      <c r="E202">
        <v>179</v>
      </c>
      <c r="F202">
        <v>4</v>
      </c>
      <c r="G202">
        <v>14</v>
      </c>
      <c r="H202">
        <v>8</v>
      </c>
      <c r="I202">
        <v>221</v>
      </c>
      <c r="L202" t="s">
        <v>55</v>
      </c>
      <c r="M202" t="s">
        <v>498</v>
      </c>
      <c r="N202">
        <v>6</v>
      </c>
      <c r="O202">
        <v>4</v>
      </c>
      <c r="P202">
        <v>194</v>
      </c>
      <c r="Q202">
        <v>4</v>
      </c>
      <c r="R202">
        <v>7</v>
      </c>
      <c r="S202">
        <v>1</v>
      </c>
      <c r="T202">
        <v>216</v>
      </c>
    </row>
    <row r="203" spans="1:28" x14ac:dyDescent="0.2">
      <c r="A203" t="s">
        <v>53</v>
      </c>
      <c r="B203" t="s">
        <v>498</v>
      </c>
      <c r="C203">
        <v>9</v>
      </c>
      <c r="D203">
        <v>5</v>
      </c>
      <c r="E203">
        <v>184</v>
      </c>
      <c r="F203">
        <v>7</v>
      </c>
      <c r="G203">
        <v>10</v>
      </c>
      <c r="H203">
        <v>10</v>
      </c>
      <c r="I203">
        <v>225</v>
      </c>
      <c r="L203" t="s">
        <v>56</v>
      </c>
      <c r="M203" t="s">
        <v>498</v>
      </c>
      <c r="N203">
        <v>4</v>
      </c>
      <c r="O203">
        <v>8</v>
      </c>
      <c r="P203">
        <v>199</v>
      </c>
      <c r="Q203">
        <v>6</v>
      </c>
      <c r="R203">
        <v>8</v>
      </c>
      <c r="S203">
        <v>5</v>
      </c>
      <c r="T203">
        <v>230</v>
      </c>
    </row>
    <row r="204" spans="1:28" x14ac:dyDescent="0.2">
      <c r="A204" t="s">
        <v>54</v>
      </c>
      <c r="B204" t="s">
        <v>498</v>
      </c>
      <c r="C204">
        <v>8</v>
      </c>
      <c r="D204">
        <v>4</v>
      </c>
      <c r="E204">
        <v>199</v>
      </c>
      <c r="F204">
        <v>5</v>
      </c>
      <c r="G204">
        <v>7</v>
      </c>
      <c r="H204">
        <v>0</v>
      </c>
      <c r="I204">
        <v>223</v>
      </c>
    </row>
    <row r="205" spans="1:28" x14ac:dyDescent="0.2">
      <c r="A205" t="s">
        <v>55</v>
      </c>
      <c r="B205" t="s">
        <v>498</v>
      </c>
      <c r="C205">
        <v>6</v>
      </c>
      <c r="D205">
        <v>4</v>
      </c>
      <c r="E205">
        <v>194</v>
      </c>
      <c r="F205">
        <v>4</v>
      </c>
      <c r="G205">
        <v>7</v>
      </c>
      <c r="H205">
        <v>1</v>
      </c>
      <c r="I205">
        <v>216</v>
      </c>
      <c r="L205" t="s">
        <v>99</v>
      </c>
      <c r="M205" t="s">
        <v>498</v>
      </c>
      <c r="N205">
        <v>6</v>
      </c>
      <c r="O205">
        <v>8</v>
      </c>
      <c r="P205">
        <v>171</v>
      </c>
      <c r="Q205">
        <v>3</v>
      </c>
      <c r="R205">
        <v>6</v>
      </c>
      <c r="S205">
        <v>4</v>
      </c>
      <c r="T205">
        <v>198</v>
      </c>
    </row>
    <row r="206" spans="1:28" x14ac:dyDescent="0.2">
      <c r="A206" t="s">
        <v>56</v>
      </c>
      <c r="B206" t="s">
        <v>498</v>
      </c>
      <c r="C206">
        <v>4</v>
      </c>
      <c r="D206">
        <v>8</v>
      </c>
      <c r="E206">
        <v>199</v>
      </c>
      <c r="F206">
        <v>6</v>
      </c>
      <c r="G206">
        <v>8</v>
      </c>
      <c r="H206">
        <v>5</v>
      </c>
      <c r="I206">
        <v>230</v>
      </c>
      <c r="L206" t="s">
        <v>100</v>
      </c>
      <c r="M206" t="s">
        <v>498</v>
      </c>
      <c r="N206">
        <v>7</v>
      </c>
      <c r="O206">
        <v>4</v>
      </c>
      <c r="P206">
        <v>194</v>
      </c>
      <c r="Q206">
        <v>7</v>
      </c>
      <c r="R206">
        <v>10</v>
      </c>
      <c r="S206">
        <v>7</v>
      </c>
      <c r="T206">
        <v>229</v>
      </c>
    </row>
    <row r="207" spans="1:28" x14ac:dyDescent="0.2">
      <c r="L207" t="s">
        <v>101</v>
      </c>
      <c r="M207" t="s">
        <v>498</v>
      </c>
      <c r="N207">
        <v>6</v>
      </c>
      <c r="O207">
        <v>3</v>
      </c>
      <c r="P207">
        <v>207</v>
      </c>
      <c r="Q207">
        <v>3</v>
      </c>
      <c r="R207">
        <v>9</v>
      </c>
      <c r="S207">
        <v>4</v>
      </c>
      <c r="T207">
        <v>232</v>
      </c>
    </row>
    <row r="208" spans="1:28" x14ac:dyDescent="0.2">
      <c r="A208" t="s">
        <v>99</v>
      </c>
      <c r="B208" t="s">
        <v>498</v>
      </c>
      <c r="C208">
        <v>6</v>
      </c>
      <c r="D208">
        <v>8</v>
      </c>
      <c r="E208">
        <v>171</v>
      </c>
      <c r="F208">
        <v>3</v>
      </c>
      <c r="G208">
        <v>6</v>
      </c>
      <c r="H208">
        <v>4</v>
      </c>
      <c r="I208">
        <v>198</v>
      </c>
      <c r="L208" t="s">
        <v>102</v>
      </c>
      <c r="M208" t="s">
        <v>498</v>
      </c>
      <c r="N208">
        <v>6</v>
      </c>
      <c r="O208">
        <v>6</v>
      </c>
      <c r="P208">
        <v>208</v>
      </c>
      <c r="Q208">
        <v>2</v>
      </c>
      <c r="R208">
        <v>7</v>
      </c>
      <c r="S208">
        <v>1</v>
      </c>
      <c r="T208">
        <v>230</v>
      </c>
    </row>
    <row r="209" spans="1:28" x14ac:dyDescent="0.2">
      <c r="A209" t="s">
        <v>100</v>
      </c>
      <c r="B209" t="s">
        <v>498</v>
      </c>
      <c r="C209">
        <v>7</v>
      </c>
      <c r="D209">
        <v>4</v>
      </c>
      <c r="E209">
        <v>194</v>
      </c>
      <c r="F209">
        <v>7</v>
      </c>
      <c r="G209">
        <v>10</v>
      </c>
      <c r="H209">
        <v>7</v>
      </c>
      <c r="I209">
        <v>229</v>
      </c>
      <c r="L209" t="s">
        <v>103</v>
      </c>
      <c r="M209" t="s">
        <v>498</v>
      </c>
      <c r="N209">
        <v>8</v>
      </c>
      <c r="O209">
        <v>6</v>
      </c>
      <c r="P209">
        <v>186</v>
      </c>
      <c r="Q209">
        <v>5</v>
      </c>
      <c r="R209">
        <v>9</v>
      </c>
      <c r="S209">
        <v>8</v>
      </c>
      <c r="T209">
        <v>222</v>
      </c>
    </row>
    <row r="210" spans="1:28" x14ac:dyDescent="0.2">
      <c r="A210" t="s">
        <v>101</v>
      </c>
      <c r="B210" t="s">
        <v>498</v>
      </c>
      <c r="C210">
        <v>6</v>
      </c>
      <c r="D210">
        <v>3</v>
      </c>
      <c r="E210">
        <v>207</v>
      </c>
      <c r="F210">
        <v>3</v>
      </c>
      <c r="G210">
        <v>9</v>
      </c>
      <c r="H210">
        <v>4</v>
      </c>
      <c r="I210">
        <v>232</v>
      </c>
      <c r="L210" t="s">
        <v>104</v>
      </c>
      <c r="M210" t="s">
        <v>498</v>
      </c>
      <c r="N210">
        <v>7</v>
      </c>
      <c r="O210">
        <v>5</v>
      </c>
      <c r="P210">
        <v>164</v>
      </c>
      <c r="Q210">
        <v>9</v>
      </c>
      <c r="R210">
        <v>11</v>
      </c>
      <c r="S210">
        <v>13</v>
      </c>
      <c r="T210">
        <v>209</v>
      </c>
    </row>
    <row r="211" spans="1:28" x14ac:dyDescent="0.2">
      <c r="A211" t="s">
        <v>102</v>
      </c>
      <c r="B211" t="s">
        <v>498</v>
      </c>
      <c r="C211">
        <v>6</v>
      </c>
      <c r="D211">
        <v>6</v>
      </c>
      <c r="E211">
        <v>208</v>
      </c>
      <c r="F211">
        <v>2</v>
      </c>
      <c r="G211">
        <v>7</v>
      </c>
      <c r="H211">
        <v>1</v>
      </c>
      <c r="I211">
        <v>230</v>
      </c>
    </row>
    <row r="212" spans="1:28" x14ac:dyDescent="0.2">
      <c r="A212" t="s">
        <v>103</v>
      </c>
      <c r="B212" t="s">
        <v>498</v>
      </c>
      <c r="C212">
        <v>8</v>
      </c>
      <c r="D212">
        <v>6</v>
      </c>
      <c r="E212">
        <v>186</v>
      </c>
      <c r="F212">
        <v>5</v>
      </c>
      <c r="G212">
        <v>9</v>
      </c>
      <c r="H212">
        <v>8</v>
      </c>
      <c r="I212">
        <v>222</v>
      </c>
      <c r="N212" s="26"/>
      <c r="O212" s="26"/>
      <c r="P212" s="26"/>
      <c r="Q212" s="26"/>
      <c r="R212" s="26"/>
      <c r="S212" s="26"/>
    </row>
    <row r="213" spans="1:28" x14ac:dyDescent="0.2">
      <c r="A213" t="s">
        <v>104</v>
      </c>
      <c r="B213" t="s">
        <v>498</v>
      </c>
      <c r="C213">
        <v>7</v>
      </c>
      <c r="D213">
        <v>5</v>
      </c>
      <c r="E213">
        <v>164</v>
      </c>
      <c r="F213">
        <v>9</v>
      </c>
      <c r="G213">
        <v>11</v>
      </c>
      <c r="H213">
        <v>13</v>
      </c>
      <c r="I213">
        <v>209</v>
      </c>
      <c r="L213" t="s">
        <v>57</v>
      </c>
      <c r="M213" t="s">
        <v>497</v>
      </c>
      <c r="N213">
        <v>7</v>
      </c>
      <c r="O213">
        <v>4</v>
      </c>
      <c r="P213">
        <v>202</v>
      </c>
      <c r="Q213">
        <v>5</v>
      </c>
      <c r="R213">
        <v>10</v>
      </c>
      <c r="S213">
        <v>3</v>
      </c>
      <c r="T213">
        <v>231</v>
      </c>
      <c r="V213" t="s">
        <v>460</v>
      </c>
    </row>
    <row r="214" spans="1:28" x14ac:dyDescent="0.2">
      <c r="L214" t="s">
        <v>58</v>
      </c>
      <c r="M214" t="s">
        <v>497</v>
      </c>
      <c r="N214">
        <v>7</v>
      </c>
      <c r="O214">
        <v>19</v>
      </c>
      <c r="P214">
        <v>109</v>
      </c>
      <c r="Q214">
        <v>19</v>
      </c>
      <c r="R214">
        <v>17</v>
      </c>
      <c r="S214">
        <v>14</v>
      </c>
      <c r="T214">
        <v>185</v>
      </c>
      <c r="V214" t="s">
        <v>487</v>
      </c>
      <c r="W214" s="8">
        <f>AVERAGE(N213:N225)</f>
        <v>5.5</v>
      </c>
      <c r="X214" s="8">
        <f t="shared" ref="X214:AB214" si="30">AVERAGE(O213:O225)</f>
        <v>6.166666666666667</v>
      </c>
      <c r="Y214" s="8">
        <f t="shared" si="30"/>
        <v>180.75</v>
      </c>
      <c r="Z214" s="8">
        <f t="shared" si="30"/>
        <v>6.416666666666667</v>
      </c>
      <c r="AA214" s="8">
        <f t="shared" si="30"/>
        <v>10.666666666666666</v>
      </c>
      <c r="AB214" s="8">
        <f t="shared" si="30"/>
        <v>6.083333333333333</v>
      </c>
    </row>
    <row r="215" spans="1:28" x14ac:dyDescent="0.2">
      <c r="C215" s="26"/>
      <c r="D215" s="26"/>
      <c r="E215" s="26"/>
      <c r="F215" s="26"/>
      <c r="G215" s="26"/>
      <c r="H215" s="26"/>
      <c r="L215" t="s">
        <v>59</v>
      </c>
      <c r="M215" t="s">
        <v>497</v>
      </c>
      <c r="N215">
        <v>6</v>
      </c>
      <c r="O215">
        <v>4</v>
      </c>
      <c r="P215">
        <v>177</v>
      </c>
      <c r="Q215">
        <v>4</v>
      </c>
      <c r="R215">
        <v>12</v>
      </c>
      <c r="S215">
        <v>9</v>
      </c>
      <c r="T215">
        <v>212</v>
      </c>
      <c r="V215" t="s">
        <v>488</v>
      </c>
      <c r="W215" s="8">
        <f>STDEV(N213:N225)</f>
        <v>1.3816985594155149</v>
      </c>
      <c r="X215" s="8">
        <f t="shared" ref="X215:AB215" si="31">STDEV(O213:O225)</f>
        <v>4.302923600896432</v>
      </c>
      <c r="Y215" s="8">
        <f t="shared" si="31"/>
        <v>24.93673814056099</v>
      </c>
      <c r="Z215" s="8">
        <f t="shared" si="31"/>
        <v>5.2821884812561501</v>
      </c>
      <c r="AA215" s="8">
        <f t="shared" si="31"/>
        <v>2.7080128015453213</v>
      </c>
      <c r="AB215" s="8">
        <f t="shared" si="31"/>
        <v>3.7284735685686647</v>
      </c>
    </row>
    <row r="216" spans="1:28" x14ac:dyDescent="0.2">
      <c r="A216" t="s">
        <v>57</v>
      </c>
      <c r="B216" t="s">
        <v>497</v>
      </c>
      <c r="C216">
        <v>7</v>
      </c>
      <c r="D216">
        <v>4</v>
      </c>
      <c r="E216">
        <v>202</v>
      </c>
      <c r="F216">
        <v>5</v>
      </c>
      <c r="G216">
        <v>10</v>
      </c>
      <c r="H216">
        <v>3</v>
      </c>
      <c r="I216">
        <v>231</v>
      </c>
      <c r="L216" t="s">
        <v>60</v>
      </c>
      <c r="M216" t="s">
        <v>497</v>
      </c>
      <c r="N216">
        <v>7</v>
      </c>
      <c r="O216">
        <v>3</v>
      </c>
      <c r="P216">
        <v>202</v>
      </c>
      <c r="Q216">
        <v>4</v>
      </c>
      <c r="R216">
        <v>8</v>
      </c>
      <c r="S216">
        <v>5</v>
      </c>
      <c r="T216">
        <v>229</v>
      </c>
      <c r="V216" t="s">
        <v>510</v>
      </c>
    </row>
    <row r="217" spans="1:28" x14ac:dyDescent="0.2">
      <c r="A217" t="s">
        <v>58</v>
      </c>
      <c r="B217" t="s">
        <v>497</v>
      </c>
      <c r="C217">
        <v>7</v>
      </c>
      <c r="D217">
        <v>19</v>
      </c>
      <c r="E217">
        <v>109</v>
      </c>
      <c r="F217">
        <v>19</v>
      </c>
      <c r="G217">
        <v>17</v>
      </c>
      <c r="H217">
        <v>14</v>
      </c>
      <c r="I217">
        <v>185</v>
      </c>
      <c r="L217" t="s">
        <v>61</v>
      </c>
      <c r="M217" t="s">
        <v>497</v>
      </c>
      <c r="N217">
        <v>6</v>
      </c>
      <c r="O217">
        <v>6</v>
      </c>
      <c r="P217">
        <v>194</v>
      </c>
      <c r="Q217">
        <v>2</v>
      </c>
      <c r="R217">
        <v>10</v>
      </c>
      <c r="S217">
        <v>10</v>
      </c>
      <c r="T217">
        <v>228</v>
      </c>
    </row>
    <row r="218" spans="1:28" x14ac:dyDescent="0.2">
      <c r="A218" t="s">
        <v>59</v>
      </c>
      <c r="B218" t="s">
        <v>497</v>
      </c>
      <c r="C218">
        <v>6</v>
      </c>
      <c r="D218">
        <v>4</v>
      </c>
      <c r="E218">
        <v>177</v>
      </c>
      <c r="F218">
        <v>4</v>
      </c>
      <c r="G218">
        <v>12</v>
      </c>
      <c r="H218">
        <v>9</v>
      </c>
      <c r="I218">
        <v>212</v>
      </c>
      <c r="L218" t="s">
        <v>62</v>
      </c>
      <c r="M218" t="s">
        <v>497</v>
      </c>
      <c r="N218">
        <v>5</v>
      </c>
      <c r="O218">
        <v>6</v>
      </c>
      <c r="P218">
        <v>191</v>
      </c>
      <c r="Q218">
        <v>2</v>
      </c>
      <c r="R218">
        <v>13</v>
      </c>
      <c r="S218">
        <v>8</v>
      </c>
      <c r="T218">
        <v>225</v>
      </c>
    </row>
    <row r="219" spans="1:28" x14ac:dyDescent="0.2">
      <c r="A219" t="s">
        <v>60</v>
      </c>
      <c r="B219" t="s">
        <v>497</v>
      </c>
      <c r="C219">
        <v>7</v>
      </c>
      <c r="D219">
        <v>3</v>
      </c>
      <c r="E219">
        <v>202</v>
      </c>
      <c r="F219">
        <v>4</v>
      </c>
      <c r="G219">
        <v>8</v>
      </c>
      <c r="H219">
        <v>5</v>
      </c>
      <c r="I219">
        <v>229</v>
      </c>
    </row>
    <row r="220" spans="1:28" x14ac:dyDescent="0.2">
      <c r="A220" t="s">
        <v>61</v>
      </c>
      <c r="B220" t="s">
        <v>497</v>
      </c>
      <c r="C220">
        <v>6</v>
      </c>
      <c r="D220">
        <v>6</v>
      </c>
      <c r="E220">
        <v>194</v>
      </c>
      <c r="F220">
        <v>2</v>
      </c>
      <c r="G220">
        <v>10</v>
      </c>
      <c r="H220">
        <v>10</v>
      </c>
      <c r="I220">
        <v>228</v>
      </c>
      <c r="L220" t="s">
        <v>105</v>
      </c>
      <c r="M220" t="s">
        <v>497</v>
      </c>
      <c r="N220">
        <v>4</v>
      </c>
      <c r="O220">
        <v>6</v>
      </c>
      <c r="P220">
        <v>179</v>
      </c>
      <c r="Q220">
        <v>11</v>
      </c>
      <c r="R220">
        <v>8</v>
      </c>
      <c r="S220">
        <v>8</v>
      </c>
      <c r="T220">
        <v>216</v>
      </c>
    </row>
    <row r="221" spans="1:28" x14ac:dyDescent="0.2">
      <c r="A221" t="s">
        <v>62</v>
      </c>
      <c r="B221" t="s">
        <v>497</v>
      </c>
      <c r="C221">
        <v>5</v>
      </c>
      <c r="D221">
        <v>6</v>
      </c>
      <c r="E221">
        <v>191</v>
      </c>
      <c r="F221">
        <v>2</v>
      </c>
      <c r="G221">
        <v>13</v>
      </c>
      <c r="H221">
        <v>8</v>
      </c>
      <c r="I221">
        <v>225</v>
      </c>
      <c r="L221" t="s">
        <v>106</v>
      </c>
      <c r="M221" t="s">
        <v>497</v>
      </c>
      <c r="N221">
        <v>7</v>
      </c>
      <c r="O221">
        <v>6</v>
      </c>
      <c r="P221">
        <v>174</v>
      </c>
      <c r="Q221">
        <v>3</v>
      </c>
      <c r="R221">
        <v>13</v>
      </c>
      <c r="S221">
        <v>5</v>
      </c>
      <c r="T221">
        <v>208</v>
      </c>
    </row>
    <row r="222" spans="1:28" x14ac:dyDescent="0.2">
      <c r="L222" t="s">
        <v>107</v>
      </c>
      <c r="M222" t="s">
        <v>497</v>
      </c>
      <c r="N222">
        <v>5</v>
      </c>
      <c r="O222">
        <v>4</v>
      </c>
      <c r="P222">
        <v>193</v>
      </c>
      <c r="Q222">
        <v>4</v>
      </c>
      <c r="R222">
        <v>11</v>
      </c>
      <c r="S222">
        <v>2</v>
      </c>
      <c r="T222">
        <v>219</v>
      </c>
    </row>
    <row r="223" spans="1:28" x14ac:dyDescent="0.2">
      <c r="A223" t="s">
        <v>105</v>
      </c>
      <c r="B223" t="s">
        <v>497</v>
      </c>
      <c r="C223">
        <v>4</v>
      </c>
      <c r="D223">
        <v>6</v>
      </c>
      <c r="E223">
        <v>179</v>
      </c>
      <c r="F223">
        <v>11</v>
      </c>
      <c r="G223">
        <v>8</v>
      </c>
      <c r="H223">
        <v>8</v>
      </c>
      <c r="I223">
        <v>216</v>
      </c>
      <c r="L223" t="s">
        <v>108</v>
      </c>
      <c r="M223" t="s">
        <v>497</v>
      </c>
      <c r="N223">
        <v>5</v>
      </c>
      <c r="O223">
        <v>8</v>
      </c>
      <c r="P223">
        <v>169</v>
      </c>
      <c r="Q223">
        <v>12</v>
      </c>
      <c r="R223">
        <v>9</v>
      </c>
      <c r="S223">
        <v>3</v>
      </c>
      <c r="T223">
        <v>206</v>
      </c>
    </row>
    <row r="224" spans="1:28" x14ac:dyDescent="0.2">
      <c r="A224" t="s">
        <v>106</v>
      </c>
      <c r="B224" t="s">
        <v>497</v>
      </c>
      <c r="C224">
        <v>7</v>
      </c>
      <c r="D224">
        <v>6</v>
      </c>
      <c r="E224">
        <v>174</v>
      </c>
      <c r="F224">
        <v>3</v>
      </c>
      <c r="G224">
        <v>13</v>
      </c>
      <c r="H224">
        <v>5</v>
      </c>
      <c r="I224">
        <v>208</v>
      </c>
      <c r="L224" t="s">
        <v>109</v>
      </c>
      <c r="M224" t="s">
        <v>497</v>
      </c>
      <c r="N224">
        <v>3</v>
      </c>
      <c r="O224">
        <v>5</v>
      </c>
      <c r="P224">
        <v>188</v>
      </c>
      <c r="Q224">
        <v>2</v>
      </c>
      <c r="R224">
        <v>8</v>
      </c>
      <c r="S224">
        <v>2</v>
      </c>
      <c r="T224">
        <v>208</v>
      </c>
    </row>
    <row r="225" spans="1:28" x14ac:dyDescent="0.2">
      <c r="A225" t="s">
        <v>107</v>
      </c>
      <c r="B225" t="s">
        <v>497</v>
      </c>
      <c r="C225">
        <v>5</v>
      </c>
      <c r="D225">
        <v>4</v>
      </c>
      <c r="E225">
        <v>193</v>
      </c>
      <c r="F225">
        <v>4</v>
      </c>
      <c r="G225">
        <v>11</v>
      </c>
      <c r="H225">
        <v>2</v>
      </c>
      <c r="I225">
        <v>219</v>
      </c>
      <c r="L225" t="s">
        <v>110</v>
      </c>
      <c r="M225" t="s">
        <v>497</v>
      </c>
      <c r="N225">
        <v>4</v>
      </c>
      <c r="O225">
        <v>3</v>
      </c>
      <c r="P225">
        <v>191</v>
      </c>
      <c r="Q225">
        <v>9</v>
      </c>
      <c r="R225">
        <v>9</v>
      </c>
      <c r="S225">
        <v>4</v>
      </c>
      <c r="T225">
        <v>220</v>
      </c>
    </row>
    <row r="226" spans="1:28" x14ac:dyDescent="0.2">
      <c r="A226" t="s">
        <v>108</v>
      </c>
      <c r="B226" t="s">
        <v>497</v>
      </c>
      <c r="C226">
        <v>5</v>
      </c>
      <c r="D226">
        <v>8</v>
      </c>
      <c r="E226">
        <v>169</v>
      </c>
      <c r="F226">
        <v>12</v>
      </c>
      <c r="G226">
        <v>9</v>
      </c>
      <c r="H226">
        <v>3</v>
      </c>
      <c r="I226">
        <v>206</v>
      </c>
      <c r="N226" s="26"/>
      <c r="O226" s="26"/>
      <c r="P226" s="26"/>
      <c r="Q226" s="26"/>
      <c r="R226" s="26"/>
      <c r="S226" s="26"/>
      <c r="V226" s="19" t="s">
        <v>515</v>
      </c>
      <c r="W226" s="19"/>
      <c r="X226" s="19"/>
      <c r="Y226" s="19"/>
      <c r="Z226" s="19"/>
      <c r="AA226" s="19"/>
      <c r="AB226" s="19"/>
    </row>
    <row r="227" spans="1:28" x14ac:dyDescent="0.2">
      <c r="A227" t="s">
        <v>109</v>
      </c>
      <c r="B227" t="s">
        <v>497</v>
      </c>
      <c r="C227">
        <v>3</v>
      </c>
      <c r="D227">
        <v>5</v>
      </c>
      <c r="E227">
        <v>188</v>
      </c>
      <c r="F227">
        <v>2</v>
      </c>
      <c r="G227">
        <v>8</v>
      </c>
      <c r="H227">
        <v>2</v>
      </c>
      <c r="I227">
        <v>208</v>
      </c>
      <c r="N227" s="26"/>
      <c r="O227" s="26"/>
      <c r="P227" s="26"/>
      <c r="Q227" s="26"/>
      <c r="R227" s="26"/>
      <c r="S227" s="26"/>
      <c r="V227" s="19" t="s">
        <v>487</v>
      </c>
      <c r="W227" s="21">
        <f>AVERAGE(N213:N225,N191:N210,N174:N188,N158:N171,N144:N155,N129:N141,N114:N126,N92:N111)</f>
        <v>6.1111111111111107</v>
      </c>
      <c r="X227" s="21">
        <f t="shared" ref="X227:AB227" si="32">AVERAGE(O213:O225,O191:O210,O174:O188,O158:O171,O144:O155,O129:O141,O114:O126,O92:O111)</f>
        <v>5.7777777777777777</v>
      </c>
      <c r="Y227" s="21">
        <f t="shared" si="32"/>
        <v>190.10185185185185</v>
      </c>
      <c r="Z227" s="21">
        <f t="shared" si="32"/>
        <v>5.0555555555555554</v>
      </c>
      <c r="AA227" s="21">
        <f t="shared" si="32"/>
        <v>9.8518518518518512</v>
      </c>
      <c r="AB227" s="21">
        <f t="shared" si="32"/>
        <v>6.9814814814814818</v>
      </c>
    </row>
    <row r="228" spans="1:28" x14ac:dyDescent="0.2">
      <c r="A228" t="s">
        <v>110</v>
      </c>
      <c r="B228" t="s">
        <v>497</v>
      </c>
      <c r="C228">
        <v>4</v>
      </c>
      <c r="D228">
        <v>3</v>
      </c>
      <c r="E228">
        <v>191</v>
      </c>
      <c r="F228">
        <v>9</v>
      </c>
      <c r="G228">
        <v>9</v>
      </c>
      <c r="H228">
        <v>4</v>
      </c>
      <c r="I228">
        <v>220</v>
      </c>
      <c r="N228" s="26"/>
      <c r="O228" s="26"/>
      <c r="P228" s="26"/>
      <c r="Q228" s="26"/>
      <c r="R228" s="26"/>
      <c r="S228" s="26"/>
      <c r="V228" s="19" t="s">
        <v>488</v>
      </c>
      <c r="W228" s="21">
        <f>STDEV(N213:N225,N191:N210,N174:N188,N158:N171,N144:N155,N129:N141,N114:N126,N92:N111)</f>
        <v>2.0883895030647186</v>
      </c>
      <c r="X228" s="21">
        <f t="shared" ref="X228:AB228" si="33">STDEV(O213:O225,O191:O210,O174:O188,O158:O171,O144:O155,O129:O141,O114:O126,O92:O111)</f>
        <v>2.7423072805912541</v>
      </c>
      <c r="Y228" s="21">
        <f t="shared" si="33"/>
        <v>17.631715166601484</v>
      </c>
      <c r="Z228" s="21">
        <f t="shared" si="33"/>
        <v>2.7912859506985264</v>
      </c>
      <c r="AA228" s="21">
        <f t="shared" si="33"/>
        <v>3.5725192420554368</v>
      </c>
      <c r="AB228" s="21">
        <f t="shared" si="33"/>
        <v>4.6843974098182359</v>
      </c>
    </row>
    <row r="229" spans="1:28" x14ac:dyDescent="0.2">
      <c r="C229" s="26"/>
      <c r="D229" s="26"/>
      <c r="E229" s="26"/>
      <c r="F229" s="26"/>
      <c r="G229" s="26"/>
      <c r="H229" s="26"/>
      <c r="V229" s="19" t="s">
        <v>585</v>
      </c>
      <c r="W229" s="19"/>
      <c r="X229" s="19"/>
      <c r="Y229" s="19"/>
      <c r="Z229" s="19"/>
      <c r="AA229" s="19"/>
      <c r="AB229" s="19"/>
    </row>
    <row r="230" spans="1:28" x14ac:dyDescent="0.2">
      <c r="C230" s="26"/>
      <c r="D230" s="26"/>
      <c r="E230" s="26"/>
      <c r="F230" s="26"/>
      <c r="G230" s="26"/>
      <c r="H230" s="26"/>
      <c r="V230" s="19">
        <f>SUM(18+12+12+11+12+13+18+12)</f>
        <v>108</v>
      </c>
      <c r="W230" s="19"/>
      <c r="X230" s="19"/>
      <c r="Y230" s="19"/>
      <c r="Z230" s="19"/>
      <c r="AA230" s="19"/>
      <c r="AB230" s="19"/>
    </row>
    <row r="231" spans="1:28" x14ac:dyDescent="0.2">
      <c r="C231" s="26"/>
      <c r="D231" s="26"/>
      <c r="E231" s="26"/>
      <c r="F231" s="26"/>
      <c r="G231" s="26"/>
      <c r="H231" s="26"/>
    </row>
    <row r="232" spans="1:28" x14ac:dyDescent="0.2">
      <c r="V232" s="11" t="s">
        <v>521</v>
      </c>
      <c r="W232" s="11"/>
      <c r="X232" s="11"/>
      <c r="Y232" s="11"/>
      <c r="Z232" s="11"/>
      <c r="AA232" s="11"/>
      <c r="AB232" s="11"/>
    </row>
    <row r="233" spans="1:28" x14ac:dyDescent="0.2">
      <c r="V233" s="11" t="s">
        <v>487</v>
      </c>
      <c r="W233" s="12">
        <f>AVERAGE(N213:N225,N191:N210,N174:N188,N158:N171,N144:N155,N129:N141,N114:N126,N92:N111,N83:N89,N70:N80,N56:N67,N44:N53,N30:N41,N17:N27,N2:N14)</f>
        <v>5.7989130434782608</v>
      </c>
      <c r="X233" s="12">
        <f t="shared" ref="X233:AB233" si="34">AVERAGE(O213:O225,O191:O210,O174:O188,O158:O171,O144:O155,O129:O141,O114:O126,O92:O111,O83:O89,O70:O80,O56:O67,O44:O53,O30:O41,O17:O27,O2:O14)</f>
        <v>5.4945652173913047</v>
      </c>
      <c r="Y233" s="12">
        <f t="shared" si="34"/>
        <v>184.20652173913044</v>
      </c>
      <c r="Z233" s="12">
        <f t="shared" si="34"/>
        <v>5.6304347826086953</v>
      </c>
      <c r="AA233" s="12">
        <f t="shared" si="34"/>
        <v>9.6358695652173907</v>
      </c>
      <c r="AB233" s="12">
        <f t="shared" si="34"/>
        <v>6.4402173913043477</v>
      </c>
    </row>
    <row r="234" spans="1:28" x14ac:dyDescent="0.2">
      <c r="V234" s="11" t="s">
        <v>488</v>
      </c>
      <c r="W234" s="12">
        <f>STDEV(N213:N225,N191:N210,N174:N188,N158:N171,N144:N155,N129:N141,N114:N126,N92:N111,N83:N89,N70:N80,N56:N67,N44:N53,N30:N41,N17:N27,N2:N14)</f>
        <v>2.297016100308146</v>
      </c>
      <c r="X234" s="12">
        <f t="shared" ref="X234:AB234" si="35">STDEV(O213:O225,O191:O210,O174:O188,O158:O171,O144:O155,O129:O141,O114:O126,O92:O111,O83:O89,O70:O80,O56:O67,O44:O53,O30:O41,O17:O27,O2:O14)</f>
        <v>2.900908624583419</v>
      </c>
      <c r="Y234" s="12">
        <f t="shared" si="35"/>
        <v>19.664418530472787</v>
      </c>
      <c r="Z234" s="12">
        <f t="shared" si="35"/>
        <v>2.829266993851836</v>
      </c>
      <c r="AA234" s="12">
        <f t="shared" si="35"/>
        <v>3.2396141415564417</v>
      </c>
      <c r="AB234" s="12">
        <f t="shared" si="35"/>
        <v>4.6830367006215123</v>
      </c>
    </row>
    <row r="235" spans="1:28" x14ac:dyDescent="0.2">
      <c r="V235" s="11" t="s">
        <v>586</v>
      </c>
      <c r="W235" s="11"/>
      <c r="X235" s="11"/>
      <c r="Y235" s="11"/>
      <c r="Z235" s="11"/>
      <c r="AA235" s="11"/>
      <c r="AB235" s="11"/>
    </row>
    <row r="236" spans="1:28" x14ac:dyDescent="0.2">
      <c r="V236" s="11">
        <f>76+108</f>
        <v>184</v>
      </c>
      <c r="W236" s="11"/>
      <c r="X236" s="11"/>
      <c r="Y236" s="11"/>
      <c r="Z236" s="11"/>
      <c r="AA236" s="11"/>
      <c r="AB236" s="11"/>
    </row>
    <row r="262" spans="22:46" x14ac:dyDescent="0.2">
      <c r="V262" t="s">
        <v>506</v>
      </c>
      <c r="AN262" t="s">
        <v>506</v>
      </c>
    </row>
    <row r="263" spans="22:46" x14ac:dyDescent="0.2">
      <c r="V263" t="s">
        <v>487</v>
      </c>
      <c r="W263" s="8" t="e">
        <f>AVERAGE(N271:N317)</f>
        <v>#DIV/0!</v>
      </c>
      <c r="X263" s="8" t="e">
        <f t="shared" ref="X263:AB263" si="36">AVERAGE(O271:O317)</f>
        <v>#DIV/0!</v>
      </c>
      <c r="Y263" s="8" t="e">
        <f t="shared" si="36"/>
        <v>#DIV/0!</v>
      </c>
      <c r="Z263" s="8" t="e">
        <f t="shared" si="36"/>
        <v>#DIV/0!</v>
      </c>
      <c r="AA263" s="8" t="e">
        <f t="shared" si="36"/>
        <v>#DIV/0!</v>
      </c>
      <c r="AB263" s="8" t="e">
        <f t="shared" si="36"/>
        <v>#DIV/0!</v>
      </c>
      <c r="AN263" t="s">
        <v>487</v>
      </c>
      <c r="AO263" t="e">
        <v>#DIV/0!</v>
      </c>
      <c r="AP263" t="e">
        <v>#DIV/0!</v>
      </c>
      <c r="AQ263" t="e">
        <v>#DIV/0!</v>
      </c>
      <c r="AR263" t="e">
        <v>#DIV/0!</v>
      </c>
      <c r="AS263" t="e">
        <v>#DIV/0!</v>
      </c>
      <c r="AT263" t="e">
        <v>#DIV/0!</v>
      </c>
    </row>
    <row r="264" spans="22:46" x14ac:dyDescent="0.2">
      <c r="V264" t="s">
        <v>488</v>
      </c>
      <c r="W264" s="8" t="e">
        <f>STDEV(N271:N317)</f>
        <v>#DIV/0!</v>
      </c>
      <c r="X264" s="8" t="e">
        <f t="shared" ref="X264:AB264" si="37">STDEV(O271:O317)</f>
        <v>#DIV/0!</v>
      </c>
      <c r="Y264" s="8" t="e">
        <f t="shared" si="37"/>
        <v>#DIV/0!</v>
      </c>
      <c r="Z264" s="8" t="e">
        <f t="shared" si="37"/>
        <v>#DIV/0!</v>
      </c>
      <c r="AA264" s="8" t="e">
        <f t="shared" si="37"/>
        <v>#DIV/0!</v>
      </c>
      <c r="AB264" s="8" t="e">
        <f t="shared" si="37"/>
        <v>#DIV/0!</v>
      </c>
      <c r="AN264" t="s">
        <v>488</v>
      </c>
      <c r="AO264" t="e">
        <v>#DIV/0!</v>
      </c>
      <c r="AP264" t="e">
        <v>#DIV/0!</v>
      </c>
      <c r="AQ264" t="e">
        <v>#DIV/0!</v>
      </c>
      <c r="AR264" t="e">
        <v>#DIV/0!</v>
      </c>
      <c r="AS264" t="e">
        <v>#DIV/0!</v>
      </c>
      <c r="AT264" t="e">
        <v>#DIV/0!</v>
      </c>
    </row>
    <row r="265" spans="22:46" x14ac:dyDescent="0.2">
      <c r="V265" t="s">
        <v>513</v>
      </c>
      <c r="AN265" t="s">
        <v>513</v>
      </c>
    </row>
    <row r="311" spans="22:46" x14ac:dyDescent="0.2">
      <c r="V311" t="s">
        <v>507</v>
      </c>
      <c r="AN311" t="s">
        <v>507</v>
      </c>
    </row>
    <row r="312" spans="22:46" x14ac:dyDescent="0.2">
      <c r="V312" t="s">
        <v>487</v>
      </c>
      <c r="W312" s="8" t="e">
        <f>AVERAGE(N320:N367)</f>
        <v>#DIV/0!</v>
      </c>
      <c r="X312" s="8" t="e">
        <f t="shared" ref="X312:AB312" si="38">AVERAGE(O320:O367)</f>
        <v>#DIV/0!</v>
      </c>
      <c r="Y312" s="8" t="e">
        <f t="shared" si="38"/>
        <v>#DIV/0!</v>
      </c>
      <c r="Z312" s="8" t="e">
        <f t="shared" si="38"/>
        <v>#DIV/0!</v>
      </c>
      <c r="AA312" s="8" t="e">
        <f t="shared" si="38"/>
        <v>#DIV/0!</v>
      </c>
      <c r="AB312" s="8" t="e">
        <f t="shared" si="38"/>
        <v>#DIV/0!</v>
      </c>
      <c r="AN312" t="s">
        <v>487</v>
      </c>
      <c r="AO312" t="e">
        <v>#DIV/0!</v>
      </c>
      <c r="AP312" t="e">
        <v>#DIV/0!</v>
      </c>
      <c r="AQ312" t="e">
        <v>#DIV/0!</v>
      </c>
      <c r="AR312" t="e">
        <v>#DIV/0!</v>
      </c>
      <c r="AS312" t="e">
        <v>#DIV/0!</v>
      </c>
      <c r="AT312" t="e">
        <v>#DIV/0!</v>
      </c>
    </row>
    <row r="313" spans="22:46" x14ac:dyDescent="0.2">
      <c r="V313" t="s">
        <v>488</v>
      </c>
      <c r="W313" s="8" t="e">
        <f>STDEV(N320:N367)</f>
        <v>#DIV/0!</v>
      </c>
      <c r="X313" s="8" t="e">
        <f t="shared" ref="X313:AB313" si="39">STDEV(O320:O367)</f>
        <v>#DIV/0!</v>
      </c>
      <c r="Y313" s="8" t="e">
        <f t="shared" si="39"/>
        <v>#DIV/0!</v>
      </c>
      <c r="Z313" s="8" t="e">
        <f t="shared" si="39"/>
        <v>#DIV/0!</v>
      </c>
      <c r="AA313" s="8" t="e">
        <f t="shared" si="39"/>
        <v>#DIV/0!</v>
      </c>
      <c r="AB313" s="8" t="e">
        <f t="shared" si="39"/>
        <v>#DIV/0!</v>
      </c>
      <c r="AN313" t="s">
        <v>488</v>
      </c>
      <c r="AO313" t="e">
        <v>#DIV/0!</v>
      </c>
      <c r="AP313" t="e">
        <v>#DIV/0!</v>
      </c>
      <c r="AQ313" t="e">
        <v>#DIV/0!</v>
      </c>
      <c r="AR313" t="e">
        <v>#DIV/0!</v>
      </c>
      <c r="AS313" t="e">
        <v>#DIV/0!</v>
      </c>
      <c r="AT313" t="e">
        <v>#DIV/0!</v>
      </c>
    </row>
    <row r="314" spans="22:46" x14ac:dyDescent="0.2">
      <c r="V314" t="s">
        <v>514</v>
      </c>
      <c r="AN314" t="s">
        <v>514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EFD8-1E88-4947-BB6C-7DF011CB0F43}">
  <dimension ref="A1:CQ188"/>
  <sheetViews>
    <sheetView topLeftCell="BK1" zoomScale="81" zoomScaleNormal="81" workbookViewId="0">
      <selection activeCell="BX33" sqref="BX33:CA33"/>
    </sheetView>
  </sheetViews>
  <sheetFormatPr baseColWidth="10" defaultRowHeight="16" x14ac:dyDescent="0.2"/>
  <cols>
    <col min="1" max="1" width="17.83203125" customWidth="1"/>
    <col min="10" max="10" width="10.83203125" style="27"/>
    <col min="20" max="20" width="10.83203125" style="27"/>
    <col min="27" max="27" width="31.6640625" customWidth="1"/>
    <col min="33" max="33" width="10.83203125" style="27"/>
    <col min="44" max="44" width="24" customWidth="1"/>
    <col min="45" max="45" width="21.6640625" customWidth="1"/>
    <col min="66" max="66" width="10.83203125" style="38"/>
    <col min="76" max="76" width="29.83203125" customWidth="1"/>
    <col min="77" max="77" width="25.83203125" customWidth="1"/>
  </cols>
  <sheetData>
    <row r="1" spans="1:78" ht="68" x14ac:dyDescent="0.2">
      <c r="A1" t="s">
        <v>0</v>
      </c>
      <c r="B1" t="s">
        <v>473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K1" s="7" t="s">
        <v>473</v>
      </c>
      <c r="L1" s="7" t="s">
        <v>525</v>
      </c>
      <c r="M1" s="7" t="s">
        <v>466</v>
      </c>
      <c r="N1" s="7" t="s">
        <v>467</v>
      </c>
      <c r="O1" s="7" t="s">
        <v>468</v>
      </c>
      <c r="P1" s="7" t="s">
        <v>469</v>
      </c>
      <c r="Q1" s="7" t="s">
        <v>470</v>
      </c>
      <c r="R1" s="7" t="s">
        <v>526</v>
      </c>
      <c r="S1" s="7" t="s">
        <v>471</v>
      </c>
      <c r="U1" t="s">
        <v>473</v>
      </c>
      <c r="V1" t="s">
        <v>525</v>
      </c>
      <c r="W1" s="7" t="s">
        <v>468</v>
      </c>
      <c r="X1" t="s">
        <v>526</v>
      </c>
      <c r="Y1" t="s">
        <v>471</v>
      </c>
      <c r="AA1" s="41"/>
      <c r="AB1" s="43" t="s">
        <v>487</v>
      </c>
      <c r="AC1" s="43" t="s">
        <v>590</v>
      </c>
      <c r="AH1" t="s">
        <v>473</v>
      </c>
      <c r="AI1" t="s">
        <v>525</v>
      </c>
      <c r="AJ1" t="s">
        <v>526</v>
      </c>
      <c r="AK1" s="7" t="s">
        <v>471</v>
      </c>
      <c r="AT1" s="44" t="s">
        <v>591</v>
      </c>
      <c r="BN1" s="83" t="s">
        <v>720</v>
      </c>
      <c r="BP1" t="s">
        <v>472</v>
      </c>
      <c r="BQ1" s="7" t="s">
        <v>525</v>
      </c>
      <c r="BR1" s="7" t="s">
        <v>526</v>
      </c>
      <c r="BS1" s="7" t="s">
        <v>471</v>
      </c>
      <c r="BT1" s="7" t="s">
        <v>721</v>
      </c>
      <c r="BU1" s="7" t="s">
        <v>722</v>
      </c>
      <c r="BV1" s="7" t="s">
        <v>723</v>
      </c>
    </row>
    <row r="2" spans="1:78" x14ac:dyDescent="0.2">
      <c r="A2" t="s">
        <v>369</v>
      </c>
      <c r="B2" t="s">
        <v>474</v>
      </c>
      <c r="C2">
        <v>9</v>
      </c>
      <c r="D2">
        <v>20</v>
      </c>
      <c r="E2">
        <v>158</v>
      </c>
      <c r="F2">
        <v>11</v>
      </c>
      <c r="G2">
        <v>8</v>
      </c>
      <c r="H2">
        <v>3</v>
      </c>
      <c r="I2">
        <v>209</v>
      </c>
      <c r="K2" t="s">
        <v>474</v>
      </c>
      <c r="L2">
        <f>SUM(M2:N2)</f>
        <v>29</v>
      </c>
      <c r="M2">
        <v>9</v>
      </c>
      <c r="N2">
        <v>20</v>
      </c>
      <c r="O2">
        <v>158</v>
      </c>
      <c r="P2">
        <v>11</v>
      </c>
      <c r="Q2">
        <v>8</v>
      </c>
      <c r="R2">
        <f>SUM(P2:Q2)</f>
        <v>19</v>
      </c>
      <c r="S2">
        <v>3</v>
      </c>
      <c r="U2" t="s">
        <v>474</v>
      </c>
      <c r="V2">
        <v>29</v>
      </c>
      <c r="W2">
        <v>158</v>
      </c>
      <c r="X2">
        <v>19</v>
      </c>
      <c r="Y2">
        <v>3</v>
      </c>
      <c r="AA2" s="41" t="s">
        <v>587</v>
      </c>
      <c r="AB2" s="42">
        <f>AVERAGE(V2:V185)</f>
        <v>11.293478260869565</v>
      </c>
      <c r="AC2" s="42">
        <f>STDEV(V2:V185)</f>
        <v>4.3995480231801087</v>
      </c>
      <c r="AH2" t="s">
        <v>474</v>
      </c>
      <c r="AI2">
        <v>29</v>
      </c>
      <c r="AJ2">
        <v>19</v>
      </c>
      <c r="AK2">
        <v>3</v>
      </c>
      <c r="AT2" s="44" t="s">
        <v>592</v>
      </c>
      <c r="BN2" s="83"/>
      <c r="BP2">
        <v>209</v>
      </c>
      <c r="BQ2">
        <v>29</v>
      </c>
      <c r="BR2">
        <v>19</v>
      </c>
      <c r="BS2">
        <v>3</v>
      </c>
      <c r="BT2" s="76">
        <f>BQ2/BP2</f>
        <v>0.13875598086124402</v>
      </c>
      <c r="BU2" s="76">
        <f>BR2/BP2</f>
        <v>9.0909090909090912E-2</v>
      </c>
      <c r="BV2" s="76">
        <f>BS2/BP2</f>
        <v>1.4354066985645933E-2</v>
      </c>
      <c r="BX2" s="38" t="s">
        <v>692</v>
      </c>
      <c r="BY2" s="38"/>
      <c r="BZ2" s="38"/>
    </row>
    <row r="3" spans="1:78" ht="17" thickBot="1" x14ac:dyDescent="0.25">
      <c r="A3" t="s">
        <v>370</v>
      </c>
      <c r="B3" t="s">
        <v>474</v>
      </c>
      <c r="C3">
        <v>4</v>
      </c>
      <c r="D3">
        <v>2</v>
      </c>
      <c r="E3">
        <v>189</v>
      </c>
      <c r="F3">
        <v>4</v>
      </c>
      <c r="G3">
        <v>8</v>
      </c>
      <c r="H3">
        <v>3</v>
      </c>
      <c r="I3">
        <v>210</v>
      </c>
      <c r="K3" t="s">
        <v>474</v>
      </c>
      <c r="L3">
        <f t="shared" ref="L3:L66" si="0">SUM(M3:N3)</f>
        <v>6</v>
      </c>
      <c r="M3">
        <v>4</v>
      </c>
      <c r="N3">
        <v>2</v>
      </c>
      <c r="O3">
        <v>189</v>
      </c>
      <c r="P3">
        <v>4</v>
      </c>
      <c r="Q3">
        <v>8</v>
      </c>
      <c r="R3">
        <f t="shared" ref="R3:R66" si="1">SUM(P3:Q3)</f>
        <v>12</v>
      </c>
      <c r="S3">
        <v>3</v>
      </c>
      <c r="U3" t="s">
        <v>474</v>
      </c>
      <c r="V3">
        <v>6</v>
      </c>
      <c r="W3">
        <v>189</v>
      </c>
      <c r="X3">
        <v>12</v>
      </c>
      <c r="Y3">
        <v>3</v>
      </c>
      <c r="AA3" s="41" t="s">
        <v>588</v>
      </c>
      <c r="AB3" s="42">
        <f>AVERAGE(W2:W186)</f>
        <v>184.20652173913044</v>
      </c>
      <c r="AC3" s="42">
        <f>STDEV(W2:W186)</f>
        <v>19.664418530472787</v>
      </c>
      <c r="AH3" t="s">
        <v>474</v>
      </c>
      <c r="AI3">
        <v>6</v>
      </c>
      <c r="AJ3">
        <v>12</v>
      </c>
      <c r="AK3">
        <v>3</v>
      </c>
      <c r="AT3" t="s">
        <v>593</v>
      </c>
      <c r="BN3" s="83"/>
      <c r="BP3">
        <v>210</v>
      </c>
      <c r="BQ3">
        <v>6</v>
      </c>
      <c r="BR3">
        <v>12</v>
      </c>
      <c r="BS3">
        <v>3</v>
      </c>
      <c r="BT3" s="76">
        <f t="shared" ref="BT3:BT66" si="2">BQ3/BP3</f>
        <v>2.8571428571428571E-2</v>
      </c>
      <c r="BU3" s="76">
        <f t="shared" ref="BU3:BU66" si="3">BR3/BP3</f>
        <v>5.7142857142857141E-2</v>
      </c>
      <c r="BV3" s="76">
        <f t="shared" ref="BV3:BV66" si="4">BS3/BP3</f>
        <v>1.4285714285714285E-2</v>
      </c>
    </row>
    <row r="4" spans="1:78" x14ac:dyDescent="0.2">
      <c r="A4" t="s">
        <v>371</v>
      </c>
      <c r="B4" t="s">
        <v>474</v>
      </c>
      <c r="C4">
        <v>3</v>
      </c>
      <c r="D4">
        <v>2</v>
      </c>
      <c r="E4">
        <v>176</v>
      </c>
      <c r="F4">
        <v>5</v>
      </c>
      <c r="G4">
        <v>9</v>
      </c>
      <c r="H4">
        <v>2</v>
      </c>
      <c r="I4">
        <v>197</v>
      </c>
      <c r="K4" t="s">
        <v>474</v>
      </c>
      <c r="L4">
        <f t="shared" si="0"/>
        <v>5</v>
      </c>
      <c r="M4">
        <v>3</v>
      </c>
      <c r="N4">
        <v>2</v>
      </c>
      <c r="O4">
        <v>176</v>
      </c>
      <c r="P4">
        <v>5</v>
      </c>
      <c r="Q4">
        <v>9</v>
      </c>
      <c r="R4">
        <f t="shared" si="1"/>
        <v>14</v>
      </c>
      <c r="S4">
        <v>2</v>
      </c>
      <c r="U4" t="s">
        <v>474</v>
      </c>
      <c r="V4">
        <v>5</v>
      </c>
      <c r="W4">
        <v>176</v>
      </c>
      <c r="X4">
        <v>14</v>
      </c>
      <c r="Y4">
        <v>2</v>
      </c>
      <c r="AA4" s="41" t="s">
        <v>589</v>
      </c>
      <c r="AB4" s="42">
        <f>AVERAGE(X2:X187)</f>
        <v>15.266304347826088</v>
      </c>
      <c r="AC4" s="42">
        <f>STDEV(X2:X187)</f>
        <v>4.5086141516067233</v>
      </c>
      <c r="AH4" t="s">
        <v>474</v>
      </c>
      <c r="AI4">
        <v>5</v>
      </c>
      <c r="AJ4">
        <v>14</v>
      </c>
      <c r="AK4">
        <v>2</v>
      </c>
      <c r="AT4" t="s">
        <v>594</v>
      </c>
      <c r="BN4" s="83"/>
      <c r="BP4">
        <v>197</v>
      </c>
      <c r="BQ4">
        <v>5</v>
      </c>
      <c r="BR4">
        <v>14</v>
      </c>
      <c r="BS4">
        <v>2</v>
      </c>
      <c r="BT4" s="76">
        <f t="shared" si="2"/>
        <v>2.5380710659898477E-2</v>
      </c>
      <c r="BU4" s="76">
        <f t="shared" si="3"/>
        <v>7.1065989847715741E-2</v>
      </c>
      <c r="BV4" s="76">
        <f t="shared" si="4"/>
        <v>1.015228426395939E-2</v>
      </c>
      <c r="BX4" s="29"/>
      <c r="BY4" s="29" t="s">
        <v>721</v>
      </c>
      <c r="BZ4" s="29" t="s">
        <v>722</v>
      </c>
    </row>
    <row r="5" spans="1:78" x14ac:dyDescent="0.2">
      <c r="A5" t="s">
        <v>372</v>
      </c>
      <c r="B5" t="s">
        <v>474</v>
      </c>
      <c r="C5">
        <v>8</v>
      </c>
      <c r="D5">
        <v>5</v>
      </c>
      <c r="E5">
        <v>170</v>
      </c>
      <c r="F5">
        <v>17</v>
      </c>
      <c r="G5">
        <v>23</v>
      </c>
      <c r="H5">
        <v>6</v>
      </c>
      <c r="I5">
        <v>229</v>
      </c>
      <c r="K5" t="s">
        <v>474</v>
      </c>
      <c r="L5">
        <f t="shared" si="0"/>
        <v>13</v>
      </c>
      <c r="M5">
        <v>8</v>
      </c>
      <c r="N5">
        <v>5</v>
      </c>
      <c r="O5">
        <v>170</v>
      </c>
      <c r="P5">
        <v>17</v>
      </c>
      <c r="Q5">
        <v>23</v>
      </c>
      <c r="R5">
        <f t="shared" si="1"/>
        <v>40</v>
      </c>
      <c r="S5">
        <v>6</v>
      </c>
      <c r="U5" t="s">
        <v>474</v>
      </c>
      <c r="V5">
        <v>13</v>
      </c>
      <c r="W5">
        <v>170</v>
      </c>
      <c r="X5">
        <v>40</v>
      </c>
      <c r="Y5">
        <v>6</v>
      </c>
      <c r="AA5" s="41" t="s">
        <v>471</v>
      </c>
      <c r="AB5" s="42">
        <f>AVERAGE(Y2:Y188)</f>
        <v>6.4402173913043477</v>
      </c>
      <c r="AC5" s="42">
        <f>STDEV(Y2:Y188)</f>
        <v>4.6830367006215123</v>
      </c>
      <c r="AH5" t="s">
        <v>474</v>
      </c>
      <c r="AI5">
        <v>13</v>
      </c>
      <c r="AJ5">
        <v>40</v>
      </c>
      <c r="AK5">
        <v>6</v>
      </c>
      <c r="AT5" t="s">
        <v>595</v>
      </c>
      <c r="BN5" s="83"/>
      <c r="BP5">
        <v>229</v>
      </c>
      <c r="BQ5">
        <v>13</v>
      </c>
      <c r="BR5">
        <v>40</v>
      </c>
      <c r="BS5">
        <v>6</v>
      </c>
      <c r="BT5" s="76">
        <f t="shared" si="2"/>
        <v>5.6768558951965066E-2</v>
      </c>
      <c r="BU5" s="76">
        <f t="shared" si="3"/>
        <v>0.17467248908296942</v>
      </c>
      <c r="BV5" s="76">
        <f t="shared" si="4"/>
        <v>2.6200873362445413E-2</v>
      </c>
      <c r="BX5" t="s">
        <v>528</v>
      </c>
      <c r="BY5">
        <v>5.1942370120783329E-2</v>
      </c>
      <c r="BZ5">
        <v>7.0889832887348639E-2</v>
      </c>
    </row>
    <row r="6" spans="1:78" x14ac:dyDescent="0.2">
      <c r="A6" t="s">
        <v>373</v>
      </c>
      <c r="B6" t="s">
        <v>474</v>
      </c>
      <c r="C6">
        <v>3</v>
      </c>
      <c r="D6">
        <v>3</v>
      </c>
      <c r="E6">
        <v>169</v>
      </c>
      <c r="F6">
        <v>9</v>
      </c>
      <c r="G6">
        <v>11</v>
      </c>
      <c r="H6">
        <v>3</v>
      </c>
      <c r="I6">
        <v>198</v>
      </c>
      <c r="K6" t="s">
        <v>474</v>
      </c>
      <c r="L6">
        <f t="shared" si="0"/>
        <v>6</v>
      </c>
      <c r="M6">
        <v>3</v>
      </c>
      <c r="N6">
        <v>3</v>
      </c>
      <c r="O6">
        <v>169</v>
      </c>
      <c r="P6">
        <v>9</v>
      </c>
      <c r="Q6">
        <v>11</v>
      </c>
      <c r="R6">
        <f t="shared" si="1"/>
        <v>20</v>
      </c>
      <c r="S6">
        <v>3</v>
      </c>
      <c r="U6" t="s">
        <v>474</v>
      </c>
      <c r="V6">
        <v>6</v>
      </c>
      <c r="W6">
        <v>169</v>
      </c>
      <c r="X6">
        <v>20</v>
      </c>
      <c r="Y6">
        <v>3</v>
      </c>
      <c r="AH6" t="s">
        <v>474</v>
      </c>
      <c r="AI6">
        <v>6</v>
      </c>
      <c r="AJ6">
        <v>20</v>
      </c>
      <c r="AK6">
        <v>3</v>
      </c>
      <c r="AT6" t="s">
        <v>596</v>
      </c>
      <c r="BN6" s="83"/>
      <c r="BP6">
        <v>198</v>
      </c>
      <c r="BQ6">
        <v>6</v>
      </c>
      <c r="BR6">
        <v>20</v>
      </c>
      <c r="BS6">
        <v>3</v>
      </c>
      <c r="BT6" s="76">
        <f t="shared" si="2"/>
        <v>3.0303030303030304E-2</v>
      </c>
      <c r="BU6" s="76">
        <f t="shared" si="3"/>
        <v>0.10101010101010101</v>
      </c>
      <c r="BV6" s="76">
        <f t="shared" si="4"/>
        <v>1.5151515151515152E-2</v>
      </c>
      <c r="BX6" t="s">
        <v>529</v>
      </c>
      <c r="BY6">
        <v>3.8846202835377761E-4</v>
      </c>
      <c r="BZ6">
        <v>4.901668650605591E-4</v>
      </c>
    </row>
    <row r="7" spans="1:78" x14ac:dyDescent="0.2">
      <c r="A7" t="s">
        <v>374</v>
      </c>
      <c r="B7" t="s">
        <v>474</v>
      </c>
      <c r="C7">
        <v>4</v>
      </c>
      <c r="D7">
        <v>3</v>
      </c>
      <c r="E7">
        <v>167</v>
      </c>
      <c r="F7">
        <v>7</v>
      </c>
      <c r="G7">
        <v>9</v>
      </c>
      <c r="H7">
        <v>3</v>
      </c>
      <c r="I7">
        <v>193</v>
      </c>
      <c r="K7" t="s">
        <v>474</v>
      </c>
      <c r="L7">
        <f t="shared" si="0"/>
        <v>7</v>
      </c>
      <c r="M7">
        <v>4</v>
      </c>
      <c r="N7">
        <v>3</v>
      </c>
      <c r="O7">
        <v>167</v>
      </c>
      <c r="P7">
        <v>7</v>
      </c>
      <c r="Q7">
        <v>9</v>
      </c>
      <c r="R7">
        <f t="shared" si="1"/>
        <v>16</v>
      </c>
      <c r="S7">
        <v>3</v>
      </c>
      <c r="U7" t="s">
        <v>474</v>
      </c>
      <c r="V7">
        <v>7</v>
      </c>
      <c r="W7">
        <v>167</v>
      </c>
      <c r="X7">
        <v>16</v>
      </c>
      <c r="Y7">
        <v>3</v>
      </c>
      <c r="AH7" t="s">
        <v>474</v>
      </c>
      <c r="AI7">
        <v>7</v>
      </c>
      <c r="AJ7">
        <v>16</v>
      </c>
      <c r="AK7">
        <v>3</v>
      </c>
      <c r="BN7" s="83"/>
      <c r="BP7">
        <v>193</v>
      </c>
      <c r="BQ7">
        <v>7</v>
      </c>
      <c r="BR7">
        <v>16</v>
      </c>
      <c r="BS7">
        <v>3</v>
      </c>
      <c r="BT7" s="76">
        <f t="shared" si="2"/>
        <v>3.6269430051813469E-2</v>
      </c>
      <c r="BU7" s="76">
        <f t="shared" si="3"/>
        <v>8.2901554404145081E-2</v>
      </c>
      <c r="BV7" s="76">
        <f t="shared" si="4"/>
        <v>1.5544041450777202E-2</v>
      </c>
      <c r="BX7" t="s">
        <v>530</v>
      </c>
      <c r="BY7">
        <v>184</v>
      </c>
      <c r="BZ7">
        <v>184</v>
      </c>
    </row>
    <row r="8" spans="1:78" x14ac:dyDescent="0.2">
      <c r="A8" t="s">
        <v>375</v>
      </c>
      <c r="B8" t="s">
        <v>474</v>
      </c>
      <c r="C8">
        <v>7</v>
      </c>
      <c r="D8">
        <v>11</v>
      </c>
      <c r="E8">
        <v>161</v>
      </c>
      <c r="F8">
        <v>3</v>
      </c>
      <c r="G8">
        <v>11</v>
      </c>
      <c r="H8">
        <v>22</v>
      </c>
      <c r="I8">
        <v>215</v>
      </c>
      <c r="K8" t="s">
        <v>474</v>
      </c>
      <c r="L8">
        <f t="shared" si="0"/>
        <v>18</v>
      </c>
      <c r="M8">
        <v>7</v>
      </c>
      <c r="N8">
        <v>11</v>
      </c>
      <c r="O8">
        <v>161</v>
      </c>
      <c r="P8">
        <v>3</v>
      </c>
      <c r="Q8">
        <v>11</v>
      </c>
      <c r="R8">
        <f t="shared" si="1"/>
        <v>14</v>
      </c>
      <c r="S8">
        <v>22</v>
      </c>
      <c r="U8" t="s">
        <v>474</v>
      </c>
      <c r="V8">
        <v>18</v>
      </c>
      <c r="W8">
        <v>161</v>
      </c>
      <c r="X8">
        <v>14</v>
      </c>
      <c r="Y8">
        <v>22</v>
      </c>
      <c r="AH8" t="s">
        <v>474</v>
      </c>
      <c r="AI8">
        <v>18</v>
      </c>
      <c r="AJ8">
        <v>14</v>
      </c>
      <c r="AK8">
        <v>22</v>
      </c>
      <c r="AT8" s="44" t="s">
        <v>597</v>
      </c>
      <c r="BN8" s="83"/>
      <c r="BP8">
        <v>215</v>
      </c>
      <c r="BQ8">
        <v>18</v>
      </c>
      <c r="BR8">
        <v>14</v>
      </c>
      <c r="BS8">
        <v>22</v>
      </c>
      <c r="BT8" s="76">
        <f t="shared" si="2"/>
        <v>8.3720930232558138E-2</v>
      </c>
      <c r="BU8" s="76">
        <f t="shared" si="3"/>
        <v>6.5116279069767441E-2</v>
      </c>
      <c r="BV8" s="76">
        <f t="shared" si="4"/>
        <v>0.10232558139534884</v>
      </c>
      <c r="BX8" t="s">
        <v>693</v>
      </c>
      <c r="BY8">
        <v>0.34329073815374828</v>
      </c>
    </row>
    <row r="9" spans="1:78" x14ac:dyDescent="0.2">
      <c r="A9" t="s">
        <v>376</v>
      </c>
      <c r="B9" t="s">
        <v>474</v>
      </c>
      <c r="C9">
        <v>5</v>
      </c>
      <c r="D9">
        <v>1</v>
      </c>
      <c r="E9">
        <v>91</v>
      </c>
      <c r="F9">
        <v>1</v>
      </c>
      <c r="G9">
        <v>7</v>
      </c>
      <c r="H9">
        <v>1</v>
      </c>
      <c r="I9">
        <v>106</v>
      </c>
      <c r="K9" t="s">
        <v>474</v>
      </c>
      <c r="L9">
        <f t="shared" si="0"/>
        <v>6</v>
      </c>
      <c r="M9">
        <v>5</v>
      </c>
      <c r="N9">
        <v>1</v>
      </c>
      <c r="O9">
        <v>91</v>
      </c>
      <c r="P9">
        <v>1</v>
      </c>
      <c r="Q9">
        <v>7</v>
      </c>
      <c r="R9">
        <f t="shared" si="1"/>
        <v>8</v>
      </c>
      <c r="S9">
        <v>1</v>
      </c>
      <c r="U9" t="s">
        <v>474</v>
      </c>
      <c r="V9">
        <v>6</v>
      </c>
      <c r="W9">
        <v>91</v>
      </c>
      <c r="X9">
        <v>8</v>
      </c>
      <c r="Y9">
        <v>1</v>
      </c>
      <c r="AH9" t="s">
        <v>474</v>
      </c>
      <c r="AI9">
        <v>6</v>
      </c>
      <c r="AJ9">
        <v>8</v>
      </c>
      <c r="AK9">
        <v>1</v>
      </c>
      <c r="AT9" t="s">
        <v>598</v>
      </c>
      <c r="BN9" s="83"/>
      <c r="BP9">
        <v>106</v>
      </c>
      <c r="BQ9">
        <v>6</v>
      </c>
      <c r="BR9">
        <v>8</v>
      </c>
      <c r="BS9">
        <v>1</v>
      </c>
      <c r="BT9" s="76">
        <f t="shared" si="2"/>
        <v>5.6603773584905662E-2</v>
      </c>
      <c r="BU9" s="76">
        <f t="shared" si="3"/>
        <v>7.5471698113207544E-2</v>
      </c>
      <c r="BV9" s="76">
        <f t="shared" si="4"/>
        <v>9.433962264150943E-3</v>
      </c>
      <c r="BX9" t="s">
        <v>536</v>
      </c>
      <c r="BY9">
        <v>0</v>
      </c>
    </row>
    <row r="10" spans="1:78" x14ac:dyDescent="0.2">
      <c r="A10" t="s">
        <v>377</v>
      </c>
      <c r="B10" t="s">
        <v>474</v>
      </c>
      <c r="C10">
        <v>3</v>
      </c>
      <c r="D10">
        <v>7</v>
      </c>
      <c r="E10">
        <v>184</v>
      </c>
      <c r="F10">
        <v>7</v>
      </c>
      <c r="G10">
        <v>8</v>
      </c>
      <c r="H10">
        <v>6</v>
      </c>
      <c r="I10">
        <v>215</v>
      </c>
      <c r="K10" t="s">
        <v>474</v>
      </c>
      <c r="L10">
        <f t="shared" si="0"/>
        <v>10</v>
      </c>
      <c r="M10">
        <v>3</v>
      </c>
      <c r="N10">
        <v>7</v>
      </c>
      <c r="O10">
        <v>184</v>
      </c>
      <c r="P10">
        <v>7</v>
      </c>
      <c r="Q10">
        <v>8</v>
      </c>
      <c r="R10">
        <f t="shared" si="1"/>
        <v>15</v>
      </c>
      <c r="S10">
        <v>6</v>
      </c>
      <c r="U10" t="s">
        <v>474</v>
      </c>
      <c r="V10">
        <v>10</v>
      </c>
      <c r="W10">
        <v>184</v>
      </c>
      <c r="X10">
        <v>15</v>
      </c>
      <c r="Y10">
        <v>6</v>
      </c>
      <c r="AH10" t="s">
        <v>474</v>
      </c>
      <c r="AI10">
        <v>10</v>
      </c>
      <c r="AJ10">
        <v>15</v>
      </c>
      <c r="AK10">
        <v>6</v>
      </c>
      <c r="AT10" t="s">
        <v>599</v>
      </c>
      <c r="BN10" s="83"/>
      <c r="BP10">
        <v>215</v>
      </c>
      <c r="BQ10">
        <v>10</v>
      </c>
      <c r="BR10">
        <v>15</v>
      </c>
      <c r="BS10">
        <v>6</v>
      </c>
      <c r="BT10" s="76">
        <f t="shared" si="2"/>
        <v>4.6511627906976744E-2</v>
      </c>
      <c r="BU10" s="76">
        <f t="shared" si="3"/>
        <v>6.9767441860465115E-2</v>
      </c>
      <c r="BV10" s="76">
        <f t="shared" si="4"/>
        <v>2.7906976744186046E-2</v>
      </c>
      <c r="BX10" t="s">
        <v>531</v>
      </c>
      <c r="BY10">
        <v>183</v>
      </c>
    </row>
    <row r="11" spans="1:78" x14ac:dyDescent="0.2">
      <c r="A11" t="s">
        <v>378</v>
      </c>
      <c r="B11" t="s">
        <v>474</v>
      </c>
      <c r="C11">
        <v>5</v>
      </c>
      <c r="D11">
        <v>4</v>
      </c>
      <c r="E11">
        <v>171</v>
      </c>
      <c r="F11">
        <v>4</v>
      </c>
      <c r="G11">
        <v>9</v>
      </c>
      <c r="H11">
        <v>9</v>
      </c>
      <c r="I11">
        <v>202</v>
      </c>
      <c r="K11" t="s">
        <v>474</v>
      </c>
      <c r="L11">
        <f t="shared" si="0"/>
        <v>9</v>
      </c>
      <c r="M11">
        <v>5</v>
      </c>
      <c r="N11">
        <v>4</v>
      </c>
      <c r="O11">
        <v>171</v>
      </c>
      <c r="P11">
        <v>4</v>
      </c>
      <c r="Q11">
        <v>9</v>
      </c>
      <c r="R11">
        <f t="shared" si="1"/>
        <v>13</v>
      </c>
      <c r="S11">
        <v>9</v>
      </c>
      <c r="U11" t="s">
        <v>474</v>
      </c>
      <c r="V11">
        <v>9</v>
      </c>
      <c r="W11">
        <v>171</v>
      </c>
      <c r="X11">
        <v>13</v>
      </c>
      <c r="Y11">
        <v>9</v>
      </c>
      <c r="AH11" t="s">
        <v>474</v>
      </c>
      <c r="AI11">
        <v>9</v>
      </c>
      <c r="AJ11">
        <v>13</v>
      </c>
      <c r="AK11">
        <v>9</v>
      </c>
      <c r="AT11" t="s">
        <v>600</v>
      </c>
      <c r="BN11" s="83"/>
      <c r="BP11">
        <v>202</v>
      </c>
      <c r="BQ11">
        <v>9</v>
      </c>
      <c r="BR11">
        <v>13</v>
      </c>
      <c r="BS11">
        <v>9</v>
      </c>
      <c r="BT11" s="76">
        <f t="shared" si="2"/>
        <v>4.4554455445544552E-2</v>
      </c>
      <c r="BU11" s="76">
        <f t="shared" si="3"/>
        <v>6.4356435643564358E-2</v>
      </c>
      <c r="BV11" s="76">
        <f t="shared" si="4"/>
        <v>4.4554455445544552E-2</v>
      </c>
      <c r="BX11" t="s">
        <v>537</v>
      </c>
      <c r="BY11">
        <v>-10.680927314226897</v>
      </c>
    </row>
    <row r="12" spans="1:78" x14ac:dyDescent="0.2">
      <c r="A12" t="s">
        <v>379</v>
      </c>
      <c r="B12" t="s">
        <v>474</v>
      </c>
      <c r="C12">
        <v>6</v>
      </c>
      <c r="D12">
        <v>6</v>
      </c>
      <c r="E12">
        <v>159</v>
      </c>
      <c r="F12">
        <v>10</v>
      </c>
      <c r="G12">
        <v>10</v>
      </c>
      <c r="H12">
        <v>12</v>
      </c>
      <c r="I12">
        <v>203</v>
      </c>
      <c r="K12" t="s">
        <v>474</v>
      </c>
      <c r="L12">
        <f t="shared" si="0"/>
        <v>12</v>
      </c>
      <c r="M12">
        <v>6</v>
      </c>
      <c r="N12">
        <v>6</v>
      </c>
      <c r="O12">
        <v>159</v>
      </c>
      <c r="P12">
        <v>10</v>
      </c>
      <c r="Q12">
        <v>10</v>
      </c>
      <c r="R12">
        <f t="shared" si="1"/>
        <v>20</v>
      </c>
      <c r="S12">
        <v>12</v>
      </c>
      <c r="U12" t="s">
        <v>474</v>
      </c>
      <c r="V12">
        <v>12</v>
      </c>
      <c r="W12">
        <v>159</v>
      </c>
      <c r="X12">
        <v>20</v>
      </c>
      <c r="Y12">
        <v>12</v>
      </c>
      <c r="AH12" t="s">
        <v>474</v>
      </c>
      <c r="AI12">
        <v>12</v>
      </c>
      <c r="AJ12">
        <v>20</v>
      </c>
      <c r="AK12">
        <v>12</v>
      </c>
      <c r="AT12" t="s">
        <v>601</v>
      </c>
      <c r="BN12" s="83"/>
      <c r="BP12">
        <v>203</v>
      </c>
      <c r="BQ12">
        <v>12</v>
      </c>
      <c r="BR12">
        <v>20</v>
      </c>
      <c r="BS12">
        <v>12</v>
      </c>
      <c r="BT12" s="76">
        <f t="shared" si="2"/>
        <v>5.9113300492610835E-2</v>
      </c>
      <c r="BU12" s="76">
        <f t="shared" si="3"/>
        <v>9.8522167487684734E-2</v>
      </c>
      <c r="BV12" s="76">
        <f t="shared" si="4"/>
        <v>5.9113300492610835E-2</v>
      </c>
      <c r="BX12" t="s">
        <v>538</v>
      </c>
      <c r="BY12">
        <v>2.6259963733578661E-21</v>
      </c>
    </row>
    <row r="13" spans="1:78" x14ac:dyDescent="0.2">
      <c r="A13" t="s">
        <v>380</v>
      </c>
      <c r="B13" t="s">
        <v>474</v>
      </c>
      <c r="C13">
        <v>5</v>
      </c>
      <c r="D13">
        <v>3</v>
      </c>
      <c r="E13">
        <v>196</v>
      </c>
      <c r="F13">
        <v>5</v>
      </c>
      <c r="G13">
        <v>8</v>
      </c>
      <c r="H13">
        <v>4</v>
      </c>
      <c r="I13">
        <v>221</v>
      </c>
      <c r="K13" t="s">
        <v>474</v>
      </c>
      <c r="L13">
        <f t="shared" si="0"/>
        <v>8</v>
      </c>
      <c r="M13">
        <v>5</v>
      </c>
      <c r="N13">
        <v>3</v>
      </c>
      <c r="O13">
        <v>196</v>
      </c>
      <c r="P13">
        <v>5</v>
      </c>
      <c r="Q13">
        <v>8</v>
      </c>
      <c r="R13">
        <f t="shared" si="1"/>
        <v>13</v>
      </c>
      <c r="S13">
        <v>4</v>
      </c>
      <c r="U13" t="s">
        <v>474</v>
      </c>
      <c r="V13">
        <v>8</v>
      </c>
      <c r="W13">
        <v>196</v>
      </c>
      <c r="X13">
        <v>13</v>
      </c>
      <c r="Y13">
        <v>4</v>
      </c>
      <c r="AH13" t="s">
        <v>474</v>
      </c>
      <c r="AI13">
        <v>8</v>
      </c>
      <c r="AJ13">
        <v>13</v>
      </c>
      <c r="AK13">
        <v>4</v>
      </c>
      <c r="AT13" t="s">
        <v>602</v>
      </c>
      <c r="BN13" s="83"/>
      <c r="BP13">
        <v>221</v>
      </c>
      <c r="BQ13">
        <v>8</v>
      </c>
      <c r="BR13">
        <v>13</v>
      </c>
      <c r="BS13">
        <v>4</v>
      </c>
      <c r="BT13" s="76">
        <f t="shared" si="2"/>
        <v>3.6199095022624438E-2</v>
      </c>
      <c r="BU13" s="76">
        <f t="shared" si="3"/>
        <v>5.8823529411764705E-2</v>
      </c>
      <c r="BV13" s="76">
        <f t="shared" si="4"/>
        <v>1.8099547511312219E-2</v>
      </c>
      <c r="BX13" t="s">
        <v>539</v>
      </c>
      <c r="BY13">
        <v>1.6532228031457243</v>
      </c>
    </row>
    <row r="14" spans="1:78" x14ac:dyDescent="0.2">
      <c r="A14" t="s">
        <v>381</v>
      </c>
      <c r="B14" t="s">
        <v>474</v>
      </c>
      <c r="C14">
        <v>3</v>
      </c>
      <c r="D14">
        <v>1</v>
      </c>
      <c r="E14">
        <v>196</v>
      </c>
      <c r="F14">
        <v>8</v>
      </c>
      <c r="G14">
        <v>8</v>
      </c>
      <c r="H14">
        <v>3</v>
      </c>
      <c r="I14">
        <v>219</v>
      </c>
      <c r="K14" t="s">
        <v>474</v>
      </c>
      <c r="L14">
        <f t="shared" si="0"/>
        <v>4</v>
      </c>
      <c r="M14">
        <v>3</v>
      </c>
      <c r="N14">
        <v>1</v>
      </c>
      <c r="O14">
        <v>196</v>
      </c>
      <c r="P14">
        <v>8</v>
      </c>
      <c r="Q14">
        <v>8</v>
      </c>
      <c r="R14">
        <f t="shared" si="1"/>
        <v>16</v>
      </c>
      <c r="S14">
        <v>3</v>
      </c>
      <c r="U14" t="s">
        <v>474</v>
      </c>
      <c r="V14">
        <v>4</v>
      </c>
      <c r="W14">
        <v>196</v>
      </c>
      <c r="X14">
        <v>16</v>
      </c>
      <c r="Y14">
        <v>3</v>
      </c>
      <c r="AH14" t="s">
        <v>474</v>
      </c>
      <c r="AI14">
        <v>4</v>
      </c>
      <c r="AJ14">
        <v>16</v>
      </c>
      <c r="AK14">
        <v>3</v>
      </c>
      <c r="AT14" t="s">
        <v>603</v>
      </c>
      <c r="BP14">
        <v>219</v>
      </c>
      <c r="BQ14">
        <v>4</v>
      </c>
      <c r="BR14">
        <v>16</v>
      </c>
      <c r="BS14">
        <v>3</v>
      </c>
      <c r="BT14" s="76">
        <f t="shared" si="2"/>
        <v>1.8264840182648401E-2</v>
      </c>
      <c r="BU14" s="76">
        <f t="shared" si="3"/>
        <v>7.3059360730593603E-2</v>
      </c>
      <c r="BV14" s="76">
        <f t="shared" si="4"/>
        <v>1.3698630136986301E-2</v>
      </c>
      <c r="BX14" t="s">
        <v>540</v>
      </c>
      <c r="BY14" s="11">
        <v>5.2519927467157322E-21</v>
      </c>
    </row>
    <row r="15" spans="1:78" ht="17" thickBot="1" x14ac:dyDescent="0.25">
      <c r="A15" t="s">
        <v>382</v>
      </c>
      <c r="B15" t="s">
        <v>475</v>
      </c>
      <c r="C15">
        <v>5</v>
      </c>
      <c r="D15">
        <v>2</v>
      </c>
      <c r="E15">
        <v>159</v>
      </c>
      <c r="F15">
        <v>3</v>
      </c>
      <c r="G15">
        <v>10</v>
      </c>
      <c r="H15">
        <v>1</v>
      </c>
      <c r="I15">
        <v>180</v>
      </c>
      <c r="K15" t="s">
        <v>475</v>
      </c>
      <c r="L15">
        <f t="shared" si="0"/>
        <v>7</v>
      </c>
      <c r="M15">
        <v>5</v>
      </c>
      <c r="N15">
        <v>2</v>
      </c>
      <c r="O15">
        <v>159</v>
      </c>
      <c r="P15">
        <v>3</v>
      </c>
      <c r="Q15">
        <v>10</v>
      </c>
      <c r="R15">
        <f t="shared" si="1"/>
        <v>13</v>
      </c>
      <c r="S15">
        <v>1</v>
      </c>
      <c r="U15" t="s">
        <v>475</v>
      </c>
      <c r="V15">
        <v>7</v>
      </c>
      <c r="W15">
        <v>159</v>
      </c>
      <c r="X15">
        <v>13</v>
      </c>
      <c r="Y15">
        <v>1</v>
      </c>
      <c r="AH15" t="s">
        <v>475</v>
      </c>
      <c r="AI15">
        <v>7</v>
      </c>
      <c r="AJ15">
        <v>13</v>
      </c>
      <c r="AK15">
        <v>1</v>
      </c>
      <c r="BP15">
        <v>180</v>
      </c>
      <c r="BQ15">
        <v>7</v>
      </c>
      <c r="BR15">
        <v>13</v>
      </c>
      <c r="BS15">
        <v>1</v>
      </c>
      <c r="BT15" s="76">
        <f t="shared" si="2"/>
        <v>3.888888888888889E-2</v>
      </c>
      <c r="BU15" s="76">
        <f t="shared" si="3"/>
        <v>7.2222222222222215E-2</v>
      </c>
      <c r="BV15" s="76">
        <f t="shared" si="4"/>
        <v>5.5555555555555558E-3</v>
      </c>
      <c r="BX15" s="28" t="s">
        <v>541</v>
      </c>
      <c r="BY15" s="28">
        <v>1.9730119151362655</v>
      </c>
      <c r="BZ15" s="28"/>
    </row>
    <row r="16" spans="1:78" x14ac:dyDescent="0.2">
      <c r="A16" t="s">
        <v>383</v>
      </c>
      <c r="B16" t="s">
        <v>475</v>
      </c>
      <c r="C16">
        <v>5</v>
      </c>
      <c r="D16">
        <v>9</v>
      </c>
      <c r="E16">
        <v>182</v>
      </c>
      <c r="F16">
        <v>9</v>
      </c>
      <c r="G16">
        <v>8</v>
      </c>
      <c r="H16">
        <v>3</v>
      </c>
      <c r="I16">
        <v>216</v>
      </c>
      <c r="K16" t="s">
        <v>475</v>
      </c>
      <c r="L16">
        <f t="shared" si="0"/>
        <v>14</v>
      </c>
      <c r="M16">
        <v>5</v>
      </c>
      <c r="N16">
        <v>9</v>
      </c>
      <c r="O16">
        <v>182</v>
      </c>
      <c r="P16">
        <v>9</v>
      </c>
      <c r="Q16">
        <v>8</v>
      </c>
      <c r="R16">
        <f t="shared" si="1"/>
        <v>17</v>
      </c>
      <c r="S16">
        <v>3</v>
      </c>
      <c r="U16" t="s">
        <v>475</v>
      </c>
      <c r="V16">
        <v>14</v>
      </c>
      <c r="W16">
        <v>182</v>
      </c>
      <c r="X16">
        <v>17</v>
      </c>
      <c r="Y16">
        <v>3</v>
      </c>
      <c r="AH16" t="s">
        <v>475</v>
      </c>
      <c r="AI16">
        <v>14</v>
      </c>
      <c r="AJ16">
        <v>17</v>
      </c>
      <c r="AK16">
        <v>3</v>
      </c>
      <c r="AT16" t="s">
        <v>604</v>
      </c>
      <c r="BP16">
        <v>216</v>
      </c>
      <c r="BQ16">
        <v>14</v>
      </c>
      <c r="BR16">
        <v>17</v>
      </c>
      <c r="BS16">
        <v>3</v>
      </c>
      <c r="BT16" s="76">
        <f t="shared" si="2"/>
        <v>6.4814814814814811E-2</v>
      </c>
      <c r="BU16" s="76">
        <f t="shared" si="3"/>
        <v>7.8703703703703706E-2</v>
      </c>
      <c r="BV16" s="76">
        <f t="shared" si="4"/>
        <v>1.3888888888888888E-2</v>
      </c>
    </row>
    <row r="17" spans="1:95" x14ac:dyDescent="0.2">
      <c r="A17" t="s">
        <v>384</v>
      </c>
      <c r="B17" t="s">
        <v>475</v>
      </c>
      <c r="C17">
        <v>2</v>
      </c>
      <c r="D17">
        <v>4</v>
      </c>
      <c r="E17">
        <v>156</v>
      </c>
      <c r="F17">
        <v>8</v>
      </c>
      <c r="G17">
        <v>8</v>
      </c>
      <c r="H17">
        <v>4</v>
      </c>
      <c r="I17">
        <v>182</v>
      </c>
      <c r="K17" t="s">
        <v>475</v>
      </c>
      <c r="L17">
        <f t="shared" si="0"/>
        <v>6</v>
      </c>
      <c r="M17">
        <v>2</v>
      </c>
      <c r="N17">
        <v>4</v>
      </c>
      <c r="O17">
        <v>156</v>
      </c>
      <c r="P17">
        <v>8</v>
      </c>
      <c r="Q17">
        <v>8</v>
      </c>
      <c r="R17">
        <f t="shared" si="1"/>
        <v>16</v>
      </c>
      <c r="S17">
        <v>4</v>
      </c>
      <c r="U17" t="s">
        <v>475</v>
      </c>
      <c r="V17">
        <v>6</v>
      </c>
      <c r="W17">
        <v>156</v>
      </c>
      <c r="X17">
        <v>16</v>
      </c>
      <c r="Y17">
        <v>4</v>
      </c>
      <c r="AH17" t="s">
        <v>475</v>
      </c>
      <c r="AI17">
        <v>6</v>
      </c>
      <c r="AJ17">
        <v>16</v>
      </c>
      <c r="AK17">
        <v>4</v>
      </c>
      <c r="BP17">
        <v>182</v>
      </c>
      <c r="BQ17">
        <v>6</v>
      </c>
      <c r="BR17">
        <v>16</v>
      </c>
      <c r="BS17">
        <v>4</v>
      </c>
      <c r="BT17" s="76">
        <f t="shared" si="2"/>
        <v>3.2967032967032968E-2</v>
      </c>
      <c r="BU17" s="76">
        <f t="shared" si="3"/>
        <v>8.7912087912087919E-2</v>
      </c>
      <c r="BV17" s="76">
        <f t="shared" si="4"/>
        <v>2.197802197802198E-2</v>
      </c>
    </row>
    <row r="18" spans="1:95" x14ac:dyDescent="0.2">
      <c r="A18" t="s">
        <v>385</v>
      </c>
      <c r="B18" t="s">
        <v>475</v>
      </c>
      <c r="C18">
        <v>3</v>
      </c>
      <c r="D18">
        <v>4</v>
      </c>
      <c r="E18">
        <v>156</v>
      </c>
      <c r="F18">
        <v>8</v>
      </c>
      <c r="G18">
        <v>6</v>
      </c>
      <c r="H18">
        <v>2</v>
      </c>
      <c r="I18">
        <v>179</v>
      </c>
      <c r="K18" t="s">
        <v>475</v>
      </c>
      <c r="L18">
        <f t="shared" si="0"/>
        <v>7</v>
      </c>
      <c r="M18">
        <v>3</v>
      </c>
      <c r="N18">
        <v>4</v>
      </c>
      <c r="O18">
        <v>156</v>
      </c>
      <c r="P18">
        <v>8</v>
      </c>
      <c r="Q18">
        <v>6</v>
      </c>
      <c r="R18">
        <f t="shared" si="1"/>
        <v>14</v>
      </c>
      <c r="S18">
        <v>2</v>
      </c>
      <c r="U18" t="s">
        <v>475</v>
      </c>
      <c r="V18">
        <v>7</v>
      </c>
      <c r="W18">
        <v>156</v>
      </c>
      <c r="X18">
        <v>14</v>
      </c>
      <c r="Y18">
        <v>2</v>
      </c>
      <c r="AH18" t="s">
        <v>475</v>
      </c>
      <c r="AI18">
        <v>7</v>
      </c>
      <c r="AJ18">
        <v>14</v>
      </c>
      <c r="AK18">
        <v>2</v>
      </c>
      <c r="AT18" s="44" t="s">
        <v>605</v>
      </c>
      <c r="BP18">
        <v>179</v>
      </c>
      <c r="BQ18">
        <v>7</v>
      </c>
      <c r="BR18">
        <v>14</v>
      </c>
      <c r="BS18">
        <v>2</v>
      </c>
      <c r="BT18" s="76">
        <f t="shared" si="2"/>
        <v>3.9106145251396648E-2</v>
      </c>
      <c r="BU18" s="76">
        <f t="shared" si="3"/>
        <v>7.8212290502793297E-2</v>
      </c>
      <c r="BV18" s="76">
        <f t="shared" si="4"/>
        <v>1.11731843575419E-2</v>
      </c>
    </row>
    <row r="19" spans="1:95" ht="17" thickBot="1" x14ac:dyDescent="0.25">
      <c r="A19" t="s">
        <v>386</v>
      </c>
      <c r="B19" t="s">
        <v>475</v>
      </c>
      <c r="C19">
        <v>7</v>
      </c>
      <c r="D19">
        <v>3</v>
      </c>
      <c r="E19">
        <v>180</v>
      </c>
      <c r="F19">
        <v>7</v>
      </c>
      <c r="G19">
        <v>7</v>
      </c>
      <c r="H19">
        <v>1</v>
      </c>
      <c r="I19">
        <v>205</v>
      </c>
      <c r="K19" t="s">
        <v>475</v>
      </c>
      <c r="L19">
        <f t="shared" si="0"/>
        <v>10</v>
      </c>
      <c r="M19">
        <v>7</v>
      </c>
      <c r="N19">
        <v>3</v>
      </c>
      <c r="O19">
        <v>180</v>
      </c>
      <c r="P19">
        <v>7</v>
      </c>
      <c r="Q19">
        <v>7</v>
      </c>
      <c r="R19">
        <f t="shared" si="1"/>
        <v>14</v>
      </c>
      <c r="S19">
        <v>1</v>
      </c>
      <c r="U19" t="s">
        <v>475</v>
      </c>
      <c r="V19">
        <v>10</v>
      </c>
      <c r="W19">
        <v>180</v>
      </c>
      <c r="X19">
        <v>14</v>
      </c>
      <c r="Y19">
        <v>1</v>
      </c>
      <c r="AH19" t="s">
        <v>475</v>
      </c>
      <c r="AI19">
        <v>10</v>
      </c>
      <c r="AJ19">
        <v>14</v>
      </c>
      <c r="AK19">
        <v>1</v>
      </c>
      <c r="AT19" t="s">
        <v>606</v>
      </c>
      <c r="BP19">
        <v>205</v>
      </c>
      <c r="BQ19">
        <v>10</v>
      </c>
      <c r="BR19">
        <v>14</v>
      </c>
      <c r="BS19">
        <v>1</v>
      </c>
      <c r="BT19" s="76">
        <f t="shared" si="2"/>
        <v>4.878048780487805E-2</v>
      </c>
      <c r="BU19" s="76">
        <f t="shared" si="3"/>
        <v>6.8292682926829273E-2</v>
      </c>
      <c r="BV19" s="76">
        <f t="shared" si="4"/>
        <v>4.8780487804878049E-3</v>
      </c>
      <c r="BX19" s="38" t="s">
        <v>542</v>
      </c>
      <c r="BY19" s="38"/>
      <c r="BZ19" s="38"/>
      <c r="CA19" s="38"/>
      <c r="CB19" s="38"/>
      <c r="CC19" s="38"/>
      <c r="CD19" s="38"/>
      <c r="CE19" s="38"/>
      <c r="CF19" s="38"/>
      <c r="CH19" t="s">
        <v>561</v>
      </c>
    </row>
    <row r="20" spans="1:95" ht="17" thickTop="1" x14ac:dyDescent="0.2">
      <c r="A20" t="s">
        <v>387</v>
      </c>
      <c r="B20" t="s">
        <v>475</v>
      </c>
      <c r="C20">
        <v>2</v>
      </c>
      <c r="D20">
        <v>6</v>
      </c>
      <c r="E20">
        <v>188</v>
      </c>
      <c r="F20">
        <v>7</v>
      </c>
      <c r="G20">
        <v>9</v>
      </c>
      <c r="H20">
        <v>5</v>
      </c>
      <c r="I20">
        <v>217</v>
      </c>
      <c r="K20" t="s">
        <v>475</v>
      </c>
      <c r="L20">
        <f t="shared" si="0"/>
        <v>8</v>
      </c>
      <c r="M20">
        <v>2</v>
      </c>
      <c r="N20">
        <v>6</v>
      </c>
      <c r="O20">
        <v>188</v>
      </c>
      <c r="P20">
        <v>7</v>
      </c>
      <c r="Q20">
        <v>9</v>
      </c>
      <c r="R20">
        <f t="shared" si="1"/>
        <v>16</v>
      </c>
      <c r="S20">
        <v>5</v>
      </c>
      <c r="U20" t="s">
        <v>475</v>
      </c>
      <c r="V20">
        <v>8</v>
      </c>
      <c r="W20">
        <v>188</v>
      </c>
      <c r="X20">
        <v>16</v>
      </c>
      <c r="Y20">
        <v>5</v>
      </c>
      <c r="AH20" t="s">
        <v>475</v>
      </c>
      <c r="AI20">
        <v>8</v>
      </c>
      <c r="AJ20">
        <v>16</v>
      </c>
      <c r="AK20">
        <v>5</v>
      </c>
      <c r="AT20" t="s">
        <v>607</v>
      </c>
      <c r="BP20">
        <v>217</v>
      </c>
      <c r="BQ20">
        <v>8</v>
      </c>
      <c r="BR20">
        <v>16</v>
      </c>
      <c r="BS20">
        <v>5</v>
      </c>
      <c r="BT20" s="76">
        <f t="shared" si="2"/>
        <v>3.6866359447004608E-2</v>
      </c>
      <c r="BU20" s="76">
        <f t="shared" si="3"/>
        <v>7.3732718894009217E-2</v>
      </c>
      <c r="BV20" s="76">
        <f t="shared" si="4"/>
        <v>2.3041474654377881E-2</v>
      </c>
      <c r="CH20" s="31" t="s">
        <v>562</v>
      </c>
      <c r="CI20" s="31" t="s">
        <v>563</v>
      </c>
      <c r="CJ20" s="31" t="s">
        <v>564</v>
      </c>
      <c r="CK20" s="31" t="s">
        <v>565</v>
      </c>
    </row>
    <row r="21" spans="1:95" ht="17" thickBot="1" x14ac:dyDescent="0.25">
      <c r="A21" t="s">
        <v>388</v>
      </c>
      <c r="B21" t="s">
        <v>475</v>
      </c>
      <c r="C21">
        <v>4</v>
      </c>
      <c r="D21">
        <v>2</v>
      </c>
      <c r="E21">
        <v>189</v>
      </c>
      <c r="F21">
        <v>7</v>
      </c>
      <c r="G21">
        <v>9</v>
      </c>
      <c r="H21">
        <v>4</v>
      </c>
      <c r="I21">
        <v>215</v>
      </c>
      <c r="K21" t="s">
        <v>475</v>
      </c>
      <c r="L21">
        <f t="shared" si="0"/>
        <v>6</v>
      </c>
      <c r="M21">
        <v>4</v>
      </c>
      <c r="N21">
        <v>2</v>
      </c>
      <c r="O21">
        <v>189</v>
      </c>
      <c r="P21">
        <v>7</v>
      </c>
      <c r="Q21">
        <v>9</v>
      </c>
      <c r="R21">
        <f t="shared" si="1"/>
        <v>16</v>
      </c>
      <c r="S21">
        <v>4</v>
      </c>
      <c r="U21" t="s">
        <v>475</v>
      </c>
      <c r="V21">
        <v>6</v>
      </c>
      <c r="W21">
        <v>189</v>
      </c>
      <c r="X21">
        <v>16</v>
      </c>
      <c r="Y21">
        <v>4</v>
      </c>
      <c r="AH21" t="s">
        <v>475</v>
      </c>
      <c r="AI21">
        <v>6</v>
      </c>
      <c r="AJ21">
        <v>16</v>
      </c>
      <c r="AK21">
        <v>4</v>
      </c>
      <c r="AT21" t="s">
        <v>608</v>
      </c>
      <c r="BP21">
        <v>215</v>
      </c>
      <c r="BQ21">
        <v>6</v>
      </c>
      <c r="BR21">
        <v>16</v>
      </c>
      <c r="BS21">
        <v>4</v>
      </c>
      <c r="BT21" s="76">
        <f t="shared" si="2"/>
        <v>2.7906976744186046E-2</v>
      </c>
      <c r="BU21" s="76">
        <f t="shared" si="3"/>
        <v>7.441860465116279E-2</v>
      </c>
      <c r="BV21" s="76">
        <f t="shared" si="4"/>
        <v>1.8604651162790697E-2</v>
      </c>
      <c r="BX21" t="s">
        <v>543</v>
      </c>
      <c r="CC21" t="s">
        <v>544</v>
      </c>
      <c r="CD21">
        <v>0.05</v>
      </c>
      <c r="CH21" t="str">
        <f>BT1</f>
        <v>Proportion of any dubius silenced</v>
      </c>
      <c r="CI21" s="76">
        <f>AVERAGE(BT2:BT185)</f>
        <v>5.1942370120783329E-2</v>
      </c>
      <c r="CJ21">
        <f>COUNT(BT2:BT185)</f>
        <v>184</v>
      </c>
      <c r="CK21">
        <f>_xlfn.STDEV.S(BT2:BT185)</f>
        <v>1.9709440082198621E-2</v>
      </c>
    </row>
    <row r="22" spans="1:95" ht="17" thickTop="1" x14ac:dyDescent="0.2">
      <c r="A22" t="s">
        <v>389</v>
      </c>
      <c r="B22" t="s">
        <v>475</v>
      </c>
      <c r="C22">
        <v>7</v>
      </c>
      <c r="D22">
        <v>4</v>
      </c>
      <c r="E22">
        <v>196</v>
      </c>
      <c r="F22">
        <v>4</v>
      </c>
      <c r="G22">
        <v>7</v>
      </c>
      <c r="H22">
        <v>3</v>
      </c>
      <c r="I22">
        <v>221</v>
      </c>
      <c r="K22" t="s">
        <v>475</v>
      </c>
      <c r="L22">
        <f t="shared" si="0"/>
        <v>11</v>
      </c>
      <c r="M22">
        <v>7</v>
      </c>
      <c r="N22">
        <v>4</v>
      </c>
      <c r="O22">
        <v>196</v>
      </c>
      <c r="P22">
        <v>4</v>
      </c>
      <c r="Q22">
        <v>7</v>
      </c>
      <c r="R22">
        <f t="shared" si="1"/>
        <v>11</v>
      </c>
      <c r="S22">
        <v>3</v>
      </c>
      <c r="U22" t="s">
        <v>475</v>
      </c>
      <c r="V22">
        <v>11</v>
      </c>
      <c r="W22">
        <v>196</v>
      </c>
      <c r="X22">
        <v>11</v>
      </c>
      <c r="Y22">
        <v>3</v>
      </c>
      <c r="AH22" t="s">
        <v>475</v>
      </c>
      <c r="AI22">
        <v>11</v>
      </c>
      <c r="AJ22">
        <v>11</v>
      </c>
      <c r="AK22">
        <v>3</v>
      </c>
      <c r="AT22" t="s">
        <v>609</v>
      </c>
      <c r="BP22">
        <v>221</v>
      </c>
      <c r="BQ22">
        <v>11</v>
      </c>
      <c r="BR22">
        <v>11</v>
      </c>
      <c r="BS22">
        <v>3</v>
      </c>
      <c r="BT22" s="76">
        <f t="shared" si="2"/>
        <v>4.9773755656108594E-2</v>
      </c>
      <c r="BU22" s="76">
        <f t="shared" si="3"/>
        <v>4.9773755656108594E-2</v>
      </c>
      <c r="BV22" s="76">
        <f t="shared" si="4"/>
        <v>1.3574660633484163E-2</v>
      </c>
      <c r="BX22" s="31" t="s">
        <v>545</v>
      </c>
      <c r="BY22" s="31" t="s">
        <v>546</v>
      </c>
      <c r="BZ22" s="31" t="s">
        <v>472</v>
      </c>
      <c r="CA22" s="31" t="s">
        <v>528</v>
      </c>
      <c r="CB22" s="31" t="s">
        <v>529</v>
      </c>
      <c r="CC22" s="31" t="s">
        <v>547</v>
      </c>
      <c r="CD22" s="31" t="s">
        <v>548</v>
      </c>
      <c r="CE22" s="31" t="s">
        <v>549</v>
      </c>
      <c r="CF22" s="31" t="s">
        <v>550</v>
      </c>
      <c r="CH22" t="str">
        <f>BU1</f>
        <v>proportion of any porrifolius slienced</v>
      </c>
      <c r="CI22" s="76">
        <f>AVERAGE(BU2:BU185)</f>
        <v>7.0889832887348639E-2</v>
      </c>
      <c r="CJ22">
        <f>COUNT(BU2:BU185)</f>
        <v>184</v>
      </c>
      <c r="CK22">
        <f>_xlfn.STDEV.S(BU2:BU185)</f>
        <v>2.2139712397873625E-2</v>
      </c>
    </row>
    <row r="23" spans="1:95" x14ac:dyDescent="0.2">
      <c r="A23" t="s">
        <v>390</v>
      </c>
      <c r="B23" t="s">
        <v>475</v>
      </c>
      <c r="C23">
        <v>4</v>
      </c>
      <c r="D23">
        <v>3</v>
      </c>
      <c r="E23">
        <v>188</v>
      </c>
      <c r="F23">
        <v>7</v>
      </c>
      <c r="G23">
        <v>10</v>
      </c>
      <c r="H23">
        <v>4</v>
      </c>
      <c r="I23">
        <v>216</v>
      </c>
      <c r="K23" t="s">
        <v>475</v>
      </c>
      <c r="L23">
        <f t="shared" si="0"/>
        <v>7</v>
      </c>
      <c r="M23">
        <v>4</v>
      </c>
      <c r="N23">
        <v>3</v>
      </c>
      <c r="O23">
        <v>188</v>
      </c>
      <c r="P23">
        <v>7</v>
      </c>
      <c r="Q23">
        <v>10</v>
      </c>
      <c r="R23">
        <f t="shared" si="1"/>
        <v>17</v>
      </c>
      <c r="S23">
        <v>4</v>
      </c>
      <c r="U23" t="s">
        <v>475</v>
      </c>
      <c r="V23">
        <v>7</v>
      </c>
      <c r="W23">
        <v>188</v>
      </c>
      <c r="X23">
        <v>17</v>
      </c>
      <c r="Y23">
        <v>4</v>
      </c>
      <c r="AH23" t="s">
        <v>475</v>
      </c>
      <c r="AI23">
        <v>7</v>
      </c>
      <c r="AJ23">
        <v>17</v>
      </c>
      <c r="AK23">
        <v>4</v>
      </c>
      <c r="AT23" t="s">
        <v>610</v>
      </c>
      <c r="BP23">
        <v>216</v>
      </c>
      <c r="BQ23">
        <v>7</v>
      </c>
      <c r="BR23">
        <v>17</v>
      </c>
      <c r="BS23">
        <v>4</v>
      </c>
      <c r="BT23" s="76">
        <f t="shared" si="2"/>
        <v>3.2407407407407406E-2</v>
      </c>
      <c r="BU23" s="76">
        <f t="shared" si="3"/>
        <v>7.8703703703703706E-2</v>
      </c>
      <c r="BV23" s="76">
        <f t="shared" si="4"/>
        <v>1.8518518518518517E-2</v>
      </c>
      <c r="BX23" t="str">
        <f>BT1</f>
        <v>Proportion of any dubius silenced</v>
      </c>
      <c r="BY23">
        <f>COUNT(BT2:BT185)</f>
        <v>184</v>
      </c>
      <c r="BZ23" s="76">
        <f>SUM(BT2:BT185)</f>
        <v>9.5573961022241321</v>
      </c>
      <c r="CA23" s="76">
        <f>AVERAGE(BT2:BT185)</f>
        <v>5.1942370120783329E-2</v>
      </c>
      <c r="CB23">
        <f>_xlfn.VAR.S(BT2:BT185)</f>
        <v>3.8846202835377761E-4</v>
      </c>
      <c r="CC23">
        <f>DEVSQ(BT2:BT185)</f>
        <v>7.1088551188741175E-2</v>
      </c>
      <c r="CD23">
        <f>SQRT(CA30/BY23)</f>
        <v>1.5508988203036202E-3</v>
      </c>
      <c r="CE23">
        <f>CA23-CD23*_xlfn.T.INV.2T(CD21,BZ30)</f>
        <v>4.8895948188698038E-2</v>
      </c>
      <c r="CF23">
        <f>CA23+CD23*_xlfn.T.INV.2T(CD21,BZ30)</f>
        <v>5.4988792052868621E-2</v>
      </c>
      <c r="CH23" t="str">
        <f>BV1</f>
        <v>proportion of total silenced alleles</v>
      </c>
      <c r="CI23" s="76">
        <f>AVERAGE(BV2:BV185)</f>
        <v>2.9475637913079757E-2</v>
      </c>
      <c r="CJ23">
        <f>COUNT(BV2:BV185)</f>
        <v>184</v>
      </c>
      <c r="CK23">
        <f>_xlfn.STDEV.S(BV2:BV185)</f>
        <v>2.1191734564160652E-2</v>
      </c>
    </row>
    <row r="24" spans="1:95" x14ac:dyDescent="0.2">
      <c r="A24" t="s">
        <v>391</v>
      </c>
      <c r="B24" t="s">
        <v>475</v>
      </c>
      <c r="C24">
        <v>6</v>
      </c>
      <c r="D24">
        <v>2</v>
      </c>
      <c r="E24">
        <v>194</v>
      </c>
      <c r="F24">
        <v>10</v>
      </c>
      <c r="G24">
        <v>7</v>
      </c>
      <c r="H24">
        <v>2</v>
      </c>
      <c r="I24">
        <v>221</v>
      </c>
      <c r="K24" t="s">
        <v>475</v>
      </c>
      <c r="L24">
        <f t="shared" si="0"/>
        <v>8</v>
      </c>
      <c r="M24">
        <v>6</v>
      </c>
      <c r="N24">
        <v>2</v>
      </c>
      <c r="O24">
        <v>194</v>
      </c>
      <c r="P24">
        <v>10</v>
      </c>
      <c r="Q24">
        <v>7</v>
      </c>
      <c r="R24">
        <f t="shared" si="1"/>
        <v>17</v>
      </c>
      <c r="S24">
        <v>2</v>
      </c>
      <c r="U24" t="s">
        <v>475</v>
      </c>
      <c r="V24">
        <v>8</v>
      </c>
      <c r="W24">
        <v>194</v>
      </c>
      <c r="X24">
        <v>17</v>
      </c>
      <c r="Y24">
        <v>2</v>
      </c>
      <c r="AH24" t="s">
        <v>475</v>
      </c>
      <c r="AI24">
        <v>8</v>
      </c>
      <c r="AJ24">
        <v>17</v>
      </c>
      <c r="AK24">
        <v>2</v>
      </c>
      <c r="AT24" t="s">
        <v>611</v>
      </c>
      <c r="BP24">
        <v>221</v>
      </c>
      <c r="BQ24">
        <v>8</v>
      </c>
      <c r="BR24">
        <v>17</v>
      </c>
      <c r="BS24">
        <v>2</v>
      </c>
      <c r="BT24" s="76">
        <f t="shared" si="2"/>
        <v>3.6199095022624438E-2</v>
      </c>
      <c r="BU24" s="76">
        <f t="shared" si="3"/>
        <v>7.6923076923076927E-2</v>
      </c>
      <c r="BV24" s="76">
        <f t="shared" si="4"/>
        <v>9.0497737556561094E-3</v>
      </c>
      <c r="BX24" t="str">
        <f>BU1</f>
        <v>proportion of any porrifolius slienced</v>
      </c>
      <c r="BY24">
        <f>COUNT(BU2:BU185)</f>
        <v>184</v>
      </c>
      <c r="BZ24" s="76">
        <f>SUM(BU2:BU185)</f>
        <v>13.043729251272151</v>
      </c>
      <c r="CA24" s="76">
        <f>AVERAGE(BU2:BU185)</f>
        <v>7.0889832887348639E-2</v>
      </c>
      <c r="CB24">
        <f>_xlfn.VAR.S(BU2:BU185)</f>
        <v>4.901668650605591E-4</v>
      </c>
      <c r="CC24">
        <f>DEVSQ(BU2:BU185)</f>
        <v>8.9700536306082296E-2</v>
      </c>
      <c r="CD24">
        <f>SQRT(CA30/BY24)</f>
        <v>1.5508988203036202E-3</v>
      </c>
      <c r="CE24">
        <f>CA24-CD24*_xlfn.T.INV.2T(CD21,BZ30)</f>
        <v>6.7843410955263347E-2</v>
      </c>
      <c r="CF24">
        <f>CA24+CD24*_xlfn.T.INV.2T(CD21,BZ30)</f>
        <v>7.393625481943393E-2</v>
      </c>
      <c r="CH24" s="32"/>
      <c r="CI24" s="32"/>
      <c r="CJ24" s="32"/>
      <c r="CK24" s="32"/>
    </row>
    <row r="25" spans="1:95" ht="17" thickBot="1" x14ac:dyDescent="0.25">
      <c r="A25" t="s">
        <v>392</v>
      </c>
      <c r="B25" t="s">
        <v>475</v>
      </c>
      <c r="C25">
        <v>5</v>
      </c>
      <c r="D25">
        <v>5</v>
      </c>
      <c r="E25">
        <v>176</v>
      </c>
      <c r="F25">
        <v>5</v>
      </c>
      <c r="G25">
        <v>9</v>
      </c>
      <c r="H25">
        <v>2</v>
      </c>
      <c r="I25">
        <v>202</v>
      </c>
      <c r="K25" t="s">
        <v>475</v>
      </c>
      <c r="L25">
        <f t="shared" si="0"/>
        <v>10</v>
      </c>
      <c r="M25">
        <v>5</v>
      </c>
      <c r="N25">
        <v>5</v>
      </c>
      <c r="O25">
        <v>176</v>
      </c>
      <c r="P25">
        <v>5</v>
      </c>
      <c r="Q25">
        <v>9</v>
      </c>
      <c r="R25">
        <f t="shared" si="1"/>
        <v>14</v>
      </c>
      <c r="S25">
        <v>2</v>
      </c>
      <c r="U25" t="s">
        <v>475</v>
      </c>
      <c r="V25">
        <v>10</v>
      </c>
      <c r="W25">
        <v>176</v>
      </c>
      <c r="X25">
        <v>14</v>
      </c>
      <c r="Y25">
        <v>2</v>
      </c>
      <c r="AH25" t="s">
        <v>475</v>
      </c>
      <c r="AI25">
        <v>10</v>
      </c>
      <c r="AJ25">
        <v>14</v>
      </c>
      <c r="AK25">
        <v>2</v>
      </c>
      <c r="BP25">
        <v>202</v>
      </c>
      <c r="BQ25">
        <v>10</v>
      </c>
      <c r="BR25">
        <v>14</v>
      </c>
      <c r="BS25">
        <v>2</v>
      </c>
      <c r="BT25" s="76">
        <f t="shared" si="2"/>
        <v>4.9504950495049507E-2</v>
      </c>
      <c r="BU25" s="76">
        <f t="shared" si="3"/>
        <v>6.9306930693069313E-2</v>
      </c>
      <c r="BV25" s="76">
        <f t="shared" si="4"/>
        <v>9.9009900990099011E-3</v>
      </c>
      <c r="BX25" t="str">
        <f>BV1</f>
        <v>proportion of total silenced alleles</v>
      </c>
      <c r="BY25">
        <f>COUNT(BV2:BV185)</f>
        <v>184</v>
      </c>
      <c r="BZ25" s="76">
        <f>SUM(BV2:BV185)</f>
        <v>5.4235173760066751</v>
      </c>
      <c r="CA25" s="76">
        <f>AVERAGE(BV2:BV185)</f>
        <v>2.9475637913079757E-2</v>
      </c>
      <c r="CB25">
        <f>_xlfn.VAR.S(BV2:BV185)</f>
        <v>4.4908961383784135E-4</v>
      </c>
      <c r="CC25">
        <f>DEVSQ(BV2:BV185)</f>
        <v>8.218339933232488E-2</v>
      </c>
      <c r="CD25">
        <f>SQRT(CA30/BY25)</f>
        <v>1.5508988203036202E-3</v>
      </c>
      <c r="CE25">
        <f>CA25-CD25*_xlfn.T.INV.2T(CD21,BZ30)</f>
        <v>2.6429215980994465E-2</v>
      </c>
      <c r="CF25">
        <f>CA25+CD25*_xlfn.T.INV.2T(CD21,BZ30)</f>
        <v>3.2522059845165048E-2</v>
      </c>
      <c r="CH25" t="s">
        <v>566</v>
      </c>
      <c r="CM25" s="34" t="s">
        <v>567</v>
      </c>
      <c r="CN25">
        <v>0.05</v>
      </c>
    </row>
    <row r="26" spans="1:95" ht="17" thickTop="1" x14ac:dyDescent="0.2">
      <c r="A26" t="s">
        <v>393</v>
      </c>
      <c r="B26" t="s">
        <v>476</v>
      </c>
      <c r="C26">
        <v>6</v>
      </c>
      <c r="D26">
        <v>1</v>
      </c>
      <c r="E26">
        <v>194</v>
      </c>
      <c r="F26">
        <v>6</v>
      </c>
      <c r="G26">
        <v>8</v>
      </c>
      <c r="H26">
        <v>4</v>
      </c>
      <c r="I26">
        <v>219</v>
      </c>
      <c r="K26" t="s">
        <v>476</v>
      </c>
      <c r="L26">
        <f t="shared" si="0"/>
        <v>7</v>
      </c>
      <c r="M26">
        <v>6</v>
      </c>
      <c r="N26">
        <v>1</v>
      </c>
      <c r="O26">
        <v>194</v>
      </c>
      <c r="P26">
        <v>6</v>
      </c>
      <c r="Q26">
        <v>8</v>
      </c>
      <c r="R26">
        <f t="shared" si="1"/>
        <v>14</v>
      </c>
      <c r="S26">
        <v>4</v>
      </c>
      <c r="U26" t="s">
        <v>476</v>
      </c>
      <c r="V26">
        <v>7</v>
      </c>
      <c r="W26">
        <v>194</v>
      </c>
      <c r="X26">
        <v>14</v>
      </c>
      <c r="Y26">
        <v>4</v>
      </c>
      <c r="AH26" t="s">
        <v>476</v>
      </c>
      <c r="AI26">
        <v>7</v>
      </c>
      <c r="AJ26">
        <v>14</v>
      </c>
      <c r="AK26">
        <v>4</v>
      </c>
      <c r="AT26" s="44" t="s">
        <v>577</v>
      </c>
      <c r="BP26">
        <v>219</v>
      </c>
      <c r="BQ26">
        <v>7</v>
      </c>
      <c r="BR26">
        <v>14</v>
      </c>
      <c r="BS26">
        <v>4</v>
      </c>
      <c r="BT26" s="76">
        <f t="shared" si="2"/>
        <v>3.1963470319634701E-2</v>
      </c>
      <c r="BU26" s="76">
        <f t="shared" si="3"/>
        <v>6.3926940639269403E-2</v>
      </c>
      <c r="BV26" s="76">
        <f t="shared" si="4"/>
        <v>1.8264840182648401E-2</v>
      </c>
      <c r="BX26" s="32"/>
      <c r="BY26" s="32"/>
      <c r="BZ26" s="32"/>
      <c r="CA26" s="32"/>
      <c r="CB26" s="32"/>
      <c r="CC26" s="32"/>
      <c r="CD26" s="32"/>
      <c r="CE26" s="32"/>
      <c r="CF26" s="32"/>
      <c r="CH26" s="31" t="str">
        <f t="array" ref="CH26:CQ29">[1]!REGWQ(BT1:BV185,TRUE,CN25)</f>
        <v>group 1</v>
      </c>
      <c r="CI26" s="31" t="str">
        <v>group 2</v>
      </c>
      <c r="CJ26" s="31" t="str">
        <v>index 1</v>
      </c>
      <c r="CK26" s="31" t="str">
        <v>index 2</v>
      </c>
      <c r="CL26" s="31" t="str">
        <v>mean</v>
      </c>
      <c r="CM26" s="31" t="str">
        <v>q-stat</v>
      </c>
      <c r="CN26" s="31" t="str">
        <v>alpha</v>
      </c>
      <c r="CO26" s="31" t="str">
        <v>q-crit</v>
      </c>
      <c r="CP26" s="31" t="str">
        <v>p-value</v>
      </c>
      <c r="CQ26" s="31" t="str">
        <v>sig</v>
      </c>
    </row>
    <row r="27" spans="1:95" ht="17" thickBot="1" x14ac:dyDescent="0.25">
      <c r="A27" t="s">
        <v>394</v>
      </c>
      <c r="B27" t="s">
        <v>476</v>
      </c>
      <c r="C27">
        <v>8</v>
      </c>
      <c r="D27">
        <v>9</v>
      </c>
      <c r="E27">
        <v>166</v>
      </c>
      <c r="F27">
        <v>4</v>
      </c>
      <c r="G27">
        <v>11</v>
      </c>
      <c r="H27">
        <v>10</v>
      </c>
      <c r="I27">
        <v>208</v>
      </c>
      <c r="K27" t="s">
        <v>476</v>
      </c>
      <c r="L27">
        <f t="shared" si="0"/>
        <v>17</v>
      </c>
      <c r="M27">
        <v>8</v>
      </c>
      <c r="N27">
        <v>9</v>
      </c>
      <c r="O27">
        <v>166</v>
      </c>
      <c r="P27">
        <v>4</v>
      </c>
      <c r="Q27">
        <v>11</v>
      </c>
      <c r="R27">
        <f t="shared" si="1"/>
        <v>15</v>
      </c>
      <c r="S27">
        <v>10</v>
      </c>
      <c r="U27" t="s">
        <v>476</v>
      </c>
      <c r="V27">
        <v>17</v>
      </c>
      <c r="W27">
        <v>166</v>
      </c>
      <c r="X27">
        <v>15</v>
      </c>
      <c r="Y27">
        <v>10</v>
      </c>
      <c r="AH27" t="s">
        <v>476</v>
      </c>
      <c r="AI27">
        <v>17</v>
      </c>
      <c r="AJ27">
        <v>15</v>
      </c>
      <c r="AK27">
        <v>10</v>
      </c>
      <c r="AT27" t="s">
        <v>612</v>
      </c>
      <c r="BP27">
        <v>208</v>
      </c>
      <c r="BQ27">
        <v>17</v>
      </c>
      <c r="BR27">
        <v>15</v>
      </c>
      <c r="BS27">
        <v>10</v>
      </c>
      <c r="BT27" s="76">
        <f t="shared" si="2"/>
        <v>8.1730769230769232E-2</v>
      </c>
      <c r="BU27" s="76">
        <f t="shared" si="3"/>
        <v>7.2115384615384609E-2</v>
      </c>
      <c r="BV27" s="76">
        <f t="shared" si="4"/>
        <v>4.807692307692308E-2</v>
      </c>
      <c r="BX27" t="s">
        <v>551</v>
      </c>
      <c r="CH27" t="str">
        <v>proportion of any porrifolius slienced</v>
      </c>
      <c r="CI27" t="str">
        <v>Proportion of any dubius silenced</v>
      </c>
      <c r="CJ27">
        <v>1</v>
      </c>
      <c r="CK27">
        <v>2</v>
      </c>
      <c r="CL27">
        <v>1.8947462766565309E-2</v>
      </c>
      <c r="CM27">
        <v>12.217085033861819</v>
      </c>
      <c r="CN27">
        <v>0.05</v>
      </c>
      <c r="CO27">
        <v>2.7719999999999998</v>
      </c>
      <c r="CP27" s="11">
        <v>-1.2545520178264269E-13</v>
      </c>
      <c r="CQ27" s="34" t="str">
        <v>yes</v>
      </c>
    </row>
    <row r="28" spans="1:95" ht="17" thickTop="1" x14ac:dyDescent="0.2">
      <c r="A28" t="s">
        <v>395</v>
      </c>
      <c r="B28" t="s">
        <v>476</v>
      </c>
      <c r="C28">
        <v>3</v>
      </c>
      <c r="D28">
        <v>3</v>
      </c>
      <c r="E28">
        <v>196</v>
      </c>
      <c r="F28">
        <v>6</v>
      </c>
      <c r="G28">
        <v>9</v>
      </c>
      <c r="H28">
        <v>2</v>
      </c>
      <c r="I28">
        <v>219</v>
      </c>
      <c r="K28" t="s">
        <v>476</v>
      </c>
      <c r="L28">
        <f t="shared" si="0"/>
        <v>6</v>
      </c>
      <c r="M28">
        <v>3</v>
      </c>
      <c r="N28">
        <v>3</v>
      </c>
      <c r="O28">
        <v>196</v>
      </c>
      <c r="P28">
        <v>6</v>
      </c>
      <c r="Q28">
        <v>9</v>
      </c>
      <c r="R28">
        <f t="shared" si="1"/>
        <v>15</v>
      </c>
      <c r="S28">
        <v>2</v>
      </c>
      <c r="U28" t="s">
        <v>476</v>
      </c>
      <c r="V28">
        <v>6</v>
      </c>
      <c r="W28">
        <v>196</v>
      </c>
      <c r="X28">
        <v>15</v>
      </c>
      <c r="Y28">
        <v>2</v>
      </c>
      <c r="AH28" t="s">
        <v>476</v>
      </c>
      <c r="AI28">
        <v>6</v>
      </c>
      <c r="AJ28">
        <v>15</v>
      </c>
      <c r="AK28">
        <v>2</v>
      </c>
      <c r="AT28" t="s">
        <v>613</v>
      </c>
      <c r="BP28">
        <v>219</v>
      </c>
      <c r="BQ28">
        <v>6</v>
      </c>
      <c r="BR28">
        <v>15</v>
      </c>
      <c r="BS28">
        <v>2</v>
      </c>
      <c r="BT28" s="76">
        <f t="shared" si="2"/>
        <v>2.7397260273972601E-2</v>
      </c>
      <c r="BU28" s="76">
        <f t="shared" si="3"/>
        <v>6.8493150684931503E-2</v>
      </c>
      <c r="BV28" s="76">
        <f t="shared" si="4"/>
        <v>9.1324200913242004E-3</v>
      </c>
      <c r="BX28" s="31" t="s">
        <v>552</v>
      </c>
      <c r="BY28" s="31" t="s">
        <v>547</v>
      </c>
      <c r="BZ28" s="31" t="s">
        <v>531</v>
      </c>
      <c r="CA28" s="31" t="s">
        <v>553</v>
      </c>
      <c r="CB28" s="31" t="s">
        <v>475</v>
      </c>
      <c r="CC28" s="31" t="s">
        <v>554</v>
      </c>
      <c r="CD28" s="31" t="s">
        <v>555</v>
      </c>
      <c r="CE28" s="31" t="s">
        <v>556</v>
      </c>
      <c r="CF28" s="31" t="s">
        <v>557</v>
      </c>
      <c r="CH28" t="str">
        <v>proportion of any porrifolius slienced</v>
      </c>
      <c r="CI28" t="str">
        <v>proportion of total silenced alleles</v>
      </c>
      <c r="CJ28">
        <v>1</v>
      </c>
      <c r="CK28">
        <v>3</v>
      </c>
      <c r="CL28">
        <v>4.1414194974268882E-2</v>
      </c>
      <c r="CM28">
        <v>26.703350619714321</v>
      </c>
      <c r="CN28">
        <v>0.05</v>
      </c>
      <c r="CO28">
        <v>3.3140000000000001</v>
      </c>
      <c r="CP28" s="11">
        <v>-1.2434497875801753E-13</v>
      </c>
      <c r="CQ28" s="34" t="str">
        <v>yes</v>
      </c>
    </row>
    <row r="29" spans="1:95" x14ac:dyDescent="0.2">
      <c r="A29" t="s">
        <v>396</v>
      </c>
      <c r="B29" t="s">
        <v>476</v>
      </c>
      <c r="C29">
        <v>6</v>
      </c>
      <c r="D29">
        <v>3</v>
      </c>
      <c r="E29">
        <v>126</v>
      </c>
      <c r="F29">
        <v>6</v>
      </c>
      <c r="G29">
        <v>13</v>
      </c>
      <c r="H29">
        <v>12</v>
      </c>
      <c r="I29">
        <v>166</v>
      </c>
      <c r="K29" t="s">
        <v>476</v>
      </c>
      <c r="L29">
        <f t="shared" si="0"/>
        <v>9</v>
      </c>
      <c r="M29">
        <v>6</v>
      </c>
      <c r="N29">
        <v>3</v>
      </c>
      <c r="O29">
        <v>126</v>
      </c>
      <c r="P29">
        <v>6</v>
      </c>
      <c r="Q29">
        <v>13</v>
      </c>
      <c r="R29">
        <f t="shared" si="1"/>
        <v>19</v>
      </c>
      <c r="S29">
        <v>12</v>
      </c>
      <c r="U29" t="s">
        <v>476</v>
      </c>
      <c r="V29">
        <v>9</v>
      </c>
      <c r="W29">
        <v>126</v>
      </c>
      <c r="X29">
        <v>19</v>
      </c>
      <c r="Y29">
        <v>12</v>
      </c>
      <c r="AH29" t="s">
        <v>476</v>
      </c>
      <c r="AI29">
        <v>9</v>
      </c>
      <c r="AJ29">
        <v>19</v>
      </c>
      <c r="AK29">
        <v>12</v>
      </c>
      <c r="BP29">
        <v>166</v>
      </c>
      <c r="BQ29">
        <v>9</v>
      </c>
      <c r="BR29">
        <v>19</v>
      </c>
      <c r="BS29">
        <v>12</v>
      </c>
      <c r="BT29" s="76">
        <f t="shared" si="2"/>
        <v>5.4216867469879519E-2</v>
      </c>
      <c r="BU29" s="76">
        <f t="shared" si="3"/>
        <v>0.1144578313253012</v>
      </c>
      <c r="BV29" s="76">
        <f t="shared" si="4"/>
        <v>7.2289156626506021E-2</v>
      </c>
      <c r="BX29" t="s">
        <v>558</v>
      </c>
      <c r="BY29">
        <f>BY31-BY30</f>
        <v>0.15817228473398864</v>
      </c>
      <c r="BZ29">
        <f>COUNTA(BX23:BX25)-1</f>
        <v>2</v>
      </c>
      <c r="CA29">
        <f>BY29/BZ29</f>
        <v>7.9086142366994322E-2</v>
      </c>
      <c r="CB29">
        <f>CA29/CA30</f>
        <v>178.69633194464458</v>
      </c>
      <c r="CC29" s="11">
        <f>_xlfn.F.DIST.RT(CB29,BZ29,BZ30)</f>
        <v>1.6953592774487489E-60</v>
      </c>
      <c r="CD29">
        <f>BY29/BY31</f>
        <v>0.39430224683828941</v>
      </c>
      <c r="CE29">
        <f>SQRT(DEVSQ(CA23:CA25)/(CA30*BZ29))</f>
        <v>0.98548247934220257</v>
      </c>
      <c r="CF29">
        <f>(BY31-BZ31*CA30)/(BY31+CA30)</f>
        <v>0.39166358516278521</v>
      </c>
      <c r="CH29" s="33" t="str">
        <v>Proportion of any dubius silenced</v>
      </c>
      <c r="CI29" s="33" t="str">
        <v>proportion of total silenced alleles</v>
      </c>
      <c r="CJ29" s="33">
        <v>2</v>
      </c>
      <c r="CK29" s="33">
        <v>3</v>
      </c>
      <c r="CL29" s="33">
        <v>2.2466732207703573E-2</v>
      </c>
      <c r="CM29" s="33">
        <v>14.4862655858525</v>
      </c>
      <c r="CN29" s="33">
        <v>0.05</v>
      </c>
      <c r="CO29" s="33">
        <v>2.7719999999999998</v>
      </c>
      <c r="CP29" s="36">
        <v>-1.2545520178264269E-13</v>
      </c>
      <c r="CQ29" s="53" t="str">
        <v>yes</v>
      </c>
    </row>
    <row r="30" spans="1:95" ht="17" thickBot="1" x14ac:dyDescent="0.25">
      <c r="A30" t="s">
        <v>397</v>
      </c>
      <c r="B30" t="s">
        <v>476</v>
      </c>
      <c r="C30">
        <v>5</v>
      </c>
      <c r="D30">
        <v>6</v>
      </c>
      <c r="E30">
        <v>178</v>
      </c>
      <c r="F30">
        <v>9</v>
      </c>
      <c r="G30">
        <v>8</v>
      </c>
      <c r="H30">
        <v>4</v>
      </c>
      <c r="I30">
        <v>210</v>
      </c>
      <c r="K30" t="s">
        <v>476</v>
      </c>
      <c r="L30">
        <f t="shared" si="0"/>
        <v>11</v>
      </c>
      <c r="M30">
        <v>5</v>
      </c>
      <c r="N30">
        <v>6</v>
      </c>
      <c r="O30">
        <v>178</v>
      </c>
      <c r="P30">
        <v>9</v>
      </c>
      <c r="Q30">
        <v>8</v>
      </c>
      <c r="R30">
        <f t="shared" si="1"/>
        <v>17</v>
      </c>
      <c r="S30">
        <v>4</v>
      </c>
      <c r="U30" t="s">
        <v>476</v>
      </c>
      <c r="V30">
        <v>11</v>
      </c>
      <c r="W30">
        <v>178</v>
      </c>
      <c r="X30">
        <v>17</v>
      </c>
      <c r="Y30">
        <v>4</v>
      </c>
      <c r="AH30" t="s">
        <v>476</v>
      </c>
      <c r="AI30">
        <v>11</v>
      </c>
      <c r="AJ30">
        <v>17</v>
      </c>
      <c r="AK30">
        <v>4</v>
      </c>
      <c r="AM30" s="38" t="s">
        <v>527</v>
      </c>
      <c r="AN30" s="38"/>
      <c r="AO30" s="38"/>
      <c r="AR30" s="38" t="s">
        <v>542</v>
      </c>
      <c r="AS30" s="38"/>
      <c r="AT30" s="38"/>
      <c r="AU30" s="38"/>
      <c r="AV30" s="38"/>
      <c r="AW30" s="38"/>
      <c r="AX30" s="38"/>
      <c r="AY30" s="38"/>
      <c r="AZ30" s="38"/>
      <c r="BB30" t="s">
        <v>561</v>
      </c>
      <c r="BP30">
        <v>210</v>
      </c>
      <c r="BQ30">
        <v>11</v>
      </c>
      <c r="BR30">
        <v>17</v>
      </c>
      <c r="BS30">
        <v>4</v>
      </c>
      <c r="BT30" s="76">
        <f t="shared" si="2"/>
        <v>5.2380952380952382E-2</v>
      </c>
      <c r="BU30" s="76">
        <f t="shared" si="3"/>
        <v>8.0952380952380956E-2</v>
      </c>
      <c r="BV30" s="76">
        <f t="shared" si="4"/>
        <v>1.9047619047619049E-2</v>
      </c>
      <c r="BX30" t="s">
        <v>559</v>
      </c>
      <c r="BY30">
        <f>SUM(CC23:CC25)</f>
        <v>0.24297248682714834</v>
      </c>
      <c r="BZ30">
        <f>BZ31-BZ29</f>
        <v>549</v>
      </c>
      <c r="CA30">
        <f>BY30/BZ30</f>
        <v>4.4257283575072559E-4</v>
      </c>
    </row>
    <row r="31" spans="1:95" ht="18" thickTop="1" thickBot="1" x14ac:dyDescent="0.25">
      <c r="A31" t="s">
        <v>398</v>
      </c>
      <c r="B31" t="s">
        <v>476</v>
      </c>
      <c r="C31">
        <v>6</v>
      </c>
      <c r="D31">
        <v>4</v>
      </c>
      <c r="E31">
        <v>141</v>
      </c>
      <c r="F31">
        <v>5</v>
      </c>
      <c r="G31">
        <v>10</v>
      </c>
      <c r="H31">
        <v>10</v>
      </c>
      <c r="I31">
        <v>176</v>
      </c>
      <c r="K31" t="s">
        <v>476</v>
      </c>
      <c r="L31">
        <f t="shared" si="0"/>
        <v>10</v>
      </c>
      <c r="M31">
        <v>6</v>
      </c>
      <c r="N31">
        <v>4</v>
      </c>
      <c r="O31">
        <v>141</v>
      </c>
      <c r="P31">
        <v>5</v>
      </c>
      <c r="Q31">
        <v>10</v>
      </c>
      <c r="R31">
        <f t="shared" si="1"/>
        <v>15</v>
      </c>
      <c r="S31">
        <v>10</v>
      </c>
      <c r="U31" t="s">
        <v>476</v>
      </c>
      <c r="V31">
        <v>10</v>
      </c>
      <c r="W31">
        <v>141</v>
      </c>
      <c r="X31">
        <v>15</v>
      </c>
      <c r="Y31">
        <v>10</v>
      </c>
      <c r="AH31" t="s">
        <v>476</v>
      </c>
      <c r="AI31">
        <v>10</v>
      </c>
      <c r="AJ31">
        <v>15</v>
      </c>
      <c r="AK31">
        <v>10</v>
      </c>
      <c r="BB31" s="31" t="s">
        <v>562</v>
      </c>
      <c r="BC31" s="31" t="s">
        <v>563</v>
      </c>
      <c r="BD31" s="31" t="s">
        <v>564</v>
      </c>
      <c r="BE31" s="31" t="s">
        <v>565</v>
      </c>
      <c r="BP31">
        <v>176</v>
      </c>
      <c r="BQ31">
        <v>10</v>
      </c>
      <c r="BR31">
        <v>15</v>
      </c>
      <c r="BS31">
        <v>10</v>
      </c>
      <c r="BT31" s="76">
        <f t="shared" si="2"/>
        <v>5.6818181818181816E-2</v>
      </c>
      <c r="BU31" s="76">
        <f t="shared" si="3"/>
        <v>8.5227272727272721E-2</v>
      </c>
      <c r="BV31" s="76">
        <f t="shared" si="4"/>
        <v>5.6818181818181816E-2</v>
      </c>
      <c r="BX31" s="33" t="s">
        <v>560</v>
      </c>
      <c r="BY31" s="33">
        <f>DEVSQ(BT2:BV185)</f>
        <v>0.40114477156113698</v>
      </c>
      <c r="BZ31" s="33">
        <f>COUNT(BT2:BV185)-1</f>
        <v>551</v>
      </c>
      <c r="CA31" s="33">
        <f>BY31/BZ31</f>
        <v>7.2803043840496734E-4</v>
      </c>
      <c r="CB31" s="33"/>
      <c r="CC31" s="33"/>
      <c r="CD31" s="33"/>
      <c r="CE31" s="33"/>
      <c r="CF31" s="33"/>
    </row>
    <row r="32" spans="1:95" ht="69" thickBot="1" x14ac:dyDescent="0.25">
      <c r="A32" t="s">
        <v>399</v>
      </c>
      <c r="B32" t="s">
        <v>476</v>
      </c>
      <c r="C32">
        <v>3</v>
      </c>
      <c r="D32">
        <v>7</v>
      </c>
      <c r="E32">
        <v>161</v>
      </c>
      <c r="F32">
        <v>5</v>
      </c>
      <c r="G32">
        <v>7</v>
      </c>
      <c r="H32">
        <v>6</v>
      </c>
      <c r="I32">
        <v>189</v>
      </c>
      <c r="K32" t="s">
        <v>476</v>
      </c>
      <c r="L32">
        <f t="shared" si="0"/>
        <v>10</v>
      </c>
      <c r="M32">
        <v>3</v>
      </c>
      <c r="N32">
        <v>7</v>
      </c>
      <c r="O32">
        <v>161</v>
      </c>
      <c r="P32">
        <v>5</v>
      </c>
      <c r="Q32">
        <v>7</v>
      </c>
      <c r="R32">
        <f t="shared" si="1"/>
        <v>12</v>
      </c>
      <c r="S32">
        <v>6</v>
      </c>
      <c r="U32" t="s">
        <v>476</v>
      </c>
      <c r="V32">
        <v>10</v>
      </c>
      <c r="W32">
        <v>161</v>
      </c>
      <c r="X32">
        <v>12</v>
      </c>
      <c r="Y32">
        <v>6</v>
      </c>
      <c r="AH32" t="s">
        <v>476</v>
      </c>
      <c r="AI32">
        <v>10</v>
      </c>
      <c r="AJ32">
        <v>12</v>
      </c>
      <c r="AK32">
        <v>6</v>
      </c>
      <c r="AM32" s="29"/>
      <c r="AN32" s="30" t="s">
        <v>525</v>
      </c>
      <c r="AO32" s="30" t="s">
        <v>526</v>
      </c>
      <c r="AR32" t="s">
        <v>543</v>
      </c>
      <c r="AW32" t="s">
        <v>544</v>
      </c>
      <c r="AX32">
        <v>0.05</v>
      </c>
      <c r="BB32" t="str">
        <f>AI1</f>
        <v>any dubius alleles silenced</v>
      </c>
      <c r="BC32">
        <f>AVERAGE(AI2:AI185)</f>
        <v>11.293478260869565</v>
      </c>
      <c r="BD32">
        <f>COUNT(AI2:AI185)</f>
        <v>184</v>
      </c>
      <c r="BE32">
        <f>_xlfn.STDEV.S(AI2:AI185)</f>
        <v>4.3995480231801087</v>
      </c>
      <c r="BP32">
        <v>189</v>
      </c>
      <c r="BQ32">
        <v>10</v>
      </c>
      <c r="BR32">
        <v>12</v>
      </c>
      <c r="BS32">
        <v>6</v>
      </c>
      <c r="BT32" s="76">
        <f t="shared" si="2"/>
        <v>5.2910052910052907E-2</v>
      </c>
      <c r="BU32" s="76">
        <f t="shared" si="3"/>
        <v>6.3492063492063489E-2</v>
      </c>
      <c r="BV32" s="76">
        <f t="shared" si="4"/>
        <v>3.1746031746031744E-2</v>
      </c>
    </row>
    <row r="33" spans="1:79" ht="17" thickTop="1" x14ac:dyDescent="0.2">
      <c r="A33" t="s">
        <v>400</v>
      </c>
      <c r="B33" t="s">
        <v>476</v>
      </c>
      <c r="C33">
        <v>7</v>
      </c>
      <c r="D33">
        <v>4</v>
      </c>
      <c r="E33">
        <v>156</v>
      </c>
      <c r="F33">
        <v>8</v>
      </c>
      <c r="G33">
        <v>7</v>
      </c>
      <c r="H33">
        <v>8</v>
      </c>
      <c r="I33">
        <v>190</v>
      </c>
      <c r="K33" t="s">
        <v>476</v>
      </c>
      <c r="L33">
        <f t="shared" si="0"/>
        <v>11</v>
      </c>
      <c r="M33">
        <v>7</v>
      </c>
      <c r="N33">
        <v>4</v>
      </c>
      <c r="O33">
        <v>156</v>
      </c>
      <c r="P33">
        <v>8</v>
      </c>
      <c r="Q33">
        <v>7</v>
      </c>
      <c r="R33">
        <f t="shared" si="1"/>
        <v>15</v>
      </c>
      <c r="S33">
        <v>8</v>
      </c>
      <c r="U33" t="s">
        <v>476</v>
      </c>
      <c r="V33">
        <v>11</v>
      </c>
      <c r="W33">
        <v>156</v>
      </c>
      <c r="X33">
        <v>15</v>
      </c>
      <c r="Y33">
        <v>8</v>
      </c>
      <c r="AH33" t="s">
        <v>476</v>
      </c>
      <c r="AI33">
        <v>11</v>
      </c>
      <c r="AJ33">
        <v>15</v>
      </c>
      <c r="AK33">
        <v>8</v>
      </c>
      <c r="AM33" t="s">
        <v>528</v>
      </c>
      <c r="AN33">
        <v>11.293478260869565</v>
      </c>
      <c r="AO33">
        <v>15.266304347826088</v>
      </c>
      <c r="AR33" s="31" t="s">
        <v>545</v>
      </c>
      <c r="AS33" s="31" t="s">
        <v>546</v>
      </c>
      <c r="AT33" s="31" t="s">
        <v>472</v>
      </c>
      <c r="AU33" s="31" t="s">
        <v>528</v>
      </c>
      <c r="AV33" s="31" t="s">
        <v>529</v>
      </c>
      <c r="AW33" s="31" t="s">
        <v>547</v>
      </c>
      <c r="AX33" s="31" t="s">
        <v>548</v>
      </c>
      <c r="AY33" s="31" t="s">
        <v>549</v>
      </c>
      <c r="AZ33" s="31" t="s">
        <v>550</v>
      </c>
      <c r="BB33" t="str">
        <f>AJ1</f>
        <v>any porrifolius alleles silenced</v>
      </c>
      <c r="BC33">
        <f>AVERAGE(AJ2:AJ185)</f>
        <v>15.266304347826088</v>
      </c>
      <c r="BD33">
        <f>COUNT(AJ2:AJ185)</f>
        <v>184</v>
      </c>
      <c r="BE33">
        <f>_xlfn.STDEV.S(AJ2:AJ185)</f>
        <v>4.5086141516067233</v>
      </c>
      <c r="BP33">
        <v>190</v>
      </c>
      <c r="BQ33">
        <v>11</v>
      </c>
      <c r="BR33">
        <v>15</v>
      </c>
      <c r="BS33">
        <v>8</v>
      </c>
      <c r="BT33" s="76">
        <f t="shared" si="2"/>
        <v>5.7894736842105263E-2</v>
      </c>
      <c r="BU33" s="76">
        <f t="shared" si="3"/>
        <v>7.8947368421052627E-2</v>
      </c>
      <c r="BV33" s="76">
        <f t="shared" si="4"/>
        <v>4.2105263157894736E-2</v>
      </c>
      <c r="BX33" s="38" t="s">
        <v>568</v>
      </c>
      <c r="BY33" s="38"/>
      <c r="BZ33" s="38"/>
      <c r="CA33" s="38"/>
    </row>
    <row r="34" spans="1:79" ht="17" thickBot="1" x14ac:dyDescent="0.25">
      <c r="A34" t="s">
        <v>401</v>
      </c>
      <c r="B34" t="s">
        <v>476</v>
      </c>
      <c r="C34">
        <v>3</v>
      </c>
      <c r="D34">
        <v>4</v>
      </c>
      <c r="E34">
        <v>186</v>
      </c>
      <c r="F34">
        <v>6</v>
      </c>
      <c r="G34">
        <v>10</v>
      </c>
      <c r="H34">
        <v>2</v>
      </c>
      <c r="I34">
        <v>211</v>
      </c>
      <c r="K34" t="s">
        <v>476</v>
      </c>
      <c r="L34">
        <f t="shared" si="0"/>
        <v>7</v>
      </c>
      <c r="M34">
        <v>3</v>
      </c>
      <c r="N34">
        <v>4</v>
      </c>
      <c r="O34">
        <v>186</v>
      </c>
      <c r="P34">
        <v>6</v>
      </c>
      <c r="Q34">
        <v>10</v>
      </c>
      <c r="R34">
        <f t="shared" si="1"/>
        <v>16</v>
      </c>
      <c r="S34">
        <v>2</v>
      </c>
      <c r="U34" t="s">
        <v>476</v>
      </c>
      <c r="V34">
        <v>7</v>
      </c>
      <c r="W34">
        <v>186</v>
      </c>
      <c r="X34">
        <v>16</v>
      </c>
      <c r="Y34">
        <v>2</v>
      </c>
      <c r="AH34" t="s">
        <v>476</v>
      </c>
      <c r="AI34">
        <v>7</v>
      </c>
      <c r="AJ34">
        <v>16</v>
      </c>
      <c r="AK34">
        <v>2</v>
      </c>
      <c r="AM34" t="s">
        <v>529</v>
      </c>
      <c r="AN34">
        <v>19.356022808268001</v>
      </c>
      <c r="AO34">
        <v>20.327601568068417</v>
      </c>
      <c r="AR34" t="str">
        <f>AI1</f>
        <v>any dubius alleles silenced</v>
      </c>
      <c r="AS34">
        <f>COUNT(AI2:AI185)</f>
        <v>184</v>
      </c>
      <c r="AT34">
        <f>SUM(AI2:AI185)</f>
        <v>2078</v>
      </c>
      <c r="AU34">
        <f>AVERAGE(AI2:AI185)</f>
        <v>11.293478260869565</v>
      </c>
      <c r="AV34">
        <f>_xlfn.VAR.S(AI2:AI185)</f>
        <v>19.356022808268001</v>
      </c>
      <c r="AW34">
        <f>DEVSQ(AI2:AI185)</f>
        <v>3542.1521739130444</v>
      </c>
      <c r="AX34">
        <f>SQRT(AU41/AS34)</f>
        <v>0.33409638328714591</v>
      </c>
      <c r="AY34">
        <f>AU34-AX34*_xlfn.T.INV.2T(AX32,AT41)</f>
        <v>10.63721459224605</v>
      </c>
      <c r="AZ34">
        <f>AU34+AX34*_xlfn.T.INV.2T(AX32,AT41)</f>
        <v>11.949741929493079</v>
      </c>
      <c r="BB34" t="str">
        <f>AK1</f>
        <v>total silencing</v>
      </c>
      <c r="BC34">
        <f>AVERAGE(AK2:AK185)</f>
        <v>6.4402173913043477</v>
      </c>
      <c r="BD34">
        <f>COUNT(AK2:AK185)</f>
        <v>184</v>
      </c>
      <c r="BE34">
        <f>_xlfn.STDEV.S(AK2:AK185)</f>
        <v>4.6830367006215123</v>
      </c>
      <c r="BP34">
        <v>211</v>
      </c>
      <c r="BQ34">
        <v>7</v>
      </c>
      <c r="BR34">
        <v>16</v>
      </c>
      <c r="BS34">
        <v>2</v>
      </c>
      <c r="BT34" s="76">
        <f t="shared" si="2"/>
        <v>3.3175355450236969E-2</v>
      </c>
      <c r="BU34" s="76">
        <f t="shared" si="3"/>
        <v>7.582938388625593E-2</v>
      </c>
      <c r="BV34" s="76">
        <f t="shared" si="4"/>
        <v>9.4786729857819912E-3</v>
      </c>
    </row>
    <row r="35" spans="1:79" ht="17" thickTop="1" x14ac:dyDescent="0.2">
      <c r="A35" t="s">
        <v>402</v>
      </c>
      <c r="B35" t="s">
        <v>476</v>
      </c>
      <c r="C35">
        <v>4</v>
      </c>
      <c r="D35">
        <v>2</v>
      </c>
      <c r="E35">
        <v>177</v>
      </c>
      <c r="F35">
        <v>2</v>
      </c>
      <c r="G35">
        <v>8</v>
      </c>
      <c r="H35">
        <v>4</v>
      </c>
      <c r="I35">
        <v>197</v>
      </c>
      <c r="K35" t="s">
        <v>476</v>
      </c>
      <c r="L35">
        <f t="shared" si="0"/>
        <v>6</v>
      </c>
      <c r="M35">
        <v>4</v>
      </c>
      <c r="N35">
        <v>2</v>
      </c>
      <c r="O35">
        <v>177</v>
      </c>
      <c r="P35">
        <v>2</v>
      </c>
      <c r="Q35">
        <v>8</v>
      </c>
      <c r="R35">
        <f t="shared" si="1"/>
        <v>10</v>
      </c>
      <c r="S35">
        <v>4</v>
      </c>
      <c r="U35" t="s">
        <v>476</v>
      </c>
      <c r="V35">
        <v>6</v>
      </c>
      <c r="W35">
        <v>177</v>
      </c>
      <c r="X35">
        <v>10</v>
      </c>
      <c r="Y35">
        <v>4</v>
      </c>
      <c r="AH35" t="s">
        <v>476</v>
      </c>
      <c r="AI35">
        <v>6</v>
      </c>
      <c r="AJ35">
        <v>10</v>
      </c>
      <c r="AK35">
        <v>4</v>
      </c>
      <c r="AM35" t="s">
        <v>530</v>
      </c>
      <c r="AN35">
        <v>184</v>
      </c>
      <c r="AO35">
        <v>184</v>
      </c>
      <c r="AR35" t="str">
        <f>AJ1</f>
        <v>any porrifolius alleles silenced</v>
      </c>
      <c r="AS35">
        <f>COUNT(AJ2:AJ185)</f>
        <v>184</v>
      </c>
      <c r="AT35">
        <f>SUM(AJ2:AJ185)</f>
        <v>2809</v>
      </c>
      <c r="AU35">
        <f>AVERAGE(AJ2:AJ185)</f>
        <v>15.266304347826088</v>
      </c>
      <c r="AV35">
        <f>_xlfn.VAR.S(AJ2:AJ185)</f>
        <v>20.327601568068417</v>
      </c>
      <c r="AW35">
        <f>DEVSQ(AJ2:AJ185)</f>
        <v>3719.9510869565192</v>
      </c>
      <c r="AX35">
        <f>SQRT(AU41/AS35)</f>
        <v>0.33409638328714591</v>
      </c>
      <c r="AY35">
        <f>AU35-AX35*_xlfn.T.INV.2T(AX32,AT41)</f>
        <v>14.610040679202573</v>
      </c>
      <c r="AZ35">
        <f>AU35+AX35*_xlfn.T.INV.2T(AX32,AT41)</f>
        <v>15.922568016449603</v>
      </c>
      <c r="BB35" s="32"/>
      <c r="BC35" s="32"/>
      <c r="BD35" s="32"/>
      <c r="BE35" s="32"/>
      <c r="BP35">
        <v>197</v>
      </c>
      <c r="BQ35">
        <v>6</v>
      </c>
      <c r="BR35">
        <v>10</v>
      </c>
      <c r="BS35">
        <v>4</v>
      </c>
      <c r="BT35" s="76">
        <f t="shared" si="2"/>
        <v>3.0456852791878174E-2</v>
      </c>
      <c r="BU35" s="76">
        <f t="shared" si="3"/>
        <v>5.0761421319796954E-2</v>
      </c>
      <c r="BV35" s="76">
        <f t="shared" si="4"/>
        <v>2.030456852791878E-2</v>
      </c>
      <c r="BX35" s="31" t="s">
        <v>569</v>
      </c>
      <c r="BY35" s="31" t="s">
        <v>570</v>
      </c>
      <c r="BZ35" s="31" t="s">
        <v>571</v>
      </c>
      <c r="CA35" s="31" t="s">
        <v>563</v>
      </c>
    </row>
    <row r="36" spans="1:79" ht="17" thickBot="1" x14ac:dyDescent="0.25">
      <c r="A36" t="s">
        <v>403</v>
      </c>
      <c r="B36" t="s">
        <v>476</v>
      </c>
      <c r="C36">
        <v>3</v>
      </c>
      <c r="D36">
        <v>2</v>
      </c>
      <c r="E36">
        <v>187</v>
      </c>
      <c r="F36">
        <v>7</v>
      </c>
      <c r="G36">
        <v>10</v>
      </c>
      <c r="H36">
        <v>6</v>
      </c>
      <c r="I36">
        <v>215</v>
      </c>
      <c r="K36" t="s">
        <v>476</v>
      </c>
      <c r="L36">
        <f t="shared" si="0"/>
        <v>5</v>
      </c>
      <c r="M36">
        <v>3</v>
      </c>
      <c r="N36">
        <v>2</v>
      </c>
      <c r="O36">
        <v>187</v>
      </c>
      <c r="P36">
        <v>7</v>
      </c>
      <c r="Q36">
        <v>10</v>
      </c>
      <c r="R36">
        <f t="shared" si="1"/>
        <v>17</v>
      </c>
      <c r="S36">
        <v>6</v>
      </c>
      <c r="U36" t="s">
        <v>476</v>
      </c>
      <c r="V36">
        <v>5</v>
      </c>
      <c r="W36">
        <v>187</v>
      </c>
      <c r="X36">
        <v>17</v>
      </c>
      <c r="Y36">
        <v>6</v>
      </c>
      <c r="AH36" t="s">
        <v>476</v>
      </c>
      <c r="AI36">
        <v>5</v>
      </c>
      <c r="AJ36">
        <v>17</v>
      </c>
      <c r="AK36">
        <v>6</v>
      </c>
      <c r="AM36" t="s">
        <v>531</v>
      </c>
      <c r="AN36">
        <v>183</v>
      </c>
      <c r="AO36">
        <v>183</v>
      </c>
      <c r="AR36" t="str">
        <f>AK1</f>
        <v>total silencing</v>
      </c>
      <c r="AS36">
        <f>COUNT(AK2:AK185)</f>
        <v>184</v>
      </c>
      <c r="AT36">
        <f>SUM(AK2:AK185)</f>
        <v>1185</v>
      </c>
      <c r="AU36">
        <f>AVERAGE(AK2:AK185)</f>
        <v>6.4402173913043477</v>
      </c>
      <c r="AV36">
        <f>_xlfn.VAR.S(AK2:AK185)</f>
        <v>21.930832739368022</v>
      </c>
      <c r="AW36">
        <f>DEVSQ(AK2:AK185)</f>
        <v>4013.3423913043475</v>
      </c>
      <c r="AX36">
        <f>SQRT(AU41/AS36)</f>
        <v>0.33409638328714591</v>
      </c>
      <c r="AY36">
        <f>AU36-AX36*_xlfn.T.INV.2T(AX32,AT41)</f>
        <v>5.7839537226808329</v>
      </c>
      <c r="AZ36">
        <f>AU36+AX36*_xlfn.T.INV.2T(AX32,AT41)</f>
        <v>7.0964810599278625</v>
      </c>
      <c r="BB36" t="s">
        <v>566</v>
      </c>
      <c r="BG36" s="34" t="s">
        <v>567</v>
      </c>
      <c r="BH36">
        <v>0.05</v>
      </c>
      <c r="BP36">
        <v>215</v>
      </c>
      <c r="BQ36">
        <v>5</v>
      </c>
      <c r="BR36">
        <v>17</v>
      </c>
      <c r="BS36">
        <v>6</v>
      </c>
      <c r="BT36" s="76">
        <f t="shared" si="2"/>
        <v>2.3255813953488372E-2</v>
      </c>
      <c r="BU36" s="76">
        <f t="shared" si="3"/>
        <v>7.9069767441860464E-2</v>
      </c>
      <c r="BV36" s="76">
        <f t="shared" si="4"/>
        <v>2.7906976744186046E-2</v>
      </c>
      <c r="BX36" t="str">
        <f>BT1</f>
        <v>Proportion of any dubius silenced</v>
      </c>
      <c r="BY36" t="str">
        <f>BU1</f>
        <v>proportion of any porrifolius slienced</v>
      </c>
      <c r="BZ36" s="11">
        <f>_xlfn.T.TEST(BT2:BT185,BU2:BU185,2,3)</f>
        <v>1.473995596827355E-16</v>
      </c>
      <c r="CA36">
        <f>ABS(AVERAGE(BT2:BT185)-AVERAGE(BU2:BU185))</f>
        <v>1.8947462766565309E-2</v>
      </c>
    </row>
    <row r="37" spans="1:79" ht="17" thickTop="1" x14ac:dyDescent="0.2">
      <c r="A37" t="s">
        <v>404</v>
      </c>
      <c r="B37" t="s">
        <v>476</v>
      </c>
      <c r="C37">
        <v>4</v>
      </c>
      <c r="D37">
        <v>5</v>
      </c>
      <c r="E37">
        <v>139</v>
      </c>
      <c r="F37">
        <v>8</v>
      </c>
      <c r="G37">
        <v>13</v>
      </c>
      <c r="H37">
        <v>7</v>
      </c>
      <c r="I37">
        <v>176</v>
      </c>
      <c r="K37" t="s">
        <v>476</v>
      </c>
      <c r="L37">
        <f t="shared" si="0"/>
        <v>9</v>
      </c>
      <c r="M37">
        <v>4</v>
      </c>
      <c r="N37">
        <v>5</v>
      </c>
      <c r="O37">
        <v>139</v>
      </c>
      <c r="P37">
        <v>8</v>
      </c>
      <c r="Q37">
        <v>13</v>
      </c>
      <c r="R37">
        <f t="shared" si="1"/>
        <v>21</v>
      </c>
      <c r="S37">
        <v>7</v>
      </c>
      <c r="U37" t="s">
        <v>476</v>
      </c>
      <c r="V37">
        <v>9</v>
      </c>
      <c r="W37">
        <v>139</v>
      </c>
      <c r="X37">
        <v>21</v>
      </c>
      <c r="Y37">
        <v>7</v>
      </c>
      <c r="AH37" t="s">
        <v>476</v>
      </c>
      <c r="AI37">
        <v>9</v>
      </c>
      <c r="AJ37">
        <v>21</v>
      </c>
      <c r="AK37">
        <v>7</v>
      </c>
      <c r="AM37" t="s">
        <v>475</v>
      </c>
      <c r="AN37">
        <v>0.9522039648137034</v>
      </c>
      <c r="AR37" s="32"/>
      <c r="AS37" s="32"/>
      <c r="AT37" s="32"/>
      <c r="AU37" s="32"/>
      <c r="AV37" s="32"/>
      <c r="AW37" s="32"/>
      <c r="AX37" s="32"/>
      <c r="AY37" s="32"/>
      <c r="AZ37" s="32"/>
      <c r="BB37" s="31" t="str">
        <f t="array" ref="BB37:BK40">[1]!REGWQ(AI1:AK185,TRUE,BH36)</f>
        <v>group 1</v>
      </c>
      <c r="BC37" s="31" t="str">
        <v>group 2</v>
      </c>
      <c r="BD37" s="31" t="str">
        <v>index 1</v>
      </c>
      <c r="BE37" s="31" t="str">
        <v>index 2</v>
      </c>
      <c r="BF37" s="31" t="str">
        <v>mean</v>
      </c>
      <c r="BG37" s="31" t="str">
        <v>q-stat</v>
      </c>
      <c r="BH37" s="31" t="str">
        <v>alpha</v>
      </c>
      <c r="BI37" s="31" t="str">
        <v>q-crit</v>
      </c>
      <c r="BJ37" s="31" t="str">
        <v>p-value</v>
      </c>
      <c r="BK37" s="31" t="str">
        <v>sig</v>
      </c>
      <c r="BP37">
        <v>176</v>
      </c>
      <c r="BQ37">
        <v>9</v>
      </c>
      <c r="BR37">
        <v>21</v>
      </c>
      <c r="BS37">
        <v>7</v>
      </c>
      <c r="BT37" s="76">
        <f t="shared" si="2"/>
        <v>5.113636363636364E-2</v>
      </c>
      <c r="BU37" s="76">
        <f t="shared" si="3"/>
        <v>0.11931818181818182</v>
      </c>
      <c r="BV37" s="76">
        <f t="shared" si="4"/>
        <v>3.9772727272727272E-2</v>
      </c>
      <c r="BX37" t="str">
        <f>BT1</f>
        <v>Proportion of any dubius silenced</v>
      </c>
      <c r="BY37" t="str">
        <f>BV1</f>
        <v>proportion of total silenced alleles</v>
      </c>
      <c r="BZ37" s="11">
        <f>_xlfn.T.TEST(BT2:BT185,BV2:BV185,2,3)</f>
        <v>8.1895633645576124E-23</v>
      </c>
      <c r="CA37">
        <f>ABS(AVERAGE(BT2:BT185)-AVERAGE(BV2:BV185))</f>
        <v>2.2466732207703573E-2</v>
      </c>
    </row>
    <row r="38" spans="1:79" ht="17" thickBot="1" x14ac:dyDescent="0.25">
      <c r="A38" t="s">
        <v>405</v>
      </c>
      <c r="B38" t="s">
        <v>477</v>
      </c>
      <c r="C38">
        <v>10</v>
      </c>
      <c r="D38">
        <v>6</v>
      </c>
      <c r="E38">
        <v>167</v>
      </c>
      <c r="F38">
        <v>7</v>
      </c>
      <c r="G38">
        <v>10</v>
      </c>
      <c r="H38">
        <v>10</v>
      </c>
      <c r="I38">
        <v>210</v>
      </c>
      <c r="K38" t="s">
        <v>477</v>
      </c>
      <c r="L38">
        <f t="shared" si="0"/>
        <v>16</v>
      </c>
      <c r="M38">
        <v>10</v>
      </c>
      <c r="N38">
        <v>6</v>
      </c>
      <c r="O38">
        <v>167</v>
      </c>
      <c r="P38">
        <v>7</v>
      </c>
      <c r="Q38">
        <v>10</v>
      </c>
      <c r="R38">
        <f t="shared" si="1"/>
        <v>17</v>
      </c>
      <c r="S38">
        <v>10</v>
      </c>
      <c r="U38" t="s">
        <v>477</v>
      </c>
      <c r="V38">
        <v>16</v>
      </c>
      <c r="W38">
        <v>167</v>
      </c>
      <c r="X38">
        <v>17</v>
      </c>
      <c r="Y38">
        <v>10</v>
      </c>
      <c r="AH38" t="s">
        <v>477</v>
      </c>
      <c r="AI38">
        <v>16</v>
      </c>
      <c r="AJ38">
        <v>17</v>
      </c>
      <c r="AK38">
        <v>10</v>
      </c>
      <c r="AM38" t="s">
        <v>532</v>
      </c>
      <c r="AN38" s="11">
        <v>0.37039819538709184</v>
      </c>
      <c r="AR38" t="s">
        <v>551</v>
      </c>
      <c r="BB38" t="str">
        <v>any porrifolius alleles silenced</v>
      </c>
      <c r="BC38" t="str">
        <v>any dubius alleles silenced</v>
      </c>
      <c r="BD38">
        <v>1</v>
      </c>
      <c r="BE38">
        <v>2</v>
      </c>
      <c r="BF38">
        <v>3.9728260869565233</v>
      </c>
      <c r="BG38">
        <v>11.891257390661417</v>
      </c>
      <c r="BH38">
        <v>0.05</v>
      </c>
      <c r="BI38">
        <v>2.7719999999999998</v>
      </c>
      <c r="BJ38" s="11">
        <v>-1.2523315717771766E-13</v>
      </c>
      <c r="BK38" s="35" t="str">
        <v>yes</v>
      </c>
      <c r="BP38">
        <v>210</v>
      </c>
      <c r="BQ38">
        <v>16</v>
      </c>
      <c r="BR38">
        <v>17</v>
      </c>
      <c r="BS38">
        <v>10</v>
      </c>
      <c r="BT38" s="76">
        <f t="shared" si="2"/>
        <v>7.6190476190476197E-2</v>
      </c>
      <c r="BU38" s="76">
        <f t="shared" si="3"/>
        <v>8.0952380952380956E-2</v>
      </c>
      <c r="BV38" s="76">
        <f t="shared" si="4"/>
        <v>4.7619047619047616E-2</v>
      </c>
      <c r="BX38" s="33" t="str">
        <f>BU1</f>
        <v>proportion of any porrifolius slienced</v>
      </c>
      <c r="BY38" s="33" t="str">
        <f>BV1</f>
        <v>proportion of total silenced alleles</v>
      </c>
      <c r="BZ38" s="36">
        <f>_xlfn.T.TEST(BU2:BU185,BV2:BV185,2,3)</f>
        <v>1.1041637288959617E-53</v>
      </c>
      <c r="CA38" s="33">
        <f>ABS(AVERAGE(BU2:BU185)-AVERAGE(BV2:BV185))</f>
        <v>4.1414194974268882E-2</v>
      </c>
    </row>
    <row r="39" spans="1:79" ht="18" thickTop="1" thickBot="1" x14ac:dyDescent="0.25">
      <c r="A39" t="s">
        <v>406</v>
      </c>
      <c r="B39" t="s">
        <v>477</v>
      </c>
      <c r="C39">
        <v>3</v>
      </c>
      <c r="D39">
        <v>6</v>
      </c>
      <c r="E39">
        <v>183</v>
      </c>
      <c r="F39">
        <v>7</v>
      </c>
      <c r="G39">
        <v>7</v>
      </c>
      <c r="H39">
        <v>15</v>
      </c>
      <c r="I39">
        <v>221</v>
      </c>
      <c r="K39" t="s">
        <v>477</v>
      </c>
      <c r="L39">
        <f t="shared" si="0"/>
        <v>9</v>
      </c>
      <c r="M39">
        <v>3</v>
      </c>
      <c r="N39">
        <v>6</v>
      </c>
      <c r="O39">
        <v>183</v>
      </c>
      <c r="P39">
        <v>7</v>
      </c>
      <c r="Q39">
        <v>7</v>
      </c>
      <c r="R39">
        <f t="shared" si="1"/>
        <v>14</v>
      </c>
      <c r="S39">
        <v>15</v>
      </c>
      <c r="U39" t="s">
        <v>477</v>
      </c>
      <c r="V39">
        <v>9</v>
      </c>
      <c r="W39">
        <v>183</v>
      </c>
      <c r="X39">
        <v>14</v>
      </c>
      <c r="Y39">
        <v>15</v>
      </c>
      <c r="AH39" t="s">
        <v>477</v>
      </c>
      <c r="AI39">
        <v>9</v>
      </c>
      <c r="AJ39">
        <v>14</v>
      </c>
      <c r="AK39">
        <v>15</v>
      </c>
      <c r="AM39" s="28" t="s">
        <v>533</v>
      </c>
      <c r="AN39" s="28">
        <v>0.78363248670980501</v>
      </c>
      <c r="AO39" s="28"/>
      <c r="AR39" s="31" t="s">
        <v>552</v>
      </c>
      <c r="AS39" s="31" t="s">
        <v>547</v>
      </c>
      <c r="AT39" s="31" t="s">
        <v>531</v>
      </c>
      <c r="AU39" s="31" t="s">
        <v>553</v>
      </c>
      <c r="AV39" s="31" t="s">
        <v>475</v>
      </c>
      <c r="AW39" s="31" t="s">
        <v>554</v>
      </c>
      <c r="AX39" s="31" t="s">
        <v>555</v>
      </c>
      <c r="AY39" s="31" t="s">
        <v>556</v>
      </c>
      <c r="AZ39" s="31" t="s">
        <v>557</v>
      </c>
      <c r="BB39" t="str">
        <v>any porrifolius alleles silenced</v>
      </c>
      <c r="BC39" t="str">
        <v>total silencing</v>
      </c>
      <c r="BD39">
        <v>1</v>
      </c>
      <c r="BE39">
        <v>3</v>
      </c>
      <c r="BF39">
        <v>8.8260869565217401</v>
      </c>
      <c r="BG39">
        <v>26.417786597037122</v>
      </c>
      <c r="BH39">
        <v>0.05</v>
      </c>
      <c r="BI39">
        <v>3.3140000000000001</v>
      </c>
      <c r="BJ39" s="11">
        <v>-1.2434497875801753E-13</v>
      </c>
      <c r="BK39" s="35" t="str">
        <v>yes</v>
      </c>
      <c r="BP39">
        <v>221</v>
      </c>
      <c r="BQ39">
        <v>9</v>
      </c>
      <c r="BR39">
        <v>14</v>
      </c>
      <c r="BS39">
        <v>15</v>
      </c>
      <c r="BT39" s="76">
        <f t="shared" si="2"/>
        <v>4.072398190045249E-2</v>
      </c>
      <c r="BU39" s="76">
        <f t="shared" si="3"/>
        <v>6.3348416289592757E-2</v>
      </c>
      <c r="BV39" s="76">
        <f t="shared" si="4"/>
        <v>6.7873303167420809E-2</v>
      </c>
    </row>
    <row r="40" spans="1:79" x14ac:dyDescent="0.2">
      <c r="A40" t="s">
        <v>407</v>
      </c>
      <c r="B40" t="s">
        <v>477</v>
      </c>
      <c r="C40">
        <v>6</v>
      </c>
      <c r="D40">
        <v>4</v>
      </c>
      <c r="E40">
        <v>188</v>
      </c>
      <c r="F40">
        <v>5</v>
      </c>
      <c r="G40">
        <v>11</v>
      </c>
      <c r="H40">
        <v>8</v>
      </c>
      <c r="I40">
        <v>222</v>
      </c>
      <c r="K40" t="s">
        <v>477</v>
      </c>
      <c r="L40">
        <f t="shared" si="0"/>
        <v>10</v>
      </c>
      <c r="M40">
        <v>6</v>
      </c>
      <c r="N40">
        <v>4</v>
      </c>
      <c r="O40">
        <v>188</v>
      </c>
      <c r="P40">
        <v>5</v>
      </c>
      <c r="Q40">
        <v>11</v>
      </c>
      <c r="R40">
        <f t="shared" si="1"/>
        <v>16</v>
      </c>
      <c r="S40">
        <v>8</v>
      </c>
      <c r="U40" t="s">
        <v>477</v>
      </c>
      <c r="V40">
        <v>10</v>
      </c>
      <c r="W40">
        <v>188</v>
      </c>
      <c r="X40">
        <v>16</v>
      </c>
      <c r="Y40">
        <v>8</v>
      </c>
      <c r="AH40" t="s">
        <v>477</v>
      </c>
      <c r="AI40">
        <v>10</v>
      </c>
      <c r="AJ40">
        <v>16</v>
      </c>
      <c r="AK40">
        <v>8</v>
      </c>
      <c r="AR40" t="s">
        <v>558</v>
      </c>
      <c r="AS40">
        <f>AS42-AS41</f>
        <v>7190.5543478260879</v>
      </c>
      <c r="AT40">
        <f>COUNTA(AR34:AR36)-1</f>
        <v>2</v>
      </c>
      <c r="AU40">
        <f>AS40/AT40</f>
        <v>3595.277173913044</v>
      </c>
      <c r="AV40">
        <f>AU40/AU41</f>
        <v>175.05358363354003</v>
      </c>
      <c r="AW40" s="11">
        <f>_xlfn.F.DIST.RT(AV40,AT40,AT41)</f>
        <v>1.5536846355398703E-59</v>
      </c>
      <c r="AX40">
        <f>AS40/AS42</f>
        <v>0.38939425689516344</v>
      </c>
      <c r="AY40">
        <f>SQRT(DEVSQ(AU34:AU36)/(AU41*AT40))</f>
        <v>0.97538616553722624</v>
      </c>
      <c r="AZ40">
        <f>(AS42-AT42*AU41)/(AS42+AU41)</f>
        <v>0.38673969047931112</v>
      </c>
      <c r="BB40" s="33" t="str">
        <v>any dubius alleles silenced</v>
      </c>
      <c r="BC40" s="33" t="str">
        <v>total silencing</v>
      </c>
      <c r="BD40" s="33">
        <v>2</v>
      </c>
      <c r="BE40" s="33">
        <v>3</v>
      </c>
      <c r="BF40" s="33">
        <v>4.8532608695652169</v>
      </c>
      <c r="BG40" s="33">
        <v>14.526529206375704</v>
      </c>
      <c r="BH40" s="33">
        <v>0.05</v>
      </c>
      <c r="BI40" s="33">
        <v>2.7719999999999998</v>
      </c>
      <c r="BJ40" s="36">
        <v>-1.2567724638756772E-13</v>
      </c>
      <c r="BK40" s="37" t="str">
        <v>yes</v>
      </c>
      <c r="BP40">
        <v>222</v>
      </c>
      <c r="BQ40">
        <v>10</v>
      </c>
      <c r="BR40">
        <v>16</v>
      </c>
      <c r="BS40">
        <v>8</v>
      </c>
      <c r="BT40" s="76">
        <f t="shared" si="2"/>
        <v>4.5045045045045043E-2</v>
      </c>
      <c r="BU40" s="76">
        <f t="shared" si="3"/>
        <v>7.2072072072072071E-2</v>
      </c>
      <c r="BV40" s="76">
        <f t="shared" si="4"/>
        <v>3.6036036036036036E-2</v>
      </c>
    </row>
    <row r="41" spans="1:79" x14ac:dyDescent="0.2">
      <c r="A41" t="s">
        <v>408</v>
      </c>
      <c r="B41" t="s">
        <v>477</v>
      </c>
      <c r="C41">
        <v>3</v>
      </c>
      <c r="D41">
        <v>6</v>
      </c>
      <c r="E41">
        <v>171</v>
      </c>
      <c r="F41">
        <v>6</v>
      </c>
      <c r="G41">
        <v>7</v>
      </c>
      <c r="H41">
        <v>4</v>
      </c>
      <c r="I41">
        <v>197</v>
      </c>
      <c r="K41" t="s">
        <v>477</v>
      </c>
      <c r="L41">
        <f t="shared" si="0"/>
        <v>9</v>
      </c>
      <c r="M41">
        <v>3</v>
      </c>
      <c r="N41">
        <v>6</v>
      </c>
      <c r="O41">
        <v>171</v>
      </c>
      <c r="P41">
        <v>6</v>
      </c>
      <c r="Q41">
        <v>7</v>
      </c>
      <c r="R41">
        <f t="shared" si="1"/>
        <v>13</v>
      </c>
      <c r="S41">
        <v>4</v>
      </c>
      <c r="U41" t="s">
        <v>477</v>
      </c>
      <c r="V41">
        <v>9</v>
      </c>
      <c r="W41">
        <v>171</v>
      </c>
      <c r="X41">
        <v>13</v>
      </c>
      <c r="Y41">
        <v>4</v>
      </c>
      <c r="AH41" t="s">
        <v>477</v>
      </c>
      <c r="AI41">
        <v>9</v>
      </c>
      <c r="AJ41">
        <v>13</v>
      </c>
      <c r="AK41">
        <v>4</v>
      </c>
      <c r="AR41" t="s">
        <v>559</v>
      </c>
      <c r="AS41">
        <f>SUM(AW34:AW36)</f>
        <v>11275.445652173912</v>
      </c>
      <c r="AT41">
        <f>AT42-AT40</f>
        <v>549</v>
      </c>
      <c r="AU41">
        <f>AS41/AT41</f>
        <v>20.538152371901479</v>
      </c>
      <c r="BP41">
        <v>197</v>
      </c>
      <c r="BQ41">
        <v>9</v>
      </c>
      <c r="BR41">
        <v>13</v>
      </c>
      <c r="BS41">
        <v>4</v>
      </c>
      <c r="BT41" s="76">
        <f t="shared" si="2"/>
        <v>4.5685279187817257E-2</v>
      </c>
      <c r="BU41" s="76">
        <f t="shared" si="3"/>
        <v>6.5989847715736044E-2</v>
      </c>
      <c r="BV41" s="76">
        <f t="shared" si="4"/>
        <v>2.030456852791878E-2</v>
      </c>
    </row>
    <row r="42" spans="1:79" x14ac:dyDescent="0.2">
      <c r="A42" t="s">
        <v>409</v>
      </c>
      <c r="B42" t="s">
        <v>477</v>
      </c>
      <c r="C42">
        <v>5</v>
      </c>
      <c r="D42">
        <v>5</v>
      </c>
      <c r="E42">
        <v>167</v>
      </c>
      <c r="F42">
        <v>6</v>
      </c>
      <c r="G42">
        <v>8</v>
      </c>
      <c r="H42">
        <v>2</v>
      </c>
      <c r="I42">
        <v>193</v>
      </c>
      <c r="K42" t="s">
        <v>477</v>
      </c>
      <c r="L42">
        <f t="shared" si="0"/>
        <v>10</v>
      </c>
      <c r="M42">
        <v>5</v>
      </c>
      <c r="N42">
        <v>5</v>
      </c>
      <c r="O42">
        <v>167</v>
      </c>
      <c r="P42">
        <v>6</v>
      </c>
      <c r="Q42">
        <v>8</v>
      </c>
      <c r="R42">
        <f t="shared" si="1"/>
        <v>14</v>
      </c>
      <c r="S42">
        <v>2</v>
      </c>
      <c r="U42" t="s">
        <v>477</v>
      </c>
      <c r="V42">
        <v>10</v>
      </c>
      <c r="W42">
        <v>167</v>
      </c>
      <c r="X42">
        <v>14</v>
      </c>
      <c r="Y42">
        <v>2</v>
      </c>
      <c r="AH42" t="s">
        <v>477</v>
      </c>
      <c r="AI42">
        <v>10</v>
      </c>
      <c r="AJ42">
        <v>14</v>
      </c>
      <c r="AK42">
        <v>2</v>
      </c>
      <c r="AR42" s="33" t="s">
        <v>560</v>
      </c>
      <c r="AS42" s="33">
        <f>DEVSQ(AI2:AK185)</f>
        <v>18466</v>
      </c>
      <c r="AT42" s="33">
        <f>COUNT(AI2:AK185)-1</f>
        <v>551</v>
      </c>
      <c r="AU42" s="33">
        <f>AS42/AT42</f>
        <v>33.513611615245011</v>
      </c>
      <c r="AV42" s="33"/>
      <c r="AW42" s="33"/>
      <c r="AX42" s="33"/>
      <c r="AY42" s="33"/>
      <c r="AZ42" s="33"/>
      <c r="BP42">
        <v>193</v>
      </c>
      <c r="BQ42">
        <v>10</v>
      </c>
      <c r="BR42">
        <v>14</v>
      </c>
      <c r="BS42">
        <v>2</v>
      </c>
      <c r="BT42" s="76">
        <f t="shared" si="2"/>
        <v>5.181347150259067E-2</v>
      </c>
      <c r="BU42" s="76">
        <f t="shared" si="3"/>
        <v>7.2538860103626937E-2</v>
      </c>
      <c r="BV42" s="76">
        <f t="shared" si="4"/>
        <v>1.0362694300518135E-2</v>
      </c>
    </row>
    <row r="43" spans="1:79" x14ac:dyDescent="0.2">
      <c r="A43" t="s">
        <v>410</v>
      </c>
      <c r="B43" t="s">
        <v>477</v>
      </c>
      <c r="C43">
        <v>1</v>
      </c>
      <c r="D43">
        <v>6</v>
      </c>
      <c r="E43">
        <v>148</v>
      </c>
      <c r="F43">
        <v>5</v>
      </c>
      <c r="G43">
        <v>6</v>
      </c>
      <c r="H43">
        <v>3</v>
      </c>
      <c r="I43">
        <v>169</v>
      </c>
      <c r="K43" t="s">
        <v>477</v>
      </c>
      <c r="L43">
        <f t="shared" si="0"/>
        <v>7</v>
      </c>
      <c r="M43">
        <v>1</v>
      </c>
      <c r="N43">
        <v>6</v>
      </c>
      <c r="O43">
        <v>148</v>
      </c>
      <c r="P43">
        <v>5</v>
      </c>
      <c r="Q43">
        <v>6</v>
      </c>
      <c r="R43">
        <f t="shared" si="1"/>
        <v>11</v>
      </c>
      <c r="S43">
        <v>3</v>
      </c>
      <c r="U43" t="s">
        <v>477</v>
      </c>
      <c r="V43">
        <v>7</v>
      </c>
      <c r="W43">
        <v>148</v>
      </c>
      <c r="X43">
        <v>11</v>
      </c>
      <c r="Y43">
        <v>3</v>
      </c>
      <c r="AH43" t="s">
        <v>477</v>
      </c>
      <c r="AI43">
        <v>7</v>
      </c>
      <c r="AJ43">
        <v>11</v>
      </c>
      <c r="AK43">
        <v>3</v>
      </c>
      <c r="AM43" s="38" t="s">
        <v>534</v>
      </c>
      <c r="AN43" s="38"/>
      <c r="AO43" s="38"/>
      <c r="BP43">
        <v>169</v>
      </c>
      <c r="BQ43">
        <v>7</v>
      </c>
      <c r="BR43">
        <v>11</v>
      </c>
      <c r="BS43">
        <v>3</v>
      </c>
      <c r="BT43" s="76">
        <f t="shared" si="2"/>
        <v>4.142011834319527E-2</v>
      </c>
      <c r="BU43" s="76">
        <f t="shared" si="3"/>
        <v>6.5088757396449703E-2</v>
      </c>
      <c r="BV43" s="76">
        <f t="shared" si="4"/>
        <v>1.7751479289940829E-2</v>
      </c>
    </row>
    <row r="44" spans="1:79" ht="17" thickBot="1" x14ac:dyDescent="0.25">
      <c r="A44" t="s">
        <v>411</v>
      </c>
      <c r="B44" t="s">
        <v>477</v>
      </c>
      <c r="C44">
        <v>4</v>
      </c>
      <c r="D44">
        <v>4</v>
      </c>
      <c r="E44">
        <v>171</v>
      </c>
      <c r="F44">
        <v>6</v>
      </c>
      <c r="G44">
        <v>10</v>
      </c>
      <c r="H44">
        <v>4</v>
      </c>
      <c r="I44">
        <v>199</v>
      </c>
      <c r="K44" t="s">
        <v>477</v>
      </c>
      <c r="L44">
        <f t="shared" si="0"/>
        <v>8</v>
      </c>
      <c r="M44">
        <v>4</v>
      </c>
      <c r="N44">
        <v>4</v>
      </c>
      <c r="O44">
        <v>171</v>
      </c>
      <c r="P44">
        <v>6</v>
      </c>
      <c r="Q44">
        <v>10</v>
      </c>
      <c r="R44">
        <f t="shared" si="1"/>
        <v>16</v>
      </c>
      <c r="S44">
        <v>4</v>
      </c>
      <c r="U44" t="s">
        <v>477</v>
      </c>
      <c r="V44">
        <v>8</v>
      </c>
      <c r="W44">
        <v>171</v>
      </c>
      <c r="X44">
        <v>16</v>
      </c>
      <c r="Y44">
        <v>4</v>
      </c>
      <c r="AH44" t="s">
        <v>477</v>
      </c>
      <c r="AI44">
        <v>8</v>
      </c>
      <c r="AJ44">
        <v>16</v>
      </c>
      <c r="AK44">
        <v>4</v>
      </c>
      <c r="BP44">
        <v>199</v>
      </c>
      <c r="BQ44">
        <v>8</v>
      </c>
      <c r="BR44">
        <v>16</v>
      </c>
      <c r="BS44">
        <v>4</v>
      </c>
      <c r="BT44" s="76">
        <f t="shared" si="2"/>
        <v>4.0201005025125629E-2</v>
      </c>
      <c r="BU44" s="76">
        <f t="shared" si="3"/>
        <v>8.0402010050251257E-2</v>
      </c>
      <c r="BV44" s="76">
        <f t="shared" si="4"/>
        <v>2.0100502512562814E-2</v>
      </c>
    </row>
    <row r="45" spans="1:79" ht="68" x14ac:dyDescent="0.2">
      <c r="A45" t="s">
        <v>412</v>
      </c>
      <c r="B45" t="s">
        <v>477</v>
      </c>
      <c r="C45">
        <v>2</v>
      </c>
      <c r="D45">
        <v>2</v>
      </c>
      <c r="E45">
        <v>161</v>
      </c>
      <c r="F45">
        <v>15</v>
      </c>
      <c r="G45">
        <v>9</v>
      </c>
      <c r="H45">
        <v>0</v>
      </c>
      <c r="I45">
        <v>189</v>
      </c>
      <c r="K45" t="s">
        <v>477</v>
      </c>
      <c r="L45">
        <f t="shared" si="0"/>
        <v>4</v>
      </c>
      <c r="M45">
        <v>2</v>
      </c>
      <c r="N45">
        <v>2</v>
      </c>
      <c r="O45">
        <v>161</v>
      </c>
      <c r="P45">
        <v>15</v>
      </c>
      <c r="Q45">
        <v>9</v>
      </c>
      <c r="R45">
        <f t="shared" si="1"/>
        <v>24</v>
      </c>
      <c r="S45">
        <v>0</v>
      </c>
      <c r="U45" t="s">
        <v>477</v>
      </c>
      <c r="V45">
        <v>4</v>
      </c>
      <c r="W45">
        <v>161</v>
      </c>
      <c r="X45">
        <v>24</v>
      </c>
      <c r="Y45">
        <v>0</v>
      </c>
      <c r="AH45" t="s">
        <v>477</v>
      </c>
      <c r="AI45">
        <v>4</v>
      </c>
      <c r="AJ45">
        <v>24</v>
      </c>
      <c r="AK45">
        <v>0</v>
      </c>
      <c r="AM45" s="29"/>
      <c r="AN45" s="30" t="s">
        <v>525</v>
      </c>
      <c r="AO45" s="30" t="s">
        <v>526</v>
      </c>
      <c r="BP45">
        <v>189</v>
      </c>
      <c r="BQ45">
        <v>4</v>
      </c>
      <c r="BR45">
        <v>24</v>
      </c>
      <c r="BS45">
        <v>0</v>
      </c>
      <c r="BT45" s="76">
        <f t="shared" si="2"/>
        <v>2.1164021164021163E-2</v>
      </c>
      <c r="BU45" s="76">
        <f t="shared" si="3"/>
        <v>0.12698412698412698</v>
      </c>
      <c r="BV45" s="76">
        <f t="shared" si="4"/>
        <v>0</v>
      </c>
    </row>
    <row r="46" spans="1:79" ht="17" thickBot="1" x14ac:dyDescent="0.25">
      <c r="A46" t="s">
        <v>413</v>
      </c>
      <c r="B46" t="s">
        <v>477</v>
      </c>
      <c r="C46">
        <v>5</v>
      </c>
      <c r="D46">
        <v>3</v>
      </c>
      <c r="E46">
        <v>189</v>
      </c>
      <c r="F46">
        <v>6</v>
      </c>
      <c r="G46">
        <v>9</v>
      </c>
      <c r="H46">
        <v>6</v>
      </c>
      <c r="I46">
        <v>218</v>
      </c>
      <c r="K46" t="s">
        <v>477</v>
      </c>
      <c r="L46">
        <f t="shared" si="0"/>
        <v>8</v>
      </c>
      <c r="M46">
        <v>5</v>
      </c>
      <c r="N46">
        <v>3</v>
      </c>
      <c r="O46">
        <v>189</v>
      </c>
      <c r="P46">
        <v>6</v>
      </c>
      <c r="Q46">
        <v>9</v>
      </c>
      <c r="R46">
        <f t="shared" si="1"/>
        <v>15</v>
      </c>
      <c r="S46">
        <v>6</v>
      </c>
      <c r="U46" t="s">
        <v>477</v>
      </c>
      <c r="V46">
        <v>8</v>
      </c>
      <c r="W46">
        <v>189</v>
      </c>
      <c r="X46">
        <v>15</v>
      </c>
      <c r="Y46">
        <v>6</v>
      </c>
      <c r="AH46" t="s">
        <v>477</v>
      </c>
      <c r="AI46">
        <v>8</v>
      </c>
      <c r="AJ46">
        <v>15</v>
      </c>
      <c r="AK46">
        <v>6</v>
      </c>
      <c r="AM46" t="s">
        <v>528</v>
      </c>
      <c r="AN46">
        <v>11.293478260869565</v>
      </c>
      <c r="AO46">
        <v>15.266304347826088</v>
      </c>
      <c r="AR46" s="38" t="s">
        <v>568</v>
      </c>
      <c r="AS46" s="38"/>
      <c r="AT46" s="38"/>
      <c r="AU46" s="38"/>
      <c r="BP46">
        <v>218</v>
      </c>
      <c r="BQ46">
        <v>8</v>
      </c>
      <c r="BR46">
        <v>15</v>
      </c>
      <c r="BS46">
        <v>6</v>
      </c>
      <c r="BT46" s="76">
        <f t="shared" si="2"/>
        <v>3.669724770642202E-2</v>
      </c>
      <c r="BU46" s="76">
        <f t="shared" si="3"/>
        <v>6.8807339449541288E-2</v>
      </c>
      <c r="BV46" s="76">
        <f t="shared" si="4"/>
        <v>2.7522935779816515E-2</v>
      </c>
    </row>
    <row r="47" spans="1:79" ht="17" thickTop="1" x14ac:dyDescent="0.2">
      <c r="A47" t="s">
        <v>414</v>
      </c>
      <c r="B47" t="s">
        <v>477</v>
      </c>
      <c r="C47">
        <v>12</v>
      </c>
      <c r="D47">
        <v>7</v>
      </c>
      <c r="E47">
        <v>169</v>
      </c>
      <c r="F47">
        <v>7</v>
      </c>
      <c r="G47">
        <v>11</v>
      </c>
      <c r="H47">
        <v>12</v>
      </c>
      <c r="I47">
        <v>218</v>
      </c>
      <c r="K47" t="s">
        <v>477</v>
      </c>
      <c r="L47">
        <f t="shared" si="0"/>
        <v>19</v>
      </c>
      <c r="M47">
        <v>12</v>
      </c>
      <c r="N47">
        <v>7</v>
      </c>
      <c r="O47">
        <v>169</v>
      </c>
      <c r="P47">
        <v>7</v>
      </c>
      <c r="Q47">
        <v>11</v>
      </c>
      <c r="R47">
        <f t="shared" si="1"/>
        <v>18</v>
      </c>
      <c r="S47">
        <v>12</v>
      </c>
      <c r="U47" t="s">
        <v>477</v>
      </c>
      <c r="V47">
        <v>19</v>
      </c>
      <c r="W47">
        <v>169</v>
      </c>
      <c r="X47">
        <v>18</v>
      </c>
      <c r="Y47">
        <v>12</v>
      </c>
      <c r="AH47" t="s">
        <v>477</v>
      </c>
      <c r="AI47">
        <v>19</v>
      </c>
      <c r="AJ47">
        <v>18</v>
      </c>
      <c r="AK47">
        <v>12</v>
      </c>
      <c r="AM47" t="s">
        <v>529</v>
      </c>
      <c r="AN47">
        <v>19.356022808268001</v>
      </c>
      <c r="AO47">
        <v>20.327601568068417</v>
      </c>
      <c r="AR47" s="31" t="s">
        <v>569</v>
      </c>
      <c r="AS47" s="31" t="s">
        <v>570</v>
      </c>
      <c r="AT47" s="31" t="s">
        <v>571</v>
      </c>
      <c r="AU47" s="31" t="s">
        <v>563</v>
      </c>
      <c r="BP47">
        <v>218</v>
      </c>
      <c r="BQ47">
        <v>19</v>
      </c>
      <c r="BR47">
        <v>18</v>
      </c>
      <c r="BS47">
        <v>12</v>
      </c>
      <c r="BT47" s="76">
        <f t="shared" si="2"/>
        <v>8.7155963302752298E-2</v>
      </c>
      <c r="BU47" s="76">
        <f t="shared" si="3"/>
        <v>8.2568807339449546E-2</v>
      </c>
      <c r="BV47" s="76">
        <f t="shared" si="4"/>
        <v>5.5045871559633031E-2</v>
      </c>
    </row>
    <row r="48" spans="1:79" x14ac:dyDescent="0.2">
      <c r="A48" t="s">
        <v>415</v>
      </c>
      <c r="B48" t="s">
        <v>478</v>
      </c>
      <c r="C48">
        <v>6</v>
      </c>
      <c r="D48">
        <v>3</v>
      </c>
      <c r="E48">
        <v>198</v>
      </c>
      <c r="F48">
        <v>6</v>
      </c>
      <c r="G48">
        <v>9</v>
      </c>
      <c r="H48">
        <v>2</v>
      </c>
      <c r="I48">
        <v>224</v>
      </c>
      <c r="K48" t="s">
        <v>478</v>
      </c>
      <c r="L48">
        <f t="shared" si="0"/>
        <v>9</v>
      </c>
      <c r="M48">
        <v>6</v>
      </c>
      <c r="N48">
        <v>3</v>
      </c>
      <c r="O48">
        <v>198</v>
      </c>
      <c r="P48">
        <v>6</v>
      </c>
      <c r="Q48">
        <v>9</v>
      </c>
      <c r="R48">
        <f t="shared" si="1"/>
        <v>15</v>
      </c>
      <c r="S48">
        <v>2</v>
      </c>
      <c r="U48" t="s">
        <v>478</v>
      </c>
      <c r="V48">
        <v>9</v>
      </c>
      <c r="W48">
        <v>198</v>
      </c>
      <c r="X48">
        <v>15</v>
      </c>
      <c r="Y48">
        <v>2</v>
      </c>
      <c r="AH48" t="s">
        <v>478</v>
      </c>
      <c r="AI48">
        <v>9</v>
      </c>
      <c r="AJ48">
        <v>15</v>
      </c>
      <c r="AK48">
        <v>2</v>
      </c>
      <c r="AM48" t="s">
        <v>530</v>
      </c>
      <c r="AN48">
        <v>184</v>
      </c>
      <c r="AO48">
        <v>184</v>
      </c>
      <c r="AR48" t="str">
        <f>AI1</f>
        <v>any dubius alleles silenced</v>
      </c>
      <c r="AS48" t="str">
        <f>AJ1</f>
        <v>any porrifolius alleles silenced</v>
      </c>
      <c r="AT48" s="11">
        <f>_xlfn.T.TEST(AI2:AI185,AJ2:AJ185,2,3)</f>
        <v>3.2894491518052133E-16</v>
      </c>
      <c r="AU48">
        <f>ABS(AVERAGE(AI2:AI185)-AVERAGE(AJ2:AJ185))</f>
        <v>3.9728260869565233</v>
      </c>
      <c r="BP48">
        <v>224</v>
      </c>
      <c r="BQ48">
        <v>9</v>
      </c>
      <c r="BR48">
        <v>15</v>
      </c>
      <c r="BS48">
        <v>2</v>
      </c>
      <c r="BT48" s="76">
        <f t="shared" si="2"/>
        <v>4.0178571428571432E-2</v>
      </c>
      <c r="BU48" s="76">
        <f t="shared" si="3"/>
        <v>6.6964285714285712E-2</v>
      </c>
      <c r="BV48" s="76">
        <f t="shared" si="4"/>
        <v>8.9285714285714281E-3</v>
      </c>
    </row>
    <row r="49" spans="1:74" x14ac:dyDescent="0.2">
      <c r="A49" t="s">
        <v>416</v>
      </c>
      <c r="B49" t="s">
        <v>478</v>
      </c>
      <c r="C49">
        <v>10</v>
      </c>
      <c r="D49">
        <v>12</v>
      </c>
      <c r="E49">
        <v>172</v>
      </c>
      <c r="F49">
        <v>6</v>
      </c>
      <c r="G49">
        <v>10</v>
      </c>
      <c r="H49">
        <v>16</v>
      </c>
      <c r="I49">
        <v>226</v>
      </c>
      <c r="K49" t="s">
        <v>478</v>
      </c>
      <c r="L49">
        <f t="shared" si="0"/>
        <v>22</v>
      </c>
      <c r="M49">
        <v>10</v>
      </c>
      <c r="N49">
        <v>12</v>
      </c>
      <c r="O49">
        <v>172</v>
      </c>
      <c r="P49">
        <v>6</v>
      </c>
      <c r="Q49">
        <v>10</v>
      </c>
      <c r="R49">
        <f t="shared" si="1"/>
        <v>16</v>
      </c>
      <c r="S49">
        <v>16</v>
      </c>
      <c r="U49" t="s">
        <v>478</v>
      </c>
      <c r="V49">
        <v>22</v>
      </c>
      <c r="W49">
        <v>172</v>
      </c>
      <c r="X49">
        <v>16</v>
      </c>
      <c r="Y49">
        <v>16</v>
      </c>
      <c r="AH49" t="s">
        <v>478</v>
      </c>
      <c r="AI49">
        <v>22</v>
      </c>
      <c r="AJ49">
        <v>16</v>
      </c>
      <c r="AK49">
        <v>16</v>
      </c>
      <c r="AM49" t="s">
        <v>535</v>
      </c>
      <c r="AN49">
        <v>19.841812188168209</v>
      </c>
      <c r="AR49" t="str">
        <f>AI1</f>
        <v>any dubius alleles silenced</v>
      </c>
      <c r="AS49" t="str">
        <f>AK1</f>
        <v>total silencing</v>
      </c>
      <c r="AT49" s="11">
        <f>_xlfn.T.TEST(AI2:AI185,AK2:AK185,2,3)</f>
        <v>8.1286671974329036E-22</v>
      </c>
      <c r="AU49">
        <f>ABS(AVERAGE(AI2:AI185)-AVERAGE(AK2:AK185))</f>
        <v>4.8532608695652169</v>
      </c>
      <c r="BP49">
        <v>226</v>
      </c>
      <c r="BQ49">
        <v>22</v>
      </c>
      <c r="BR49">
        <v>16</v>
      </c>
      <c r="BS49">
        <v>16</v>
      </c>
      <c r="BT49" s="76">
        <f t="shared" si="2"/>
        <v>9.7345132743362831E-2</v>
      </c>
      <c r="BU49" s="76">
        <f t="shared" si="3"/>
        <v>7.0796460176991149E-2</v>
      </c>
      <c r="BV49" s="76">
        <f t="shared" si="4"/>
        <v>7.0796460176991149E-2</v>
      </c>
    </row>
    <row r="50" spans="1:74" x14ac:dyDescent="0.2">
      <c r="A50" t="s">
        <v>417</v>
      </c>
      <c r="B50" t="s">
        <v>478</v>
      </c>
      <c r="C50">
        <v>6</v>
      </c>
      <c r="D50">
        <v>3</v>
      </c>
      <c r="E50">
        <v>175</v>
      </c>
      <c r="F50">
        <v>5</v>
      </c>
      <c r="G50">
        <v>11</v>
      </c>
      <c r="H50">
        <v>1</v>
      </c>
      <c r="I50">
        <v>201</v>
      </c>
      <c r="K50" t="s">
        <v>478</v>
      </c>
      <c r="L50">
        <f t="shared" si="0"/>
        <v>9</v>
      </c>
      <c r="M50">
        <v>6</v>
      </c>
      <c r="N50">
        <v>3</v>
      </c>
      <c r="O50">
        <v>175</v>
      </c>
      <c r="P50">
        <v>5</v>
      </c>
      <c r="Q50">
        <v>11</v>
      </c>
      <c r="R50">
        <f t="shared" si="1"/>
        <v>16</v>
      </c>
      <c r="S50">
        <v>1</v>
      </c>
      <c r="U50" t="s">
        <v>478</v>
      </c>
      <c r="V50">
        <v>9</v>
      </c>
      <c r="W50">
        <v>175</v>
      </c>
      <c r="X50">
        <v>16</v>
      </c>
      <c r="Y50">
        <v>1</v>
      </c>
      <c r="AH50" t="s">
        <v>478</v>
      </c>
      <c r="AI50">
        <v>9</v>
      </c>
      <c r="AJ50">
        <v>16</v>
      </c>
      <c r="AK50">
        <v>1</v>
      </c>
      <c r="AM50" t="s">
        <v>536</v>
      </c>
      <c r="AN50">
        <v>0</v>
      </c>
      <c r="AR50" s="33" t="str">
        <f>AJ1</f>
        <v>any porrifolius alleles silenced</v>
      </c>
      <c r="AS50" s="33" t="str">
        <f>AK1</f>
        <v>total silencing</v>
      </c>
      <c r="AT50" s="36">
        <f>_xlfn.T.TEST(AJ2:AJ185,AK2:AK185,2,3)</f>
        <v>4.7306481292257936E-54</v>
      </c>
      <c r="AU50" s="33">
        <f>ABS(AVERAGE(AJ2:AJ185)-AVERAGE(AK2:AK185))</f>
        <v>8.8260869565217401</v>
      </c>
      <c r="BP50">
        <v>201</v>
      </c>
      <c r="BQ50">
        <v>9</v>
      </c>
      <c r="BR50">
        <v>16</v>
      </c>
      <c r="BS50">
        <v>1</v>
      </c>
      <c r="BT50" s="76">
        <f t="shared" si="2"/>
        <v>4.4776119402985072E-2</v>
      </c>
      <c r="BU50" s="76">
        <f t="shared" si="3"/>
        <v>7.9601990049751242E-2</v>
      </c>
      <c r="BV50" s="76">
        <f t="shared" si="4"/>
        <v>4.9751243781094526E-3</v>
      </c>
    </row>
    <row r="51" spans="1:74" x14ac:dyDescent="0.2">
      <c r="A51" t="s">
        <v>418</v>
      </c>
      <c r="B51" t="s">
        <v>478</v>
      </c>
      <c r="C51">
        <v>4</v>
      </c>
      <c r="D51">
        <v>7</v>
      </c>
      <c r="E51">
        <v>156</v>
      </c>
      <c r="F51">
        <v>5</v>
      </c>
      <c r="G51">
        <v>10</v>
      </c>
      <c r="H51">
        <v>3</v>
      </c>
      <c r="I51">
        <v>185</v>
      </c>
      <c r="K51" t="s">
        <v>478</v>
      </c>
      <c r="L51">
        <f t="shared" si="0"/>
        <v>11</v>
      </c>
      <c r="M51">
        <v>4</v>
      </c>
      <c r="N51">
        <v>7</v>
      </c>
      <c r="O51">
        <v>156</v>
      </c>
      <c r="P51">
        <v>5</v>
      </c>
      <c r="Q51">
        <v>10</v>
      </c>
      <c r="R51">
        <f t="shared" si="1"/>
        <v>15</v>
      </c>
      <c r="S51">
        <v>3</v>
      </c>
      <c r="U51" t="s">
        <v>478</v>
      </c>
      <c r="V51">
        <v>11</v>
      </c>
      <c r="W51">
        <v>156</v>
      </c>
      <c r="X51">
        <v>15</v>
      </c>
      <c r="Y51">
        <v>3</v>
      </c>
      <c r="AH51" t="s">
        <v>478</v>
      </c>
      <c r="AI51">
        <v>11</v>
      </c>
      <c r="AJ51">
        <v>15</v>
      </c>
      <c r="AK51">
        <v>3</v>
      </c>
      <c r="AM51" t="s">
        <v>531</v>
      </c>
      <c r="AN51">
        <v>366</v>
      </c>
      <c r="BP51">
        <v>185</v>
      </c>
      <c r="BQ51">
        <v>11</v>
      </c>
      <c r="BR51">
        <v>15</v>
      </c>
      <c r="BS51">
        <v>3</v>
      </c>
      <c r="BT51" s="76">
        <f t="shared" si="2"/>
        <v>5.9459459459459463E-2</v>
      </c>
      <c r="BU51" s="76">
        <f t="shared" si="3"/>
        <v>8.1081081081081086E-2</v>
      </c>
      <c r="BV51" s="76">
        <f t="shared" si="4"/>
        <v>1.6216216216216217E-2</v>
      </c>
    </row>
    <row r="52" spans="1:74" x14ac:dyDescent="0.2">
      <c r="A52" t="s">
        <v>419</v>
      </c>
      <c r="B52" t="s">
        <v>478</v>
      </c>
      <c r="C52">
        <v>8</v>
      </c>
      <c r="D52">
        <v>5</v>
      </c>
      <c r="E52">
        <v>180</v>
      </c>
      <c r="F52">
        <v>4</v>
      </c>
      <c r="G52">
        <v>14</v>
      </c>
      <c r="H52">
        <v>13</v>
      </c>
      <c r="I52">
        <v>224</v>
      </c>
      <c r="K52" t="s">
        <v>478</v>
      </c>
      <c r="L52">
        <f t="shared" si="0"/>
        <v>13</v>
      </c>
      <c r="M52">
        <v>8</v>
      </c>
      <c r="N52">
        <v>5</v>
      </c>
      <c r="O52">
        <v>180</v>
      </c>
      <c r="P52">
        <v>4</v>
      </c>
      <c r="Q52">
        <v>14</v>
      </c>
      <c r="R52">
        <f t="shared" si="1"/>
        <v>18</v>
      </c>
      <c r="S52">
        <v>13</v>
      </c>
      <c r="U52" t="s">
        <v>478</v>
      </c>
      <c r="V52">
        <v>13</v>
      </c>
      <c r="W52">
        <v>180</v>
      </c>
      <c r="X52">
        <v>18</v>
      </c>
      <c r="Y52">
        <v>13</v>
      </c>
      <c r="AH52" t="s">
        <v>478</v>
      </c>
      <c r="AI52">
        <v>13</v>
      </c>
      <c r="AJ52">
        <v>18</v>
      </c>
      <c r="AK52">
        <v>13</v>
      </c>
      <c r="AM52" t="s">
        <v>537</v>
      </c>
      <c r="AN52">
        <v>-8.5546609242789629</v>
      </c>
      <c r="BP52">
        <v>224</v>
      </c>
      <c r="BQ52">
        <v>13</v>
      </c>
      <c r="BR52">
        <v>18</v>
      </c>
      <c r="BS52">
        <v>13</v>
      </c>
      <c r="BT52" s="76">
        <f t="shared" si="2"/>
        <v>5.8035714285714288E-2</v>
      </c>
      <c r="BU52" s="76">
        <f t="shared" si="3"/>
        <v>8.0357142857142863E-2</v>
      </c>
      <c r="BV52" s="76">
        <f t="shared" si="4"/>
        <v>5.8035714285714288E-2</v>
      </c>
    </row>
    <row r="53" spans="1:74" x14ac:dyDescent="0.2">
      <c r="A53" t="s">
        <v>420</v>
      </c>
      <c r="B53" t="s">
        <v>478</v>
      </c>
      <c r="C53">
        <v>7</v>
      </c>
      <c r="D53">
        <v>3</v>
      </c>
      <c r="E53">
        <v>193</v>
      </c>
      <c r="F53">
        <v>2</v>
      </c>
      <c r="G53">
        <v>8</v>
      </c>
      <c r="H53">
        <v>4</v>
      </c>
      <c r="I53">
        <v>217</v>
      </c>
      <c r="K53" t="s">
        <v>478</v>
      </c>
      <c r="L53">
        <f t="shared" si="0"/>
        <v>10</v>
      </c>
      <c r="M53">
        <v>7</v>
      </c>
      <c r="N53">
        <v>3</v>
      </c>
      <c r="O53">
        <v>193</v>
      </c>
      <c r="P53">
        <v>2</v>
      </c>
      <c r="Q53">
        <v>8</v>
      </c>
      <c r="R53">
        <f t="shared" si="1"/>
        <v>10</v>
      </c>
      <c r="S53">
        <v>4</v>
      </c>
      <c r="U53" t="s">
        <v>478</v>
      </c>
      <c r="V53">
        <v>10</v>
      </c>
      <c r="W53">
        <v>193</v>
      </c>
      <c r="X53">
        <v>10</v>
      </c>
      <c r="Y53">
        <v>4</v>
      </c>
      <c r="AH53" t="s">
        <v>478</v>
      </c>
      <c r="AI53">
        <v>10</v>
      </c>
      <c r="AJ53">
        <v>10</v>
      </c>
      <c r="AK53">
        <v>4</v>
      </c>
      <c r="AM53" t="s">
        <v>538</v>
      </c>
      <c r="AN53" s="11">
        <v>1.6418226085129515E-16</v>
      </c>
      <c r="BP53">
        <v>217</v>
      </c>
      <c r="BQ53">
        <v>10</v>
      </c>
      <c r="BR53">
        <v>10</v>
      </c>
      <c r="BS53">
        <v>4</v>
      </c>
      <c r="BT53" s="76">
        <f t="shared" si="2"/>
        <v>4.6082949308755762E-2</v>
      </c>
      <c r="BU53" s="76">
        <f t="shared" si="3"/>
        <v>4.6082949308755762E-2</v>
      </c>
      <c r="BV53" s="76">
        <f t="shared" si="4"/>
        <v>1.8433179723502304E-2</v>
      </c>
    </row>
    <row r="54" spans="1:74" x14ac:dyDescent="0.2">
      <c r="A54" t="s">
        <v>421</v>
      </c>
      <c r="B54" t="s">
        <v>478</v>
      </c>
      <c r="C54">
        <v>5</v>
      </c>
      <c r="D54">
        <v>4</v>
      </c>
      <c r="E54">
        <v>201</v>
      </c>
      <c r="F54">
        <v>3</v>
      </c>
      <c r="G54">
        <v>11</v>
      </c>
      <c r="H54">
        <v>3</v>
      </c>
      <c r="I54">
        <v>227</v>
      </c>
      <c r="K54" t="s">
        <v>478</v>
      </c>
      <c r="L54">
        <f t="shared" si="0"/>
        <v>9</v>
      </c>
      <c r="M54">
        <v>5</v>
      </c>
      <c r="N54">
        <v>4</v>
      </c>
      <c r="O54">
        <v>201</v>
      </c>
      <c r="P54">
        <v>3</v>
      </c>
      <c r="Q54">
        <v>11</v>
      </c>
      <c r="R54">
        <f t="shared" si="1"/>
        <v>14</v>
      </c>
      <c r="S54">
        <v>3</v>
      </c>
      <c r="U54" t="s">
        <v>478</v>
      </c>
      <c r="V54">
        <v>9</v>
      </c>
      <c r="W54">
        <v>201</v>
      </c>
      <c r="X54">
        <v>14</v>
      </c>
      <c r="Y54">
        <v>3</v>
      </c>
      <c r="AH54" t="s">
        <v>478</v>
      </c>
      <c r="AI54">
        <v>9</v>
      </c>
      <c r="AJ54">
        <v>14</v>
      </c>
      <c r="AK54">
        <v>3</v>
      </c>
      <c r="AM54" t="s">
        <v>539</v>
      </c>
      <c r="AN54">
        <v>1.6490275527184002</v>
      </c>
      <c r="BP54">
        <v>227</v>
      </c>
      <c r="BQ54">
        <v>9</v>
      </c>
      <c r="BR54">
        <v>14</v>
      </c>
      <c r="BS54">
        <v>3</v>
      </c>
      <c r="BT54" s="76">
        <f t="shared" si="2"/>
        <v>3.9647577092511016E-2</v>
      </c>
      <c r="BU54" s="76">
        <f t="shared" si="3"/>
        <v>6.1674008810572688E-2</v>
      </c>
      <c r="BV54" s="76">
        <f t="shared" si="4"/>
        <v>1.3215859030837005E-2</v>
      </c>
    </row>
    <row r="55" spans="1:74" x14ac:dyDescent="0.2">
      <c r="A55" t="s">
        <v>422</v>
      </c>
      <c r="B55" t="s">
        <v>478</v>
      </c>
      <c r="C55">
        <v>6</v>
      </c>
      <c r="D55">
        <v>7</v>
      </c>
      <c r="E55">
        <v>190</v>
      </c>
      <c r="F55">
        <v>4</v>
      </c>
      <c r="G55">
        <v>8</v>
      </c>
      <c r="H55">
        <v>6</v>
      </c>
      <c r="I55">
        <v>221</v>
      </c>
      <c r="K55" t="s">
        <v>478</v>
      </c>
      <c r="L55">
        <f t="shared" si="0"/>
        <v>13</v>
      </c>
      <c r="M55">
        <v>6</v>
      </c>
      <c r="N55">
        <v>7</v>
      </c>
      <c r="O55">
        <v>190</v>
      </c>
      <c r="P55">
        <v>4</v>
      </c>
      <c r="Q55">
        <v>8</v>
      </c>
      <c r="R55">
        <f t="shared" si="1"/>
        <v>12</v>
      </c>
      <c r="S55">
        <v>6</v>
      </c>
      <c r="U55" t="s">
        <v>478</v>
      </c>
      <c r="V55">
        <v>13</v>
      </c>
      <c r="W55">
        <v>190</v>
      </c>
      <c r="X55">
        <v>12</v>
      </c>
      <c r="Y55">
        <v>6</v>
      </c>
      <c r="AH55" t="s">
        <v>478</v>
      </c>
      <c r="AI55">
        <v>13</v>
      </c>
      <c r="AJ55">
        <v>12</v>
      </c>
      <c r="AK55">
        <v>6</v>
      </c>
      <c r="AM55" t="s">
        <v>540</v>
      </c>
      <c r="AN55" s="11">
        <v>3.2836452170259031E-16</v>
      </c>
      <c r="BP55">
        <v>221</v>
      </c>
      <c r="BQ55">
        <v>13</v>
      </c>
      <c r="BR55">
        <v>12</v>
      </c>
      <c r="BS55">
        <v>6</v>
      </c>
      <c r="BT55" s="76">
        <f t="shared" si="2"/>
        <v>5.8823529411764705E-2</v>
      </c>
      <c r="BU55" s="76">
        <f t="shared" si="3"/>
        <v>5.4298642533936653E-2</v>
      </c>
      <c r="BV55" s="76">
        <f t="shared" si="4"/>
        <v>2.7149321266968326E-2</v>
      </c>
    </row>
    <row r="56" spans="1:74" ht="17" thickBot="1" x14ac:dyDescent="0.25">
      <c r="A56" t="s">
        <v>423</v>
      </c>
      <c r="B56" t="s">
        <v>478</v>
      </c>
      <c r="C56">
        <v>4</v>
      </c>
      <c r="D56">
        <v>7</v>
      </c>
      <c r="E56">
        <v>175</v>
      </c>
      <c r="F56">
        <v>4</v>
      </c>
      <c r="G56">
        <v>10</v>
      </c>
      <c r="H56">
        <v>5</v>
      </c>
      <c r="I56">
        <v>205</v>
      </c>
      <c r="K56" t="s">
        <v>478</v>
      </c>
      <c r="L56">
        <f t="shared" si="0"/>
        <v>11</v>
      </c>
      <c r="M56">
        <v>4</v>
      </c>
      <c r="N56">
        <v>7</v>
      </c>
      <c r="O56">
        <v>175</v>
      </c>
      <c r="P56">
        <v>4</v>
      </c>
      <c r="Q56">
        <v>10</v>
      </c>
      <c r="R56">
        <f t="shared" si="1"/>
        <v>14</v>
      </c>
      <c r="S56">
        <v>5</v>
      </c>
      <c r="U56" t="s">
        <v>478</v>
      </c>
      <c r="V56">
        <v>11</v>
      </c>
      <c r="W56">
        <v>175</v>
      </c>
      <c r="X56">
        <v>14</v>
      </c>
      <c r="Y56">
        <v>5</v>
      </c>
      <c r="AH56" t="s">
        <v>478</v>
      </c>
      <c r="AI56">
        <v>11</v>
      </c>
      <c r="AJ56">
        <v>14</v>
      </c>
      <c r="AK56">
        <v>5</v>
      </c>
      <c r="AM56" s="28" t="s">
        <v>541</v>
      </c>
      <c r="AN56" s="28">
        <v>1.9664667224837244</v>
      </c>
      <c r="AO56" s="28"/>
      <c r="BP56">
        <v>205</v>
      </c>
      <c r="BQ56">
        <v>11</v>
      </c>
      <c r="BR56">
        <v>14</v>
      </c>
      <c r="BS56">
        <v>5</v>
      </c>
      <c r="BT56" s="76">
        <f t="shared" si="2"/>
        <v>5.3658536585365853E-2</v>
      </c>
      <c r="BU56" s="76">
        <f t="shared" si="3"/>
        <v>6.8292682926829273E-2</v>
      </c>
      <c r="BV56" s="76">
        <f t="shared" si="4"/>
        <v>2.4390243902439025E-2</v>
      </c>
    </row>
    <row r="57" spans="1:74" x14ac:dyDescent="0.2">
      <c r="A57" t="s">
        <v>424</v>
      </c>
      <c r="B57" t="s">
        <v>478</v>
      </c>
      <c r="C57">
        <v>5</v>
      </c>
      <c r="D57">
        <v>5</v>
      </c>
      <c r="E57">
        <v>173</v>
      </c>
      <c r="F57">
        <v>6</v>
      </c>
      <c r="G57">
        <v>10</v>
      </c>
      <c r="H57">
        <v>4</v>
      </c>
      <c r="I57">
        <v>203</v>
      </c>
      <c r="K57" t="s">
        <v>478</v>
      </c>
      <c r="L57">
        <f t="shared" si="0"/>
        <v>10</v>
      </c>
      <c r="M57">
        <v>5</v>
      </c>
      <c r="N57">
        <v>5</v>
      </c>
      <c r="O57">
        <v>173</v>
      </c>
      <c r="P57">
        <v>6</v>
      </c>
      <c r="Q57">
        <v>10</v>
      </c>
      <c r="R57">
        <f t="shared" si="1"/>
        <v>16</v>
      </c>
      <c r="S57">
        <v>4</v>
      </c>
      <c r="U57" t="s">
        <v>478</v>
      </c>
      <c r="V57">
        <v>10</v>
      </c>
      <c r="W57">
        <v>173</v>
      </c>
      <c r="X57">
        <v>16</v>
      </c>
      <c r="Y57">
        <v>4</v>
      </c>
      <c r="AH57" t="s">
        <v>478</v>
      </c>
      <c r="AI57">
        <v>10</v>
      </c>
      <c r="AJ57">
        <v>16</v>
      </c>
      <c r="AK57">
        <v>4</v>
      </c>
      <c r="BP57">
        <v>203</v>
      </c>
      <c r="BQ57">
        <v>10</v>
      </c>
      <c r="BR57">
        <v>16</v>
      </c>
      <c r="BS57">
        <v>4</v>
      </c>
      <c r="BT57" s="76">
        <f t="shared" si="2"/>
        <v>4.9261083743842367E-2</v>
      </c>
      <c r="BU57" s="76">
        <f t="shared" si="3"/>
        <v>7.8817733990147784E-2</v>
      </c>
      <c r="BV57" s="76">
        <f t="shared" si="4"/>
        <v>1.9704433497536946E-2</v>
      </c>
    </row>
    <row r="58" spans="1:74" x14ac:dyDescent="0.2">
      <c r="A58" t="s">
        <v>425</v>
      </c>
      <c r="B58" t="s">
        <v>478</v>
      </c>
      <c r="C58">
        <v>2</v>
      </c>
      <c r="D58">
        <v>7</v>
      </c>
      <c r="E58">
        <v>199</v>
      </c>
      <c r="F58">
        <v>8</v>
      </c>
      <c r="G58">
        <v>8</v>
      </c>
      <c r="H58">
        <v>1</v>
      </c>
      <c r="I58">
        <v>225</v>
      </c>
      <c r="K58" t="s">
        <v>478</v>
      </c>
      <c r="L58">
        <f t="shared" si="0"/>
        <v>9</v>
      </c>
      <c r="M58">
        <v>2</v>
      </c>
      <c r="N58">
        <v>7</v>
      </c>
      <c r="O58">
        <v>199</v>
      </c>
      <c r="P58">
        <v>8</v>
      </c>
      <c r="Q58">
        <v>8</v>
      </c>
      <c r="R58">
        <f t="shared" si="1"/>
        <v>16</v>
      </c>
      <c r="S58">
        <v>1</v>
      </c>
      <c r="U58" t="s">
        <v>478</v>
      </c>
      <c r="V58">
        <v>9</v>
      </c>
      <c r="W58">
        <v>199</v>
      </c>
      <c r="X58">
        <v>16</v>
      </c>
      <c r="Y58">
        <v>1</v>
      </c>
      <c r="AH58" t="s">
        <v>478</v>
      </c>
      <c r="AI58">
        <v>9</v>
      </c>
      <c r="AJ58">
        <v>16</v>
      </c>
      <c r="AK58">
        <v>1</v>
      </c>
      <c r="BP58">
        <v>225</v>
      </c>
      <c r="BQ58">
        <v>9</v>
      </c>
      <c r="BR58">
        <v>16</v>
      </c>
      <c r="BS58">
        <v>1</v>
      </c>
      <c r="BT58" s="76">
        <f t="shared" si="2"/>
        <v>0.04</v>
      </c>
      <c r="BU58" s="76">
        <f t="shared" si="3"/>
        <v>7.1111111111111111E-2</v>
      </c>
      <c r="BV58" s="76">
        <f t="shared" si="4"/>
        <v>4.4444444444444444E-3</v>
      </c>
    </row>
    <row r="59" spans="1:74" x14ac:dyDescent="0.2">
      <c r="A59" t="s">
        <v>426</v>
      </c>
      <c r="B59" t="s">
        <v>478</v>
      </c>
      <c r="C59">
        <v>3</v>
      </c>
      <c r="D59">
        <v>4</v>
      </c>
      <c r="E59">
        <v>195</v>
      </c>
      <c r="F59">
        <v>8</v>
      </c>
      <c r="G59">
        <v>9</v>
      </c>
      <c r="H59">
        <v>2</v>
      </c>
      <c r="I59">
        <v>221</v>
      </c>
      <c r="K59" t="s">
        <v>478</v>
      </c>
      <c r="L59">
        <f t="shared" si="0"/>
        <v>7</v>
      </c>
      <c r="M59">
        <v>3</v>
      </c>
      <c r="N59">
        <v>4</v>
      </c>
      <c r="O59">
        <v>195</v>
      </c>
      <c r="P59">
        <v>8</v>
      </c>
      <c r="Q59">
        <v>9</v>
      </c>
      <c r="R59">
        <f t="shared" si="1"/>
        <v>17</v>
      </c>
      <c r="S59">
        <v>2</v>
      </c>
      <c r="U59" t="s">
        <v>478</v>
      </c>
      <c r="V59">
        <v>7</v>
      </c>
      <c r="W59">
        <v>195</v>
      </c>
      <c r="X59">
        <v>17</v>
      </c>
      <c r="Y59">
        <v>2</v>
      </c>
      <c r="AH59" t="s">
        <v>478</v>
      </c>
      <c r="AI59">
        <v>7</v>
      </c>
      <c r="AJ59">
        <v>17</v>
      </c>
      <c r="AK59">
        <v>2</v>
      </c>
      <c r="AM59" s="38" t="s">
        <v>692</v>
      </c>
      <c r="AN59" s="38"/>
      <c r="AO59" s="38"/>
      <c r="BP59">
        <v>221</v>
      </c>
      <c r="BQ59">
        <v>7</v>
      </c>
      <c r="BR59">
        <v>17</v>
      </c>
      <c r="BS59">
        <v>2</v>
      </c>
      <c r="BT59" s="76">
        <f t="shared" si="2"/>
        <v>3.1674208144796379E-2</v>
      </c>
      <c r="BU59" s="76">
        <f t="shared" si="3"/>
        <v>7.6923076923076927E-2</v>
      </c>
      <c r="BV59" s="76">
        <f t="shared" si="4"/>
        <v>9.0497737556561094E-3</v>
      </c>
    </row>
    <row r="60" spans="1:74" ht="17" thickBot="1" x14ac:dyDescent="0.25">
      <c r="A60" t="s">
        <v>427</v>
      </c>
      <c r="B60" t="s">
        <v>479</v>
      </c>
      <c r="C60">
        <v>3</v>
      </c>
      <c r="D60">
        <v>4</v>
      </c>
      <c r="E60">
        <v>203</v>
      </c>
      <c r="F60">
        <v>10</v>
      </c>
      <c r="G60">
        <v>6</v>
      </c>
      <c r="H60">
        <v>4</v>
      </c>
      <c r="I60">
        <v>230</v>
      </c>
      <c r="K60" t="s">
        <v>479</v>
      </c>
      <c r="L60">
        <f t="shared" si="0"/>
        <v>7</v>
      </c>
      <c r="M60">
        <v>3</v>
      </c>
      <c r="N60">
        <v>4</v>
      </c>
      <c r="O60">
        <v>203</v>
      </c>
      <c r="P60">
        <v>10</v>
      </c>
      <c r="Q60">
        <v>6</v>
      </c>
      <c r="R60">
        <f t="shared" si="1"/>
        <v>16</v>
      </c>
      <c r="S60">
        <v>4</v>
      </c>
      <c r="U60" t="s">
        <v>479</v>
      </c>
      <c r="V60">
        <v>7</v>
      </c>
      <c r="W60">
        <v>203</v>
      </c>
      <c r="X60">
        <v>16</v>
      </c>
      <c r="Y60">
        <v>4</v>
      </c>
      <c r="AH60" t="s">
        <v>479</v>
      </c>
      <c r="AI60">
        <v>7</v>
      </c>
      <c r="AJ60">
        <v>16</v>
      </c>
      <c r="AK60">
        <v>4</v>
      </c>
      <c r="BP60">
        <v>230</v>
      </c>
      <c r="BQ60">
        <v>7</v>
      </c>
      <c r="BR60">
        <v>16</v>
      </c>
      <c r="BS60">
        <v>4</v>
      </c>
      <c r="BT60" s="76">
        <f t="shared" si="2"/>
        <v>3.0434782608695653E-2</v>
      </c>
      <c r="BU60" s="76">
        <f t="shared" si="3"/>
        <v>6.9565217391304349E-2</v>
      </c>
      <c r="BV60" s="76">
        <f t="shared" si="4"/>
        <v>1.7391304347826087E-2</v>
      </c>
    </row>
    <row r="61" spans="1:74" ht="68" x14ac:dyDescent="0.2">
      <c r="A61" t="s">
        <v>428</v>
      </c>
      <c r="B61" t="s">
        <v>479</v>
      </c>
      <c r="C61">
        <v>7</v>
      </c>
      <c r="D61">
        <v>11</v>
      </c>
      <c r="E61">
        <v>182</v>
      </c>
      <c r="F61">
        <v>8</v>
      </c>
      <c r="G61">
        <v>9</v>
      </c>
      <c r="H61">
        <v>12</v>
      </c>
      <c r="I61">
        <v>229</v>
      </c>
      <c r="K61" t="s">
        <v>479</v>
      </c>
      <c r="L61">
        <f t="shared" si="0"/>
        <v>18</v>
      </c>
      <c r="M61">
        <v>7</v>
      </c>
      <c r="N61">
        <v>11</v>
      </c>
      <c r="O61">
        <v>182</v>
      </c>
      <c r="P61">
        <v>8</v>
      </c>
      <c r="Q61">
        <v>9</v>
      </c>
      <c r="R61">
        <f t="shared" si="1"/>
        <v>17</v>
      </c>
      <c r="S61">
        <v>12</v>
      </c>
      <c r="U61" t="s">
        <v>479</v>
      </c>
      <c r="V61">
        <v>18</v>
      </c>
      <c r="W61">
        <v>182</v>
      </c>
      <c r="X61">
        <v>17</v>
      </c>
      <c r="Y61">
        <v>12</v>
      </c>
      <c r="AH61" t="s">
        <v>479</v>
      </c>
      <c r="AI61">
        <v>18</v>
      </c>
      <c r="AJ61">
        <v>17</v>
      </c>
      <c r="AK61">
        <v>12</v>
      </c>
      <c r="AM61" s="29"/>
      <c r="AN61" s="30" t="s">
        <v>525</v>
      </c>
      <c r="AO61" s="30" t="s">
        <v>526</v>
      </c>
      <c r="BP61">
        <v>229</v>
      </c>
      <c r="BQ61">
        <v>18</v>
      </c>
      <c r="BR61">
        <v>17</v>
      </c>
      <c r="BS61">
        <v>12</v>
      </c>
      <c r="BT61" s="76">
        <f t="shared" si="2"/>
        <v>7.8602620087336247E-2</v>
      </c>
      <c r="BU61" s="76">
        <f t="shared" si="3"/>
        <v>7.4235807860262015E-2</v>
      </c>
      <c r="BV61" s="76">
        <f t="shared" si="4"/>
        <v>5.2401746724890827E-2</v>
      </c>
    </row>
    <row r="62" spans="1:74" x14ac:dyDescent="0.2">
      <c r="A62" t="s">
        <v>429</v>
      </c>
      <c r="B62" t="s">
        <v>479</v>
      </c>
      <c r="C62">
        <v>6</v>
      </c>
      <c r="D62">
        <v>7</v>
      </c>
      <c r="E62">
        <v>186</v>
      </c>
      <c r="F62">
        <v>7</v>
      </c>
      <c r="G62">
        <v>8</v>
      </c>
      <c r="H62">
        <v>8</v>
      </c>
      <c r="I62">
        <v>222</v>
      </c>
      <c r="K62" t="s">
        <v>479</v>
      </c>
      <c r="L62">
        <f t="shared" si="0"/>
        <v>13</v>
      </c>
      <c r="M62">
        <v>6</v>
      </c>
      <c r="N62">
        <v>7</v>
      </c>
      <c r="O62">
        <v>186</v>
      </c>
      <c r="P62">
        <v>7</v>
      </c>
      <c r="Q62">
        <v>8</v>
      </c>
      <c r="R62">
        <f t="shared" si="1"/>
        <v>15</v>
      </c>
      <c r="S62">
        <v>8</v>
      </c>
      <c r="U62" t="s">
        <v>479</v>
      </c>
      <c r="V62">
        <v>13</v>
      </c>
      <c r="W62">
        <v>186</v>
      </c>
      <c r="X62">
        <v>15</v>
      </c>
      <c r="Y62">
        <v>8</v>
      </c>
      <c r="AH62" t="s">
        <v>479</v>
      </c>
      <c r="AI62">
        <v>13</v>
      </c>
      <c r="AJ62">
        <v>15</v>
      </c>
      <c r="AK62">
        <v>8</v>
      </c>
      <c r="AM62" t="s">
        <v>528</v>
      </c>
      <c r="AN62">
        <v>11.293478260869565</v>
      </c>
      <c r="AO62">
        <v>15.266304347826088</v>
      </c>
      <c r="BP62">
        <v>222</v>
      </c>
      <c r="BQ62">
        <v>13</v>
      </c>
      <c r="BR62">
        <v>15</v>
      </c>
      <c r="BS62">
        <v>8</v>
      </c>
      <c r="BT62" s="76">
        <f t="shared" si="2"/>
        <v>5.8558558558558557E-2</v>
      </c>
      <c r="BU62" s="76">
        <f t="shared" si="3"/>
        <v>6.7567567567567571E-2</v>
      </c>
      <c r="BV62" s="76">
        <f t="shared" si="4"/>
        <v>3.6036036036036036E-2</v>
      </c>
    </row>
    <row r="63" spans="1:74" x14ac:dyDescent="0.2">
      <c r="A63" t="s">
        <v>430</v>
      </c>
      <c r="B63" t="s">
        <v>479</v>
      </c>
      <c r="C63">
        <v>4</v>
      </c>
      <c r="D63">
        <v>8</v>
      </c>
      <c r="E63">
        <v>189</v>
      </c>
      <c r="F63">
        <v>9</v>
      </c>
      <c r="G63">
        <v>10</v>
      </c>
      <c r="H63">
        <v>1</v>
      </c>
      <c r="I63">
        <v>221</v>
      </c>
      <c r="K63" t="s">
        <v>479</v>
      </c>
      <c r="L63">
        <f t="shared" si="0"/>
        <v>12</v>
      </c>
      <c r="M63">
        <v>4</v>
      </c>
      <c r="N63">
        <v>8</v>
      </c>
      <c r="O63">
        <v>189</v>
      </c>
      <c r="P63">
        <v>9</v>
      </c>
      <c r="Q63">
        <v>10</v>
      </c>
      <c r="R63">
        <f t="shared" si="1"/>
        <v>19</v>
      </c>
      <c r="S63">
        <v>1</v>
      </c>
      <c r="U63" t="s">
        <v>479</v>
      </c>
      <c r="V63">
        <v>12</v>
      </c>
      <c r="W63">
        <v>189</v>
      </c>
      <c r="X63">
        <v>19</v>
      </c>
      <c r="Y63">
        <v>1</v>
      </c>
      <c r="AH63" t="s">
        <v>479</v>
      </c>
      <c r="AI63">
        <v>12</v>
      </c>
      <c r="AJ63">
        <v>19</v>
      </c>
      <c r="AK63">
        <v>1</v>
      </c>
      <c r="AM63" t="s">
        <v>529</v>
      </c>
      <c r="AN63">
        <v>19.356022808268001</v>
      </c>
      <c r="AO63">
        <v>20.327601568068417</v>
      </c>
      <c r="BP63">
        <v>221</v>
      </c>
      <c r="BQ63">
        <v>12</v>
      </c>
      <c r="BR63">
        <v>19</v>
      </c>
      <c r="BS63">
        <v>1</v>
      </c>
      <c r="BT63" s="76">
        <f t="shared" si="2"/>
        <v>5.4298642533936653E-2</v>
      </c>
      <c r="BU63" s="76">
        <f t="shared" si="3"/>
        <v>8.5972850678733032E-2</v>
      </c>
      <c r="BV63" s="76">
        <f t="shared" si="4"/>
        <v>4.5248868778280547E-3</v>
      </c>
    </row>
    <row r="64" spans="1:74" x14ac:dyDescent="0.2">
      <c r="A64" t="s">
        <v>431</v>
      </c>
      <c r="B64" t="s">
        <v>479</v>
      </c>
      <c r="C64">
        <v>7</v>
      </c>
      <c r="D64">
        <v>2</v>
      </c>
      <c r="E64">
        <v>181</v>
      </c>
      <c r="F64">
        <v>9</v>
      </c>
      <c r="G64">
        <v>8</v>
      </c>
      <c r="H64">
        <v>1</v>
      </c>
      <c r="I64">
        <v>208</v>
      </c>
      <c r="K64" t="s">
        <v>479</v>
      </c>
      <c r="L64">
        <f t="shared" si="0"/>
        <v>9</v>
      </c>
      <c r="M64">
        <v>7</v>
      </c>
      <c r="N64">
        <v>2</v>
      </c>
      <c r="O64">
        <v>181</v>
      </c>
      <c r="P64">
        <v>9</v>
      </c>
      <c r="Q64">
        <v>8</v>
      </c>
      <c r="R64">
        <f t="shared" si="1"/>
        <v>17</v>
      </c>
      <c r="S64">
        <v>1</v>
      </c>
      <c r="U64" t="s">
        <v>479</v>
      </c>
      <c r="V64">
        <v>9</v>
      </c>
      <c r="W64">
        <v>181</v>
      </c>
      <c r="X64">
        <v>17</v>
      </c>
      <c r="Y64">
        <v>1</v>
      </c>
      <c r="AH64" t="s">
        <v>479</v>
      </c>
      <c r="AI64">
        <v>9</v>
      </c>
      <c r="AJ64">
        <v>17</v>
      </c>
      <c r="AK64">
        <v>1</v>
      </c>
      <c r="AM64" t="s">
        <v>530</v>
      </c>
      <c r="AN64">
        <v>184</v>
      </c>
      <c r="AO64">
        <v>184</v>
      </c>
      <c r="BP64">
        <v>208</v>
      </c>
      <c r="BQ64">
        <v>9</v>
      </c>
      <c r="BR64">
        <v>17</v>
      </c>
      <c r="BS64">
        <v>1</v>
      </c>
      <c r="BT64" s="76">
        <f t="shared" si="2"/>
        <v>4.3269230769230768E-2</v>
      </c>
      <c r="BU64" s="76">
        <f t="shared" si="3"/>
        <v>8.1730769230769232E-2</v>
      </c>
      <c r="BV64" s="76">
        <f t="shared" si="4"/>
        <v>4.807692307692308E-3</v>
      </c>
    </row>
    <row r="65" spans="1:74" x14ac:dyDescent="0.2">
      <c r="A65" t="s">
        <v>432</v>
      </c>
      <c r="B65" t="s">
        <v>479</v>
      </c>
      <c r="C65">
        <v>3</v>
      </c>
      <c r="D65">
        <v>7</v>
      </c>
      <c r="E65">
        <v>191</v>
      </c>
      <c r="F65">
        <v>7</v>
      </c>
      <c r="G65">
        <v>11</v>
      </c>
      <c r="H65">
        <v>2</v>
      </c>
      <c r="I65">
        <v>221</v>
      </c>
      <c r="K65" t="s">
        <v>479</v>
      </c>
      <c r="L65">
        <f t="shared" si="0"/>
        <v>10</v>
      </c>
      <c r="M65">
        <v>3</v>
      </c>
      <c r="N65">
        <v>7</v>
      </c>
      <c r="O65">
        <v>191</v>
      </c>
      <c r="P65">
        <v>7</v>
      </c>
      <c r="Q65">
        <v>11</v>
      </c>
      <c r="R65">
        <f t="shared" si="1"/>
        <v>18</v>
      </c>
      <c r="S65">
        <v>2</v>
      </c>
      <c r="U65" t="s">
        <v>479</v>
      </c>
      <c r="V65">
        <v>10</v>
      </c>
      <c r="W65">
        <v>191</v>
      </c>
      <c r="X65">
        <v>18</v>
      </c>
      <c r="Y65">
        <v>2</v>
      </c>
      <c r="AH65" t="s">
        <v>479</v>
      </c>
      <c r="AI65">
        <v>10</v>
      </c>
      <c r="AJ65">
        <v>18</v>
      </c>
      <c r="AK65">
        <v>2</v>
      </c>
      <c r="AM65" t="s">
        <v>693</v>
      </c>
      <c r="AN65">
        <v>0.33791515170075898</v>
      </c>
      <c r="BP65">
        <v>221</v>
      </c>
      <c r="BQ65">
        <v>10</v>
      </c>
      <c r="BR65">
        <v>18</v>
      </c>
      <c r="BS65">
        <v>2</v>
      </c>
      <c r="BT65" s="76">
        <f t="shared" si="2"/>
        <v>4.5248868778280542E-2</v>
      </c>
      <c r="BU65" s="76">
        <f t="shared" si="3"/>
        <v>8.1447963800904979E-2</v>
      </c>
      <c r="BV65" s="76">
        <f t="shared" si="4"/>
        <v>9.0497737556561094E-3</v>
      </c>
    </row>
    <row r="66" spans="1:74" x14ac:dyDescent="0.2">
      <c r="A66" t="s">
        <v>433</v>
      </c>
      <c r="B66" t="s">
        <v>479</v>
      </c>
      <c r="C66">
        <v>5</v>
      </c>
      <c r="D66">
        <v>4</v>
      </c>
      <c r="E66">
        <v>193</v>
      </c>
      <c r="F66">
        <v>5</v>
      </c>
      <c r="G66">
        <v>11</v>
      </c>
      <c r="H66">
        <v>4</v>
      </c>
      <c r="I66">
        <v>222</v>
      </c>
      <c r="K66" t="s">
        <v>479</v>
      </c>
      <c r="L66">
        <f t="shared" si="0"/>
        <v>9</v>
      </c>
      <c r="M66">
        <v>5</v>
      </c>
      <c r="N66">
        <v>4</v>
      </c>
      <c r="O66">
        <v>193</v>
      </c>
      <c r="P66">
        <v>5</v>
      </c>
      <c r="Q66">
        <v>11</v>
      </c>
      <c r="R66">
        <f t="shared" si="1"/>
        <v>16</v>
      </c>
      <c r="S66">
        <v>4</v>
      </c>
      <c r="U66" t="s">
        <v>479</v>
      </c>
      <c r="V66">
        <v>9</v>
      </c>
      <c r="W66">
        <v>193</v>
      </c>
      <c r="X66">
        <v>16</v>
      </c>
      <c r="Y66">
        <v>4</v>
      </c>
      <c r="AH66" t="s">
        <v>479</v>
      </c>
      <c r="AI66">
        <v>9</v>
      </c>
      <c r="AJ66">
        <v>16</v>
      </c>
      <c r="AK66">
        <v>4</v>
      </c>
      <c r="AM66" t="s">
        <v>536</v>
      </c>
      <c r="AN66">
        <v>0</v>
      </c>
      <c r="BP66">
        <v>222</v>
      </c>
      <c r="BQ66">
        <v>9</v>
      </c>
      <c r="BR66">
        <v>16</v>
      </c>
      <c r="BS66">
        <v>4</v>
      </c>
      <c r="BT66" s="76">
        <f t="shared" si="2"/>
        <v>4.0540540540540543E-2</v>
      </c>
      <c r="BU66" s="76">
        <f t="shared" si="3"/>
        <v>7.2072072072072071E-2</v>
      </c>
      <c r="BV66" s="76">
        <f t="shared" si="4"/>
        <v>1.8018018018018018E-2</v>
      </c>
    </row>
    <row r="67" spans="1:74" x14ac:dyDescent="0.2">
      <c r="A67" t="s">
        <v>434</v>
      </c>
      <c r="B67" t="s">
        <v>479</v>
      </c>
      <c r="C67">
        <v>6</v>
      </c>
      <c r="D67">
        <v>7</v>
      </c>
      <c r="E67">
        <v>196</v>
      </c>
      <c r="F67">
        <v>4</v>
      </c>
      <c r="G67">
        <v>8</v>
      </c>
      <c r="H67">
        <v>5</v>
      </c>
      <c r="I67">
        <v>226</v>
      </c>
      <c r="K67" t="s">
        <v>479</v>
      </c>
      <c r="L67">
        <f t="shared" ref="L67:L130" si="5">SUM(M67:N67)</f>
        <v>13</v>
      </c>
      <c r="M67">
        <v>6</v>
      </c>
      <c r="N67">
        <v>7</v>
      </c>
      <c r="O67">
        <v>196</v>
      </c>
      <c r="P67">
        <v>4</v>
      </c>
      <c r="Q67">
        <v>8</v>
      </c>
      <c r="R67">
        <f t="shared" ref="R67:R130" si="6">SUM(P67:Q67)</f>
        <v>12</v>
      </c>
      <c r="S67">
        <v>5</v>
      </c>
      <c r="U67" t="s">
        <v>479</v>
      </c>
      <c r="V67">
        <v>13</v>
      </c>
      <c r="W67">
        <v>196</v>
      </c>
      <c r="X67">
        <v>12</v>
      </c>
      <c r="Y67">
        <v>5</v>
      </c>
      <c r="AH67" t="s">
        <v>479</v>
      </c>
      <c r="AI67">
        <v>13</v>
      </c>
      <c r="AJ67">
        <v>12</v>
      </c>
      <c r="AK67">
        <v>5</v>
      </c>
      <c r="AM67" t="s">
        <v>531</v>
      </c>
      <c r="AN67">
        <v>183</v>
      </c>
      <c r="BP67">
        <v>226</v>
      </c>
      <c r="BQ67">
        <v>13</v>
      </c>
      <c r="BR67">
        <v>12</v>
      </c>
      <c r="BS67">
        <v>5</v>
      </c>
      <c r="BT67" s="76">
        <f t="shared" ref="BT67:BT130" si="7">BQ67/BP67</f>
        <v>5.7522123893805309E-2</v>
      </c>
      <c r="BU67" s="76">
        <f t="shared" ref="BU67:BU130" si="8">BR67/BP67</f>
        <v>5.3097345132743362E-2</v>
      </c>
      <c r="BV67" s="76">
        <f t="shared" ref="BV67:BV130" si="9">BS67/BP67</f>
        <v>2.2123893805309734E-2</v>
      </c>
    </row>
    <row r="68" spans="1:74" x14ac:dyDescent="0.2">
      <c r="A68" t="s">
        <v>435</v>
      </c>
      <c r="B68" t="s">
        <v>479</v>
      </c>
      <c r="C68">
        <v>7</v>
      </c>
      <c r="D68">
        <v>2</v>
      </c>
      <c r="E68">
        <v>201</v>
      </c>
      <c r="F68">
        <v>5</v>
      </c>
      <c r="G68">
        <v>7</v>
      </c>
      <c r="H68">
        <v>1</v>
      </c>
      <c r="I68">
        <v>223</v>
      </c>
      <c r="K68" t="s">
        <v>479</v>
      </c>
      <c r="L68">
        <f t="shared" si="5"/>
        <v>9</v>
      </c>
      <c r="M68">
        <v>7</v>
      </c>
      <c r="N68">
        <v>2</v>
      </c>
      <c r="O68">
        <v>201</v>
      </c>
      <c r="P68">
        <v>5</v>
      </c>
      <c r="Q68">
        <v>7</v>
      </c>
      <c r="R68">
        <f t="shared" si="6"/>
        <v>12</v>
      </c>
      <c r="S68">
        <v>1</v>
      </c>
      <c r="U68" t="s">
        <v>479</v>
      </c>
      <c r="V68">
        <v>9</v>
      </c>
      <c r="W68">
        <v>201</v>
      </c>
      <c r="X68">
        <v>12</v>
      </c>
      <c r="Y68">
        <v>1</v>
      </c>
      <c r="AH68" t="s">
        <v>479</v>
      </c>
      <c r="AI68">
        <v>9</v>
      </c>
      <c r="AJ68">
        <v>12</v>
      </c>
      <c r="AK68">
        <v>1</v>
      </c>
      <c r="AM68" t="s">
        <v>537</v>
      </c>
      <c r="AN68">
        <v>-10.512663346806935</v>
      </c>
      <c r="BP68">
        <v>223</v>
      </c>
      <c r="BQ68">
        <v>9</v>
      </c>
      <c r="BR68">
        <v>12</v>
      </c>
      <c r="BS68">
        <v>1</v>
      </c>
      <c r="BT68" s="76">
        <f t="shared" si="7"/>
        <v>4.0358744394618833E-2</v>
      </c>
      <c r="BU68" s="76">
        <f t="shared" si="8"/>
        <v>5.3811659192825115E-2</v>
      </c>
      <c r="BV68" s="76">
        <f t="shared" si="9"/>
        <v>4.4843049327354259E-3</v>
      </c>
    </row>
    <row r="69" spans="1:74" x14ac:dyDescent="0.2">
      <c r="A69" t="s">
        <v>436</v>
      </c>
      <c r="B69" t="s">
        <v>479</v>
      </c>
      <c r="C69">
        <v>10</v>
      </c>
      <c r="D69">
        <v>8</v>
      </c>
      <c r="E69">
        <v>180</v>
      </c>
      <c r="F69">
        <v>3</v>
      </c>
      <c r="G69">
        <v>10</v>
      </c>
      <c r="H69">
        <v>17</v>
      </c>
      <c r="I69">
        <v>228</v>
      </c>
      <c r="K69" t="s">
        <v>479</v>
      </c>
      <c r="L69">
        <f t="shared" si="5"/>
        <v>18</v>
      </c>
      <c r="M69">
        <v>10</v>
      </c>
      <c r="N69">
        <v>8</v>
      </c>
      <c r="O69">
        <v>180</v>
      </c>
      <c r="P69">
        <v>3</v>
      </c>
      <c r="Q69">
        <v>10</v>
      </c>
      <c r="R69">
        <f t="shared" si="6"/>
        <v>13</v>
      </c>
      <c r="S69">
        <v>17</v>
      </c>
      <c r="U69" t="s">
        <v>479</v>
      </c>
      <c r="V69">
        <v>18</v>
      </c>
      <c r="W69">
        <v>180</v>
      </c>
      <c r="X69">
        <v>13</v>
      </c>
      <c r="Y69">
        <v>17</v>
      </c>
      <c r="AH69" t="s">
        <v>479</v>
      </c>
      <c r="AI69">
        <v>18</v>
      </c>
      <c r="AJ69">
        <v>13</v>
      </c>
      <c r="AK69">
        <v>17</v>
      </c>
      <c r="AM69" t="s">
        <v>538</v>
      </c>
      <c r="AN69">
        <v>8.0046829183458819E-21</v>
      </c>
      <c r="BP69">
        <v>228</v>
      </c>
      <c r="BQ69">
        <v>18</v>
      </c>
      <c r="BR69">
        <v>13</v>
      </c>
      <c r="BS69">
        <v>17</v>
      </c>
      <c r="BT69" s="76">
        <f t="shared" si="7"/>
        <v>7.8947368421052627E-2</v>
      </c>
      <c r="BU69" s="76">
        <f t="shared" si="8"/>
        <v>5.701754385964912E-2</v>
      </c>
      <c r="BV69" s="76">
        <f t="shared" si="9"/>
        <v>7.4561403508771926E-2</v>
      </c>
    </row>
    <row r="70" spans="1:74" x14ac:dyDescent="0.2">
      <c r="A70" t="s">
        <v>437</v>
      </c>
      <c r="B70" t="s">
        <v>479</v>
      </c>
      <c r="C70">
        <v>10</v>
      </c>
      <c r="D70">
        <v>9</v>
      </c>
      <c r="E70">
        <v>183</v>
      </c>
      <c r="F70">
        <v>3</v>
      </c>
      <c r="G70">
        <v>10</v>
      </c>
      <c r="H70">
        <v>9</v>
      </c>
      <c r="I70">
        <v>224</v>
      </c>
      <c r="K70" t="s">
        <v>479</v>
      </c>
      <c r="L70">
        <f t="shared" si="5"/>
        <v>19</v>
      </c>
      <c r="M70">
        <v>10</v>
      </c>
      <c r="N70">
        <v>9</v>
      </c>
      <c r="O70">
        <v>183</v>
      </c>
      <c r="P70">
        <v>3</v>
      </c>
      <c r="Q70">
        <v>10</v>
      </c>
      <c r="R70">
        <f t="shared" si="6"/>
        <v>13</v>
      </c>
      <c r="S70">
        <v>9</v>
      </c>
      <c r="U70" t="s">
        <v>479</v>
      </c>
      <c r="V70">
        <v>19</v>
      </c>
      <c r="W70">
        <v>183</v>
      </c>
      <c r="X70">
        <v>13</v>
      </c>
      <c r="Y70">
        <v>9</v>
      </c>
      <c r="AH70" t="s">
        <v>479</v>
      </c>
      <c r="AI70">
        <v>19</v>
      </c>
      <c r="AJ70">
        <v>13</v>
      </c>
      <c r="AK70">
        <v>9</v>
      </c>
      <c r="AM70" t="s">
        <v>539</v>
      </c>
      <c r="AN70">
        <v>1.6532228031457243</v>
      </c>
      <c r="BP70">
        <v>224</v>
      </c>
      <c r="BQ70">
        <v>19</v>
      </c>
      <c r="BR70">
        <v>13</v>
      </c>
      <c r="BS70">
        <v>9</v>
      </c>
      <c r="BT70" s="76">
        <f t="shared" si="7"/>
        <v>8.4821428571428575E-2</v>
      </c>
      <c r="BU70" s="76">
        <f t="shared" si="8"/>
        <v>5.8035714285714288E-2</v>
      </c>
      <c r="BV70" s="76">
        <f t="shared" si="9"/>
        <v>4.0178571428571432E-2</v>
      </c>
    </row>
    <row r="71" spans="1:74" x14ac:dyDescent="0.2">
      <c r="A71" t="s">
        <v>438</v>
      </c>
      <c r="B71" t="s">
        <v>480</v>
      </c>
      <c r="C71">
        <v>6</v>
      </c>
      <c r="D71">
        <v>4</v>
      </c>
      <c r="E71">
        <v>195</v>
      </c>
      <c r="F71">
        <v>7</v>
      </c>
      <c r="G71">
        <v>8</v>
      </c>
      <c r="H71">
        <v>5</v>
      </c>
      <c r="I71">
        <v>225</v>
      </c>
      <c r="K71" t="s">
        <v>480</v>
      </c>
      <c r="L71">
        <f t="shared" si="5"/>
        <v>10</v>
      </c>
      <c r="M71">
        <v>6</v>
      </c>
      <c r="N71">
        <v>4</v>
      </c>
      <c r="O71">
        <v>195</v>
      </c>
      <c r="P71">
        <v>7</v>
      </c>
      <c r="Q71">
        <v>8</v>
      </c>
      <c r="R71">
        <f t="shared" si="6"/>
        <v>15</v>
      </c>
      <c r="S71">
        <v>5</v>
      </c>
      <c r="U71" t="s">
        <v>480</v>
      </c>
      <c r="V71">
        <v>10</v>
      </c>
      <c r="W71">
        <v>195</v>
      </c>
      <c r="X71">
        <v>15</v>
      </c>
      <c r="Y71">
        <v>5</v>
      </c>
      <c r="AH71" t="s">
        <v>480</v>
      </c>
      <c r="AI71">
        <v>10</v>
      </c>
      <c r="AJ71">
        <v>15</v>
      </c>
      <c r="AK71">
        <v>5</v>
      </c>
      <c r="AM71" s="11" t="s">
        <v>540</v>
      </c>
      <c r="AN71" s="11">
        <v>1.6009365836691764E-20</v>
      </c>
      <c r="BP71">
        <v>225</v>
      </c>
      <c r="BQ71">
        <v>10</v>
      </c>
      <c r="BR71">
        <v>15</v>
      </c>
      <c r="BS71">
        <v>5</v>
      </c>
      <c r="BT71" s="76">
        <f t="shared" si="7"/>
        <v>4.4444444444444446E-2</v>
      </c>
      <c r="BU71" s="76">
        <f t="shared" si="8"/>
        <v>6.6666666666666666E-2</v>
      </c>
      <c r="BV71" s="76">
        <f t="shared" si="9"/>
        <v>2.2222222222222223E-2</v>
      </c>
    </row>
    <row r="72" spans="1:74" ht="17" thickBot="1" x14ac:dyDescent="0.25">
      <c r="A72" t="s">
        <v>439</v>
      </c>
      <c r="B72" t="s">
        <v>480</v>
      </c>
      <c r="C72">
        <v>4</v>
      </c>
      <c r="D72">
        <v>4</v>
      </c>
      <c r="E72">
        <v>153</v>
      </c>
      <c r="F72">
        <v>6</v>
      </c>
      <c r="G72">
        <v>9</v>
      </c>
      <c r="H72">
        <v>0</v>
      </c>
      <c r="I72">
        <v>176</v>
      </c>
      <c r="K72" t="s">
        <v>480</v>
      </c>
      <c r="L72">
        <f t="shared" si="5"/>
        <v>8</v>
      </c>
      <c r="M72">
        <v>4</v>
      </c>
      <c r="N72">
        <v>4</v>
      </c>
      <c r="O72">
        <v>153</v>
      </c>
      <c r="P72">
        <v>6</v>
      </c>
      <c r="Q72">
        <v>9</v>
      </c>
      <c r="R72">
        <f t="shared" si="6"/>
        <v>15</v>
      </c>
      <c r="S72">
        <v>0</v>
      </c>
      <c r="U72" t="s">
        <v>480</v>
      </c>
      <c r="V72">
        <v>8</v>
      </c>
      <c r="W72">
        <v>153</v>
      </c>
      <c r="X72">
        <v>15</v>
      </c>
      <c r="Y72">
        <v>0</v>
      </c>
      <c r="AH72" t="s">
        <v>480</v>
      </c>
      <c r="AI72">
        <v>8</v>
      </c>
      <c r="AJ72">
        <v>15</v>
      </c>
      <c r="AK72">
        <v>0</v>
      </c>
      <c r="AM72" s="28" t="s">
        <v>541</v>
      </c>
      <c r="AN72" s="28">
        <v>1.9730119151362655</v>
      </c>
      <c r="AO72" s="28"/>
      <c r="BP72">
        <v>176</v>
      </c>
      <c r="BQ72">
        <v>8</v>
      </c>
      <c r="BR72">
        <v>15</v>
      </c>
      <c r="BS72">
        <v>0</v>
      </c>
      <c r="BT72" s="76">
        <f t="shared" si="7"/>
        <v>4.5454545454545456E-2</v>
      </c>
      <c r="BU72" s="76">
        <f t="shared" si="8"/>
        <v>8.5227272727272721E-2</v>
      </c>
      <c r="BV72" s="76">
        <f t="shared" si="9"/>
        <v>0</v>
      </c>
    </row>
    <row r="73" spans="1:74" x14ac:dyDescent="0.2">
      <c r="A73" t="s">
        <v>440</v>
      </c>
      <c r="B73" t="s">
        <v>480</v>
      </c>
      <c r="C73">
        <v>7</v>
      </c>
      <c r="D73">
        <v>7</v>
      </c>
      <c r="E73">
        <v>184</v>
      </c>
      <c r="F73">
        <v>5</v>
      </c>
      <c r="G73">
        <v>10</v>
      </c>
      <c r="H73">
        <v>10</v>
      </c>
      <c r="I73">
        <v>223</v>
      </c>
      <c r="K73" t="s">
        <v>480</v>
      </c>
      <c r="L73">
        <f t="shared" si="5"/>
        <v>14</v>
      </c>
      <c r="M73">
        <v>7</v>
      </c>
      <c r="N73">
        <v>7</v>
      </c>
      <c r="O73">
        <v>184</v>
      </c>
      <c r="P73">
        <v>5</v>
      </c>
      <c r="Q73">
        <v>10</v>
      </c>
      <c r="R73">
        <f t="shared" si="6"/>
        <v>15</v>
      </c>
      <c r="S73">
        <v>10</v>
      </c>
      <c r="U73" t="s">
        <v>480</v>
      </c>
      <c r="V73">
        <v>14</v>
      </c>
      <c r="W73">
        <v>184</v>
      </c>
      <c r="X73">
        <v>15</v>
      </c>
      <c r="Y73">
        <v>10</v>
      </c>
      <c r="AH73" t="s">
        <v>480</v>
      </c>
      <c r="AI73">
        <v>14</v>
      </c>
      <c r="AJ73">
        <v>15</v>
      </c>
      <c r="AK73">
        <v>10</v>
      </c>
      <c r="BP73">
        <v>223</v>
      </c>
      <c r="BQ73">
        <v>14</v>
      </c>
      <c r="BR73">
        <v>15</v>
      </c>
      <c r="BS73">
        <v>10</v>
      </c>
      <c r="BT73" s="76">
        <f t="shared" si="7"/>
        <v>6.2780269058295965E-2</v>
      </c>
      <c r="BU73" s="76">
        <f t="shared" si="8"/>
        <v>6.726457399103139E-2</v>
      </c>
      <c r="BV73" s="76">
        <f t="shared" si="9"/>
        <v>4.4843049327354258E-2</v>
      </c>
    </row>
    <row r="74" spans="1:74" x14ac:dyDescent="0.2">
      <c r="A74" t="s">
        <v>441</v>
      </c>
      <c r="B74" t="s">
        <v>480</v>
      </c>
      <c r="C74">
        <v>6</v>
      </c>
      <c r="D74">
        <v>3</v>
      </c>
      <c r="E74">
        <v>190</v>
      </c>
      <c r="F74">
        <v>4</v>
      </c>
      <c r="G74">
        <v>5</v>
      </c>
      <c r="H74">
        <v>6</v>
      </c>
      <c r="I74">
        <v>214</v>
      </c>
      <c r="K74" t="s">
        <v>480</v>
      </c>
      <c r="L74">
        <f t="shared" si="5"/>
        <v>9</v>
      </c>
      <c r="M74">
        <v>6</v>
      </c>
      <c r="N74">
        <v>3</v>
      </c>
      <c r="O74">
        <v>190</v>
      </c>
      <c r="P74">
        <v>4</v>
      </c>
      <c r="Q74">
        <v>5</v>
      </c>
      <c r="R74">
        <f t="shared" si="6"/>
        <v>9</v>
      </c>
      <c r="S74">
        <v>6</v>
      </c>
      <c r="U74" t="s">
        <v>480</v>
      </c>
      <c r="V74">
        <v>9</v>
      </c>
      <c r="W74">
        <v>190</v>
      </c>
      <c r="X74">
        <v>9</v>
      </c>
      <c r="Y74">
        <v>6</v>
      </c>
      <c r="AH74" t="s">
        <v>480</v>
      </c>
      <c r="AI74">
        <v>9</v>
      </c>
      <c r="AJ74">
        <v>9</v>
      </c>
      <c r="AK74">
        <v>6</v>
      </c>
      <c r="BP74">
        <v>214</v>
      </c>
      <c r="BQ74">
        <v>9</v>
      </c>
      <c r="BR74">
        <v>9</v>
      </c>
      <c r="BS74">
        <v>6</v>
      </c>
      <c r="BT74" s="76">
        <f t="shared" si="7"/>
        <v>4.2056074766355138E-2</v>
      </c>
      <c r="BU74" s="76">
        <f t="shared" si="8"/>
        <v>4.2056074766355138E-2</v>
      </c>
      <c r="BV74" s="76">
        <f t="shared" si="9"/>
        <v>2.8037383177570093E-2</v>
      </c>
    </row>
    <row r="75" spans="1:74" x14ac:dyDescent="0.2">
      <c r="A75" t="s">
        <v>442</v>
      </c>
      <c r="B75" t="s">
        <v>480</v>
      </c>
      <c r="C75">
        <v>4</v>
      </c>
      <c r="D75">
        <v>6</v>
      </c>
      <c r="E75">
        <v>169</v>
      </c>
      <c r="F75">
        <v>8</v>
      </c>
      <c r="G75">
        <v>8</v>
      </c>
      <c r="H75">
        <v>10</v>
      </c>
      <c r="I75">
        <v>205</v>
      </c>
      <c r="K75" t="s">
        <v>480</v>
      </c>
      <c r="L75">
        <f t="shared" si="5"/>
        <v>10</v>
      </c>
      <c r="M75">
        <v>4</v>
      </c>
      <c r="N75">
        <v>6</v>
      </c>
      <c r="O75">
        <v>169</v>
      </c>
      <c r="P75">
        <v>8</v>
      </c>
      <c r="Q75">
        <v>8</v>
      </c>
      <c r="R75">
        <f t="shared" si="6"/>
        <v>16</v>
      </c>
      <c r="S75">
        <v>10</v>
      </c>
      <c r="U75" t="s">
        <v>480</v>
      </c>
      <c r="V75">
        <v>10</v>
      </c>
      <c r="W75">
        <v>169</v>
      </c>
      <c r="X75">
        <v>16</v>
      </c>
      <c r="Y75">
        <v>10</v>
      </c>
      <c r="AH75" t="s">
        <v>480</v>
      </c>
      <c r="AI75">
        <v>10</v>
      </c>
      <c r="AJ75">
        <v>16</v>
      </c>
      <c r="AK75">
        <v>10</v>
      </c>
      <c r="BP75">
        <v>205</v>
      </c>
      <c r="BQ75">
        <v>10</v>
      </c>
      <c r="BR75">
        <v>16</v>
      </c>
      <c r="BS75">
        <v>10</v>
      </c>
      <c r="BT75" s="76">
        <f t="shared" si="7"/>
        <v>4.878048780487805E-2</v>
      </c>
      <c r="BU75" s="76">
        <f t="shared" si="8"/>
        <v>7.8048780487804878E-2</v>
      </c>
      <c r="BV75" s="76">
        <f t="shared" si="9"/>
        <v>4.878048780487805E-2</v>
      </c>
    </row>
    <row r="76" spans="1:74" x14ac:dyDescent="0.2">
      <c r="A76" t="s">
        <v>443</v>
      </c>
      <c r="B76" t="s">
        <v>480</v>
      </c>
      <c r="C76">
        <v>6</v>
      </c>
      <c r="D76">
        <v>4</v>
      </c>
      <c r="E76">
        <v>172</v>
      </c>
      <c r="F76">
        <v>10</v>
      </c>
      <c r="G76">
        <v>11</v>
      </c>
      <c r="H76">
        <v>12</v>
      </c>
      <c r="I76">
        <v>215</v>
      </c>
      <c r="K76" t="s">
        <v>480</v>
      </c>
      <c r="L76">
        <f t="shared" si="5"/>
        <v>10</v>
      </c>
      <c r="M76">
        <v>6</v>
      </c>
      <c r="N76">
        <v>4</v>
      </c>
      <c r="O76">
        <v>172</v>
      </c>
      <c r="P76">
        <v>10</v>
      </c>
      <c r="Q76">
        <v>11</v>
      </c>
      <c r="R76">
        <f t="shared" si="6"/>
        <v>21</v>
      </c>
      <c r="S76">
        <v>12</v>
      </c>
      <c r="U76" t="s">
        <v>480</v>
      </c>
      <c r="V76">
        <v>10</v>
      </c>
      <c r="W76">
        <v>172</v>
      </c>
      <c r="X76">
        <v>21</v>
      </c>
      <c r="Y76">
        <v>12</v>
      </c>
      <c r="AH76" t="s">
        <v>480</v>
      </c>
      <c r="AI76">
        <v>10</v>
      </c>
      <c r="AJ76">
        <v>21</v>
      </c>
      <c r="AK76">
        <v>12</v>
      </c>
      <c r="BP76">
        <v>215</v>
      </c>
      <c r="BQ76">
        <v>10</v>
      </c>
      <c r="BR76">
        <v>21</v>
      </c>
      <c r="BS76">
        <v>12</v>
      </c>
      <c r="BT76" s="76">
        <f t="shared" si="7"/>
        <v>4.6511627906976744E-2</v>
      </c>
      <c r="BU76" s="76">
        <f t="shared" si="8"/>
        <v>9.7674418604651161E-2</v>
      </c>
      <c r="BV76" s="76">
        <f t="shared" si="9"/>
        <v>5.5813953488372092E-2</v>
      </c>
    </row>
    <row r="77" spans="1:74" x14ac:dyDescent="0.2">
      <c r="A77" t="s">
        <v>444</v>
      </c>
      <c r="B77" t="s">
        <v>480</v>
      </c>
      <c r="C77">
        <v>16</v>
      </c>
      <c r="D77">
        <v>12</v>
      </c>
      <c r="E77">
        <v>136</v>
      </c>
      <c r="F77">
        <v>11</v>
      </c>
      <c r="G77">
        <v>21</v>
      </c>
      <c r="H77">
        <v>17</v>
      </c>
      <c r="I77">
        <v>213</v>
      </c>
      <c r="K77" t="s">
        <v>480</v>
      </c>
      <c r="L77">
        <f t="shared" si="5"/>
        <v>28</v>
      </c>
      <c r="M77">
        <v>16</v>
      </c>
      <c r="N77">
        <v>12</v>
      </c>
      <c r="O77">
        <v>136</v>
      </c>
      <c r="P77">
        <v>11</v>
      </c>
      <c r="Q77">
        <v>21</v>
      </c>
      <c r="R77">
        <f t="shared" si="6"/>
        <v>32</v>
      </c>
      <c r="S77">
        <v>17</v>
      </c>
      <c r="U77" t="s">
        <v>480</v>
      </c>
      <c r="V77">
        <v>28</v>
      </c>
      <c r="W77">
        <v>136</v>
      </c>
      <c r="X77">
        <v>32</v>
      </c>
      <c r="Y77">
        <v>17</v>
      </c>
      <c r="AH77" t="s">
        <v>480</v>
      </c>
      <c r="AI77">
        <v>28</v>
      </c>
      <c r="AJ77">
        <v>32</v>
      </c>
      <c r="AK77">
        <v>17</v>
      </c>
      <c r="BP77">
        <v>213</v>
      </c>
      <c r="BQ77">
        <v>28</v>
      </c>
      <c r="BR77">
        <v>32</v>
      </c>
      <c r="BS77">
        <v>17</v>
      </c>
      <c r="BT77" s="76">
        <f t="shared" si="7"/>
        <v>0.13145539906103287</v>
      </c>
      <c r="BU77" s="76">
        <f t="shared" si="8"/>
        <v>0.15023474178403756</v>
      </c>
      <c r="BV77" s="76">
        <f t="shared" si="9"/>
        <v>7.9812206572769953E-2</v>
      </c>
    </row>
    <row r="78" spans="1:74" x14ac:dyDescent="0.2">
      <c r="A78" t="s">
        <v>1</v>
      </c>
      <c r="B78" t="s">
        <v>496</v>
      </c>
      <c r="C78">
        <v>5</v>
      </c>
      <c r="D78">
        <v>8</v>
      </c>
      <c r="E78">
        <v>190</v>
      </c>
      <c r="F78">
        <v>7</v>
      </c>
      <c r="G78">
        <v>8</v>
      </c>
      <c r="H78">
        <v>8</v>
      </c>
      <c r="I78">
        <v>226</v>
      </c>
      <c r="K78" t="s">
        <v>496</v>
      </c>
      <c r="L78">
        <f t="shared" si="5"/>
        <v>13</v>
      </c>
      <c r="M78">
        <v>5</v>
      </c>
      <c r="N78">
        <v>8</v>
      </c>
      <c r="O78">
        <v>190</v>
      </c>
      <c r="P78">
        <v>7</v>
      </c>
      <c r="Q78">
        <v>8</v>
      </c>
      <c r="R78">
        <f t="shared" si="6"/>
        <v>15</v>
      </c>
      <c r="S78">
        <v>8</v>
      </c>
      <c r="U78" t="s">
        <v>496</v>
      </c>
      <c r="V78">
        <v>13</v>
      </c>
      <c r="W78">
        <v>190</v>
      </c>
      <c r="X78">
        <v>15</v>
      </c>
      <c r="Y78">
        <v>8</v>
      </c>
      <c r="AH78" t="s">
        <v>496</v>
      </c>
      <c r="AI78">
        <v>13</v>
      </c>
      <c r="AJ78">
        <v>15</v>
      </c>
      <c r="AK78">
        <v>8</v>
      </c>
      <c r="BP78">
        <v>226</v>
      </c>
      <c r="BQ78">
        <v>13</v>
      </c>
      <c r="BR78">
        <v>15</v>
      </c>
      <c r="BS78">
        <v>8</v>
      </c>
      <c r="BT78" s="76">
        <f t="shared" si="7"/>
        <v>5.7522123893805309E-2</v>
      </c>
      <c r="BU78" s="76">
        <f t="shared" si="8"/>
        <v>6.637168141592921E-2</v>
      </c>
      <c r="BV78" s="76">
        <f t="shared" si="9"/>
        <v>3.5398230088495575E-2</v>
      </c>
    </row>
    <row r="79" spans="1:74" x14ac:dyDescent="0.2">
      <c r="A79" t="s">
        <v>2</v>
      </c>
      <c r="B79" t="s">
        <v>496</v>
      </c>
      <c r="C79">
        <v>4</v>
      </c>
      <c r="D79">
        <v>6</v>
      </c>
      <c r="E79">
        <v>219</v>
      </c>
      <c r="F79">
        <v>4</v>
      </c>
      <c r="G79">
        <v>10</v>
      </c>
      <c r="H79">
        <v>2</v>
      </c>
      <c r="I79">
        <v>245</v>
      </c>
      <c r="K79" t="s">
        <v>496</v>
      </c>
      <c r="L79">
        <f t="shared" si="5"/>
        <v>10</v>
      </c>
      <c r="M79">
        <v>4</v>
      </c>
      <c r="N79">
        <v>6</v>
      </c>
      <c r="O79">
        <v>219</v>
      </c>
      <c r="P79">
        <v>4</v>
      </c>
      <c r="Q79">
        <v>10</v>
      </c>
      <c r="R79">
        <f t="shared" si="6"/>
        <v>14</v>
      </c>
      <c r="S79">
        <v>2</v>
      </c>
      <c r="U79" t="s">
        <v>496</v>
      </c>
      <c r="V79">
        <v>10</v>
      </c>
      <c r="W79">
        <v>219</v>
      </c>
      <c r="X79">
        <v>14</v>
      </c>
      <c r="Y79">
        <v>2</v>
      </c>
      <c r="AH79" t="s">
        <v>496</v>
      </c>
      <c r="AI79">
        <v>10</v>
      </c>
      <c r="AJ79">
        <v>14</v>
      </c>
      <c r="AK79">
        <v>2</v>
      </c>
      <c r="BP79">
        <v>245</v>
      </c>
      <c r="BQ79">
        <v>10</v>
      </c>
      <c r="BR79">
        <v>14</v>
      </c>
      <c r="BS79">
        <v>2</v>
      </c>
      <c r="BT79" s="76">
        <f t="shared" si="7"/>
        <v>4.0816326530612242E-2</v>
      </c>
      <c r="BU79" s="76">
        <f t="shared" si="8"/>
        <v>5.7142857142857141E-2</v>
      </c>
      <c r="BV79" s="76">
        <f t="shared" si="9"/>
        <v>8.1632653061224497E-3</v>
      </c>
    </row>
    <row r="80" spans="1:74" x14ac:dyDescent="0.2">
      <c r="A80" t="s">
        <v>3</v>
      </c>
      <c r="B80" t="s">
        <v>496</v>
      </c>
      <c r="C80">
        <v>5</v>
      </c>
      <c r="D80">
        <v>8</v>
      </c>
      <c r="E80">
        <v>198</v>
      </c>
      <c r="F80">
        <v>6</v>
      </c>
      <c r="G80">
        <v>11</v>
      </c>
      <c r="H80">
        <v>15</v>
      </c>
      <c r="I80">
        <v>243</v>
      </c>
      <c r="K80" t="s">
        <v>496</v>
      </c>
      <c r="L80">
        <f t="shared" si="5"/>
        <v>13</v>
      </c>
      <c r="M80">
        <v>5</v>
      </c>
      <c r="N80">
        <v>8</v>
      </c>
      <c r="O80">
        <v>198</v>
      </c>
      <c r="P80">
        <v>6</v>
      </c>
      <c r="Q80">
        <v>11</v>
      </c>
      <c r="R80">
        <f t="shared" si="6"/>
        <v>17</v>
      </c>
      <c r="S80">
        <v>15</v>
      </c>
      <c r="U80" t="s">
        <v>496</v>
      </c>
      <c r="V80">
        <v>13</v>
      </c>
      <c r="W80">
        <v>198</v>
      </c>
      <c r="X80">
        <v>17</v>
      </c>
      <c r="Y80">
        <v>15</v>
      </c>
      <c r="AH80" t="s">
        <v>496</v>
      </c>
      <c r="AI80">
        <v>13</v>
      </c>
      <c r="AJ80">
        <v>17</v>
      </c>
      <c r="AK80">
        <v>15</v>
      </c>
      <c r="BP80">
        <v>243</v>
      </c>
      <c r="BQ80">
        <v>13</v>
      </c>
      <c r="BR80">
        <v>17</v>
      </c>
      <c r="BS80">
        <v>15</v>
      </c>
      <c r="BT80" s="76">
        <f t="shared" si="7"/>
        <v>5.3497942386831275E-2</v>
      </c>
      <c r="BU80" s="76">
        <f t="shared" si="8"/>
        <v>6.9958847736625515E-2</v>
      </c>
      <c r="BV80" s="76">
        <f t="shared" si="9"/>
        <v>6.1728395061728392E-2</v>
      </c>
    </row>
    <row r="81" spans="1:74" x14ac:dyDescent="0.2">
      <c r="A81" t="s">
        <v>4</v>
      </c>
      <c r="B81" t="s">
        <v>496</v>
      </c>
      <c r="C81">
        <v>5</v>
      </c>
      <c r="D81">
        <v>9</v>
      </c>
      <c r="E81">
        <v>202</v>
      </c>
      <c r="F81">
        <v>2</v>
      </c>
      <c r="G81">
        <v>11</v>
      </c>
      <c r="H81">
        <v>11</v>
      </c>
      <c r="I81">
        <v>240</v>
      </c>
      <c r="K81" t="s">
        <v>496</v>
      </c>
      <c r="L81">
        <f t="shared" si="5"/>
        <v>14</v>
      </c>
      <c r="M81">
        <v>5</v>
      </c>
      <c r="N81">
        <v>9</v>
      </c>
      <c r="O81">
        <v>202</v>
      </c>
      <c r="P81">
        <v>2</v>
      </c>
      <c r="Q81">
        <v>11</v>
      </c>
      <c r="R81">
        <f t="shared" si="6"/>
        <v>13</v>
      </c>
      <c r="S81">
        <v>11</v>
      </c>
      <c r="U81" t="s">
        <v>496</v>
      </c>
      <c r="V81">
        <v>14</v>
      </c>
      <c r="W81">
        <v>202</v>
      </c>
      <c r="X81">
        <v>13</v>
      </c>
      <c r="Y81">
        <v>11</v>
      </c>
      <c r="AH81" t="s">
        <v>496</v>
      </c>
      <c r="AI81">
        <v>14</v>
      </c>
      <c r="AJ81">
        <v>13</v>
      </c>
      <c r="AK81">
        <v>11</v>
      </c>
      <c r="BP81">
        <v>240</v>
      </c>
      <c r="BQ81">
        <v>14</v>
      </c>
      <c r="BR81">
        <v>13</v>
      </c>
      <c r="BS81">
        <v>11</v>
      </c>
      <c r="BT81" s="76">
        <f t="shared" si="7"/>
        <v>5.8333333333333334E-2</v>
      </c>
      <c r="BU81" s="76">
        <f t="shared" si="8"/>
        <v>5.4166666666666669E-2</v>
      </c>
      <c r="BV81" s="76">
        <f t="shared" si="9"/>
        <v>4.583333333333333E-2</v>
      </c>
    </row>
    <row r="82" spans="1:74" x14ac:dyDescent="0.2">
      <c r="A82" t="s">
        <v>5</v>
      </c>
      <c r="B82" t="s">
        <v>496</v>
      </c>
      <c r="C82">
        <v>6</v>
      </c>
      <c r="D82">
        <v>11</v>
      </c>
      <c r="E82">
        <v>205</v>
      </c>
      <c r="F82">
        <v>4</v>
      </c>
      <c r="G82">
        <v>9</v>
      </c>
      <c r="H82">
        <v>8</v>
      </c>
      <c r="I82">
        <v>243</v>
      </c>
      <c r="K82" t="s">
        <v>496</v>
      </c>
      <c r="L82">
        <f t="shared" si="5"/>
        <v>17</v>
      </c>
      <c r="M82">
        <v>6</v>
      </c>
      <c r="N82">
        <v>11</v>
      </c>
      <c r="O82">
        <v>205</v>
      </c>
      <c r="P82">
        <v>4</v>
      </c>
      <c r="Q82">
        <v>9</v>
      </c>
      <c r="R82">
        <f t="shared" si="6"/>
        <v>13</v>
      </c>
      <c r="S82">
        <v>8</v>
      </c>
      <c r="U82" t="s">
        <v>496</v>
      </c>
      <c r="V82">
        <v>17</v>
      </c>
      <c r="W82">
        <v>205</v>
      </c>
      <c r="X82">
        <v>13</v>
      </c>
      <c r="Y82">
        <v>8</v>
      </c>
      <c r="AH82" t="s">
        <v>496</v>
      </c>
      <c r="AI82">
        <v>17</v>
      </c>
      <c r="AJ82">
        <v>13</v>
      </c>
      <c r="AK82">
        <v>8</v>
      </c>
      <c r="BP82">
        <v>243</v>
      </c>
      <c r="BQ82">
        <v>17</v>
      </c>
      <c r="BR82">
        <v>13</v>
      </c>
      <c r="BS82">
        <v>8</v>
      </c>
      <c r="BT82" s="76">
        <f t="shared" si="7"/>
        <v>6.9958847736625515E-2</v>
      </c>
      <c r="BU82" s="76">
        <f t="shared" si="8"/>
        <v>5.3497942386831275E-2</v>
      </c>
      <c r="BV82" s="76">
        <f t="shared" si="9"/>
        <v>3.292181069958848E-2</v>
      </c>
    </row>
    <row r="83" spans="1:74" x14ac:dyDescent="0.2">
      <c r="A83" t="s">
        <v>6</v>
      </c>
      <c r="B83" t="s">
        <v>496</v>
      </c>
      <c r="C83">
        <v>10</v>
      </c>
      <c r="D83">
        <v>10</v>
      </c>
      <c r="E83">
        <v>189</v>
      </c>
      <c r="F83">
        <v>4</v>
      </c>
      <c r="G83">
        <v>12</v>
      </c>
      <c r="H83">
        <v>9</v>
      </c>
      <c r="I83">
        <v>234</v>
      </c>
      <c r="K83" t="s">
        <v>496</v>
      </c>
      <c r="L83">
        <f t="shared" si="5"/>
        <v>20</v>
      </c>
      <c r="M83">
        <v>10</v>
      </c>
      <c r="N83">
        <v>10</v>
      </c>
      <c r="O83">
        <v>189</v>
      </c>
      <c r="P83">
        <v>4</v>
      </c>
      <c r="Q83">
        <v>12</v>
      </c>
      <c r="R83">
        <f t="shared" si="6"/>
        <v>16</v>
      </c>
      <c r="S83">
        <v>9</v>
      </c>
      <c r="U83" t="s">
        <v>496</v>
      </c>
      <c r="V83">
        <v>20</v>
      </c>
      <c r="W83">
        <v>189</v>
      </c>
      <c r="X83">
        <v>16</v>
      </c>
      <c r="Y83">
        <v>9</v>
      </c>
      <c r="AH83" t="s">
        <v>496</v>
      </c>
      <c r="AI83">
        <v>20</v>
      </c>
      <c r="AJ83">
        <v>16</v>
      </c>
      <c r="AK83">
        <v>9</v>
      </c>
      <c r="BP83">
        <v>234</v>
      </c>
      <c r="BQ83">
        <v>20</v>
      </c>
      <c r="BR83">
        <v>16</v>
      </c>
      <c r="BS83">
        <v>9</v>
      </c>
      <c r="BT83" s="76">
        <f t="shared" si="7"/>
        <v>8.5470085470085472E-2</v>
      </c>
      <c r="BU83" s="76">
        <f t="shared" si="8"/>
        <v>6.8376068376068383E-2</v>
      </c>
      <c r="BV83" s="76">
        <f t="shared" si="9"/>
        <v>3.8461538461538464E-2</v>
      </c>
    </row>
    <row r="84" spans="1:74" x14ac:dyDescent="0.2">
      <c r="A84" t="s">
        <v>16</v>
      </c>
      <c r="B84" t="s">
        <v>496</v>
      </c>
      <c r="C84">
        <v>5</v>
      </c>
      <c r="D84">
        <v>6</v>
      </c>
      <c r="E84">
        <v>202</v>
      </c>
      <c r="F84">
        <v>6</v>
      </c>
      <c r="G84">
        <v>11</v>
      </c>
      <c r="H84">
        <v>5</v>
      </c>
      <c r="I84">
        <v>235</v>
      </c>
      <c r="K84" t="s">
        <v>496</v>
      </c>
      <c r="L84">
        <f t="shared" si="5"/>
        <v>11</v>
      </c>
      <c r="M84">
        <v>5</v>
      </c>
      <c r="N84">
        <v>6</v>
      </c>
      <c r="O84">
        <v>202</v>
      </c>
      <c r="P84">
        <v>6</v>
      </c>
      <c r="Q84">
        <v>11</v>
      </c>
      <c r="R84">
        <f t="shared" si="6"/>
        <v>17</v>
      </c>
      <c r="S84">
        <v>5</v>
      </c>
      <c r="U84" t="s">
        <v>496</v>
      </c>
      <c r="V84">
        <v>11</v>
      </c>
      <c r="W84">
        <v>202</v>
      </c>
      <c r="X84">
        <v>17</v>
      </c>
      <c r="Y84">
        <v>5</v>
      </c>
      <c r="AH84" t="s">
        <v>496</v>
      </c>
      <c r="AI84">
        <v>11</v>
      </c>
      <c r="AJ84">
        <v>17</v>
      </c>
      <c r="AK84">
        <v>5</v>
      </c>
      <c r="BP84">
        <v>235</v>
      </c>
      <c r="BQ84">
        <v>11</v>
      </c>
      <c r="BR84">
        <v>17</v>
      </c>
      <c r="BS84">
        <v>5</v>
      </c>
      <c r="BT84" s="76">
        <f t="shared" si="7"/>
        <v>4.6808510638297871E-2</v>
      </c>
      <c r="BU84" s="76">
        <f t="shared" si="8"/>
        <v>7.2340425531914887E-2</v>
      </c>
      <c r="BV84" s="76">
        <f t="shared" si="9"/>
        <v>2.1276595744680851E-2</v>
      </c>
    </row>
    <row r="85" spans="1:74" x14ac:dyDescent="0.2">
      <c r="A85" t="s">
        <v>17</v>
      </c>
      <c r="B85" t="s">
        <v>496</v>
      </c>
      <c r="C85">
        <v>7</v>
      </c>
      <c r="D85">
        <v>5</v>
      </c>
      <c r="E85">
        <v>180</v>
      </c>
      <c r="F85">
        <v>5</v>
      </c>
      <c r="G85">
        <v>5</v>
      </c>
      <c r="H85">
        <v>8</v>
      </c>
      <c r="I85">
        <v>210</v>
      </c>
      <c r="K85" t="s">
        <v>496</v>
      </c>
      <c r="L85">
        <f t="shared" si="5"/>
        <v>12</v>
      </c>
      <c r="M85">
        <v>7</v>
      </c>
      <c r="N85">
        <v>5</v>
      </c>
      <c r="O85">
        <v>180</v>
      </c>
      <c r="P85">
        <v>5</v>
      </c>
      <c r="Q85">
        <v>5</v>
      </c>
      <c r="R85">
        <f t="shared" si="6"/>
        <v>10</v>
      </c>
      <c r="S85">
        <v>8</v>
      </c>
      <c r="U85" t="s">
        <v>496</v>
      </c>
      <c r="V85">
        <v>12</v>
      </c>
      <c r="W85">
        <v>180</v>
      </c>
      <c r="X85">
        <v>10</v>
      </c>
      <c r="Y85">
        <v>8</v>
      </c>
      <c r="AH85" t="s">
        <v>496</v>
      </c>
      <c r="AI85">
        <v>12</v>
      </c>
      <c r="AJ85">
        <v>10</v>
      </c>
      <c r="AK85">
        <v>8</v>
      </c>
      <c r="BP85">
        <v>210</v>
      </c>
      <c r="BQ85">
        <v>12</v>
      </c>
      <c r="BR85">
        <v>10</v>
      </c>
      <c r="BS85">
        <v>8</v>
      </c>
      <c r="BT85" s="76">
        <f t="shared" si="7"/>
        <v>5.7142857142857141E-2</v>
      </c>
      <c r="BU85" s="76">
        <f t="shared" si="8"/>
        <v>4.7619047619047616E-2</v>
      </c>
      <c r="BV85" s="76">
        <f t="shared" si="9"/>
        <v>3.8095238095238099E-2</v>
      </c>
    </row>
    <row r="86" spans="1:74" x14ac:dyDescent="0.2">
      <c r="A86" t="s">
        <v>18</v>
      </c>
      <c r="B86" t="s">
        <v>496</v>
      </c>
      <c r="C86">
        <v>9</v>
      </c>
      <c r="D86">
        <v>7</v>
      </c>
      <c r="E86">
        <v>192</v>
      </c>
      <c r="F86">
        <v>6</v>
      </c>
      <c r="G86">
        <v>6</v>
      </c>
      <c r="H86">
        <v>9</v>
      </c>
      <c r="I86">
        <v>229</v>
      </c>
      <c r="K86" t="s">
        <v>496</v>
      </c>
      <c r="L86">
        <f t="shared" si="5"/>
        <v>16</v>
      </c>
      <c r="M86">
        <v>9</v>
      </c>
      <c r="N86">
        <v>7</v>
      </c>
      <c r="O86">
        <v>192</v>
      </c>
      <c r="P86">
        <v>6</v>
      </c>
      <c r="Q86">
        <v>6</v>
      </c>
      <c r="R86">
        <f t="shared" si="6"/>
        <v>12</v>
      </c>
      <c r="S86">
        <v>9</v>
      </c>
      <c r="U86" t="s">
        <v>496</v>
      </c>
      <c r="V86">
        <v>16</v>
      </c>
      <c r="W86">
        <v>192</v>
      </c>
      <c r="X86">
        <v>12</v>
      </c>
      <c r="Y86">
        <v>9</v>
      </c>
      <c r="AH86" t="s">
        <v>496</v>
      </c>
      <c r="AI86">
        <v>16</v>
      </c>
      <c r="AJ86">
        <v>12</v>
      </c>
      <c r="AK86">
        <v>9</v>
      </c>
      <c r="BP86">
        <v>229</v>
      </c>
      <c r="BQ86">
        <v>16</v>
      </c>
      <c r="BR86">
        <v>12</v>
      </c>
      <c r="BS86">
        <v>9</v>
      </c>
      <c r="BT86" s="76">
        <f t="shared" si="7"/>
        <v>6.9868995633187769E-2</v>
      </c>
      <c r="BU86" s="76">
        <f t="shared" si="8"/>
        <v>5.2401746724890827E-2</v>
      </c>
      <c r="BV86" s="76">
        <f t="shared" si="9"/>
        <v>3.9301310043668124E-2</v>
      </c>
    </row>
    <row r="87" spans="1:74" x14ac:dyDescent="0.2">
      <c r="A87" t="s">
        <v>19</v>
      </c>
      <c r="B87" t="s">
        <v>496</v>
      </c>
      <c r="C87">
        <v>5</v>
      </c>
      <c r="D87">
        <v>9</v>
      </c>
      <c r="E87">
        <v>215</v>
      </c>
      <c r="F87">
        <v>5</v>
      </c>
      <c r="G87">
        <v>5</v>
      </c>
      <c r="H87">
        <v>2</v>
      </c>
      <c r="I87">
        <v>241</v>
      </c>
      <c r="K87" t="s">
        <v>496</v>
      </c>
      <c r="L87">
        <f t="shared" si="5"/>
        <v>14</v>
      </c>
      <c r="M87">
        <v>5</v>
      </c>
      <c r="N87">
        <v>9</v>
      </c>
      <c r="O87">
        <v>215</v>
      </c>
      <c r="P87">
        <v>5</v>
      </c>
      <c r="Q87">
        <v>5</v>
      </c>
      <c r="R87">
        <f t="shared" si="6"/>
        <v>10</v>
      </c>
      <c r="S87">
        <v>2</v>
      </c>
      <c r="U87" t="s">
        <v>496</v>
      </c>
      <c r="V87">
        <v>14</v>
      </c>
      <c r="W87">
        <v>215</v>
      </c>
      <c r="X87">
        <v>10</v>
      </c>
      <c r="Y87">
        <v>2</v>
      </c>
      <c r="AH87" t="s">
        <v>496</v>
      </c>
      <c r="AI87">
        <v>14</v>
      </c>
      <c r="AJ87">
        <v>10</v>
      </c>
      <c r="AK87">
        <v>2</v>
      </c>
      <c r="BP87">
        <v>241</v>
      </c>
      <c r="BQ87">
        <v>14</v>
      </c>
      <c r="BR87">
        <v>10</v>
      </c>
      <c r="BS87">
        <v>2</v>
      </c>
      <c r="BT87" s="76">
        <f t="shared" si="7"/>
        <v>5.8091286307053944E-2</v>
      </c>
      <c r="BU87" s="76">
        <f t="shared" si="8"/>
        <v>4.1493775933609957E-2</v>
      </c>
      <c r="BV87" s="76">
        <f t="shared" si="9"/>
        <v>8.2987551867219917E-3</v>
      </c>
    </row>
    <row r="88" spans="1:74" x14ac:dyDescent="0.2">
      <c r="A88" t="s">
        <v>20</v>
      </c>
      <c r="B88" t="s">
        <v>496</v>
      </c>
      <c r="C88">
        <v>5</v>
      </c>
      <c r="D88">
        <v>2</v>
      </c>
      <c r="E88">
        <v>115</v>
      </c>
      <c r="F88">
        <v>6</v>
      </c>
      <c r="G88">
        <v>6</v>
      </c>
      <c r="H88">
        <v>2</v>
      </c>
      <c r="I88">
        <v>136</v>
      </c>
      <c r="K88" t="s">
        <v>496</v>
      </c>
      <c r="L88">
        <f t="shared" si="5"/>
        <v>7</v>
      </c>
      <c r="M88">
        <v>5</v>
      </c>
      <c r="N88">
        <v>2</v>
      </c>
      <c r="O88">
        <v>115</v>
      </c>
      <c r="P88">
        <v>6</v>
      </c>
      <c r="Q88">
        <v>6</v>
      </c>
      <c r="R88">
        <f t="shared" si="6"/>
        <v>12</v>
      </c>
      <c r="S88">
        <v>2</v>
      </c>
      <c r="U88" t="s">
        <v>496</v>
      </c>
      <c r="V88">
        <v>7</v>
      </c>
      <c r="W88">
        <v>115</v>
      </c>
      <c r="X88">
        <v>12</v>
      </c>
      <c r="Y88">
        <v>2</v>
      </c>
      <c r="AH88" t="s">
        <v>496</v>
      </c>
      <c r="AI88">
        <v>7</v>
      </c>
      <c r="AJ88">
        <v>12</v>
      </c>
      <c r="AK88">
        <v>2</v>
      </c>
      <c r="BP88">
        <v>136</v>
      </c>
      <c r="BQ88">
        <v>7</v>
      </c>
      <c r="BR88">
        <v>12</v>
      </c>
      <c r="BS88">
        <v>2</v>
      </c>
      <c r="BT88" s="76">
        <f t="shared" si="7"/>
        <v>5.1470588235294115E-2</v>
      </c>
      <c r="BU88" s="76">
        <f t="shared" si="8"/>
        <v>8.8235294117647065E-2</v>
      </c>
      <c r="BV88" s="76">
        <f t="shared" si="9"/>
        <v>1.4705882352941176E-2</v>
      </c>
    </row>
    <row r="89" spans="1:74" x14ac:dyDescent="0.2">
      <c r="A89" t="s">
        <v>21</v>
      </c>
      <c r="B89" t="s">
        <v>496</v>
      </c>
      <c r="C89">
        <v>5</v>
      </c>
      <c r="D89">
        <v>5</v>
      </c>
      <c r="E89">
        <v>198</v>
      </c>
      <c r="F89">
        <v>8</v>
      </c>
      <c r="G89">
        <v>8</v>
      </c>
      <c r="H89">
        <v>6</v>
      </c>
      <c r="I89">
        <v>230</v>
      </c>
      <c r="K89" t="s">
        <v>496</v>
      </c>
      <c r="L89">
        <f t="shared" si="5"/>
        <v>10</v>
      </c>
      <c r="M89">
        <v>5</v>
      </c>
      <c r="N89">
        <v>5</v>
      </c>
      <c r="O89">
        <v>198</v>
      </c>
      <c r="P89">
        <v>8</v>
      </c>
      <c r="Q89">
        <v>8</v>
      </c>
      <c r="R89">
        <f t="shared" si="6"/>
        <v>16</v>
      </c>
      <c r="S89">
        <v>6</v>
      </c>
      <c r="U89" t="s">
        <v>496</v>
      </c>
      <c r="V89">
        <v>10</v>
      </c>
      <c r="W89">
        <v>198</v>
      </c>
      <c r="X89">
        <v>16</v>
      </c>
      <c r="Y89">
        <v>6</v>
      </c>
      <c r="AH89" t="s">
        <v>496</v>
      </c>
      <c r="AI89">
        <v>10</v>
      </c>
      <c r="AJ89">
        <v>16</v>
      </c>
      <c r="AK89">
        <v>6</v>
      </c>
      <c r="BP89">
        <v>230</v>
      </c>
      <c r="BQ89">
        <v>10</v>
      </c>
      <c r="BR89">
        <v>16</v>
      </c>
      <c r="BS89">
        <v>6</v>
      </c>
      <c r="BT89" s="76">
        <f t="shared" si="7"/>
        <v>4.3478260869565216E-2</v>
      </c>
      <c r="BU89" s="76">
        <f t="shared" si="8"/>
        <v>6.9565217391304349E-2</v>
      </c>
      <c r="BV89" s="76">
        <f t="shared" si="9"/>
        <v>2.6086956521739129E-2</v>
      </c>
    </row>
    <row r="90" spans="1:74" x14ac:dyDescent="0.2">
      <c r="A90" t="s">
        <v>63</v>
      </c>
      <c r="B90" t="s">
        <v>496</v>
      </c>
      <c r="C90">
        <v>7</v>
      </c>
      <c r="D90">
        <v>8</v>
      </c>
      <c r="E90">
        <v>195</v>
      </c>
      <c r="F90">
        <v>2</v>
      </c>
      <c r="G90">
        <v>8</v>
      </c>
      <c r="H90">
        <v>5</v>
      </c>
      <c r="I90">
        <v>225</v>
      </c>
      <c r="K90" t="s">
        <v>496</v>
      </c>
      <c r="L90">
        <f t="shared" si="5"/>
        <v>15</v>
      </c>
      <c r="M90">
        <v>7</v>
      </c>
      <c r="N90">
        <v>8</v>
      </c>
      <c r="O90">
        <v>195</v>
      </c>
      <c r="P90">
        <v>2</v>
      </c>
      <c r="Q90">
        <v>8</v>
      </c>
      <c r="R90">
        <f t="shared" si="6"/>
        <v>10</v>
      </c>
      <c r="S90">
        <v>5</v>
      </c>
      <c r="U90" t="s">
        <v>496</v>
      </c>
      <c r="V90">
        <v>15</v>
      </c>
      <c r="W90">
        <v>195</v>
      </c>
      <c r="X90">
        <v>10</v>
      </c>
      <c r="Y90">
        <v>5</v>
      </c>
      <c r="AH90" t="s">
        <v>496</v>
      </c>
      <c r="AI90">
        <v>15</v>
      </c>
      <c r="AJ90">
        <v>10</v>
      </c>
      <c r="AK90">
        <v>5</v>
      </c>
      <c r="BP90">
        <v>225</v>
      </c>
      <c r="BQ90">
        <v>15</v>
      </c>
      <c r="BR90">
        <v>10</v>
      </c>
      <c r="BS90">
        <v>5</v>
      </c>
      <c r="BT90" s="76">
        <f t="shared" si="7"/>
        <v>6.6666666666666666E-2</v>
      </c>
      <c r="BU90" s="76">
        <f t="shared" si="8"/>
        <v>4.4444444444444446E-2</v>
      </c>
      <c r="BV90" s="76">
        <f t="shared" si="9"/>
        <v>2.2222222222222223E-2</v>
      </c>
    </row>
    <row r="91" spans="1:74" x14ac:dyDescent="0.2">
      <c r="A91" t="s">
        <v>64</v>
      </c>
      <c r="B91" t="s">
        <v>496</v>
      </c>
      <c r="C91">
        <v>5</v>
      </c>
      <c r="D91">
        <v>7</v>
      </c>
      <c r="E91">
        <v>212</v>
      </c>
      <c r="F91">
        <v>4</v>
      </c>
      <c r="G91">
        <v>7</v>
      </c>
      <c r="H91">
        <v>4</v>
      </c>
      <c r="I91">
        <v>239</v>
      </c>
      <c r="K91" t="s">
        <v>496</v>
      </c>
      <c r="L91">
        <f t="shared" si="5"/>
        <v>12</v>
      </c>
      <c r="M91">
        <v>5</v>
      </c>
      <c r="N91">
        <v>7</v>
      </c>
      <c r="O91">
        <v>212</v>
      </c>
      <c r="P91">
        <v>4</v>
      </c>
      <c r="Q91">
        <v>7</v>
      </c>
      <c r="R91">
        <f t="shared" si="6"/>
        <v>11</v>
      </c>
      <c r="S91">
        <v>4</v>
      </c>
      <c r="U91" t="s">
        <v>496</v>
      </c>
      <c r="V91">
        <v>12</v>
      </c>
      <c r="W91">
        <v>212</v>
      </c>
      <c r="X91">
        <v>11</v>
      </c>
      <c r="Y91">
        <v>4</v>
      </c>
      <c r="AH91" t="s">
        <v>496</v>
      </c>
      <c r="AI91">
        <v>12</v>
      </c>
      <c r="AJ91">
        <v>11</v>
      </c>
      <c r="AK91">
        <v>4</v>
      </c>
      <c r="BP91">
        <v>239</v>
      </c>
      <c r="BQ91">
        <v>12</v>
      </c>
      <c r="BR91">
        <v>11</v>
      </c>
      <c r="BS91">
        <v>4</v>
      </c>
      <c r="BT91" s="76">
        <f t="shared" si="7"/>
        <v>5.0209205020920501E-2</v>
      </c>
      <c r="BU91" s="76">
        <f t="shared" si="8"/>
        <v>4.6025104602510462E-2</v>
      </c>
      <c r="BV91" s="76">
        <f t="shared" si="9"/>
        <v>1.6736401673640166E-2</v>
      </c>
    </row>
    <row r="92" spans="1:74" x14ac:dyDescent="0.2">
      <c r="A92" t="s">
        <v>65</v>
      </c>
      <c r="B92" t="s">
        <v>496</v>
      </c>
      <c r="C92">
        <v>10</v>
      </c>
      <c r="D92">
        <v>6</v>
      </c>
      <c r="E92">
        <v>206</v>
      </c>
      <c r="F92">
        <v>3</v>
      </c>
      <c r="G92">
        <v>11</v>
      </c>
      <c r="H92">
        <v>6</v>
      </c>
      <c r="I92">
        <v>242</v>
      </c>
      <c r="K92" t="s">
        <v>496</v>
      </c>
      <c r="L92">
        <f t="shared" si="5"/>
        <v>16</v>
      </c>
      <c r="M92">
        <v>10</v>
      </c>
      <c r="N92">
        <v>6</v>
      </c>
      <c r="O92">
        <v>206</v>
      </c>
      <c r="P92">
        <v>3</v>
      </c>
      <c r="Q92">
        <v>11</v>
      </c>
      <c r="R92">
        <f t="shared" si="6"/>
        <v>14</v>
      </c>
      <c r="S92">
        <v>6</v>
      </c>
      <c r="U92" t="s">
        <v>496</v>
      </c>
      <c r="V92">
        <v>16</v>
      </c>
      <c r="W92">
        <v>206</v>
      </c>
      <c r="X92">
        <v>14</v>
      </c>
      <c r="Y92">
        <v>6</v>
      </c>
      <c r="AH92" t="s">
        <v>496</v>
      </c>
      <c r="AI92">
        <v>16</v>
      </c>
      <c r="AJ92">
        <v>14</v>
      </c>
      <c r="AK92">
        <v>6</v>
      </c>
      <c r="BP92">
        <v>242</v>
      </c>
      <c r="BQ92">
        <v>16</v>
      </c>
      <c r="BR92">
        <v>14</v>
      </c>
      <c r="BS92">
        <v>6</v>
      </c>
      <c r="BT92" s="76">
        <f t="shared" si="7"/>
        <v>6.6115702479338845E-2</v>
      </c>
      <c r="BU92" s="76">
        <f t="shared" si="8"/>
        <v>5.7851239669421489E-2</v>
      </c>
      <c r="BV92" s="76">
        <f t="shared" si="9"/>
        <v>2.4793388429752067E-2</v>
      </c>
    </row>
    <row r="93" spans="1:74" x14ac:dyDescent="0.2">
      <c r="A93" t="s">
        <v>66</v>
      </c>
      <c r="B93" t="s">
        <v>496</v>
      </c>
      <c r="C93">
        <v>8</v>
      </c>
      <c r="D93">
        <v>6</v>
      </c>
      <c r="E93">
        <v>215</v>
      </c>
      <c r="F93">
        <v>2</v>
      </c>
      <c r="G93">
        <v>10</v>
      </c>
      <c r="H93">
        <v>2</v>
      </c>
      <c r="I93">
        <v>243</v>
      </c>
      <c r="K93" t="s">
        <v>496</v>
      </c>
      <c r="L93">
        <f t="shared" si="5"/>
        <v>14</v>
      </c>
      <c r="M93">
        <v>8</v>
      </c>
      <c r="N93">
        <v>6</v>
      </c>
      <c r="O93">
        <v>215</v>
      </c>
      <c r="P93">
        <v>2</v>
      </c>
      <c r="Q93">
        <v>10</v>
      </c>
      <c r="R93">
        <f t="shared" si="6"/>
        <v>12</v>
      </c>
      <c r="S93">
        <v>2</v>
      </c>
      <c r="U93" t="s">
        <v>496</v>
      </c>
      <c r="V93">
        <v>14</v>
      </c>
      <c r="W93">
        <v>215</v>
      </c>
      <c r="X93">
        <v>12</v>
      </c>
      <c r="Y93">
        <v>2</v>
      </c>
      <c r="AH93" t="s">
        <v>496</v>
      </c>
      <c r="AI93">
        <v>14</v>
      </c>
      <c r="AJ93">
        <v>12</v>
      </c>
      <c r="AK93">
        <v>2</v>
      </c>
      <c r="BP93">
        <v>243</v>
      </c>
      <c r="BQ93">
        <v>14</v>
      </c>
      <c r="BR93">
        <v>12</v>
      </c>
      <c r="BS93">
        <v>2</v>
      </c>
      <c r="BT93" s="76">
        <f t="shared" si="7"/>
        <v>5.7613168724279837E-2</v>
      </c>
      <c r="BU93" s="76">
        <f t="shared" si="8"/>
        <v>4.9382716049382713E-2</v>
      </c>
      <c r="BV93" s="76">
        <f t="shared" si="9"/>
        <v>8.23045267489712E-3</v>
      </c>
    </row>
    <row r="94" spans="1:74" x14ac:dyDescent="0.2">
      <c r="A94" t="s">
        <v>67</v>
      </c>
      <c r="B94" t="s">
        <v>496</v>
      </c>
      <c r="C94">
        <v>7</v>
      </c>
      <c r="D94">
        <v>7</v>
      </c>
      <c r="E94">
        <v>201</v>
      </c>
      <c r="F94">
        <v>4</v>
      </c>
      <c r="G94">
        <v>8</v>
      </c>
      <c r="H94">
        <v>12</v>
      </c>
      <c r="I94">
        <v>239</v>
      </c>
      <c r="K94" t="s">
        <v>496</v>
      </c>
      <c r="L94">
        <f t="shared" si="5"/>
        <v>14</v>
      </c>
      <c r="M94">
        <v>7</v>
      </c>
      <c r="N94">
        <v>7</v>
      </c>
      <c r="O94">
        <v>201</v>
      </c>
      <c r="P94">
        <v>4</v>
      </c>
      <c r="Q94">
        <v>8</v>
      </c>
      <c r="R94">
        <f t="shared" si="6"/>
        <v>12</v>
      </c>
      <c r="S94">
        <v>12</v>
      </c>
      <c r="U94" t="s">
        <v>496</v>
      </c>
      <c r="V94">
        <v>14</v>
      </c>
      <c r="W94">
        <v>201</v>
      </c>
      <c r="X94">
        <v>12</v>
      </c>
      <c r="Y94">
        <v>12</v>
      </c>
      <c r="AH94" t="s">
        <v>496</v>
      </c>
      <c r="AI94">
        <v>14</v>
      </c>
      <c r="AJ94">
        <v>12</v>
      </c>
      <c r="AK94">
        <v>12</v>
      </c>
      <c r="BP94">
        <v>239</v>
      </c>
      <c r="BQ94">
        <v>14</v>
      </c>
      <c r="BR94">
        <v>12</v>
      </c>
      <c r="BS94">
        <v>12</v>
      </c>
      <c r="BT94" s="76">
        <f t="shared" si="7"/>
        <v>5.8577405857740586E-2</v>
      </c>
      <c r="BU94" s="76">
        <f t="shared" si="8"/>
        <v>5.0209205020920501E-2</v>
      </c>
      <c r="BV94" s="76">
        <f t="shared" si="9"/>
        <v>5.0209205020920501E-2</v>
      </c>
    </row>
    <row r="95" spans="1:74" x14ac:dyDescent="0.2">
      <c r="A95" t="s">
        <v>68</v>
      </c>
      <c r="B95" t="s">
        <v>496</v>
      </c>
      <c r="C95">
        <v>5</v>
      </c>
      <c r="D95">
        <v>7</v>
      </c>
      <c r="E95">
        <v>205</v>
      </c>
      <c r="F95">
        <v>4</v>
      </c>
      <c r="G95">
        <v>5</v>
      </c>
      <c r="H95">
        <v>3</v>
      </c>
      <c r="I95">
        <v>229</v>
      </c>
      <c r="K95" t="s">
        <v>496</v>
      </c>
      <c r="L95">
        <f t="shared" si="5"/>
        <v>12</v>
      </c>
      <c r="M95">
        <v>5</v>
      </c>
      <c r="N95">
        <v>7</v>
      </c>
      <c r="O95">
        <v>205</v>
      </c>
      <c r="P95">
        <v>4</v>
      </c>
      <c r="Q95">
        <v>5</v>
      </c>
      <c r="R95">
        <f t="shared" si="6"/>
        <v>9</v>
      </c>
      <c r="S95">
        <v>3</v>
      </c>
      <c r="U95" t="s">
        <v>496</v>
      </c>
      <c r="V95">
        <v>12</v>
      </c>
      <c r="W95">
        <v>205</v>
      </c>
      <c r="X95">
        <v>9</v>
      </c>
      <c r="Y95">
        <v>3</v>
      </c>
      <c r="AH95" t="s">
        <v>496</v>
      </c>
      <c r="AI95">
        <v>12</v>
      </c>
      <c r="AJ95">
        <v>9</v>
      </c>
      <c r="AK95">
        <v>3</v>
      </c>
      <c r="BP95">
        <v>229</v>
      </c>
      <c r="BQ95">
        <v>12</v>
      </c>
      <c r="BR95">
        <v>9</v>
      </c>
      <c r="BS95">
        <v>3</v>
      </c>
      <c r="BT95" s="76">
        <f t="shared" si="7"/>
        <v>5.2401746724890827E-2</v>
      </c>
      <c r="BU95" s="76">
        <f t="shared" si="8"/>
        <v>3.9301310043668124E-2</v>
      </c>
      <c r="BV95" s="76">
        <f t="shared" si="9"/>
        <v>1.3100436681222707E-2</v>
      </c>
    </row>
    <row r="96" spans="1:74" x14ac:dyDescent="0.2">
      <c r="A96" t="s">
        <v>22</v>
      </c>
      <c r="B96" t="s">
        <v>504</v>
      </c>
      <c r="C96">
        <v>6</v>
      </c>
      <c r="D96">
        <v>6</v>
      </c>
      <c r="E96">
        <v>192</v>
      </c>
      <c r="F96">
        <v>4</v>
      </c>
      <c r="G96">
        <v>10</v>
      </c>
      <c r="H96">
        <v>17</v>
      </c>
      <c r="I96">
        <v>235</v>
      </c>
      <c r="K96" t="s">
        <v>504</v>
      </c>
      <c r="L96">
        <f t="shared" si="5"/>
        <v>12</v>
      </c>
      <c r="M96">
        <v>6</v>
      </c>
      <c r="N96">
        <v>6</v>
      </c>
      <c r="O96">
        <v>192</v>
      </c>
      <c r="P96">
        <v>4</v>
      </c>
      <c r="Q96">
        <v>10</v>
      </c>
      <c r="R96">
        <f t="shared" si="6"/>
        <v>14</v>
      </c>
      <c r="S96">
        <v>17</v>
      </c>
      <c r="U96" t="s">
        <v>504</v>
      </c>
      <c r="V96">
        <v>12</v>
      </c>
      <c r="W96">
        <v>192</v>
      </c>
      <c r="X96">
        <v>14</v>
      </c>
      <c r="Y96">
        <v>17</v>
      </c>
      <c r="AH96" t="s">
        <v>504</v>
      </c>
      <c r="AI96">
        <v>12</v>
      </c>
      <c r="AJ96">
        <v>14</v>
      </c>
      <c r="AK96">
        <v>17</v>
      </c>
      <c r="BP96">
        <v>235</v>
      </c>
      <c r="BQ96">
        <v>12</v>
      </c>
      <c r="BR96">
        <v>14</v>
      </c>
      <c r="BS96">
        <v>17</v>
      </c>
      <c r="BT96" s="76">
        <f t="shared" si="7"/>
        <v>5.106382978723404E-2</v>
      </c>
      <c r="BU96" s="76">
        <f t="shared" si="8"/>
        <v>5.9574468085106386E-2</v>
      </c>
      <c r="BV96" s="76">
        <f t="shared" si="9"/>
        <v>7.2340425531914887E-2</v>
      </c>
    </row>
    <row r="97" spans="1:74" x14ac:dyDescent="0.2">
      <c r="A97" t="s">
        <v>23</v>
      </c>
      <c r="B97" t="s">
        <v>504</v>
      </c>
      <c r="C97">
        <v>4</v>
      </c>
      <c r="D97">
        <v>3</v>
      </c>
      <c r="E97">
        <v>215</v>
      </c>
      <c r="F97">
        <v>5</v>
      </c>
      <c r="G97">
        <v>8</v>
      </c>
      <c r="H97">
        <v>3</v>
      </c>
      <c r="I97">
        <v>238</v>
      </c>
      <c r="K97" t="s">
        <v>504</v>
      </c>
      <c r="L97">
        <f t="shared" si="5"/>
        <v>7</v>
      </c>
      <c r="M97">
        <v>4</v>
      </c>
      <c r="N97">
        <v>3</v>
      </c>
      <c r="O97">
        <v>215</v>
      </c>
      <c r="P97">
        <v>5</v>
      </c>
      <c r="Q97">
        <v>8</v>
      </c>
      <c r="R97">
        <f t="shared" si="6"/>
        <v>13</v>
      </c>
      <c r="S97">
        <v>3</v>
      </c>
      <c r="U97" t="s">
        <v>504</v>
      </c>
      <c r="V97">
        <v>7</v>
      </c>
      <c r="W97">
        <v>215</v>
      </c>
      <c r="X97">
        <v>13</v>
      </c>
      <c r="Y97">
        <v>3</v>
      </c>
      <c r="AH97" t="s">
        <v>504</v>
      </c>
      <c r="AI97">
        <v>7</v>
      </c>
      <c r="AJ97">
        <v>13</v>
      </c>
      <c r="AK97">
        <v>3</v>
      </c>
      <c r="BP97">
        <v>238</v>
      </c>
      <c r="BQ97">
        <v>7</v>
      </c>
      <c r="BR97">
        <v>13</v>
      </c>
      <c r="BS97">
        <v>3</v>
      </c>
      <c r="BT97" s="76">
        <f t="shared" si="7"/>
        <v>2.9411764705882353E-2</v>
      </c>
      <c r="BU97" s="76">
        <f t="shared" si="8"/>
        <v>5.4621848739495799E-2</v>
      </c>
      <c r="BV97" s="76">
        <f t="shared" si="9"/>
        <v>1.2605042016806723E-2</v>
      </c>
    </row>
    <row r="98" spans="1:74" x14ac:dyDescent="0.2">
      <c r="A98" t="s">
        <v>24</v>
      </c>
      <c r="B98" t="s">
        <v>504</v>
      </c>
      <c r="C98">
        <v>7</v>
      </c>
      <c r="D98">
        <v>8</v>
      </c>
      <c r="E98">
        <v>198</v>
      </c>
      <c r="F98">
        <v>1</v>
      </c>
      <c r="G98">
        <v>10</v>
      </c>
      <c r="H98">
        <v>10</v>
      </c>
      <c r="I98">
        <v>234</v>
      </c>
      <c r="K98" t="s">
        <v>504</v>
      </c>
      <c r="L98">
        <f t="shared" si="5"/>
        <v>15</v>
      </c>
      <c r="M98">
        <v>7</v>
      </c>
      <c r="N98">
        <v>8</v>
      </c>
      <c r="O98">
        <v>198</v>
      </c>
      <c r="P98">
        <v>1</v>
      </c>
      <c r="Q98">
        <v>10</v>
      </c>
      <c r="R98">
        <f t="shared" si="6"/>
        <v>11</v>
      </c>
      <c r="S98">
        <v>10</v>
      </c>
      <c r="U98" t="s">
        <v>504</v>
      </c>
      <c r="V98">
        <v>15</v>
      </c>
      <c r="W98">
        <v>198</v>
      </c>
      <c r="X98">
        <v>11</v>
      </c>
      <c r="Y98">
        <v>10</v>
      </c>
      <c r="AH98" t="s">
        <v>504</v>
      </c>
      <c r="AI98">
        <v>15</v>
      </c>
      <c r="AJ98">
        <v>11</v>
      </c>
      <c r="AK98">
        <v>10</v>
      </c>
      <c r="BP98">
        <v>234</v>
      </c>
      <c r="BQ98">
        <v>15</v>
      </c>
      <c r="BR98">
        <v>11</v>
      </c>
      <c r="BS98">
        <v>10</v>
      </c>
      <c r="BT98" s="76">
        <f t="shared" si="7"/>
        <v>6.4102564102564097E-2</v>
      </c>
      <c r="BU98" s="76">
        <f t="shared" si="8"/>
        <v>4.7008547008547008E-2</v>
      </c>
      <c r="BV98" s="76">
        <f t="shared" si="9"/>
        <v>4.2735042735042736E-2</v>
      </c>
    </row>
    <row r="99" spans="1:74" x14ac:dyDescent="0.2">
      <c r="A99" t="s">
        <v>25</v>
      </c>
      <c r="B99" t="s">
        <v>504</v>
      </c>
      <c r="C99">
        <v>6</v>
      </c>
      <c r="D99">
        <v>3</v>
      </c>
      <c r="E99">
        <v>213</v>
      </c>
      <c r="F99">
        <v>4</v>
      </c>
      <c r="G99">
        <v>8</v>
      </c>
      <c r="H99">
        <v>1</v>
      </c>
      <c r="I99">
        <v>235</v>
      </c>
      <c r="K99" t="s">
        <v>504</v>
      </c>
      <c r="L99">
        <f t="shared" si="5"/>
        <v>9</v>
      </c>
      <c r="M99">
        <v>6</v>
      </c>
      <c r="N99">
        <v>3</v>
      </c>
      <c r="O99">
        <v>213</v>
      </c>
      <c r="P99">
        <v>4</v>
      </c>
      <c r="Q99">
        <v>8</v>
      </c>
      <c r="R99">
        <f t="shared" si="6"/>
        <v>12</v>
      </c>
      <c r="S99">
        <v>1</v>
      </c>
      <c r="U99" t="s">
        <v>504</v>
      </c>
      <c r="V99">
        <v>9</v>
      </c>
      <c r="W99">
        <v>213</v>
      </c>
      <c r="X99">
        <v>12</v>
      </c>
      <c r="Y99">
        <v>1</v>
      </c>
      <c r="AH99" t="s">
        <v>504</v>
      </c>
      <c r="AI99">
        <v>9</v>
      </c>
      <c r="AJ99">
        <v>12</v>
      </c>
      <c r="AK99">
        <v>1</v>
      </c>
      <c r="BP99">
        <v>235</v>
      </c>
      <c r="BQ99">
        <v>9</v>
      </c>
      <c r="BR99">
        <v>12</v>
      </c>
      <c r="BS99">
        <v>1</v>
      </c>
      <c r="BT99" s="76">
        <f t="shared" si="7"/>
        <v>3.8297872340425532E-2</v>
      </c>
      <c r="BU99" s="76">
        <f t="shared" si="8"/>
        <v>5.106382978723404E-2</v>
      </c>
      <c r="BV99" s="76">
        <f t="shared" si="9"/>
        <v>4.2553191489361703E-3</v>
      </c>
    </row>
    <row r="100" spans="1:74" x14ac:dyDescent="0.2">
      <c r="A100" t="s">
        <v>26</v>
      </c>
      <c r="B100" t="s">
        <v>504</v>
      </c>
      <c r="C100">
        <v>6</v>
      </c>
      <c r="D100">
        <v>2</v>
      </c>
      <c r="E100">
        <v>200</v>
      </c>
      <c r="F100">
        <v>10</v>
      </c>
      <c r="G100">
        <v>8</v>
      </c>
      <c r="H100">
        <v>5</v>
      </c>
      <c r="I100">
        <v>231</v>
      </c>
      <c r="K100" t="s">
        <v>504</v>
      </c>
      <c r="L100">
        <f t="shared" si="5"/>
        <v>8</v>
      </c>
      <c r="M100">
        <v>6</v>
      </c>
      <c r="N100">
        <v>2</v>
      </c>
      <c r="O100">
        <v>200</v>
      </c>
      <c r="P100">
        <v>10</v>
      </c>
      <c r="Q100">
        <v>8</v>
      </c>
      <c r="R100">
        <f t="shared" si="6"/>
        <v>18</v>
      </c>
      <c r="S100">
        <v>5</v>
      </c>
      <c r="U100" t="s">
        <v>504</v>
      </c>
      <c r="V100">
        <v>8</v>
      </c>
      <c r="W100">
        <v>200</v>
      </c>
      <c r="X100">
        <v>18</v>
      </c>
      <c r="Y100">
        <v>5</v>
      </c>
      <c r="AH100" t="s">
        <v>504</v>
      </c>
      <c r="AI100">
        <v>8</v>
      </c>
      <c r="AJ100">
        <v>18</v>
      </c>
      <c r="AK100">
        <v>5</v>
      </c>
      <c r="BP100">
        <v>231</v>
      </c>
      <c r="BQ100">
        <v>8</v>
      </c>
      <c r="BR100">
        <v>18</v>
      </c>
      <c r="BS100">
        <v>5</v>
      </c>
      <c r="BT100" s="76">
        <f t="shared" si="7"/>
        <v>3.4632034632034632E-2</v>
      </c>
      <c r="BU100" s="76">
        <f t="shared" si="8"/>
        <v>7.792207792207792E-2</v>
      </c>
      <c r="BV100" s="76">
        <f t="shared" si="9"/>
        <v>2.1645021645021644E-2</v>
      </c>
    </row>
    <row r="101" spans="1:74" x14ac:dyDescent="0.2">
      <c r="A101" t="s">
        <v>27</v>
      </c>
      <c r="B101" t="s">
        <v>504</v>
      </c>
      <c r="C101">
        <v>4</v>
      </c>
      <c r="D101">
        <v>2</v>
      </c>
      <c r="E101">
        <v>201</v>
      </c>
      <c r="F101">
        <v>3</v>
      </c>
      <c r="G101">
        <v>7</v>
      </c>
      <c r="H101">
        <v>2</v>
      </c>
      <c r="I101">
        <v>219</v>
      </c>
      <c r="K101" t="s">
        <v>504</v>
      </c>
      <c r="L101">
        <f t="shared" si="5"/>
        <v>6</v>
      </c>
      <c r="M101">
        <v>4</v>
      </c>
      <c r="N101">
        <v>2</v>
      </c>
      <c r="O101">
        <v>201</v>
      </c>
      <c r="P101">
        <v>3</v>
      </c>
      <c r="Q101">
        <v>7</v>
      </c>
      <c r="R101">
        <f t="shared" si="6"/>
        <v>10</v>
      </c>
      <c r="S101">
        <v>2</v>
      </c>
      <c r="U101" t="s">
        <v>504</v>
      </c>
      <c r="V101">
        <v>6</v>
      </c>
      <c r="W101">
        <v>201</v>
      </c>
      <c r="X101">
        <v>10</v>
      </c>
      <c r="Y101">
        <v>2</v>
      </c>
      <c r="AH101" t="s">
        <v>504</v>
      </c>
      <c r="AI101">
        <v>6</v>
      </c>
      <c r="AJ101">
        <v>10</v>
      </c>
      <c r="AK101">
        <v>2</v>
      </c>
      <c r="BP101">
        <v>219</v>
      </c>
      <c r="BQ101">
        <v>6</v>
      </c>
      <c r="BR101">
        <v>10</v>
      </c>
      <c r="BS101">
        <v>2</v>
      </c>
      <c r="BT101" s="76">
        <f t="shared" si="7"/>
        <v>2.7397260273972601E-2</v>
      </c>
      <c r="BU101" s="76">
        <f t="shared" si="8"/>
        <v>4.5662100456621002E-2</v>
      </c>
      <c r="BV101" s="76">
        <f t="shared" si="9"/>
        <v>9.1324200913242004E-3</v>
      </c>
    </row>
    <row r="102" spans="1:74" x14ac:dyDescent="0.2">
      <c r="A102" t="s">
        <v>69</v>
      </c>
      <c r="B102" t="s">
        <v>504</v>
      </c>
      <c r="C102">
        <v>6</v>
      </c>
      <c r="D102">
        <v>6</v>
      </c>
      <c r="E102">
        <v>199</v>
      </c>
      <c r="F102">
        <v>2</v>
      </c>
      <c r="G102">
        <v>10</v>
      </c>
      <c r="H102">
        <v>6</v>
      </c>
      <c r="I102">
        <v>229</v>
      </c>
      <c r="K102" t="s">
        <v>504</v>
      </c>
      <c r="L102">
        <f t="shared" si="5"/>
        <v>12</v>
      </c>
      <c r="M102">
        <v>6</v>
      </c>
      <c r="N102">
        <v>6</v>
      </c>
      <c r="O102">
        <v>199</v>
      </c>
      <c r="P102">
        <v>2</v>
      </c>
      <c r="Q102">
        <v>10</v>
      </c>
      <c r="R102">
        <f t="shared" si="6"/>
        <v>12</v>
      </c>
      <c r="S102">
        <v>6</v>
      </c>
      <c r="U102" t="s">
        <v>504</v>
      </c>
      <c r="V102">
        <v>12</v>
      </c>
      <c r="W102">
        <v>199</v>
      </c>
      <c r="X102">
        <v>12</v>
      </c>
      <c r="Y102">
        <v>6</v>
      </c>
      <c r="AH102" t="s">
        <v>504</v>
      </c>
      <c r="AI102">
        <v>12</v>
      </c>
      <c r="AJ102">
        <v>12</v>
      </c>
      <c r="AK102">
        <v>6</v>
      </c>
      <c r="BP102">
        <v>229</v>
      </c>
      <c r="BQ102">
        <v>12</v>
      </c>
      <c r="BR102">
        <v>12</v>
      </c>
      <c r="BS102">
        <v>6</v>
      </c>
      <c r="BT102" s="76">
        <f t="shared" si="7"/>
        <v>5.2401746724890827E-2</v>
      </c>
      <c r="BU102" s="76">
        <f t="shared" si="8"/>
        <v>5.2401746724890827E-2</v>
      </c>
      <c r="BV102" s="76">
        <f t="shared" si="9"/>
        <v>2.6200873362445413E-2</v>
      </c>
    </row>
    <row r="103" spans="1:74" x14ac:dyDescent="0.2">
      <c r="A103" t="s">
        <v>70</v>
      </c>
      <c r="B103" t="s">
        <v>504</v>
      </c>
      <c r="C103">
        <v>5</v>
      </c>
      <c r="D103">
        <v>5</v>
      </c>
      <c r="E103">
        <v>186</v>
      </c>
      <c r="F103">
        <v>5</v>
      </c>
      <c r="G103">
        <v>10</v>
      </c>
      <c r="H103">
        <v>14</v>
      </c>
      <c r="I103">
        <v>225</v>
      </c>
      <c r="K103" t="s">
        <v>504</v>
      </c>
      <c r="L103">
        <f t="shared" si="5"/>
        <v>10</v>
      </c>
      <c r="M103">
        <v>5</v>
      </c>
      <c r="N103">
        <v>5</v>
      </c>
      <c r="O103">
        <v>186</v>
      </c>
      <c r="P103">
        <v>5</v>
      </c>
      <c r="Q103">
        <v>10</v>
      </c>
      <c r="R103">
        <f t="shared" si="6"/>
        <v>15</v>
      </c>
      <c r="S103">
        <v>14</v>
      </c>
      <c r="U103" t="s">
        <v>504</v>
      </c>
      <c r="V103">
        <v>10</v>
      </c>
      <c r="W103">
        <v>186</v>
      </c>
      <c r="X103">
        <v>15</v>
      </c>
      <c r="Y103">
        <v>14</v>
      </c>
      <c r="AH103" t="s">
        <v>504</v>
      </c>
      <c r="AI103">
        <v>10</v>
      </c>
      <c r="AJ103">
        <v>15</v>
      </c>
      <c r="AK103">
        <v>14</v>
      </c>
      <c r="BP103">
        <v>225</v>
      </c>
      <c r="BQ103">
        <v>10</v>
      </c>
      <c r="BR103">
        <v>15</v>
      </c>
      <c r="BS103">
        <v>14</v>
      </c>
      <c r="BT103" s="76">
        <f t="shared" si="7"/>
        <v>4.4444444444444446E-2</v>
      </c>
      <c r="BU103" s="76">
        <f t="shared" si="8"/>
        <v>6.6666666666666666E-2</v>
      </c>
      <c r="BV103" s="76">
        <f t="shared" si="9"/>
        <v>6.222222222222222E-2</v>
      </c>
    </row>
    <row r="104" spans="1:74" x14ac:dyDescent="0.2">
      <c r="A104" t="s">
        <v>71</v>
      </c>
      <c r="B104" t="s">
        <v>504</v>
      </c>
      <c r="C104">
        <v>5</v>
      </c>
      <c r="D104">
        <v>1</v>
      </c>
      <c r="E104">
        <v>202</v>
      </c>
      <c r="F104">
        <v>7</v>
      </c>
      <c r="G104">
        <v>9</v>
      </c>
      <c r="H104">
        <v>4</v>
      </c>
      <c r="I104">
        <v>228</v>
      </c>
      <c r="K104" t="s">
        <v>504</v>
      </c>
      <c r="L104">
        <f t="shared" si="5"/>
        <v>6</v>
      </c>
      <c r="M104">
        <v>5</v>
      </c>
      <c r="N104">
        <v>1</v>
      </c>
      <c r="O104">
        <v>202</v>
      </c>
      <c r="P104">
        <v>7</v>
      </c>
      <c r="Q104">
        <v>9</v>
      </c>
      <c r="R104">
        <f t="shared" si="6"/>
        <v>16</v>
      </c>
      <c r="S104">
        <v>4</v>
      </c>
      <c r="U104" t="s">
        <v>504</v>
      </c>
      <c r="V104">
        <v>6</v>
      </c>
      <c r="W104">
        <v>202</v>
      </c>
      <c r="X104">
        <v>16</v>
      </c>
      <c r="Y104">
        <v>4</v>
      </c>
      <c r="AH104" t="s">
        <v>504</v>
      </c>
      <c r="AI104">
        <v>6</v>
      </c>
      <c r="AJ104">
        <v>16</v>
      </c>
      <c r="AK104">
        <v>4</v>
      </c>
      <c r="BP104">
        <v>228</v>
      </c>
      <c r="BQ104">
        <v>6</v>
      </c>
      <c r="BR104">
        <v>16</v>
      </c>
      <c r="BS104">
        <v>4</v>
      </c>
      <c r="BT104" s="76">
        <f t="shared" si="7"/>
        <v>2.6315789473684209E-2</v>
      </c>
      <c r="BU104" s="76">
        <f t="shared" si="8"/>
        <v>7.0175438596491224E-2</v>
      </c>
      <c r="BV104" s="76">
        <f t="shared" si="9"/>
        <v>1.7543859649122806E-2</v>
      </c>
    </row>
    <row r="105" spans="1:74" x14ac:dyDescent="0.2">
      <c r="A105" t="s">
        <v>72</v>
      </c>
      <c r="B105" t="s">
        <v>504</v>
      </c>
      <c r="C105">
        <v>5</v>
      </c>
      <c r="D105">
        <v>6</v>
      </c>
      <c r="E105">
        <v>163</v>
      </c>
      <c r="F105">
        <v>7</v>
      </c>
      <c r="G105">
        <v>6</v>
      </c>
      <c r="H105">
        <v>1</v>
      </c>
      <c r="I105">
        <v>188</v>
      </c>
      <c r="K105" t="s">
        <v>504</v>
      </c>
      <c r="L105">
        <f t="shared" si="5"/>
        <v>11</v>
      </c>
      <c r="M105">
        <v>5</v>
      </c>
      <c r="N105">
        <v>6</v>
      </c>
      <c r="O105">
        <v>163</v>
      </c>
      <c r="P105">
        <v>7</v>
      </c>
      <c r="Q105">
        <v>6</v>
      </c>
      <c r="R105">
        <f t="shared" si="6"/>
        <v>13</v>
      </c>
      <c r="S105">
        <v>1</v>
      </c>
      <c r="U105" t="s">
        <v>504</v>
      </c>
      <c r="V105">
        <v>11</v>
      </c>
      <c r="W105">
        <v>163</v>
      </c>
      <c r="X105">
        <v>13</v>
      </c>
      <c r="Y105">
        <v>1</v>
      </c>
      <c r="AH105" t="s">
        <v>504</v>
      </c>
      <c r="AI105">
        <v>11</v>
      </c>
      <c r="AJ105">
        <v>13</v>
      </c>
      <c r="AK105">
        <v>1</v>
      </c>
      <c r="BP105">
        <v>188</v>
      </c>
      <c r="BQ105">
        <v>11</v>
      </c>
      <c r="BR105">
        <v>13</v>
      </c>
      <c r="BS105">
        <v>1</v>
      </c>
      <c r="BT105" s="76">
        <f t="shared" si="7"/>
        <v>5.8510638297872342E-2</v>
      </c>
      <c r="BU105" s="76">
        <f t="shared" si="8"/>
        <v>6.9148936170212769E-2</v>
      </c>
      <c r="BV105" s="76">
        <f t="shared" si="9"/>
        <v>5.3191489361702126E-3</v>
      </c>
    </row>
    <row r="106" spans="1:74" x14ac:dyDescent="0.2">
      <c r="A106" t="s">
        <v>73</v>
      </c>
      <c r="B106" t="s">
        <v>504</v>
      </c>
      <c r="C106">
        <v>2</v>
      </c>
      <c r="D106">
        <v>1</v>
      </c>
      <c r="E106">
        <v>170</v>
      </c>
      <c r="F106">
        <v>5</v>
      </c>
      <c r="G106">
        <v>8</v>
      </c>
      <c r="H106">
        <v>1</v>
      </c>
      <c r="I106">
        <v>187</v>
      </c>
      <c r="K106" t="s">
        <v>504</v>
      </c>
      <c r="L106">
        <f t="shared" si="5"/>
        <v>3</v>
      </c>
      <c r="M106">
        <v>2</v>
      </c>
      <c r="N106">
        <v>1</v>
      </c>
      <c r="O106">
        <v>170</v>
      </c>
      <c r="P106">
        <v>5</v>
      </c>
      <c r="Q106">
        <v>8</v>
      </c>
      <c r="R106">
        <f t="shared" si="6"/>
        <v>13</v>
      </c>
      <c r="S106">
        <v>1</v>
      </c>
      <c r="U106" t="s">
        <v>504</v>
      </c>
      <c r="V106">
        <v>3</v>
      </c>
      <c r="W106">
        <v>170</v>
      </c>
      <c r="X106">
        <v>13</v>
      </c>
      <c r="Y106">
        <v>1</v>
      </c>
      <c r="AH106" t="s">
        <v>504</v>
      </c>
      <c r="AI106">
        <v>3</v>
      </c>
      <c r="AJ106">
        <v>13</v>
      </c>
      <c r="AK106">
        <v>1</v>
      </c>
      <c r="BP106">
        <v>187</v>
      </c>
      <c r="BQ106">
        <v>3</v>
      </c>
      <c r="BR106">
        <v>13</v>
      </c>
      <c r="BS106">
        <v>1</v>
      </c>
      <c r="BT106" s="76">
        <f t="shared" si="7"/>
        <v>1.6042780748663103E-2</v>
      </c>
      <c r="BU106" s="76">
        <f t="shared" si="8"/>
        <v>6.9518716577540107E-2</v>
      </c>
      <c r="BV106" s="76">
        <f t="shared" si="9"/>
        <v>5.3475935828877002E-3</v>
      </c>
    </row>
    <row r="107" spans="1:74" x14ac:dyDescent="0.2">
      <c r="A107" t="s">
        <v>74</v>
      </c>
      <c r="B107" t="s">
        <v>504</v>
      </c>
      <c r="C107">
        <v>5</v>
      </c>
      <c r="D107">
        <v>2</v>
      </c>
      <c r="E107">
        <v>207</v>
      </c>
      <c r="F107">
        <v>7</v>
      </c>
      <c r="G107">
        <v>8</v>
      </c>
      <c r="H107">
        <v>0</v>
      </c>
      <c r="I107">
        <v>229</v>
      </c>
      <c r="K107" t="s">
        <v>504</v>
      </c>
      <c r="L107">
        <f t="shared" si="5"/>
        <v>7</v>
      </c>
      <c r="M107">
        <v>5</v>
      </c>
      <c r="N107">
        <v>2</v>
      </c>
      <c r="O107">
        <v>207</v>
      </c>
      <c r="P107">
        <v>7</v>
      </c>
      <c r="Q107">
        <v>8</v>
      </c>
      <c r="R107">
        <f t="shared" si="6"/>
        <v>15</v>
      </c>
      <c r="S107">
        <v>0</v>
      </c>
      <c r="U107" t="s">
        <v>504</v>
      </c>
      <c r="V107">
        <v>7</v>
      </c>
      <c r="W107">
        <v>207</v>
      </c>
      <c r="X107">
        <v>15</v>
      </c>
      <c r="Y107">
        <v>0</v>
      </c>
      <c r="AH107" t="s">
        <v>504</v>
      </c>
      <c r="AI107">
        <v>7</v>
      </c>
      <c r="AJ107">
        <v>15</v>
      </c>
      <c r="AK107">
        <v>0</v>
      </c>
      <c r="BP107">
        <v>229</v>
      </c>
      <c r="BQ107">
        <v>7</v>
      </c>
      <c r="BR107">
        <v>15</v>
      </c>
      <c r="BS107">
        <v>0</v>
      </c>
      <c r="BT107" s="76">
        <f t="shared" si="7"/>
        <v>3.0567685589519649E-2</v>
      </c>
      <c r="BU107" s="76">
        <f t="shared" si="8"/>
        <v>6.5502183406113537E-2</v>
      </c>
      <c r="BV107" s="76">
        <f t="shared" si="9"/>
        <v>0</v>
      </c>
    </row>
    <row r="108" spans="1:74" x14ac:dyDescent="0.2">
      <c r="A108" t="s">
        <v>28</v>
      </c>
      <c r="B108" t="s">
        <v>503</v>
      </c>
      <c r="C108">
        <v>6</v>
      </c>
      <c r="D108">
        <v>6</v>
      </c>
      <c r="E108">
        <v>214</v>
      </c>
      <c r="F108">
        <v>5</v>
      </c>
      <c r="G108">
        <v>8</v>
      </c>
      <c r="H108">
        <v>2</v>
      </c>
      <c r="I108">
        <v>241</v>
      </c>
      <c r="K108" t="s">
        <v>503</v>
      </c>
      <c r="L108">
        <f t="shared" si="5"/>
        <v>12</v>
      </c>
      <c r="M108">
        <v>6</v>
      </c>
      <c r="N108">
        <v>6</v>
      </c>
      <c r="O108">
        <v>214</v>
      </c>
      <c r="P108">
        <v>5</v>
      </c>
      <c r="Q108">
        <v>8</v>
      </c>
      <c r="R108">
        <f t="shared" si="6"/>
        <v>13</v>
      </c>
      <c r="S108">
        <v>2</v>
      </c>
      <c r="U108" t="s">
        <v>503</v>
      </c>
      <c r="V108">
        <v>12</v>
      </c>
      <c r="W108">
        <v>214</v>
      </c>
      <c r="X108">
        <v>13</v>
      </c>
      <c r="Y108">
        <v>2</v>
      </c>
      <c r="AH108" t="s">
        <v>503</v>
      </c>
      <c r="AI108">
        <v>12</v>
      </c>
      <c r="AJ108">
        <v>13</v>
      </c>
      <c r="AK108">
        <v>2</v>
      </c>
      <c r="BP108">
        <v>241</v>
      </c>
      <c r="BQ108">
        <v>12</v>
      </c>
      <c r="BR108">
        <v>13</v>
      </c>
      <c r="BS108">
        <v>2</v>
      </c>
      <c r="BT108" s="76">
        <f t="shared" si="7"/>
        <v>4.9792531120331947E-2</v>
      </c>
      <c r="BU108" s="76">
        <f t="shared" si="8"/>
        <v>5.3941908713692949E-2</v>
      </c>
      <c r="BV108" s="76">
        <f t="shared" si="9"/>
        <v>8.2987551867219917E-3</v>
      </c>
    </row>
    <row r="109" spans="1:74" x14ac:dyDescent="0.2">
      <c r="A109" t="s">
        <v>29</v>
      </c>
      <c r="B109" t="s">
        <v>503</v>
      </c>
      <c r="C109">
        <v>4</v>
      </c>
      <c r="D109">
        <v>6</v>
      </c>
      <c r="E109">
        <v>200</v>
      </c>
      <c r="F109">
        <v>5</v>
      </c>
      <c r="G109">
        <v>9</v>
      </c>
      <c r="H109">
        <v>0</v>
      </c>
      <c r="I109">
        <v>224</v>
      </c>
      <c r="K109" t="s">
        <v>503</v>
      </c>
      <c r="L109">
        <f t="shared" si="5"/>
        <v>10</v>
      </c>
      <c r="M109">
        <v>4</v>
      </c>
      <c r="N109">
        <v>6</v>
      </c>
      <c r="O109">
        <v>200</v>
      </c>
      <c r="P109">
        <v>5</v>
      </c>
      <c r="Q109">
        <v>9</v>
      </c>
      <c r="R109">
        <f t="shared" si="6"/>
        <v>14</v>
      </c>
      <c r="S109">
        <v>0</v>
      </c>
      <c r="U109" t="s">
        <v>503</v>
      </c>
      <c r="V109">
        <v>10</v>
      </c>
      <c r="W109">
        <v>200</v>
      </c>
      <c r="X109">
        <v>14</v>
      </c>
      <c r="Y109">
        <v>0</v>
      </c>
      <c r="AH109" t="s">
        <v>503</v>
      </c>
      <c r="AI109">
        <v>10</v>
      </c>
      <c r="AJ109">
        <v>14</v>
      </c>
      <c r="AK109">
        <v>0</v>
      </c>
      <c r="BP109">
        <v>224</v>
      </c>
      <c r="BQ109">
        <v>10</v>
      </c>
      <c r="BR109">
        <v>14</v>
      </c>
      <c r="BS109">
        <v>0</v>
      </c>
      <c r="BT109" s="76">
        <f t="shared" si="7"/>
        <v>4.4642857142857144E-2</v>
      </c>
      <c r="BU109" s="76">
        <f t="shared" si="8"/>
        <v>6.25E-2</v>
      </c>
      <c r="BV109" s="76">
        <f t="shared" si="9"/>
        <v>0</v>
      </c>
    </row>
    <row r="110" spans="1:74" x14ac:dyDescent="0.2">
      <c r="A110" t="s">
        <v>30</v>
      </c>
      <c r="B110" t="s">
        <v>503</v>
      </c>
      <c r="C110">
        <v>6</v>
      </c>
      <c r="D110">
        <v>8</v>
      </c>
      <c r="E110">
        <v>170</v>
      </c>
      <c r="F110">
        <v>4</v>
      </c>
      <c r="G110">
        <v>6</v>
      </c>
      <c r="H110">
        <v>11</v>
      </c>
      <c r="I110">
        <v>205</v>
      </c>
      <c r="K110" t="s">
        <v>503</v>
      </c>
      <c r="L110">
        <f t="shared" si="5"/>
        <v>14</v>
      </c>
      <c r="M110">
        <v>6</v>
      </c>
      <c r="N110">
        <v>8</v>
      </c>
      <c r="O110">
        <v>170</v>
      </c>
      <c r="P110">
        <v>4</v>
      </c>
      <c r="Q110">
        <v>6</v>
      </c>
      <c r="R110">
        <f t="shared" si="6"/>
        <v>10</v>
      </c>
      <c r="S110">
        <v>11</v>
      </c>
      <c r="U110" t="s">
        <v>503</v>
      </c>
      <c r="V110">
        <v>14</v>
      </c>
      <c r="W110">
        <v>170</v>
      </c>
      <c r="X110">
        <v>10</v>
      </c>
      <c r="Y110">
        <v>11</v>
      </c>
      <c r="AH110" t="s">
        <v>503</v>
      </c>
      <c r="AI110">
        <v>14</v>
      </c>
      <c r="AJ110">
        <v>10</v>
      </c>
      <c r="AK110">
        <v>11</v>
      </c>
      <c r="BP110">
        <v>205</v>
      </c>
      <c r="BQ110">
        <v>14</v>
      </c>
      <c r="BR110">
        <v>10</v>
      </c>
      <c r="BS110">
        <v>11</v>
      </c>
      <c r="BT110" s="76">
        <f t="shared" si="7"/>
        <v>6.8292682926829273E-2</v>
      </c>
      <c r="BU110" s="76">
        <f t="shared" si="8"/>
        <v>4.878048780487805E-2</v>
      </c>
      <c r="BV110" s="76">
        <f t="shared" si="9"/>
        <v>5.3658536585365853E-2</v>
      </c>
    </row>
    <row r="111" spans="1:74" x14ac:dyDescent="0.2">
      <c r="A111" t="s">
        <v>31</v>
      </c>
      <c r="B111" t="s">
        <v>503</v>
      </c>
      <c r="C111">
        <v>4</v>
      </c>
      <c r="D111">
        <v>7</v>
      </c>
      <c r="E111">
        <v>206</v>
      </c>
      <c r="F111">
        <v>6</v>
      </c>
      <c r="G111">
        <v>7</v>
      </c>
      <c r="H111">
        <v>0</v>
      </c>
      <c r="I111">
        <v>230</v>
      </c>
      <c r="K111" t="s">
        <v>503</v>
      </c>
      <c r="L111">
        <f t="shared" si="5"/>
        <v>11</v>
      </c>
      <c r="M111">
        <v>4</v>
      </c>
      <c r="N111">
        <v>7</v>
      </c>
      <c r="O111">
        <v>206</v>
      </c>
      <c r="P111">
        <v>6</v>
      </c>
      <c r="Q111">
        <v>7</v>
      </c>
      <c r="R111">
        <f t="shared" si="6"/>
        <v>13</v>
      </c>
      <c r="S111">
        <v>0</v>
      </c>
      <c r="U111" t="s">
        <v>503</v>
      </c>
      <c r="V111">
        <v>11</v>
      </c>
      <c r="W111">
        <v>206</v>
      </c>
      <c r="X111">
        <v>13</v>
      </c>
      <c r="Y111">
        <v>0</v>
      </c>
      <c r="AH111" t="s">
        <v>503</v>
      </c>
      <c r="AI111">
        <v>11</v>
      </c>
      <c r="AJ111">
        <v>13</v>
      </c>
      <c r="AK111">
        <v>0</v>
      </c>
      <c r="BP111">
        <v>230</v>
      </c>
      <c r="BQ111">
        <v>11</v>
      </c>
      <c r="BR111">
        <v>13</v>
      </c>
      <c r="BS111">
        <v>0</v>
      </c>
      <c r="BT111" s="76">
        <f t="shared" si="7"/>
        <v>4.7826086956521741E-2</v>
      </c>
      <c r="BU111" s="76">
        <f t="shared" si="8"/>
        <v>5.6521739130434782E-2</v>
      </c>
      <c r="BV111" s="76">
        <f t="shared" si="9"/>
        <v>0</v>
      </c>
    </row>
    <row r="112" spans="1:74" x14ac:dyDescent="0.2">
      <c r="A112" t="s">
        <v>32</v>
      </c>
      <c r="B112" t="s">
        <v>503</v>
      </c>
      <c r="C112">
        <v>5</v>
      </c>
      <c r="D112">
        <v>6</v>
      </c>
      <c r="E112">
        <v>190</v>
      </c>
      <c r="F112">
        <v>7</v>
      </c>
      <c r="G112">
        <v>11</v>
      </c>
      <c r="H112">
        <v>4</v>
      </c>
      <c r="I112">
        <v>223</v>
      </c>
      <c r="K112" t="s">
        <v>503</v>
      </c>
      <c r="L112">
        <f t="shared" si="5"/>
        <v>11</v>
      </c>
      <c r="M112">
        <v>5</v>
      </c>
      <c r="N112">
        <v>6</v>
      </c>
      <c r="O112">
        <v>190</v>
      </c>
      <c r="P112">
        <v>7</v>
      </c>
      <c r="Q112">
        <v>11</v>
      </c>
      <c r="R112">
        <f t="shared" si="6"/>
        <v>18</v>
      </c>
      <c r="S112">
        <v>4</v>
      </c>
      <c r="U112" t="s">
        <v>503</v>
      </c>
      <c r="V112">
        <v>11</v>
      </c>
      <c r="W112">
        <v>190</v>
      </c>
      <c r="X112">
        <v>18</v>
      </c>
      <c r="Y112">
        <v>4</v>
      </c>
      <c r="AH112" t="s">
        <v>503</v>
      </c>
      <c r="AI112">
        <v>11</v>
      </c>
      <c r="AJ112">
        <v>18</v>
      </c>
      <c r="AK112">
        <v>4</v>
      </c>
      <c r="BP112">
        <v>223</v>
      </c>
      <c r="BQ112">
        <v>11</v>
      </c>
      <c r="BR112">
        <v>18</v>
      </c>
      <c r="BS112">
        <v>4</v>
      </c>
      <c r="BT112" s="76">
        <f t="shared" si="7"/>
        <v>4.9327354260089683E-2</v>
      </c>
      <c r="BU112" s="76">
        <f t="shared" si="8"/>
        <v>8.0717488789237665E-2</v>
      </c>
      <c r="BV112" s="76">
        <f t="shared" si="9"/>
        <v>1.7937219730941704E-2</v>
      </c>
    </row>
    <row r="113" spans="1:74" x14ac:dyDescent="0.2">
      <c r="A113" t="s">
        <v>33</v>
      </c>
      <c r="B113" t="s">
        <v>503</v>
      </c>
      <c r="C113">
        <v>5</v>
      </c>
      <c r="D113">
        <v>8</v>
      </c>
      <c r="E113">
        <v>162</v>
      </c>
      <c r="F113">
        <v>6</v>
      </c>
      <c r="G113">
        <v>11</v>
      </c>
      <c r="H113">
        <v>15</v>
      </c>
      <c r="I113">
        <v>207</v>
      </c>
      <c r="K113" t="s">
        <v>503</v>
      </c>
      <c r="L113">
        <f t="shared" si="5"/>
        <v>13</v>
      </c>
      <c r="M113">
        <v>5</v>
      </c>
      <c r="N113">
        <v>8</v>
      </c>
      <c r="O113">
        <v>162</v>
      </c>
      <c r="P113">
        <v>6</v>
      </c>
      <c r="Q113">
        <v>11</v>
      </c>
      <c r="R113">
        <f t="shared" si="6"/>
        <v>17</v>
      </c>
      <c r="S113">
        <v>15</v>
      </c>
      <c r="U113" t="s">
        <v>503</v>
      </c>
      <c r="V113">
        <v>13</v>
      </c>
      <c r="W113">
        <v>162</v>
      </c>
      <c r="X113">
        <v>17</v>
      </c>
      <c r="Y113">
        <v>15</v>
      </c>
      <c r="AH113" t="s">
        <v>503</v>
      </c>
      <c r="AI113">
        <v>13</v>
      </c>
      <c r="AJ113">
        <v>17</v>
      </c>
      <c r="AK113">
        <v>15</v>
      </c>
      <c r="BP113">
        <v>207</v>
      </c>
      <c r="BQ113">
        <v>13</v>
      </c>
      <c r="BR113">
        <v>17</v>
      </c>
      <c r="BS113">
        <v>15</v>
      </c>
      <c r="BT113" s="76">
        <f t="shared" si="7"/>
        <v>6.280193236714976E-2</v>
      </c>
      <c r="BU113" s="76">
        <f t="shared" si="8"/>
        <v>8.2125603864734303E-2</v>
      </c>
      <c r="BV113" s="76">
        <f t="shared" si="9"/>
        <v>7.2463768115942032E-2</v>
      </c>
    </row>
    <row r="114" spans="1:74" x14ac:dyDescent="0.2">
      <c r="A114" t="s">
        <v>75</v>
      </c>
      <c r="B114" t="s">
        <v>503</v>
      </c>
      <c r="C114">
        <v>4</v>
      </c>
      <c r="D114">
        <v>6</v>
      </c>
      <c r="E114">
        <v>170</v>
      </c>
      <c r="F114">
        <v>5</v>
      </c>
      <c r="G114">
        <v>8</v>
      </c>
      <c r="H114">
        <v>11</v>
      </c>
      <c r="I114">
        <v>204</v>
      </c>
      <c r="K114" t="s">
        <v>503</v>
      </c>
      <c r="L114">
        <f t="shared" si="5"/>
        <v>10</v>
      </c>
      <c r="M114">
        <v>4</v>
      </c>
      <c r="N114">
        <v>6</v>
      </c>
      <c r="O114">
        <v>170</v>
      </c>
      <c r="P114">
        <v>5</v>
      </c>
      <c r="Q114">
        <v>8</v>
      </c>
      <c r="R114">
        <f t="shared" si="6"/>
        <v>13</v>
      </c>
      <c r="S114">
        <v>11</v>
      </c>
      <c r="U114" t="s">
        <v>503</v>
      </c>
      <c r="V114">
        <v>10</v>
      </c>
      <c r="W114">
        <v>170</v>
      </c>
      <c r="X114">
        <v>13</v>
      </c>
      <c r="Y114">
        <v>11</v>
      </c>
      <c r="AH114" t="s">
        <v>503</v>
      </c>
      <c r="AI114">
        <v>10</v>
      </c>
      <c r="AJ114">
        <v>13</v>
      </c>
      <c r="AK114">
        <v>11</v>
      </c>
      <c r="BP114">
        <v>204</v>
      </c>
      <c r="BQ114">
        <v>10</v>
      </c>
      <c r="BR114">
        <v>13</v>
      </c>
      <c r="BS114">
        <v>11</v>
      </c>
      <c r="BT114" s="76">
        <f t="shared" si="7"/>
        <v>4.9019607843137254E-2</v>
      </c>
      <c r="BU114" s="76">
        <f t="shared" si="8"/>
        <v>6.3725490196078427E-2</v>
      </c>
      <c r="BV114" s="76">
        <f t="shared" si="9"/>
        <v>5.3921568627450983E-2</v>
      </c>
    </row>
    <row r="115" spans="1:74" x14ac:dyDescent="0.2">
      <c r="A115" t="s">
        <v>76</v>
      </c>
      <c r="B115" t="s">
        <v>503</v>
      </c>
      <c r="C115">
        <v>7</v>
      </c>
      <c r="D115">
        <v>8</v>
      </c>
      <c r="E115">
        <v>180</v>
      </c>
      <c r="F115">
        <v>4</v>
      </c>
      <c r="G115">
        <v>11</v>
      </c>
      <c r="H115">
        <v>10</v>
      </c>
      <c r="I115">
        <v>220</v>
      </c>
      <c r="K115" t="s">
        <v>503</v>
      </c>
      <c r="L115">
        <f t="shared" si="5"/>
        <v>15</v>
      </c>
      <c r="M115">
        <v>7</v>
      </c>
      <c r="N115">
        <v>8</v>
      </c>
      <c r="O115">
        <v>180</v>
      </c>
      <c r="P115">
        <v>4</v>
      </c>
      <c r="Q115">
        <v>11</v>
      </c>
      <c r="R115">
        <f t="shared" si="6"/>
        <v>15</v>
      </c>
      <c r="S115">
        <v>10</v>
      </c>
      <c r="U115" t="s">
        <v>503</v>
      </c>
      <c r="V115">
        <v>15</v>
      </c>
      <c r="W115">
        <v>180</v>
      </c>
      <c r="X115">
        <v>15</v>
      </c>
      <c r="Y115">
        <v>10</v>
      </c>
      <c r="AH115" t="s">
        <v>503</v>
      </c>
      <c r="AI115">
        <v>15</v>
      </c>
      <c r="AJ115">
        <v>15</v>
      </c>
      <c r="AK115">
        <v>10</v>
      </c>
      <c r="BP115">
        <v>220</v>
      </c>
      <c r="BQ115">
        <v>15</v>
      </c>
      <c r="BR115">
        <v>15</v>
      </c>
      <c r="BS115">
        <v>10</v>
      </c>
      <c r="BT115" s="76">
        <f t="shared" si="7"/>
        <v>6.8181818181818177E-2</v>
      </c>
      <c r="BU115" s="76">
        <f t="shared" si="8"/>
        <v>6.8181818181818177E-2</v>
      </c>
      <c r="BV115" s="76">
        <f t="shared" si="9"/>
        <v>4.5454545454545456E-2</v>
      </c>
    </row>
    <row r="116" spans="1:74" x14ac:dyDescent="0.2">
      <c r="A116" t="s">
        <v>77</v>
      </c>
      <c r="B116" t="s">
        <v>503</v>
      </c>
      <c r="C116">
        <v>8</v>
      </c>
      <c r="D116">
        <v>5</v>
      </c>
      <c r="E116">
        <v>193</v>
      </c>
      <c r="F116">
        <v>3</v>
      </c>
      <c r="G116">
        <v>11</v>
      </c>
      <c r="H116">
        <v>10</v>
      </c>
      <c r="I116">
        <v>230</v>
      </c>
      <c r="K116" t="s">
        <v>503</v>
      </c>
      <c r="L116">
        <f t="shared" si="5"/>
        <v>13</v>
      </c>
      <c r="M116">
        <v>8</v>
      </c>
      <c r="N116">
        <v>5</v>
      </c>
      <c r="O116">
        <v>193</v>
      </c>
      <c r="P116">
        <v>3</v>
      </c>
      <c r="Q116">
        <v>11</v>
      </c>
      <c r="R116">
        <f t="shared" si="6"/>
        <v>14</v>
      </c>
      <c r="S116">
        <v>10</v>
      </c>
      <c r="U116" t="s">
        <v>503</v>
      </c>
      <c r="V116">
        <v>13</v>
      </c>
      <c r="W116">
        <v>193</v>
      </c>
      <c r="X116">
        <v>14</v>
      </c>
      <c r="Y116">
        <v>10</v>
      </c>
      <c r="AH116" t="s">
        <v>503</v>
      </c>
      <c r="AI116">
        <v>13</v>
      </c>
      <c r="AJ116">
        <v>14</v>
      </c>
      <c r="AK116">
        <v>10</v>
      </c>
      <c r="BP116">
        <v>230</v>
      </c>
      <c r="BQ116">
        <v>13</v>
      </c>
      <c r="BR116">
        <v>14</v>
      </c>
      <c r="BS116">
        <v>10</v>
      </c>
      <c r="BT116" s="76">
        <f t="shared" si="7"/>
        <v>5.6521739130434782E-2</v>
      </c>
      <c r="BU116" s="76">
        <f t="shared" si="8"/>
        <v>6.0869565217391307E-2</v>
      </c>
      <c r="BV116" s="76">
        <f t="shared" si="9"/>
        <v>4.3478260869565216E-2</v>
      </c>
    </row>
    <row r="117" spans="1:74" x14ac:dyDescent="0.2">
      <c r="A117" t="s">
        <v>78</v>
      </c>
      <c r="B117" t="s">
        <v>503</v>
      </c>
      <c r="C117">
        <v>5</v>
      </c>
      <c r="D117">
        <v>9</v>
      </c>
      <c r="E117">
        <v>185</v>
      </c>
      <c r="F117">
        <v>11</v>
      </c>
      <c r="G117">
        <v>7</v>
      </c>
      <c r="H117">
        <v>11</v>
      </c>
      <c r="I117">
        <v>228</v>
      </c>
      <c r="K117" t="s">
        <v>503</v>
      </c>
      <c r="L117">
        <f t="shared" si="5"/>
        <v>14</v>
      </c>
      <c r="M117">
        <v>5</v>
      </c>
      <c r="N117">
        <v>9</v>
      </c>
      <c r="O117">
        <v>185</v>
      </c>
      <c r="P117">
        <v>11</v>
      </c>
      <c r="Q117">
        <v>7</v>
      </c>
      <c r="R117">
        <f t="shared" si="6"/>
        <v>18</v>
      </c>
      <c r="S117">
        <v>11</v>
      </c>
      <c r="U117" t="s">
        <v>503</v>
      </c>
      <c r="V117">
        <v>14</v>
      </c>
      <c r="W117">
        <v>185</v>
      </c>
      <c r="X117">
        <v>18</v>
      </c>
      <c r="Y117">
        <v>11</v>
      </c>
      <c r="AH117" t="s">
        <v>503</v>
      </c>
      <c r="AI117">
        <v>14</v>
      </c>
      <c r="AJ117">
        <v>18</v>
      </c>
      <c r="AK117">
        <v>11</v>
      </c>
      <c r="BP117">
        <v>228</v>
      </c>
      <c r="BQ117">
        <v>14</v>
      </c>
      <c r="BR117">
        <v>18</v>
      </c>
      <c r="BS117">
        <v>11</v>
      </c>
      <c r="BT117" s="76">
        <f t="shared" si="7"/>
        <v>6.1403508771929821E-2</v>
      </c>
      <c r="BU117" s="76">
        <f t="shared" si="8"/>
        <v>7.8947368421052627E-2</v>
      </c>
      <c r="BV117" s="76">
        <f t="shared" si="9"/>
        <v>4.8245614035087717E-2</v>
      </c>
    </row>
    <row r="118" spans="1:74" x14ac:dyDescent="0.2">
      <c r="A118" t="s">
        <v>79</v>
      </c>
      <c r="B118" t="s">
        <v>503</v>
      </c>
      <c r="C118">
        <v>3</v>
      </c>
      <c r="D118">
        <v>6</v>
      </c>
      <c r="E118">
        <v>187</v>
      </c>
      <c r="F118">
        <v>6</v>
      </c>
      <c r="G118">
        <v>7</v>
      </c>
      <c r="H118">
        <v>1</v>
      </c>
      <c r="I118">
        <v>210</v>
      </c>
      <c r="K118" t="s">
        <v>503</v>
      </c>
      <c r="L118">
        <f t="shared" si="5"/>
        <v>9</v>
      </c>
      <c r="M118">
        <v>3</v>
      </c>
      <c r="N118">
        <v>6</v>
      </c>
      <c r="O118">
        <v>187</v>
      </c>
      <c r="P118">
        <v>6</v>
      </c>
      <c r="Q118">
        <v>7</v>
      </c>
      <c r="R118">
        <f t="shared" si="6"/>
        <v>13</v>
      </c>
      <c r="S118">
        <v>1</v>
      </c>
      <c r="U118" t="s">
        <v>503</v>
      </c>
      <c r="V118">
        <v>9</v>
      </c>
      <c r="W118">
        <v>187</v>
      </c>
      <c r="X118">
        <v>13</v>
      </c>
      <c r="Y118">
        <v>1</v>
      </c>
      <c r="AH118" t="s">
        <v>503</v>
      </c>
      <c r="AI118">
        <v>9</v>
      </c>
      <c r="AJ118">
        <v>13</v>
      </c>
      <c r="AK118">
        <v>1</v>
      </c>
      <c r="BP118">
        <v>210</v>
      </c>
      <c r="BQ118">
        <v>9</v>
      </c>
      <c r="BR118">
        <v>13</v>
      </c>
      <c r="BS118">
        <v>1</v>
      </c>
      <c r="BT118" s="76">
        <f t="shared" si="7"/>
        <v>4.2857142857142858E-2</v>
      </c>
      <c r="BU118" s="76">
        <f t="shared" si="8"/>
        <v>6.1904761904761907E-2</v>
      </c>
      <c r="BV118" s="76">
        <f t="shared" si="9"/>
        <v>4.7619047619047623E-3</v>
      </c>
    </row>
    <row r="119" spans="1:74" x14ac:dyDescent="0.2">
      <c r="A119" t="s">
        <v>80</v>
      </c>
      <c r="B119" t="s">
        <v>503</v>
      </c>
      <c r="C119">
        <v>7</v>
      </c>
      <c r="D119">
        <v>9</v>
      </c>
      <c r="E119">
        <v>171</v>
      </c>
      <c r="F119">
        <v>5</v>
      </c>
      <c r="G119">
        <v>10</v>
      </c>
      <c r="H119">
        <v>9</v>
      </c>
      <c r="I119">
        <v>211</v>
      </c>
      <c r="K119" t="s">
        <v>503</v>
      </c>
      <c r="L119">
        <f t="shared" si="5"/>
        <v>16</v>
      </c>
      <c r="M119">
        <v>7</v>
      </c>
      <c r="N119">
        <v>9</v>
      </c>
      <c r="O119">
        <v>171</v>
      </c>
      <c r="P119">
        <v>5</v>
      </c>
      <c r="Q119">
        <v>10</v>
      </c>
      <c r="R119">
        <f t="shared" si="6"/>
        <v>15</v>
      </c>
      <c r="S119">
        <v>9</v>
      </c>
      <c r="U119" t="s">
        <v>503</v>
      </c>
      <c r="V119">
        <v>16</v>
      </c>
      <c r="W119">
        <v>171</v>
      </c>
      <c r="X119">
        <v>15</v>
      </c>
      <c r="Y119">
        <v>9</v>
      </c>
      <c r="AH119" t="s">
        <v>503</v>
      </c>
      <c r="AI119">
        <v>16</v>
      </c>
      <c r="AJ119">
        <v>15</v>
      </c>
      <c r="AK119">
        <v>9</v>
      </c>
      <c r="BP119">
        <v>211</v>
      </c>
      <c r="BQ119">
        <v>16</v>
      </c>
      <c r="BR119">
        <v>15</v>
      </c>
      <c r="BS119">
        <v>9</v>
      </c>
      <c r="BT119" s="76">
        <f t="shared" si="7"/>
        <v>7.582938388625593E-2</v>
      </c>
      <c r="BU119" s="76">
        <f t="shared" si="8"/>
        <v>7.1090047393364927E-2</v>
      </c>
      <c r="BV119" s="76">
        <f t="shared" si="9"/>
        <v>4.2654028436018961E-2</v>
      </c>
    </row>
    <row r="120" spans="1:74" x14ac:dyDescent="0.2">
      <c r="A120" t="s">
        <v>35</v>
      </c>
      <c r="B120" t="s">
        <v>502</v>
      </c>
      <c r="C120">
        <v>5</v>
      </c>
      <c r="D120">
        <v>6</v>
      </c>
      <c r="E120">
        <v>195</v>
      </c>
      <c r="F120">
        <v>2</v>
      </c>
      <c r="G120">
        <v>12</v>
      </c>
      <c r="H120">
        <v>6</v>
      </c>
      <c r="I120">
        <v>226</v>
      </c>
      <c r="K120" t="s">
        <v>502</v>
      </c>
      <c r="L120">
        <f t="shared" si="5"/>
        <v>11</v>
      </c>
      <c r="M120">
        <v>5</v>
      </c>
      <c r="N120">
        <v>6</v>
      </c>
      <c r="O120">
        <v>195</v>
      </c>
      <c r="P120">
        <v>2</v>
      </c>
      <c r="Q120">
        <v>12</v>
      </c>
      <c r="R120">
        <f t="shared" si="6"/>
        <v>14</v>
      </c>
      <c r="S120">
        <v>6</v>
      </c>
      <c r="U120" t="s">
        <v>502</v>
      </c>
      <c r="V120">
        <v>11</v>
      </c>
      <c r="W120">
        <v>195</v>
      </c>
      <c r="X120">
        <v>14</v>
      </c>
      <c r="Y120">
        <v>6</v>
      </c>
      <c r="AH120" t="s">
        <v>502</v>
      </c>
      <c r="AI120">
        <v>11</v>
      </c>
      <c r="AJ120">
        <v>14</v>
      </c>
      <c r="AK120">
        <v>6</v>
      </c>
      <c r="BP120">
        <v>226</v>
      </c>
      <c r="BQ120">
        <v>11</v>
      </c>
      <c r="BR120">
        <v>14</v>
      </c>
      <c r="BS120">
        <v>6</v>
      </c>
      <c r="BT120" s="76">
        <f t="shared" si="7"/>
        <v>4.8672566371681415E-2</v>
      </c>
      <c r="BU120" s="76">
        <f t="shared" si="8"/>
        <v>6.1946902654867256E-2</v>
      </c>
      <c r="BV120" s="76">
        <f t="shared" si="9"/>
        <v>2.6548672566371681E-2</v>
      </c>
    </row>
    <row r="121" spans="1:74" x14ac:dyDescent="0.2">
      <c r="A121" t="s">
        <v>36</v>
      </c>
      <c r="B121" t="s">
        <v>502</v>
      </c>
      <c r="C121">
        <v>8</v>
      </c>
      <c r="D121">
        <v>6</v>
      </c>
      <c r="E121">
        <v>194</v>
      </c>
      <c r="F121">
        <v>2</v>
      </c>
      <c r="G121">
        <v>12</v>
      </c>
      <c r="H121">
        <v>13</v>
      </c>
      <c r="I121">
        <v>235</v>
      </c>
      <c r="K121" t="s">
        <v>502</v>
      </c>
      <c r="L121">
        <f t="shared" si="5"/>
        <v>14</v>
      </c>
      <c r="M121">
        <v>8</v>
      </c>
      <c r="N121">
        <v>6</v>
      </c>
      <c r="O121">
        <v>194</v>
      </c>
      <c r="P121">
        <v>2</v>
      </c>
      <c r="Q121">
        <v>12</v>
      </c>
      <c r="R121">
        <f t="shared" si="6"/>
        <v>14</v>
      </c>
      <c r="S121">
        <v>13</v>
      </c>
      <c r="U121" t="s">
        <v>502</v>
      </c>
      <c r="V121">
        <v>14</v>
      </c>
      <c r="W121">
        <v>194</v>
      </c>
      <c r="X121">
        <v>14</v>
      </c>
      <c r="Y121">
        <v>13</v>
      </c>
      <c r="AH121" t="s">
        <v>502</v>
      </c>
      <c r="AI121">
        <v>14</v>
      </c>
      <c r="AJ121">
        <v>14</v>
      </c>
      <c r="AK121">
        <v>13</v>
      </c>
      <c r="BP121">
        <v>235</v>
      </c>
      <c r="BQ121">
        <v>14</v>
      </c>
      <c r="BR121">
        <v>14</v>
      </c>
      <c r="BS121">
        <v>13</v>
      </c>
      <c r="BT121" s="76">
        <f t="shared" si="7"/>
        <v>5.9574468085106386E-2</v>
      </c>
      <c r="BU121" s="76">
        <f t="shared" si="8"/>
        <v>5.9574468085106386E-2</v>
      </c>
      <c r="BV121" s="76">
        <f t="shared" si="9"/>
        <v>5.5319148936170209E-2</v>
      </c>
    </row>
    <row r="122" spans="1:74" x14ac:dyDescent="0.2">
      <c r="A122" t="s">
        <v>37</v>
      </c>
      <c r="B122" t="s">
        <v>502</v>
      </c>
      <c r="C122">
        <v>6</v>
      </c>
      <c r="D122">
        <v>6</v>
      </c>
      <c r="E122">
        <v>178</v>
      </c>
      <c r="F122">
        <v>4</v>
      </c>
      <c r="G122">
        <v>12</v>
      </c>
      <c r="H122">
        <v>12</v>
      </c>
      <c r="I122">
        <v>218</v>
      </c>
      <c r="K122" t="s">
        <v>502</v>
      </c>
      <c r="L122">
        <f t="shared" si="5"/>
        <v>12</v>
      </c>
      <c r="M122">
        <v>6</v>
      </c>
      <c r="N122">
        <v>6</v>
      </c>
      <c r="O122">
        <v>178</v>
      </c>
      <c r="P122">
        <v>4</v>
      </c>
      <c r="Q122">
        <v>12</v>
      </c>
      <c r="R122">
        <f t="shared" si="6"/>
        <v>16</v>
      </c>
      <c r="S122">
        <v>12</v>
      </c>
      <c r="U122" t="s">
        <v>502</v>
      </c>
      <c r="V122">
        <v>12</v>
      </c>
      <c r="W122">
        <v>178</v>
      </c>
      <c r="X122">
        <v>16</v>
      </c>
      <c r="Y122">
        <v>12</v>
      </c>
      <c r="AH122" t="s">
        <v>502</v>
      </c>
      <c r="AI122">
        <v>12</v>
      </c>
      <c r="AJ122">
        <v>16</v>
      </c>
      <c r="AK122">
        <v>12</v>
      </c>
      <c r="BP122">
        <v>218</v>
      </c>
      <c r="BQ122">
        <v>12</v>
      </c>
      <c r="BR122">
        <v>16</v>
      </c>
      <c r="BS122">
        <v>12</v>
      </c>
      <c r="BT122" s="76">
        <f t="shared" si="7"/>
        <v>5.5045871559633031E-2</v>
      </c>
      <c r="BU122" s="76">
        <f t="shared" si="8"/>
        <v>7.3394495412844041E-2</v>
      </c>
      <c r="BV122" s="76">
        <f t="shared" si="9"/>
        <v>5.5045871559633031E-2</v>
      </c>
    </row>
    <row r="123" spans="1:74" x14ac:dyDescent="0.2">
      <c r="A123" t="s">
        <v>38</v>
      </c>
      <c r="B123" t="s">
        <v>502</v>
      </c>
      <c r="C123">
        <v>7</v>
      </c>
      <c r="D123">
        <v>4</v>
      </c>
      <c r="E123">
        <v>197</v>
      </c>
      <c r="F123">
        <v>3</v>
      </c>
      <c r="G123">
        <v>9</v>
      </c>
      <c r="H123">
        <v>5</v>
      </c>
      <c r="I123">
        <v>225</v>
      </c>
      <c r="K123" t="s">
        <v>502</v>
      </c>
      <c r="L123">
        <f t="shared" si="5"/>
        <v>11</v>
      </c>
      <c r="M123">
        <v>7</v>
      </c>
      <c r="N123">
        <v>4</v>
      </c>
      <c r="O123">
        <v>197</v>
      </c>
      <c r="P123">
        <v>3</v>
      </c>
      <c r="Q123">
        <v>9</v>
      </c>
      <c r="R123">
        <f t="shared" si="6"/>
        <v>12</v>
      </c>
      <c r="S123">
        <v>5</v>
      </c>
      <c r="U123" t="s">
        <v>502</v>
      </c>
      <c r="V123">
        <v>11</v>
      </c>
      <c r="W123">
        <v>197</v>
      </c>
      <c r="X123">
        <v>12</v>
      </c>
      <c r="Y123">
        <v>5</v>
      </c>
      <c r="AH123" t="s">
        <v>502</v>
      </c>
      <c r="AI123">
        <v>11</v>
      </c>
      <c r="AJ123">
        <v>12</v>
      </c>
      <c r="AK123">
        <v>5</v>
      </c>
      <c r="BP123">
        <v>225</v>
      </c>
      <c r="BQ123">
        <v>11</v>
      </c>
      <c r="BR123">
        <v>12</v>
      </c>
      <c r="BS123">
        <v>5</v>
      </c>
      <c r="BT123" s="76">
        <f t="shared" si="7"/>
        <v>4.8888888888888891E-2</v>
      </c>
      <c r="BU123" s="76">
        <f t="shared" si="8"/>
        <v>5.3333333333333337E-2</v>
      </c>
      <c r="BV123" s="76">
        <f t="shared" si="9"/>
        <v>2.2222222222222223E-2</v>
      </c>
    </row>
    <row r="124" spans="1:74" x14ac:dyDescent="0.2">
      <c r="A124" t="s">
        <v>39</v>
      </c>
      <c r="B124" t="s">
        <v>502</v>
      </c>
      <c r="C124">
        <v>6</v>
      </c>
      <c r="D124">
        <v>3</v>
      </c>
      <c r="E124">
        <v>170</v>
      </c>
      <c r="F124">
        <v>9</v>
      </c>
      <c r="G124">
        <v>12</v>
      </c>
      <c r="H124">
        <v>13</v>
      </c>
      <c r="I124">
        <v>213</v>
      </c>
      <c r="K124" t="s">
        <v>502</v>
      </c>
      <c r="L124">
        <f t="shared" si="5"/>
        <v>9</v>
      </c>
      <c r="M124">
        <v>6</v>
      </c>
      <c r="N124">
        <v>3</v>
      </c>
      <c r="O124">
        <v>170</v>
      </c>
      <c r="P124">
        <v>9</v>
      </c>
      <c r="Q124">
        <v>12</v>
      </c>
      <c r="R124">
        <f t="shared" si="6"/>
        <v>21</v>
      </c>
      <c r="S124">
        <v>13</v>
      </c>
      <c r="U124" t="s">
        <v>502</v>
      </c>
      <c r="V124">
        <v>9</v>
      </c>
      <c r="W124">
        <v>170</v>
      </c>
      <c r="X124">
        <v>21</v>
      </c>
      <c r="Y124">
        <v>13</v>
      </c>
      <c r="AH124" t="s">
        <v>502</v>
      </c>
      <c r="AI124">
        <v>9</v>
      </c>
      <c r="AJ124">
        <v>21</v>
      </c>
      <c r="AK124">
        <v>13</v>
      </c>
      <c r="BP124">
        <v>213</v>
      </c>
      <c r="BQ124">
        <v>9</v>
      </c>
      <c r="BR124">
        <v>21</v>
      </c>
      <c r="BS124">
        <v>13</v>
      </c>
      <c r="BT124" s="76">
        <f t="shared" si="7"/>
        <v>4.2253521126760563E-2</v>
      </c>
      <c r="BU124" s="76">
        <f t="shared" si="8"/>
        <v>9.8591549295774641E-2</v>
      </c>
      <c r="BV124" s="76">
        <f t="shared" si="9"/>
        <v>6.1032863849765258E-2</v>
      </c>
    </row>
    <row r="125" spans="1:74" x14ac:dyDescent="0.2">
      <c r="A125" t="s">
        <v>81</v>
      </c>
      <c r="B125" t="s">
        <v>502</v>
      </c>
      <c r="C125">
        <v>12</v>
      </c>
      <c r="D125">
        <v>7</v>
      </c>
      <c r="E125">
        <v>153</v>
      </c>
      <c r="F125">
        <v>6</v>
      </c>
      <c r="G125">
        <v>25</v>
      </c>
      <c r="H125">
        <v>13</v>
      </c>
      <c r="I125">
        <v>216</v>
      </c>
      <c r="K125" t="s">
        <v>502</v>
      </c>
      <c r="L125">
        <f t="shared" si="5"/>
        <v>19</v>
      </c>
      <c r="M125">
        <v>12</v>
      </c>
      <c r="N125">
        <v>7</v>
      </c>
      <c r="O125">
        <v>153</v>
      </c>
      <c r="P125">
        <v>6</v>
      </c>
      <c r="Q125">
        <v>25</v>
      </c>
      <c r="R125">
        <f t="shared" si="6"/>
        <v>31</v>
      </c>
      <c r="S125">
        <v>13</v>
      </c>
      <c r="U125" t="s">
        <v>502</v>
      </c>
      <c r="V125">
        <v>19</v>
      </c>
      <c r="W125">
        <v>153</v>
      </c>
      <c r="X125">
        <v>31</v>
      </c>
      <c r="Y125">
        <v>13</v>
      </c>
      <c r="AH125" t="s">
        <v>502</v>
      </c>
      <c r="AI125">
        <v>19</v>
      </c>
      <c r="AJ125">
        <v>31</v>
      </c>
      <c r="AK125">
        <v>13</v>
      </c>
      <c r="BP125">
        <v>216</v>
      </c>
      <c r="BQ125">
        <v>19</v>
      </c>
      <c r="BR125">
        <v>31</v>
      </c>
      <c r="BS125">
        <v>13</v>
      </c>
      <c r="BT125" s="76">
        <f t="shared" si="7"/>
        <v>8.7962962962962965E-2</v>
      </c>
      <c r="BU125" s="76">
        <f t="shared" si="8"/>
        <v>0.14351851851851852</v>
      </c>
      <c r="BV125" s="76">
        <f t="shared" si="9"/>
        <v>6.0185185185185182E-2</v>
      </c>
    </row>
    <row r="126" spans="1:74" x14ac:dyDescent="0.2">
      <c r="A126" t="s">
        <v>82</v>
      </c>
      <c r="B126" t="s">
        <v>502</v>
      </c>
      <c r="C126">
        <v>6</v>
      </c>
      <c r="D126">
        <v>7</v>
      </c>
      <c r="E126">
        <v>191</v>
      </c>
      <c r="F126">
        <v>4</v>
      </c>
      <c r="G126">
        <v>11</v>
      </c>
      <c r="H126">
        <v>13</v>
      </c>
      <c r="I126">
        <v>232</v>
      </c>
      <c r="K126" t="s">
        <v>502</v>
      </c>
      <c r="L126">
        <f t="shared" si="5"/>
        <v>13</v>
      </c>
      <c r="M126">
        <v>6</v>
      </c>
      <c r="N126">
        <v>7</v>
      </c>
      <c r="O126">
        <v>191</v>
      </c>
      <c r="P126">
        <v>4</v>
      </c>
      <c r="Q126">
        <v>11</v>
      </c>
      <c r="R126">
        <f t="shared" si="6"/>
        <v>15</v>
      </c>
      <c r="S126">
        <v>13</v>
      </c>
      <c r="U126" t="s">
        <v>502</v>
      </c>
      <c r="V126">
        <v>13</v>
      </c>
      <c r="W126">
        <v>191</v>
      </c>
      <c r="X126">
        <v>15</v>
      </c>
      <c r="Y126">
        <v>13</v>
      </c>
      <c r="AH126" t="s">
        <v>502</v>
      </c>
      <c r="AI126">
        <v>13</v>
      </c>
      <c r="AJ126">
        <v>15</v>
      </c>
      <c r="AK126">
        <v>13</v>
      </c>
      <c r="BP126">
        <v>232</v>
      </c>
      <c r="BQ126">
        <v>13</v>
      </c>
      <c r="BR126">
        <v>15</v>
      </c>
      <c r="BS126">
        <v>13</v>
      </c>
      <c r="BT126" s="76">
        <f t="shared" si="7"/>
        <v>5.6034482758620691E-2</v>
      </c>
      <c r="BU126" s="76">
        <f t="shared" si="8"/>
        <v>6.4655172413793108E-2</v>
      </c>
      <c r="BV126" s="76">
        <f t="shared" si="9"/>
        <v>5.6034482758620691E-2</v>
      </c>
    </row>
    <row r="127" spans="1:74" x14ac:dyDescent="0.2">
      <c r="A127" t="s">
        <v>83</v>
      </c>
      <c r="B127" t="s">
        <v>502</v>
      </c>
      <c r="C127">
        <v>6</v>
      </c>
      <c r="D127">
        <v>7</v>
      </c>
      <c r="E127">
        <v>193</v>
      </c>
      <c r="F127">
        <v>2</v>
      </c>
      <c r="G127">
        <v>10</v>
      </c>
      <c r="H127">
        <v>11</v>
      </c>
      <c r="I127">
        <v>229</v>
      </c>
      <c r="K127" t="s">
        <v>502</v>
      </c>
      <c r="L127">
        <f t="shared" si="5"/>
        <v>13</v>
      </c>
      <c r="M127">
        <v>6</v>
      </c>
      <c r="N127">
        <v>7</v>
      </c>
      <c r="O127">
        <v>193</v>
      </c>
      <c r="P127">
        <v>2</v>
      </c>
      <c r="Q127">
        <v>10</v>
      </c>
      <c r="R127">
        <f t="shared" si="6"/>
        <v>12</v>
      </c>
      <c r="S127">
        <v>11</v>
      </c>
      <c r="U127" t="s">
        <v>502</v>
      </c>
      <c r="V127">
        <v>13</v>
      </c>
      <c r="W127">
        <v>193</v>
      </c>
      <c r="X127">
        <v>12</v>
      </c>
      <c r="Y127">
        <v>11</v>
      </c>
      <c r="AH127" t="s">
        <v>502</v>
      </c>
      <c r="AI127">
        <v>13</v>
      </c>
      <c r="AJ127">
        <v>12</v>
      </c>
      <c r="AK127">
        <v>11</v>
      </c>
      <c r="BP127">
        <v>229</v>
      </c>
      <c r="BQ127">
        <v>13</v>
      </c>
      <c r="BR127">
        <v>12</v>
      </c>
      <c r="BS127">
        <v>11</v>
      </c>
      <c r="BT127" s="76">
        <f t="shared" si="7"/>
        <v>5.6768558951965066E-2</v>
      </c>
      <c r="BU127" s="76">
        <f t="shared" si="8"/>
        <v>5.2401746724890827E-2</v>
      </c>
      <c r="BV127" s="76">
        <f t="shared" si="9"/>
        <v>4.8034934497816595E-2</v>
      </c>
    </row>
    <row r="128" spans="1:74" x14ac:dyDescent="0.2">
      <c r="A128" t="s">
        <v>84</v>
      </c>
      <c r="B128" t="s">
        <v>502</v>
      </c>
      <c r="C128">
        <v>5</v>
      </c>
      <c r="D128">
        <v>7</v>
      </c>
      <c r="E128">
        <v>194</v>
      </c>
      <c r="F128">
        <v>2</v>
      </c>
      <c r="G128">
        <v>10</v>
      </c>
      <c r="H128">
        <v>14</v>
      </c>
      <c r="I128">
        <v>232</v>
      </c>
      <c r="K128" t="s">
        <v>502</v>
      </c>
      <c r="L128">
        <f t="shared" si="5"/>
        <v>12</v>
      </c>
      <c r="M128">
        <v>5</v>
      </c>
      <c r="N128">
        <v>7</v>
      </c>
      <c r="O128">
        <v>194</v>
      </c>
      <c r="P128">
        <v>2</v>
      </c>
      <c r="Q128">
        <v>10</v>
      </c>
      <c r="R128">
        <f t="shared" si="6"/>
        <v>12</v>
      </c>
      <c r="S128">
        <v>14</v>
      </c>
      <c r="U128" t="s">
        <v>502</v>
      </c>
      <c r="V128">
        <v>12</v>
      </c>
      <c r="W128">
        <v>194</v>
      </c>
      <c r="X128">
        <v>12</v>
      </c>
      <c r="Y128">
        <v>14</v>
      </c>
      <c r="AH128" t="s">
        <v>502</v>
      </c>
      <c r="AI128">
        <v>12</v>
      </c>
      <c r="AJ128">
        <v>12</v>
      </c>
      <c r="AK128">
        <v>14</v>
      </c>
      <c r="BP128">
        <v>232</v>
      </c>
      <c r="BQ128">
        <v>12</v>
      </c>
      <c r="BR128">
        <v>12</v>
      </c>
      <c r="BS128">
        <v>14</v>
      </c>
      <c r="BT128" s="76">
        <f t="shared" si="7"/>
        <v>5.1724137931034482E-2</v>
      </c>
      <c r="BU128" s="76">
        <f t="shared" si="8"/>
        <v>5.1724137931034482E-2</v>
      </c>
      <c r="BV128" s="76">
        <f t="shared" si="9"/>
        <v>6.0344827586206899E-2</v>
      </c>
    </row>
    <row r="129" spans="1:74" x14ac:dyDescent="0.2">
      <c r="A129" t="s">
        <v>85</v>
      </c>
      <c r="B129" t="s">
        <v>502</v>
      </c>
      <c r="C129">
        <v>12</v>
      </c>
      <c r="D129">
        <v>10</v>
      </c>
      <c r="E129">
        <v>154</v>
      </c>
      <c r="F129">
        <v>9</v>
      </c>
      <c r="G129">
        <v>31</v>
      </c>
      <c r="H129">
        <v>18</v>
      </c>
      <c r="I129">
        <v>234</v>
      </c>
      <c r="K129" t="s">
        <v>502</v>
      </c>
      <c r="L129">
        <f t="shared" si="5"/>
        <v>22</v>
      </c>
      <c r="M129">
        <v>12</v>
      </c>
      <c r="N129">
        <v>10</v>
      </c>
      <c r="O129">
        <v>154</v>
      </c>
      <c r="P129">
        <v>9</v>
      </c>
      <c r="Q129">
        <v>31</v>
      </c>
      <c r="R129">
        <f t="shared" si="6"/>
        <v>40</v>
      </c>
      <c r="S129">
        <v>18</v>
      </c>
      <c r="U129" t="s">
        <v>502</v>
      </c>
      <c r="V129">
        <v>22</v>
      </c>
      <c r="W129">
        <v>154</v>
      </c>
      <c r="X129">
        <v>40</v>
      </c>
      <c r="Y129">
        <v>18</v>
      </c>
      <c r="AH129" t="s">
        <v>502</v>
      </c>
      <c r="AI129">
        <v>22</v>
      </c>
      <c r="AJ129">
        <v>40</v>
      </c>
      <c r="AK129">
        <v>18</v>
      </c>
      <c r="BP129">
        <v>234</v>
      </c>
      <c r="BQ129">
        <v>22</v>
      </c>
      <c r="BR129">
        <v>40</v>
      </c>
      <c r="BS129">
        <v>18</v>
      </c>
      <c r="BT129" s="76">
        <f t="shared" si="7"/>
        <v>9.4017094017094016E-2</v>
      </c>
      <c r="BU129" s="76">
        <f t="shared" si="8"/>
        <v>0.17094017094017094</v>
      </c>
      <c r="BV129" s="76">
        <f t="shared" si="9"/>
        <v>7.6923076923076927E-2</v>
      </c>
    </row>
    <row r="130" spans="1:74" x14ac:dyDescent="0.2">
      <c r="A130" t="s">
        <v>86</v>
      </c>
      <c r="B130" t="s">
        <v>502</v>
      </c>
      <c r="C130">
        <v>6</v>
      </c>
      <c r="D130">
        <v>1</v>
      </c>
      <c r="E130">
        <v>199</v>
      </c>
      <c r="F130">
        <v>4</v>
      </c>
      <c r="G130">
        <v>10</v>
      </c>
      <c r="H130">
        <v>6</v>
      </c>
      <c r="I130">
        <v>226</v>
      </c>
      <c r="K130" t="s">
        <v>502</v>
      </c>
      <c r="L130">
        <f t="shared" si="5"/>
        <v>7</v>
      </c>
      <c r="M130">
        <v>6</v>
      </c>
      <c r="N130">
        <v>1</v>
      </c>
      <c r="O130">
        <v>199</v>
      </c>
      <c r="P130">
        <v>4</v>
      </c>
      <c r="Q130">
        <v>10</v>
      </c>
      <c r="R130">
        <f t="shared" si="6"/>
        <v>14</v>
      </c>
      <c r="S130">
        <v>6</v>
      </c>
      <c r="U130" t="s">
        <v>502</v>
      </c>
      <c r="V130">
        <v>7</v>
      </c>
      <c r="W130">
        <v>199</v>
      </c>
      <c r="X130">
        <v>14</v>
      </c>
      <c r="Y130">
        <v>6</v>
      </c>
      <c r="AH130" t="s">
        <v>502</v>
      </c>
      <c r="AI130">
        <v>7</v>
      </c>
      <c r="AJ130">
        <v>14</v>
      </c>
      <c r="AK130">
        <v>6</v>
      </c>
      <c r="BP130">
        <v>226</v>
      </c>
      <c r="BQ130">
        <v>7</v>
      </c>
      <c r="BR130">
        <v>14</v>
      </c>
      <c r="BS130">
        <v>6</v>
      </c>
      <c r="BT130" s="76">
        <f t="shared" si="7"/>
        <v>3.0973451327433628E-2</v>
      </c>
      <c r="BU130" s="76">
        <f t="shared" si="8"/>
        <v>6.1946902654867256E-2</v>
      </c>
      <c r="BV130" s="76">
        <f t="shared" si="9"/>
        <v>2.6548672566371681E-2</v>
      </c>
    </row>
    <row r="131" spans="1:74" x14ac:dyDescent="0.2">
      <c r="A131" t="s">
        <v>8</v>
      </c>
      <c r="B131" t="s">
        <v>500</v>
      </c>
      <c r="C131">
        <v>5</v>
      </c>
      <c r="D131">
        <v>3</v>
      </c>
      <c r="E131">
        <v>198</v>
      </c>
      <c r="F131">
        <v>3</v>
      </c>
      <c r="G131">
        <v>10</v>
      </c>
      <c r="H131">
        <v>11</v>
      </c>
      <c r="I131">
        <v>230</v>
      </c>
      <c r="K131" t="s">
        <v>500</v>
      </c>
      <c r="L131">
        <f t="shared" ref="L131:L185" si="10">SUM(M131:N131)</f>
        <v>8</v>
      </c>
      <c r="M131">
        <v>5</v>
      </c>
      <c r="N131">
        <v>3</v>
      </c>
      <c r="O131">
        <v>198</v>
      </c>
      <c r="P131">
        <v>3</v>
      </c>
      <c r="Q131">
        <v>10</v>
      </c>
      <c r="R131">
        <f t="shared" ref="R131:R185" si="11">SUM(P131:Q131)</f>
        <v>13</v>
      </c>
      <c r="S131">
        <v>11</v>
      </c>
      <c r="U131" t="s">
        <v>500</v>
      </c>
      <c r="V131">
        <v>8</v>
      </c>
      <c r="W131">
        <v>198</v>
      </c>
      <c r="X131">
        <v>13</v>
      </c>
      <c r="Y131">
        <v>11</v>
      </c>
      <c r="AH131" t="s">
        <v>500</v>
      </c>
      <c r="AI131">
        <v>8</v>
      </c>
      <c r="AJ131">
        <v>13</v>
      </c>
      <c r="AK131">
        <v>11</v>
      </c>
      <c r="BP131">
        <v>230</v>
      </c>
      <c r="BQ131">
        <v>8</v>
      </c>
      <c r="BR131">
        <v>13</v>
      </c>
      <c r="BS131">
        <v>11</v>
      </c>
      <c r="BT131" s="76">
        <f t="shared" ref="BT131:BT185" si="12">BQ131/BP131</f>
        <v>3.4782608695652174E-2</v>
      </c>
      <c r="BU131" s="76">
        <f t="shared" ref="BU131:BU185" si="13">BR131/BP131</f>
        <v>5.6521739130434782E-2</v>
      </c>
      <c r="BV131" s="76">
        <f t="shared" ref="BV131:BV185" si="14">BS131/BP131</f>
        <v>4.7826086956521741E-2</v>
      </c>
    </row>
    <row r="132" spans="1:74" x14ac:dyDescent="0.2">
      <c r="A132" t="s">
        <v>40</v>
      </c>
      <c r="B132" t="s">
        <v>500</v>
      </c>
      <c r="C132">
        <v>8</v>
      </c>
      <c r="D132">
        <v>7</v>
      </c>
      <c r="E132">
        <v>185</v>
      </c>
      <c r="F132">
        <v>4</v>
      </c>
      <c r="G132">
        <v>14</v>
      </c>
      <c r="H132">
        <v>10</v>
      </c>
      <c r="I132">
        <v>228</v>
      </c>
      <c r="K132" t="s">
        <v>500</v>
      </c>
      <c r="L132">
        <f t="shared" si="10"/>
        <v>15</v>
      </c>
      <c r="M132">
        <v>8</v>
      </c>
      <c r="N132">
        <v>7</v>
      </c>
      <c r="O132">
        <v>185</v>
      </c>
      <c r="P132">
        <v>4</v>
      </c>
      <c r="Q132">
        <v>14</v>
      </c>
      <c r="R132">
        <f t="shared" si="11"/>
        <v>18</v>
      </c>
      <c r="S132">
        <v>10</v>
      </c>
      <c r="U132" t="s">
        <v>500</v>
      </c>
      <c r="V132">
        <v>15</v>
      </c>
      <c r="W132">
        <v>185</v>
      </c>
      <c r="X132">
        <v>18</v>
      </c>
      <c r="Y132">
        <v>10</v>
      </c>
      <c r="AH132" t="s">
        <v>500</v>
      </c>
      <c r="AI132">
        <v>15</v>
      </c>
      <c r="AJ132">
        <v>18</v>
      </c>
      <c r="AK132">
        <v>10</v>
      </c>
      <c r="BP132">
        <v>228</v>
      </c>
      <c r="BQ132">
        <v>15</v>
      </c>
      <c r="BR132">
        <v>18</v>
      </c>
      <c r="BS132">
        <v>10</v>
      </c>
      <c r="BT132" s="76">
        <f t="shared" si="12"/>
        <v>6.5789473684210523E-2</v>
      </c>
      <c r="BU132" s="76">
        <f t="shared" si="13"/>
        <v>7.8947368421052627E-2</v>
      </c>
      <c r="BV132" s="76">
        <f t="shared" si="14"/>
        <v>4.3859649122807015E-2</v>
      </c>
    </row>
    <row r="133" spans="1:74" x14ac:dyDescent="0.2">
      <c r="A133" t="s">
        <v>41</v>
      </c>
      <c r="B133" t="s">
        <v>500</v>
      </c>
      <c r="C133">
        <v>5</v>
      </c>
      <c r="D133">
        <v>2</v>
      </c>
      <c r="E133">
        <v>205</v>
      </c>
      <c r="F133">
        <v>3</v>
      </c>
      <c r="G133">
        <v>9</v>
      </c>
      <c r="H133">
        <v>2</v>
      </c>
      <c r="I133">
        <v>226</v>
      </c>
      <c r="K133" t="s">
        <v>500</v>
      </c>
      <c r="L133">
        <f t="shared" si="10"/>
        <v>7</v>
      </c>
      <c r="M133">
        <v>5</v>
      </c>
      <c r="N133">
        <v>2</v>
      </c>
      <c r="O133">
        <v>205</v>
      </c>
      <c r="P133">
        <v>3</v>
      </c>
      <c r="Q133">
        <v>9</v>
      </c>
      <c r="R133">
        <f t="shared" si="11"/>
        <v>12</v>
      </c>
      <c r="S133">
        <v>2</v>
      </c>
      <c r="U133" t="s">
        <v>500</v>
      </c>
      <c r="V133">
        <v>7</v>
      </c>
      <c r="W133">
        <v>205</v>
      </c>
      <c r="X133">
        <v>12</v>
      </c>
      <c r="Y133">
        <v>2</v>
      </c>
      <c r="AH133" t="s">
        <v>500</v>
      </c>
      <c r="AI133">
        <v>7</v>
      </c>
      <c r="AJ133">
        <v>12</v>
      </c>
      <c r="AK133">
        <v>2</v>
      </c>
      <c r="BP133">
        <v>226</v>
      </c>
      <c r="BQ133">
        <v>7</v>
      </c>
      <c r="BR133">
        <v>12</v>
      </c>
      <c r="BS133">
        <v>2</v>
      </c>
      <c r="BT133" s="76">
        <f t="shared" si="12"/>
        <v>3.0973451327433628E-2</v>
      </c>
      <c r="BU133" s="76">
        <f t="shared" si="13"/>
        <v>5.3097345132743362E-2</v>
      </c>
      <c r="BV133" s="76">
        <f t="shared" si="14"/>
        <v>8.8495575221238937E-3</v>
      </c>
    </row>
    <row r="134" spans="1:74" x14ac:dyDescent="0.2">
      <c r="A134" t="s">
        <v>42</v>
      </c>
      <c r="B134" t="s">
        <v>500</v>
      </c>
      <c r="C134">
        <v>6</v>
      </c>
      <c r="D134">
        <v>8</v>
      </c>
      <c r="E134">
        <v>194</v>
      </c>
      <c r="F134">
        <v>5</v>
      </c>
      <c r="G134">
        <v>9</v>
      </c>
      <c r="H134">
        <v>8</v>
      </c>
      <c r="I134">
        <v>230</v>
      </c>
      <c r="K134" t="s">
        <v>500</v>
      </c>
      <c r="L134">
        <f t="shared" si="10"/>
        <v>14</v>
      </c>
      <c r="M134">
        <v>6</v>
      </c>
      <c r="N134">
        <v>8</v>
      </c>
      <c r="O134">
        <v>194</v>
      </c>
      <c r="P134">
        <v>5</v>
      </c>
      <c r="Q134">
        <v>9</v>
      </c>
      <c r="R134">
        <f t="shared" si="11"/>
        <v>14</v>
      </c>
      <c r="S134">
        <v>8</v>
      </c>
      <c r="U134" t="s">
        <v>500</v>
      </c>
      <c r="V134">
        <v>14</v>
      </c>
      <c r="W134">
        <v>194</v>
      </c>
      <c r="X134">
        <v>14</v>
      </c>
      <c r="Y134">
        <v>8</v>
      </c>
      <c r="AH134" t="s">
        <v>500</v>
      </c>
      <c r="AI134">
        <v>14</v>
      </c>
      <c r="AJ134">
        <v>14</v>
      </c>
      <c r="AK134">
        <v>8</v>
      </c>
      <c r="BP134">
        <v>230</v>
      </c>
      <c r="BQ134">
        <v>14</v>
      </c>
      <c r="BR134">
        <v>14</v>
      </c>
      <c r="BS134">
        <v>8</v>
      </c>
      <c r="BT134" s="76">
        <f t="shared" si="12"/>
        <v>6.0869565217391307E-2</v>
      </c>
      <c r="BU134" s="76">
        <f t="shared" si="13"/>
        <v>6.0869565217391307E-2</v>
      </c>
      <c r="BV134" s="76">
        <f t="shared" si="14"/>
        <v>3.4782608695652174E-2</v>
      </c>
    </row>
    <row r="135" spans="1:74" x14ac:dyDescent="0.2">
      <c r="A135" t="s">
        <v>43</v>
      </c>
      <c r="B135" t="s">
        <v>500</v>
      </c>
      <c r="C135">
        <v>4</v>
      </c>
      <c r="D135">
        <v>3</v>
      </c>
      <c r="E135">
        <v>197</v>
      </c>
      <c r="F135">
        <v>7</v>
      </c>
      <c r="G135">
        <v>11</v>
      </c>
      <c r="H135">
        <v>8</v>
      </c>
      <c r="I135">
        <v>230</v>
      </c>
      <c r="K135" t="s">
        <v>500</v>
      </c>
      <c r="L135">
        <f t="shared" si="10"/>
        <v>7</v>
      </c>
      <c r="M135">
        <v>4</v>
      </c>
      <c r="N135">
        <v>3</v>
      </c>
      <c r="O135">
        <v>197</v>
      </c>
      <c r="P135">
        <v>7</v>
      </c>
      <c r="Q135">
        <v>11</v>
      </c>
      <c r="R135">
        <f t="shared" si="11"/>
        <v>18</v>
      </c>
      <c r="S135">
        <v>8</v>
      </c>
      <c r="U135" t="s">
        <v>500</v>
      </c>
      <c r="V135">
        <v>7</v>
      </c>
      <c r="W135">
        <v>197</v>
      </c>
      <c r="X135">
        <v>18</v>
      </c>
      <c r="Y135">
        <v>8</v>
      </c>
      <c r="AH135" t="s">
        <v>500</v>
      </c>
      <c r="AI135">
        <v>7</v>
      </c>
      <c r="AJ135">
        <v>18</v>
      </c>
      <c r="AK135">
        <v>8</v>
      </c>
      <c r="BP135">
        <v>230</v>
      </c>
      <c r="BQ135">
        <v>7</v>
      </c>
      <c r="BR135">
        <v>18</v>
      </c>
      <c r="BS135">
        <v>8</v>
      </c>
      <c r="BT135" s="76">
        <f t="shared" si="12"/>
        <v>3.0434782608695653E-2</v>
      </c>
      <c r="BU135" s="76">
        <f t="shared" si="13"/>
        <v>7.8260869565217397E-2</v>
      </c>
      <c r="BV135" s="76">
        <f t="shared" si="14"/>
        <v>3.4782608695652174E-2</v>
      </c>
    </row>
    <row r="136" spans="1:74" x14ac:dyDescent="0.2">
      <c r="A136" t="s">
        <v>44</v>
      </c>
      <c r="B136" t="s">
        <v>500</v>
      </c>
      <c r="C136">
        <v>4</v>
      </c>
      <c r="D136">
        <v>6</v>
      </c>
      <c r="E136">
        <v>203</v>
      </c>
      <c r="F136">
        <v>4</v>
      </c>
      <c r="G136">
        <v>11</v>
      </c>
      <c r="H136">
        <v>3</v>
      </c>
      <c r="I136">
        <v>231</v>
      </c>
      <c r="K136" t="s">
        <v>500</v>
      </c>
      <c r="L136">
        <f t="shared" si="10"/>
        <v>10</v>
      </c>
      <c r="M136">
        <v>4</v>
      </c>
      <c r="N136">
        <v>6</v>
      </c>
      <c r="O136">
        <v>203</v>
      </c>
      <c r="P136">
        <v>4</v>
      </c>
      <c r="Q136">
        <v>11</v>
      </c>
      <c r="R136">
        <f t="shared" si="11"/>
        <v>15</v>
      </c>
      <c r="S136">
        <v>3</v>
      </c>
      <c r="U136" t="s">
        <v>500</v>
      </c>
      <c r="V136">
        <v>10</v>
      </c>
      <c r="W136">
        <v>203</v>
      </c>
      <c r="X136">
        <v>15</v>
      </c>
      <c r="Y136">
        <v>3</v>
      </c>
      <c r="AH136" t="s">
        <v>500</v>
      </c>
      <c r="AI136">
        <v>10</v>
      </c>
      <c r="AJ136">
        <v>15</v>
      </c>
      <c r="AK136">
        <v>3</v>
      </c>
      <c r="BP136">
        <v>231</v>
      </c>
      <c r="BQ136">
        <v>10</v>
      </c>
      <c r="BR136">
        <v>15</v>
      </c>
      <c r="BS136">
        <v>3</v>
      </c>
      <c r="BT136" s="76">
        <f t="shared" si="12"/>
        <v>4.3290043290043288E-2</v>
      </c>
      <c r="BU136" s="76">
        <f t="shared" si="13"/>
        <v>6.4935064935064929E-2</v>
      </c>
      <c r="BV136" s="76">
        <f t="shared" si="14"/>
        <v>1.2987012987012988E-2</v>
      </c>
    </row>
    <row r="137" spans="1:74" x14ac:dyDescent="0.2">
      <c r="A137" t="s">
        <v>87</v>
      </c>
      <c r="B137" t="s">
        <v>501</v>
      </c>
      <c r="C137">
        <v>4</v>
      </c>
      <c r="D137">
        <v>4</v>
      </c>
      <c r="E137">
        <v>187</v>
      </c>
      <c r="F137">
        <v>5</v>
      </c>
      <c r="G137">
        <v>14</v>
      </c>
      <c r="H137">
        <v>17</v>
      </c>
      <c r="I137">
        <v>231</v>
      </c>
      <c r="K137" t="s">
        <v>501</v>
      </c>
      <c r="L137">
        <f t="shared" si="10"/>
        <v>8</v>
      </c>
      <c r="M137">
        <v>4</v>
      </c>
      <c r="N137">
        <v>4</v>
      </c>
      <c r="O137">
        <v>187</v>
      </c>
      <c r="P137">
        <v>5</v>
      </c>
      <c r="Q137">
        <v>14</v>
      </c>
      <c r="R137">
        <f t="shared" si="11"/>
        <v>19</v>
      </c>
      <c r="S137">
        <v>17</v>
      </c>
      <c r="U137" t="s">
        <v>501</v>
      </c>
      <c r="V137">
        <v>8</v>
      </c>
      <c r="W137">
        <v>187</v>
      </c>
      <c r="X137">
        <v>19</v>
      </c>
      <c r="Y137">
        <v>17</v>
      </c>
      <c r="AH137" t="s">
        <v>501</v>
      </c>
      <c r="AI137">
        <v>8</v>
      </c>
      <c r="AJ137">
        <v>19</v>
      </c>
      <c r="AK137">
        <v>17</v>
      </c>
      <c r="BP137">
        <v>231</v>
      </c>
      <c r="BQ137">
        <v>8</v>
      </c>
      <c r="BR137">
        <v>19</v>
      </c>
      <c r="BS137">
        <v>17</v>
      </c>
      <c r="BT137" s="76">
        <f t="shared" si="12"/>
        <v>3.4632034632034632E-2</v>
      </c>
      <c r="BU137" s="76">
        <f t="shared" si="13"/>
        <v>8.2251082251082255E-2</v>
      </c>
      <c r="BV137" s="76">
        <f t="shared" si="14"/>
        <v>7.3593073593073599E-2</v>
      </c>
    </row>
    <row r="138" spans="1:74" x14ac:dyDescent="0.2">
      <c r="A138" t="s">
        <v>88</v>
      </c>
      <c r="B138" t="s">
        <v>501</v>
      </c>
      <c r="C138">
        <v>7</v>
      </c>
      <c r="D138">
        <v>7</v>
      </c>
      <c r="E138">
        <v>185</v>
      </c>
      <c r="F138">
        <v>0</v>
      </c>
      <c r="G138">
        <v>13</v>
      </c>
      <c r="H138">
        <v>10</v>
      </c>
      <c r="I138">
        <v>222</v>
      </c>
      <c r="K138" t="s">
        <v>501</v>
      </c>
      <c r="L138">
        <f t="shared" si="10"/>
        <v>14</v>
      </c>
      <c r="M138">
        <v>7</v>
      </c>
      <c r="N138">
        <v>7</v>
      </c>
      <c r="O138">
        <v>185</v>
      </c>
      <c r="P138">
        <v>0</v>
      </c>
      <c r="Q138">
        <v>13</v>
      </c>
      <c r="R138">
        <f t="shared" si="11"/>
        <v>13</v>
      </c>
      <c r="S138">
        <v>10</v>
      </c>
      <c r="U138" t="s">
        <v>501</v>
      </c>
      <c r="V138">
        <v>14</v>
      </c>
      <c r="W138">
        <v>185</v>
      </c>
      <c r="X138">
        <v>13</v>
      </c>
      <c r="Y138">
        <v>10</v>
      </c>
      <c r="AH138" t="s">
        <v>501</v>
      </c>
      <c r="AI138">
        <v>14</v>
      </c>
      <c r="AJ138">
        <v>13</v>
      </c>
      <c r="AK138">
        <v>10</v>
      </c>
      <c r="BP138">
        <v>222</v>
      </c>
      <c r="BQ138">
        <v>14</v>
      </c>
      <c r="BR138">
        <v>13</v>
      </c>
      <c r="BS138">
        <v>10</v>
      </c>
      <c r="BT138" s="76">
        <f t="shared" si="12"/>
        <v>6.3063063063063057E-2</v>
      </c>
      <c r="BU138" s="76">
        <f t="shared" si="13"/>
        <v>5.8558558558558557E-2</v>
      </c>
      <c r="BV138" s="76">
        <f t="shared" si="14"/>
        <v>4.5045045045045043E-2</v>
      </c>
    </row>
    <row r="139" spans="1:74" x14ac:dyDescent="0.2">
      <c r="A139" t="s">
        <v>89</v>
      </c>
      <c r="B139" t="s">
        <v>501</v>
      </c>
      <c r="C139">
        <v>9</v>
      </c>
      <c r="D139">
        <v>5</v>
      </c>
      <c r="E139">
        <v>182</v>
      </c>
      <c r="F139">
        <v>3</v>
      </c>
      <c r="G139">
        <v>11</v>
      </c>
      <c r="H139">
        <v>22</v>
      </c>
      <c r="I139">
        <v>232</v>
      </c>
      <c r="K139" t="s">
        <v>501</v>
      </c>
      <c r="L139">
        <f t="shared" si="10"/>
        <v>14</v>
      </c>
      <c r="M139">
        <v>9</v>
      </c>
      <c r="N139">
        <v>5</v>
      </c>
      <c r="O139">
        <v>182</v>
      </c>
      <c r="P139">
        <v>3</v>
      </c>
      <c r="Q139">
        <v>11</v>
      </c>
      <c r="R139">
        <f t="shared" si="11"/>
        <v>14</v>
      </c>
      <c r="S139">
        <v>22</v>
      </c>
      <c r="U139" t="s">
        <v>501</v>
      </c>
      <c r="V139">
        <v>14</v>
      </c>
      <c r="W139">
        <v>182</v>
      </c>
      <c r="X139">
        <v>14</v>
      </c>
      <c r="Y139">
        <v>22</v>
      </c>
      <c r="AH139" t="s">
        <v>501</v>
      </c>
      <c r="AI139">
        <v>14</v>
      </c>
      <c r="AJ139">
        <v>14</v>
      </c>
      <c r="AK139">
        <v>22</v>
      </c>
      <c r="BP139">
        <v>232</v>
      </c>
      <c r="BQ139">
        <v>14</v>
      </c>
      <c r="BR139">
        <v>14</v>
      </c>
      <c r="BS139">
        <v>22</v>
      </c>
      <c r="BT139" s="76">
        <f t="shared" si="12"/>
        <v>6.0344827586206899E-2</v>
      </c>
      <c r="BU139" s="76">
        <f t="shared" si="13"/>
        <v>6.0344827586206899E-2</v>
      </c>
      <c r="BV139" s="76">
        <f t="shared" si="14"/>
        <v>9.4827586206896547E-2</v>
      </c>
    </row>
    <row r="140" spans="1:74" x14ac:dyDescent="0.2">
      <c r="A140" t="s">
        <v>90</v>
      </c>
      <c r="B140" t="s">
        <v>501</v>
      </c>
      <c r="C140">
        <v>7</v>
      </c>
      <c r="D140">
        <v>8</v>
      </c>
      <c r="E140">
        <v>188</v>
      </c>
      <c r="F140">
        <v>2</v>
      </c>
      <c r="G140">
        <v>12</v>
      </c>
      <c r="H140">
        <v>10</v>
      </c>
      <c r="I140">
        <v>227</v>
      </c>
      <c r="K140" t="s">
        <v>501</v>
      </c>
      <c r="L140">
        <f t="shared" si="10"/>
        <v>15</v>
      </c>
      <c r="M140">
        <v>7</v>
      </c>
      <c r="N140">
        <v>8</v>
      </c>
      <c r="O140">
        <v>188</v>
      </c>
      <c r="P140">
        <v>2</v>
      </c>
      <c r="Q140">
        <v>12</v>
      </c>
      <c r="R140">
        <f t="shared" si="11"/>
        <v>14</v>
      </c>
      <c r="S140">
        <v>10</v>
      </c>
      <c r="U140" t="s">
        <v>501</v>
      </c>
      <c r="V140">
        <v>15</v>
      </c>
      <c r="W140">
        <v>188</v>
      </c>
      <c r="X140">
        <v>14</v>
      </c>
      <c r="Y140">
        <v>10</v>
      </c>
      <c r="AH140" t="s">
        <v>501</v>
      </c>
      <c r="AI140">
        <v>15</v>
      </c>
      <c r="AJ140">
        <v>14</v>
      </c>
      <c r="AK140">
        <v>10</v>
      </c>
      <c r="BP140">
        <v>227</v>
      </c>
      <c r="BQ140">
        <v>15</v>
      </c>
      <c r="BR140">
        <v>14</v>
      </c>
      <c r="BS140">
        <v>10</v>
      </c>
      <c r="BT140" s="76">
        <f t="shared" si="12"/>
        <v>6.6079295154185022E-2</v>
      </c>
      <c r="BU140" s="76">
        <f t="shared" si="13"/>
        <v>6.1674008810572688E-2</v>
      </c>
      <c r="BV140" s="76">
        <f t="shared" si="14"/>
        <v>4.405286343612335E-2</v>
      </c>
    </row>
    <row r="141" spans="1:74" x14ac:dyDescent="0.2">
      <c r="A141" t="s">
        <v>91</v>
      </c>
      <c r="B141" t="s">
        <v>501</v>
      </c>
      <c r="C141">
        <v>8</v>
      </c>
      <c r="D141">
        <v>9</v>
      </c>
      <c r="E141">
        <v>180</v>
      </c>
      <c r="F141">
        <v>5</v>
      </c>
      <c r="G141">
        <v>10</v>
      </c>
      <c r="H141">
        <v>10</v>
      </c>
      <c r="I141">
        <v>222</v>
      </c>
      <c r="K141" t="s">
        <v>501</v>
      </c>
      <c r="L141">
        <f t="shared" si="10"/>
        <v>17</v>
      </c>
      <c r="M141">
        <v>8</v>
      </c>
      <c r="N141">
        <v>9</v>
      </c>
      <c r="O141">
        <v>180</v>
      </c>
      <c r="P141">
        <v>5</v>
      </c>
      <c r="Q141">
        <v>10</v>
      </c>
      <c r="R141">
        <f t="shared" si="11"/>
        <v>15</v>
      </c>
      <c r="S141">
        <v>10</v>
      </c>
      <c r="U141" t="s">
        <v>501</v>
      </c>
      <c r="V141">
        <v>17</v>
      </c>
      <c r="W141">
        <v>180</v>
      </c>
      <c r="X141">
        <v>15</v>
      </c>
      <c r="Y141">
        <v>10</v>
      </c>
      <c r="AH141" t="s">
        <v>501</v>
      </c>
      <c r="AI141">
        <v>17</v>
      </c>
      <c r="AJ141">
        <v>15</v>
      </c>
      <c r="AK141">
        <v>10</v>
      </c>
      <c r="BP141">
        <v>222</v>
      </c>
      <c r="BQ141">
        <v>17</v>
      </c>
      <c r="BR141">
        <v>15</v>
      </c>
      <c r="BS141">
        <v>10</v>
      </c>
      <c r="BT141" s="76">
        <f t="shared" si="12"/>
        <v>7.6576576576576572E-2</v>
      </c>
      <c r="BU141" s="76">
        <f t="shared" si="13"/>
        <v>6.7567567567567571E-2</v>
      </c>
      <c r="BV141" s="76">
        <f t="shared" si="14"/>
        <v>4.5045045045045043E-2</v>
      </c>
    </row>
    <row r="142" spans="1:74" x14ac:dyDescent="0.2">
      <c r="A142" t="s">
        <v>92</v>
      </c>
      <c r="B142" t="s">
        <v>501</v>
      </c>
      <c r="C142">
        <v>7</v>
      </c>
      <c r="D142">
        <v>3</v>
      </c>
      <c r="E142">
        <v>203</v>
      </c>
      <c r="F142">
        <v>6</v>
      </c>
      <c r="G142">
        <v>7</v>
      </c>
      <c r="H142">
        <v>1</v>
      </c>
      <c r="I142">
        <v>227</v>
      </c>
      <c r="K142" t="s">
        <v>501</v>
      </c>
      <c r="L142">
        <f t="shared" si="10"/>
        <v>10</v>
      </c>
      <c r="M142">
        <v>7</v>
      </c>
      <c r="N142">
        <v>3</v>
      </c>
      <c r="O142">
        <v>203</v>
      </c>
      <c r="P142">
        <v>6</v>
      </c>
      <c r="Q142">
        <v>7</v>
      </c>
      <c r="R142">
        <f t="shared" si="11"/>
        <v>13</v>
      </c>
      <c r="S142">
        <v>1</v>
      </c>
      <c r="U142" t="s">
        <v>501</v>
      </c>
      <c r="V142">
        <v>10</v>
      </c>
      <c r="W142">
        <v>203</v>
      </c>
      <c r="X142">
        <v>13</v>
      </c>
      <c r="Y142">
        <v>1</v>
      </c>
      <c r="AH142" t="s">
        <v>501</v>
      </c>
      <c r="AI142">
        <v>10</v>
      </c>
      <c r="AJ142">
        <v>13</v>
      </c>
      <c r="AK142">
        <v>1</v>
      </c>
      <c r="BP142">
        <v>227</v>
      </c>
      <c r="BQ142">
        <v>10</v>
      </c>
      <c r="BR142">
        <v>13</v>
      </c>
      <c r="BS142">
        <v>1</v>
      </c>
      <c r="BT142" s="76">
        <f t="shared" si="12"/>
        <v>4.405286343612335E-2</v>
      </c>
      <c r="BU142" s="76">
        <f t="shared" si="13"/>
        <v>5.7268722466960353E-2</v>
      </c>
      <c r="BV142" s="76">
        <f t="shared" si="14"/>
        <v>4.4052863436123352E-3</v>
      </c>
    </row>
    <row r="143" spans="1:74" x14ac:dyDescent="0.2">
      <c r="A143" t="s">
        <v>9</v>
      </c>
      <c r="B143" t="s">
        <v>499</v>
      </c>
      <c r="C143">
        <v>8</v>
      </c>
      <c r="D143">
        <v>3</v>
      </c>
      <c r="E143">
        <v>200</v>
      </c>
      <c r="F143">
        <v>4</v>
      </c>
      <c r="G143">
        <v>9</v>
      </c>
      <c r="H143">
        <v>5</v>
      </c>
      <c r="I143">
        <v>229</v>
      </c>
      <c r="K143" t="s">
        <v>499</v>
      </c>
      <c r="L143">
        <f t="shared" si="10"/>
        <v>11</v>
      </c>
      <c r="M143">
        <v>8</v>
      </c>
      <c r="N143">
        <v>3</v>
      </c>
      <c r="O143">
        <v>200</v>
      </c>
      <c r="P143">
        <v>4</v>
      </c>
      <c r="Q143">
        <v>9</v>
      </c>
      <c r="R143">
        <f t="shared" si="11"/>
        <v>13</v>
      </c>
      <c r="S143">
        <v>5</v>
      </c>
      <c r="U143" t="s">
        <v>499</v>
      </c>
      <c r="V143">
        <v>11</v>
      </c>
      <c r="W143">
        <v>200</v>
      </c>
      <c r="X143">
        <v>13</v>
      </c>
      <c r="Y143">
        <v>5</v>
      </c>
      <c r="AH143" t="s">
        <v>499</v>
      </c>
      <c r="AI143">
        <v>11</v>
      </c>
      <c r="AJ143">
        <v>13</v>
      </c>
      <c r="AK143">
        <v>5</v>
      </c>
      <c r="BP143">
        <v>229</v>
      </c>
      <c r="BQ143">
        <v>11</v>
      </c>
      <c r="BR143">
        <v>13</v>
      </c>
      <c r="BS143">
        <v>5</v>
      </c>
      <c r="BT143" s="76">
        <f t="shared" si="12"/>
        <v>4.8034934497816595E-2</v>
      </c>
      <c r="BU143" s="76">
        <f t="shared" si="13"/>
        <v>5.6768558951965066E-2</v>
      </c>
      <c r="BV143" s="76">
        <f t="shared" si="14"/>
        <v>2.1834061135371178E-2</v>
      </c>
    </row>
    <row r="144" spans="1:74" x14ac:dyDescent="0.2">
      <c r="A144" t="s">
        <v>45</v>
      </c>
      <c r="B144" t="s">
        <v>499</v>
      </c>
      <c r="C144">
        <v>7</v>
      </c>
      <c r="D144">
        <v>7</v>
      </c>
      <c r="E144">
        <v>193</v>
      </c>
      <c r="F144">
        <v>6</v>
      </c>
      <c r="G144">
        <v>12</v>
      </c>
      <c r="H144">
        <v>5</v>
      </c>
      <c r="I144">
        <v>230</v>
      </c>
      <c r="K144" t="s">
        <v>499</v>
      </c>
      <c r="L144">
        <f t="shared" si="10"/>
        <v>14</v>
      </c>
      <c r="M144">
        <v>7</v>
      </c>
      <c r="N144">
        <v>7</v>
      </c>
      <c r="O144">
        <v>193</v>
      </c>
      <c r="P144">
        <v>6</v>
      </c>
      <c r="Q144">
        <v>12</v>
      </c>
      <c r="R144">
        <f t="shared" si="11"/>
        <v>18</v>
      </c>
      <c r="S144">
        <v>5</v>
      </c>
      <c r="U144" t="s">
        <v>499</v>
      </c>
      <c r="V144">
        <v>14</v>
      </c>
      <c r="W144">
        <v>193</v>
      </c>
      <c r="X144">
        <v>18</v>
      </c>
      <c r="Y144">
        <v>5</v>
      </c>
      <c r="AH144" t="s">
        <v>499</v>
      </c>
      <c r="AI144">
        <v>14</v>
      </c>
      <c r="AJ144">
        <v>18</v>
      </c>
      <c r="AK144">
        <v>5</v>
      </c>
      <c r="BP144">
        <v>230</v>
      </c>
      <c r="BQ144">
        <v>14</v>
      </c>
      <c r="BR144">
        <v>18</v>
      </c>
      <c r="BS144">
        <v>5</v>
      </c>
      <c r="BT144" s="76">
        <f t="shared" si="12"/>
        <v>6.0869565217391307E-2</v>
      </c>
      <c r="BU144" s="76">
        <f t="shared" si="13"/>
        <v>7.8260869565217397E-2</v>
      </c>
      <c r="BV144" s="76">
        <f t="shared" si="14"/>
        <v>2.1739130434782608E-2</v>
      </c>
    </row>
    <row r="145" spans="1:74" x14ac:dyDescent="0.2">
      <c r="A145" t="s">
        <v>46</v>
      </c>
      <c r="B145" t="s">
        <v>499</v>
      </c>
      <c r="C145">
        <v>18</v>
      </c>
      <c r="D145">
        <v>16</v>
      </c>
      <c r="E145">
        <v>173</v>
      </c>
      <c r="F145">
        <v>0</v>
      </c>
      <c r="G145">
        <v>20</v>
      </c>
      <c r="H145">
        <v>10</v>
      </c>
      <c r="I145">
        <v>237</v>
      </c>
      <c r="K145" t="s">
        <v>499</v>
      </c>
      <c r="L145">
        <f t="shared" si="10"/>
        <v>34</v>
      </c>
      <c r="M145">
        <v>18</v>
      </c>
      <c r="N145">
        <v>16</v>
      </c>
      <c r="O145">
        <v>173</v>
      </c>
      <c r="P145">
        <v>0</v>
      </c>
      <c r="Q145">
        <v>20</v>
      </c>
      <c r="R145">
        <f t="shared" si="11"/>
        <v>20</v>
      </c>
      <c r="S145">
        <v>10</v>
      </c>
      <c r="U145" t="s">
        <v>499</v>
      </c>
      <c r="V145">
        <v>34</v>
      </c>
      <c r="W145">
        <v>173</v>
      </c>
      <c r="X145">
        <v>20</v>
      </c>
      <c r="Y145">
        <v>10</v>
      </c>
      <c r="AH145" t="s">
        <v>499</v>
      </c>
      <c r="AI145">
        <v>34</v>
      </c>
      <c r="AJ145">
        <v>20</v>
      </c>
      <c r="AK145">
        <v>10</v>
      </c>
      <c r="BP145">
        <v>237</v>
      </c>
      <c r="BQ145">
        <v>34</v>
      </c>
      <c r="BR145">
        <v>20</v>
      </c>
      <c r="BS145">
        <v>10</v>
      </c>
      <c r="BT145" s="76">
        <f t="shared" si="12"/>
        <v>0.14345991561181434</v>
      </c>
      <c r="BU145" s="76">
        <f t="shared" si="13"/>
        <v>8.4388185654008435E-2</v>
      </c>
      <c r="BV145" s="76">
        <f t="shared" si="14"/>
        <v>4.2194092827004218E-2</v>
      </c>
    </row>
    <row r="146" spans="1:74" x14ac:dyDescent="0.2">
      <c r="A146" t="s">
        <v>47</v>
      </c>
      <c r="B146" t="s">
        <v>499</v>
      </c>
      <c r="C146">
        <v>5</v>
      </c>
      <c r="D146">
        <v>4</v>
      </c>
      <c r="E146">
        <v>202</v>
      </c>
      <c r="F146">
        <v>9</v>
      </c>
      <c r="G146">
        <v>6</v>
      </c>
      <c r="H146">
        <v>4</v>
      </c>
      <c r="I146">
        <v>230</v>
      </c>
      <c r="K146" t="s">
        <v>499</v>
      </c>
      <c r="L146">
        <f t="shared" si="10"/>
        <v>9</v>
      </c>
      <c r="M146">
        <v>5</v>
      </c>
      <c r="N146">
        <v>4</v>
      </c>
      <c r="O146">
        <v>202</v>
      </c>
      <c r="P146">
        <v>9</v>
      </c>
      <c r="Q146">
        <v>6</v>
      </c>
      <c r="R146">
        <f t="shared" si="11"/>
        <v>15</v>
      </c>
      <c r="S146">
        <v>4</v>
      </c>
      <c r="U146" t="s">
        <v>499</v>
      </c>
      <c r="V146">
        <v>9</v>
      </c>
      <c r="W146">
        <v>202</v>
      </c>
      <c r="X146">
        <v>15</v>
      </c>
      <c r="Y146">
        <v>4</v>
      </c>
      <c r="AH146" t="s">
        <v>499</v>
      </c>
      <c r="AI146">
        <v>9</v>
      </c>
      <c r="AJ146">
        <v>15</v>
      </c>
      <c r="AK146">
        <v>4</v>
      </c>
      <c r="BP146">
        <v>230</v>
      </c>
      <c r="BQ146">
        <v>9</v>
      </c>
      <c r="BR146">
        <v>15</v>
      </c>
      <c r="BS146">
        <v>4</v>
      </c>
      <c r="BT146" s="76">
        <f t="shared" si="12"/>
        <v>3.9130434782608699E-2</v>
      </c>
      <c r="BU146" s="76">
        <f t="shared" si="13"/>
        <v>6.5217391304347824E-2</v>
      </c>
      <c r="BV146" s="76">
        <f t="shared" si="14"/>
        <v>1.7391304347826087E-2</v>
      </c>
    </row>
    <row r="147" spans="1:74" x14ac:dyDescent="0.2">
      <c r="A147" t="s">
        <v>48</v>
      </c>
      <c r="B147" t="s">
        <v>499</v>
      </c>
      <c r="C147">
        <v>6</v>
      </c>
      <c r="D147">
        <v>5</v>
      </c>
      <c r="E147">
        <v>181</v>
      </c>
      <c r="F147">
        <v>3</v>
      </c>
      <c r="G147">
        <v>11</v>
      </c>
      <c r="H147">
        <v>5</v>
      </c>
      <c r="I147">
        <v>211</v>
      </c>
      <c r="K147" t="s">
        <v>499</v>
      </c>
      <c r="L147">
        <f t="shared" si="10"/>
        <v>11</v>
      </c>
      <c r="M147">
        <v>6</v>
      </c>
      <c r="N147">
        <v>5</v>
      </c>
      <c r="O147">
        <v>181</v>
      </c>
      <c r="P147">
        <v>3</v>
      </c>
      <c r="Q147">
        <v>11</v>
      </c>
      <c r="R147">
        <f t="shared" si="11"/>
        <v>14</v>
      </c>
      <c r="S147">
        <v>5</v>
      </c>
      <c r="U147" t="s">
        <v>499</v>
      </c>
      <c r="V147">
        <v>11</v>
      </c>
      <c r="W147">
        <v>181</v>
      </c>
      <c r="X147">
        <v>14</v>
      </c>
      <c r="Y147">
        <v>5</v>
      </c>
      <c r="AH147" t="s">
        <v>499</v>
      </c>
      <c r="AI147">
        <v>11</v>
      </c>
      <c r="AJ147">
        <v>14</v>
      </c>
      <c r="AK147">
        <v>5</v>
      </c>
      <c r="BP147">
        <v>211</v>
      </c>
      <c r="BQ147">
        <v>11</v>
      </c>
      <c r="BR147">
        <v>14</v>
      </c>
      <c r="BS147">
        <v>5</v>
      </c>
      <c r="BT147" s="76">
        <f t="shared" si="12"/>
        <v>5.2132701421800945E-2</v>
      </c>
      <c r="BU147" s="76">
        <f t="shared" si="13"/>
        <v>6.6350710900473939E-2</v>
      </c>
      <c r="BV147" s="76">
        <f t="shared" si="14"/>
        <v>2.3696682464454975E-2</v>
      </c>
    </row>
    <row r="148" spans="1:74" x14ac:dyDescent="0.2">
      <c r="A148" t="s">
        <v>49</v>
      </c>
      <c r="B148" t="s">
        <v>499</v>
      </c>
      <c r="C148">
        <v>6</v>
      </c>
      <c r="D148">
        <v>2</v>
      </c>
      <c r="E148">
        <v>205</v>
      </c>
      <c r="F148">
        <v>7</v>
      </c>
      <c r="G148">
        <v>8</v>
      </c>
      <c r="H148">
        <v>2</v>
      </c>
      <c r="I148">
        <v>230</v>
      </c>
      <c r="K148" t="s">
        <v>499</v>
      </c>
      <c r="L148">
        <f t="shared" si="10"/>
        <v>8</v>
      </c>
      <c r="M148">
        <v>6</v>
      </c>
      <c r="N148">
        <v>2</v>
      </c>
      <c r="O148">
        <v>205</v>
      </c>
      <c r="P148">
        <v>7</v>
      </c>
      <c r="Q148">
        <v>8</v>
      </c>
      <c r="R148">
        <f t="shared" si="11"/>
        <v>15</v>
      </c>
      <c r="S148">
        <v>2</v>
      </c>
      <c r="U148" t="s">
        <v>499</v>
      </c>
      <c r="V148">
        <v>8</v>
      </c>
      <c r="W148">
        <v>205</v>
      </c>
      <c r="X148">
        <v>15</v>
      </c>
      <c r="Y148">
        <v>2</v>
      </c>
      <c r="AH148" t="s">
        <v>499</v>
      </c>
      <c r="AI148">
        <v>8</v>
      </c>
      <c r="AJ148">
        <v>15</v>
      </c>
      <c r="AK148">
        <v>2</v>
      </c>
      <c r="BP148">
        <v>230</v>
      </c>
      <c r="BQ148">
        <v>8</v>
      </c>
      <c r="BR148">
        <v>15</v>
      </c>
      <c r="BS148">
        <v>2</v>
      </c>
      <c r="BT148" s="76">
        <f t="shared" si="12"/>
        <v>3.4782608695652174E-2</v>
      </c>
      <c r="BU148" s="76">
        <f t="shared" si="13"/>
        <v>6.5217391304347824E-2</v>
      </c>
      <c r="BV148" s="76">
        <f t="shared" si="14"/>
        <v>8.6956521739130436E-3</v>
      </c>
    </row>
    <row r="149" spans="1:74" x14ac:dyDescent="0.2">
      <c r="A149" t="s">
        <v>50</v>
      </c>
      <c r="B149" t="s">
        <v>499</v>
      </c>
      <c r="C149">
        <v>6</v>
      </c>
      <c r="D149">
        <v>6</v>
      </c>
      <c r="E149">
        <v>191</v>
      </c>
      <c r="F149">
        <v>7</v>
      </c>
      <c r="G149">
        <v>9</v>
      </c>
      <c r="H149">
        <v>9</v>
      </c>
      <c r="I149">
        <v>228</v>
      </c>
      <c r="K149" t="s">
        <v>499</v>
      </c>
      <c r="L149">
        <f t="shared" si="10"/>
        <v>12</v>
      </c>
      <c r="M149">
        <v>6</v>
      </c>
      <c r="N149">
        <v>6</v>
      </c>
      <c r="O149">
        <v>191</v>
      </c>
      <c r="P149">
        <v>7</v>
      </c>
      <c r="Q149">
        <v>9</v>
      </c>
      <c r="R149">
        <f t="shared" si="11"/>
        <v>16</v>
      </c>
      <c r="S149">
        <v>9</v>
      </c>
      <c r="U149" t="s">
        <v>499</v>
      </c>
      <c r="V149">
        <v>12</v>
      </c>
      <c r="W149">
        <v>191</v>
      </c>
      <c r="X149">
        <v>16</v>
      </c>
      <c r="Y149">
        <v>9</v>
      </c>
      <c r="AH149" t="s">
        <v>499</v>
      </c>
      <c r="AI149">
        <v>12</v>
      </c>
      <c r="AJ149">
        <v>16</v>
      </c>
      <c r="AK149">
        <v>9</v>
      </c>
      <c r="BP149">
        <v>228</v>
      </c>
      <c r="BQ149">
        <v>12</v>
      </c>
      <c r="BR149">
        <v>16</v>
      </c>
      <c r="BS149">
        <v>9</v>
      </c>
      <c r="BT149" s="76">
        <f t="shared" si="12"/>
        <v>5.2631578947368418E-2</v>
      </c>
      <c r="BU149" s="76">
        <f t="shared" si="13"/>
        <v>7.0175438596491224E-2</v>
      </c>
      <c r="BV149" s="76">
        <f t="shared" si="14"/>
        <v>3.9473684210526314E-2</v>
      </c>
    </row>
    <row r="150" spans="1:74" x14ac:dyDescent="0.2">
      <c r="A150" t="s">
        <v>93</v>
      </c>
      <c r="B150" t="s">
        <v>499</v>
      </c>
      <c r="C150">
        <v>4</v>
      </c>
      <c r="D150">
        <v>3</v>
      </c>
      <c r="E150">
        <v>207</v>
      </c>
      <c r="F150">
        <v>5</v>
      </c>
      <c r="G150">
        <v>7</v>
      </c>
      <c r="H150">
        <v>4</v>
      </c>
      <c r="I150">
        <v>230</v>
      </c>
      <c r="K150" t="s">
        <v>499</v>
      </c>
      <c r="L150">
        <f t="shared" si="10"/>
        <v>7</v>
      </c>
      <c r="M150">
        <v>4</v>
      </c>
      <c r="N150">
        <v>3</v>
      </c>
      <c r="O150">
        <v>207</v>
      </c>
      <c r="P150">
        <v>5</v>
      </c>
      <c r="Q150">
        <v>7</v>
      </c>
      <c r="R150">
        <f t="shared" si="11"/>
        <v>12</v>
      </c>
      <c r="S150">
        <v>4</v>
      </c>
      <c r="U150" t="s">
        <v>499</v>
      </c>
      <c r="V150">
        <v>7</v>
      </c>
      <c r="W150">
        <v>207</v>
      </c>
      <c r="X150">
        <v>12</v>
      </c>
      <c r="Y150">
        <v>4</v>
      </c>
      <c r="AH150" t="s">
        <v>499</v>
      </c>
      <c r="AI150">
        <v>7</v>
      </c>
      <c r="AJ150">
        <v>12</v>
      </c>
      <c r="AK150">
        <v>4</v>
      </c>
      <c r="BP150">
        <v>230</v>
      </c>
      <c r="BQ150">
        <v>7</v>
      </c>
      <c r="BR150">
        <v>12</v>
      </c>
      <c r="BS150">
        <v>4</v>
      </c>
      <c r="BT150" s="76">
        <f t="shared" si="12"/>
        <v>3.0434782608695653E-2</v>
      </c>
      <c r="BU150" s="76">
        <f t="shared" si="13"/>
        <v>5.2173913043478258E-2</v>
      </c>
      <c r="BV150" s="76">
        <f t="shared" si="14"/>
        <v>1.7391304347826087E-2</v>
      </c>
    </row>
    <row r="151" spans="1:74" x14ac:dyDescent="0.2">
      <c r="A151" t="s">
        <v>94</v>
      </c>
      <c r="B151" t="s">
        <v>499</v>
      </c>
      <c r="C151">
        <v>7</v>
      </c>
      <c r="D151">
        <v>2</v>
      </c>
      <c r="E151">
        <v>204</v>
      </c>
      <c r="F151">
        <v>2</v>
      </c>
      <c r="G151">
        <v>7</v>
      </c>
      <c r="H151">
        <v>5</v>
      </c>
      <c r="I151">
        <v>227</v>
      </c>
      <c r="K151" t="s">
        <v>499</v>
      </c>
      <c r="L151">
        <f t="shared" si="10"/>
        <v>9</v>
      </c>
      <c r="M151">
        <v>7</v>
      </c>
      <c r="N151">
        <v>2</v>
      </c>
      <c r="O151">
        <v>204</v>
      </c>
      <c r="P151">
        <v>2</v>
      </c>
      <c r="Q151">
        <v>7</v>
      </c>
      <c r="R151">
        <f t="shared" si="11"/>
        <v>9</v>
      </c>
      <c r="S151">
        <v>5</v>
      </c>
      <c r="U151" t="s">
        <v>499</v>
      </c>
      <c r="V151">
        <v>9</v>
      </c>
      <c r="W151">
        <v>204</v>
      </c>
      <c r="X151">
        <v>9</v>
      </c>
      <c r="Y151">
        <v>5</v>
      </c>
      <c r="AH151" t="s">
        <v>499</v>
      </c>
      <c r="AI151">
        <v>9</v>
      </c>
      <c r="AJ151">
        <v>9</v>
      </c>
      <c r="AK151">
        <v>5</v>
      </c>
      <c r="BP151">
        <v>227</v>
      </c>
      <c r="BQ151">
        <v>9</v>
      </c>
      <c r="BR151">
        <v>9</v>
      </c>
      <c r="BS151">
        <v>5</v>
      </c>
      <c r="BT151" s="76">
        <f t="shared" si="12"/>
        <v>3.9647577092511016E-2</v>
      </c>
      <c r="BU151" s="76">
        <f t="shared" si="13"/>
        <v>3.9647577092511016E-2</v>
      </c>
      <c r="BV151" s="76">
        <f t="shared" si="14"/>
        <v>2.2026431718061675E-2</v>
      </c>
    </row>
    <row r="152" spans="1:74" x14ac:dyDescent="0.2">
      <c r="A152" t="s">
        <v>95</v>
      </c>
      <c r="B152" t="s">
        <v>499</v>
      </c>
      <c r="C152">
        <v>5</v>
      </c>
      <c r="D152">
        <v>2</v>
      </c>
      <c r="E152">
        <v>206</v>
      </c>
      <c r="F152">
        <v>7</v>
      </c>
      <c r="G152">
        <v>7</v>
      </c>
      <c r="H152">
        <v>2</v>
      </c>
      <c r="I152">
        <v>229</v>
      </c>
      <c r="K152" t="s">
        <v>499</v>
      </c>
      <c r="L152">
        <f t="shared" si="10"/>
        <v>7</v>
      </c>
      <c r="M152">
        <v>5</v>
      </c>
      <c r="N152">
        <v>2</v>
      </c>
      <c r="O152">
        <v>206</v>
      </c>
      <c r="P152">
        <v>7</v>
      </c>
      <c r="Q152">
        <v>7</v>
      </c>
      <c r="R152">
        <f t="shared" si="11"/>
        <v>14</v>
      </c>
      <c r="S152">
        <v>2</v>
      </c>
      <c r="U152" t="s">
        <v>499</v>
      </c>
      <c r="V152">
        <v>7</v>
      </c>
      <c r="W152">
        <v>206</v>
      </c>
      <c r="X152">
        <v>14</v>
      </c>
      <c r="Y152">
        <v>2</v>
      </c>
      <c r="AH152" t="s">
        <v>499</v>
      </c>
      <c r="AI152">
        <v>7</v>
      </c>
      <c r="AJ152">
        <v>14</v>
      </c>
      <c r="AK152">
        <v>2</v>
      </c>
      <c r="BP152">
        <v>229</v>
      </c>
      <c r="BQ152">
        <v>7</v>
      </c>
      <c r="BR152">
        <v>14</v>
      </c>
      <c r="BS152">
        <v>2</v>
      </c>
      <c r="BT152" s="76">
        <f t="shared" si="12"/>
        <v>3.0567685589519649E-2</v>
      </c>
      <c r="BU152" s="76">
        <f t="shared" si="13"/>
        <v>6.1135371179039298E-2</v>
      </c>
      <c r="BV152" s="76">
        <f t="shared" si="14"/>
        <v>8.7336244541484712E-3</v>
      </c>
    </row>
    <row r="153" spans="1:74" x14ac:dyDescent="0.2">
      <c r="A153" t="s">
        <v>96</v>
      </c>
      <c r="B153" t="s">
        <v>499</v>
      </c>
      <c r="C153">
        <v>5</v>
      </c>
      <c r="D153">
        <v>4</v>
      </c>
      <c r="E153">
        <v>207</v>
      </c>
      <c r="F153">
        <v>4</v>
      </c>
      <c r="G153">
        <v>9</v>
      </c>
      <c r="H153">
        <v>1</v>
      </c>
      <c r="I153">
        <v>230</v>
      </c>
      <c r="K153" t="s">
        <v>499</v>
      </c>
      <c r="L153">
        <f t="shared" si="10"/>
        <v>9</v>
      </c>
      <c r="M153">
        <v>5</v>
      </c>
      <c r="N153">
        <v>4</v>
      </c>
      <c r="O153">
        <v>207</v>
      </c>
      <c r="P153">
        <v>4</v>
      </c>
      <c r="Q153">
        <v>9</v>
      </c>
      <c r="R153">
        <f t="shared" si="11"/>
        <v>13</v>
      </c>
      <c r="S153">
        <v>1</v>
      </c>
      <c r="U153" t="s">
        <v>499</v>
      </c>
      <c r="V153">
        <v>9</v>
      </c>
      <c r="W153">
        <v>207</v>
      </c>
      <c r="X153">
        <v>13</v>
      </c>
      <c r="Y153">
        <v>1</v>
      </c>
      <c r="AH153" t="s">
        <v>499</v>
      </c>
      <c r="AI153">
        <v>9</v>
      </c>
      <c r="AJ153">
        <v>13</v>
      </c>
      <c r="AK153">
        <v>1</v>
      </c>
      <c r="BP153">
        <v>230</v>
      </c>
      <c r="BQ153">
        <v>9</v>
      </c>
      <c r="BR153">
        <v>13</v>
      </c>
      <c r="BS153">
        <v>1</v>
      </c>
      <c r="BT153" s="76">
        <f t="shared" si="12"/>
        <v>3.9130434782608699E-2</v>
      </c>
      <c r="BU153" s="76">
        <f t="shared" si="13"/>
        <v>5.6521739130434782E-2</v>
      </c>
      <c r="BV153" s="76">
        <f t="shared" si="14"/>
        <v>4.3478260869565218E-3</v>
      </c>
    </row>
    <row r="154" spans="1:74" x14ac:dyDescent="0.2">
      <c r="A154" t="s">
        <v>97</v>
      </c>
      <c r="B154" t="s">
        <v>499</v>
      </c>
      <c r="C154">
        <v>5</v>
      </c>
      <c r="D154">
        <v>6</v>
      </c>
      <c r="E154">
        <v>178</v>
      </c>
      <c r="F154">
        <v>11</v>
      </c>
      <c r="G154">
        <v>6</v>
      </c>
      <c r="H154">
        <v>9</v>
      </c>
      <c r="I154">
        <v>215</v>
      </c>
      <c r="K154" t="s">
        <v>499</v>
      </c>
      <c r="L154">
        <f t="shared" si="10"/>
        <v>11</v>
      </c>
      <c r="M154">
        <v>5</v>
      </c>
      <c r="N154">
        <v>6</v>
      </c>
      <c r="O154">
        <v>178</v>
      </c>
      <c r="P154">
        <v>11</v>
      </c>
      <c r="Q154">
        <v>6</v>
      </c>
      <c r="R154">
        <f t="shared" si="11"/>
        <v>17</v>
      </c>
      <c r="S154">
        <v>9</v>
      </c>
      <c r="U154" t="s">
        <v>499</v>
      </c>
      <c r="V154">
        <v>11</v>
      </c>
      <c r="W154">
        <v>178</v>
      </c>
      <c r="X154">
        <v>17</v>
      </c>
      <c r="Y154">
        <v>9</v>
      </c>
      <c r="AH154" t="s">
        <v>499</v>
      </c>
      <c r="AI154">
        <v>11</v>
      </c>
      <c r="AJ154">
        <v>17</v>
      </c>
      <c r="AK154">
        <v>9</v>
      </c>
      <c r="BP154">
        <v>215</v>
      </c>
      <c r="BQ154">
        <v>11</v>
      </c>
      <c r="BR154">
        <v>17</v>
      </c>
      <c r="BS154">
        <v>9</v>
      </c>
      <c r="BT154" s="76">
        <f t="shared" si="12"/>
        <v>5.1162790697674418E-2</v>
      </c>
      <c r="BU154" s="76">
        <f t="shared" si="13"/>
        <v>7.9069767441860464E-2</v>
      </c>
      <c r="BV154" s="76">
        <f t="shared" si="14"/>
        <v>4.1860465116279069E-2</v>
      </c>
    </row>
    <row r="155" spans="1:74" x14ac:dyDescent="0.2">
      <c r="A155" t="s">
        <v>98</v>
      </c>
      <c r="B155" t="s">
        <v>499</v>
      </c>
      <c r="C155">
        <v>5</v>
      </c>
      <c r="D155">
        <v>4</v>
      </c>
      <c r="E155">
        <v>195</v>
      </c>
      <c r="F155">
        <v>9</v>
      </c>
      <c r="G155">
        <v>9</v>
      </c>
      <c r="H155">
        <v>5</v>
      </c>
      <c r="I155">
        <v>227</v>
      </c>
      <c r="K155" t="s">
        <v>499</v>
      </c>
      <c r="L155">
        <f t="shared" si="10"/>
        <v>9</v>
      </c>
      <c r="M155">
        <v>5</v>
      </c>
      <c r="N155">
        <v>4</v>
      </c>
      <c r="O155">
        <v>195</v>
      </c>
      <c r="P155">
        <v>9</v>
      </c>
      <c r="Q155">
        <v>9</v>
      </c>
      <c r="R155">
        <f t="shared" si="11"/>
        <v>18</v>
      </c>
      <c r="S155">
        <v>5</v>
      </c>
      <c r="U155" t="s">
        <v>499</v>
      </c>
      <c r="V155">
        <v>9</v>
      </c>
      <c r="W155">
        <v>195</v>
      </c>
      <c r="X155">
        <v>18</v>
      </c>
      <c r="Y155">
        <v>5</v>
      </c>
      <c r="AH155" t="s">
        <v>499</v>
      </c>
      <c r="AI155">
        <v>9</v>
      </c>
      <c r="AJ155">
        <v>18</v>
      </c>
      <c r="AK155">
        <v>5</v>
      </c>
      <c r="BP155">
        <v>227</v>
      </c>
      <c r="BQ155">
        <v>9</v>
      </c>
      <c r="BR155">
        <v>18</v>
      </c>
      <c r="BS155">
        <v>5</v>
      </c>
      <c r="BT155" s="76">
        <f t="shared" si="12"/>
        <v>3.9647577092511016E-2</v>
      </c>
      <c r="BU155" s="76">
        <f t="shared" si="13"/>
        <v>7.9295154185022032E-2</v>
      </c>
      <c r="BV155" s="76">
        <f t="shared" si="14"/>
        <v>2.2026431718061675E-2</v>
      </c>
    </row>
    <row r="156" spans="1:74" x14ac:dyDescent="0.2">
      <c r="A156" t="s">
        <v>10</v>
      </c>
      <c r="B156" t="s">
        <v>498</v>
      </c>
      <c r="C156">
        <v>9</v>
      </c>
      <c r="D156">
        <v>6</v>
      </c>
      <c r="E156">
        <v>187</v>
      </c>
      <c r="F156">
        <v>3</v>
      </c>
      <c r="G156">
        <v>12</v>
      </c>
      <c r="H156">
        <v>11</v>
      </c>
      <c r="I156">
        <v>228</v>
      </c>
      <c r="K156" t="s">
        <v>498</v>
      </c>
      <c r="L156">
        <f t="shared" si="10"/>
        <v>15</v>
      </c>
      <c r="M156">
        <v>9</v>
      </c>
      <c r="N156">
        <v>6</v>
      </c>
      <c r="O156">
        <v>187</v>
      </c>
      <c r="P156">
        <v>3</v>
      </c>
      <c r="Q156">
        <v>12</v>
      </c>
      <c r="R156">
        <f t="shared" si="11"/>
        <v>15</v>
      </c>
      <c r="S156">
        <v>11</v>
      </c>
      <c r="U156" t="s">
        <v>498</v>
      </c>
      <c r="V156">
        <v>15</v>
      </c>
      <c r="W156">
        <v>187</v>
      </c>
      <c r="X156">
        <v>15</v>
      </c>
      <c r="Y156">
        <v>11</v>
      </c>
      <c r="AH156" t="s">
        <v>498</v>
      </c>
      <c r="AI156">
        <v>15</v>
      </c>
      <c r="AJ156">
        <v>15</v>
      </c>
      <c r="AK156">
        <v>11</v>
      </c>
      <c r="BP156">
        <v>228</v>
      </c>
      <c r="BQ156">
        <v>15</v>
      </c>
      <c r="BR156">
        <v>15</v>
      </c>
      <c r="BS156">
        <v>11</v>
      </c>
      <c r="BT156" s="76">
        <f t="shared" si="12"/>
        <v>6.5789473684210523E-2</v>
      </c>
      <c r="BU156" s="76">
        <f t="shared" si="13"/>
        <v>6.5789473684210523E-2</v>
      </c>
      <c r="BV156" s="76">
        <f t="shared" si="14"/>
        <v>4.8245614035087717E-2</v>
      </c>
    </row>
    <row r="157" spans="1:74" x14ac:dyDescent="0.2">
      <c r="A157" t="s">
        <v>11</v>
      </c>
      <c r="B157" t="s">
        <v>498</v>
      </c>
      <c r="C157">
        <v>4</v>
      </c>
      <c r="D157">
        <v>5</v>
      </c>
      <c r="E157">
        <v>175</v>
      </c>
      <c r="F157">
        <v>10</v>
      </c>
      <c r="G157">
        <v>9</v>
      </c>
      <c r="H157">
        <v>3</v>
      </c>
      <c r="I157">
        <v>206</v>
      </c>
      <c r="K157" t="s">
        <v>498</v>
      </c>
      <c r="L157">
        <f t="shared" si="10"/>
        <v>9</v>
      </c>
      <c r="M157">
        <v>4</v>
      </c>
      <c r="N157">
        <v>5</v>
      </c>
      <c r="O157">
        <v>175</v>
      </c>
      <c r="P157">
        <v>10</v>
      </c>
      <c r="Q157">
        <v>9</v>
      </c>
      <c r="R157">
        <f t="shared" si="11"/>
        <v>19</v>
      </c>
      <c r="S157">
        <v>3</v>
      </c>
      <c r="U157" t="s">
        <v>498</v>
      </c>
      <c r="V157">
        <v>9</v>
      </c>
      <c r="W157">
        <v>175</v>
      </c>
      <c r="X157">
        <v>19</v>
      </c>
      <c r="Y157">
        <v>3</v>
      </c>
      <c r="AH157" t="s">
        <v>498</v>
      </c>
      <c r="AI157">
        <v>9</v>
      </c>
      <c r="AJ157">
        <v>19</v>
      </c>
      <c r="AK157">
        <v>3</v>
      </c>
      <c r="BP157">
        <v>206</v>
      </c>
      <c r="BQ157">
        <v>9</v>
      </c>
      <c r="BR157">
        <v>19</v>
      </c>
      <c r="BS157">
        <v>3</v>
      </c>
      <c r="BT157" s="76">
        <f t="shared" si="12"/>
        <v>4.3689320388349516E-2</v>
      </c>
      <c r="BU157" s="76">
        <f t="shared" si="13"/>
        <v>9.2233009708737865E-2</v>
      </c>
      <c r="BV157" s="76">
        <f t="shared" si="14"/>
        <v>1.4563106796116505E-2</v>
      </c>
    </row>
    <row r="158" spans="1:74" x14ac:dyDescent="0.2">
      <c r="A158" t="s">
        <v>12</v>
      </c>
      <c r="B158" t="s">
        <v>498</v>
      </c>
      <c r="C158">
        <v>3</v>
      </c>
      <c r="D158">
        <v>7</v>
      </c>
      <c r="E158">
        <v>178</v>
      </c>
      <c r="F158">
        <v>4</v>
      </c>
      <c r="G158">
        <v>7</v>
      </c>
      <c r="H158">
        <v>5</v>
      </c>
      <c r="I158">
        <v>204</v>
      </c>
      <c r="K158" t="s">
        <v>498</v>
      </c>
      <c r="L158">
        <f t="shared" si="10"/>
        <v>10</v>
      </c>
      <c r="M158">
        <v>3</v>
      </c>
      <c r="N158">
        <v>7</v>
      </c>
      <c r="O158">
        <v>178</v>
      </c>
      <c r="P158">
        <v>4</v>
      </c>
      <c r="Q158">
        <v>7</v>
      </c>
      <c r="R158">
        <f t="shared" si="11"/>
        <v>11</v>
      </c>
      <c r="S158">
        <v>5</v>
      </c>
      <c r="U158" t="s">
        <v>498</v>
      </c>
      <c r="V158">
        <v>10</v>
      </c>
      <c r="W158">
        <v>178</v>
      </c>
      <c r="X158">
        <v>11</v>
      </c>
      <c r="Y158">
        <v>5</v>
      </c>
      <c r="AH158" t="s">
        <v>498</v>
      </c>
      <c r="AI158">
        <v>10</v>
      </c>
      <c r="AJ158">
        <v>11</v>
      </c>
      <c r="AK158">
        <v>5</v>
      </c>
      <c r="BP158">
        <v>204</v>
      </c>
      <c r="BQ158">
        <v>10</v>
      </c>
      <c r="BR158">
        <v>11</v>
      </c>
      <c r="BS158">
        <v>5</v>
      </c>
      <c r="BT158" s="76">
        <f t="shared" si="12"/>
        <v>4.9019607843137254E-2</v>
      </c>
      <c r="BU158" s="76">
        <f t="shared" si="13"/>
        <v>5.3921568627450983E-2</v>
      </c>
      <c r="BV158" s="76">
        <f t="shared" si="14"/>
        <v>2.4509803921568627E-2</v>
      </c>
    </row>
    <row r="159" spans="1:74" x14ac:dyDescent="0.2">
      <c r="A159" t="s">
        <v>13</v>
      </c>
      <c r="B159" t="s">
        <v>498</v>
      </c>
      <c r="C159">
        <v>6</v>
      </c>
      <c r="D159">
        <v>7</v>
      </c>
      <c r="E159">
        <v>188</v>
      </c>
      <c r="F159">
        <v>5</v>
      </c>
      <c r="G159">
        <v>12</v>
      </c>
      <c r="H159">
        <v>13</v>
      </c>
      <c r="I159">
        <v>231</v>
      </c>
      <c r="K159" t="s">
        <v>498</v>
      </c>
      <c r="L159">
        <f t="shared" si="10"/>
        <v>13</v>
      </c>
      <c r="M159">
        <v>6</v>
      </c>
      <c r="N159">
        <v>7</v>
      </c>
      <c r="O159">
        <v>188</v>
      </c>
      <c r="P159">
        <v>5</v>
      </c>
      <c r="Q159">
        <v>12</v>
      </c>
      <c r="R159">
        <f t="shared" si="11"/>
        <v>17</v>
      </c>
      <c r="S159">
        <v>13</v>
      </c>
      <c r="U159" t="s">
        <v>498</v>
      </c>
      <c r="V159">
        <v>13</v>
      </c>
      <c r="W159">
        <v>188</v>
      </c>
      <c r="X159">
        <v>17</v>
      </c>
      <c r="Y159">
        <v>13</v>
      </c>
      <c r="AH159" t="s">
        <v>498</v>
      </c>
      <c r="AI159">
        <v>13</v>
      </c>
      <c r="AJ159">
        <v>17</v>
      </c>
      <c r="AK159">
        <v>13</v>
      </c>
      <c r="BP159">
        <v>231</v>
      </c>
      <c r="BQ159">
        <v>13</v>
      </c>
      <c r="BR159">
        <v>17</v>
      </c>
      <c r="BS159">
        <v>13</v>
      </c>
      <c r="BT159" s="76">
        <f t="shared" si="12"/>
        <v>5.627705627705628E-2</v>
      </c>
      <c r="BU159" s="76">
        <f t="shared" si="13"/>
        <v>7.3593073593073599E-2</v>
      </c>
      <c r="BV159" s="76">
        <f t="shared" si="14"/>
        <v>5.627705627705628E-2</v>
      </c>
    </row>
    <row r="160" spans="1:74" x14ac:dyDescent="0.2">
      <c r="A160" t="s">
        <v>14</v>
      </c>
      <c r="B160" t="s">
        <v>498</v>
      </c>
      <c r="C160">
        <v>7</v>
      </c>
      <c r="D160">
        <v>3</v>
      </c>
      <c r="E160">
        <v>199</v>
      </c>
      <c r="F160">
        <v>3</v>
      </c>
      <c r="G160">
        <v>10</v>
      </c>
      <c r="H160">
        <v>8</v>
      </c>
      <c r="I160">
        <v>230</v>
      </c>
      <c r="K160" t="s">
        <v>498</v>
      </c>
      <c r="L160">
        <f t="shared" si="10"/>
        <v>10</v>
      </c>
      <c r="M160">
        <v>7</v>
      </c>
      <c r="N160">
        <v>3</v>
      </c>
      <c r="O160">
        <v>199</v>
      </c>
      <c r="P160">
        <v>3</v>
      </c>
      <c r="Q160">
        <v>10</v>
      </c>
      <c r="R160">
        <f t="shared" si="11"/>
        <v>13</v>
      </c>
      <c r="S160">
        <v>8</v>
      </c>
      <c r="U160" t="s">
        <v>498</v>
      </c>
      <c r="V160">
        <v>10</v>
      </c>
      <c r="W160">
        <v>199</v>
      </c>
      <c r="X160">
        <v>13</v>
      </c>
      <c r="Y160">
        <v>8</v>
      </c>
      <c r="AH160" t="s">
        <v>498</v>
      </c>
      <c r="AI160">
        <v>10</v>
      </c>
      <c r="AJ160">
        <v>13</v>
      </c>
      <c r="AK160">
        <v>8</v>
      </c>
      <c r="BP160">
        <v>230</v>
      </c>
      <c r="BQ160">
        <v>10</v>
      </c>
      <c r="BR160">
        <v>13</v>
      </c>
      <c r="BS160">
        <v>8</v>
      </c>
      <c r="BT160" s="76">
        <f t="shared" si="12"/>
        <v>4.3478260869565216E-2</v>
      </c>
      <c r="BU160" s="76">
        <f t="shared" si="13"/>
        <v>5.6521739130434782E-2</v>
      </c>
      <c r="BV160" s="76">
        <f t="shared" si="14"/>
        <v>3.4782608695652174E-2</v>
      </c>
    </row>
    <row r="161" spans="1:74" x14ac:dyDescent="0.2">
      <c r="A161" t="s">
        <v>15</v>
      </c>
      <c r="B161" t="s">
        <v>498</v>
      </c>
      <c r="C161">
        <v>5</v>
      </c>
      <c r="D161">
        <v>4</v>
      </c>
      <c r="E161">
        <v>205</v>
      </c>
      <c r="F161">
        <v>5</v>
      </c>
      <c r="G161">
        <v>8</v>
      </c>
      <c r="H161">
        <v>2</v>
      </c>
      <c r="I161">
        <v>229</v>
      </c>
      <c r="K161" t="s">
        <v>498</v>
      </c>
      <c r="L161">
        <f t="shared" si="10"/>
        <v>9</v>
      </c>
      <c r="M161">
        <v>5</v>
      </c>
      <c r="N161">
        <v>4</v>
      </c>
      <c r="O161">
        <v>205</v>
      </c>
      <c r="P161">
        <v>5</v>
      </c>
      <c r="Q161">
        <v>8</v>
      </c>
      <c r="R161">
        <f t="shared" si="11"/>
        <v>13</v>
      </c>
      <c r="S161">
        <v>2</v>
      </c>
      <c r="U161" t="s">
        <v>498</v>
      </c>
      <c r="V161">
        <v>9</v>
      </c>
      <c r="W161">
        <v>205</v>
      </c>
      <c r="X161">
        <v>13</v>
      </c>
      <c r="Y161">
        <v>2</v>
      </c>
      <c r="AH161" t="s">
        <v>498</v>
      </c>
      <c r="AI161">
        <v>9</v>
      </c>
      <c r="AJ161">
        <v>13</v>
      </c>
      <c r="AK161">
        <v>2</v>
      </c>
      <c r="BP161">
        <v>229</v>
      </c>
      <c r="BQ161">
        <v>9</v>
      </c>
      <c r="BR161">
        <v>13</v>
      </c>
      <c r="BS161">
        <v>2</v>
      </c>
      <c r="BT161" s="76">
        <f t="shared" si="12"/>
        <v>3.9301310043668124E-2</v>
      </c>
      <c r="BU161" s="76">
        <f t="shared" si="13"/>
        <v>5.6768558951965066E-2</v>
      </c>
      <c r="BV161" s="76">
        <f t="shared" si="14"/>
        <v>8.7336244541484712E-3</v>
      </c>
    </row>
    <row r="162" spans="1:74" x14ac:dyDescent="0.2">
      <c r="A162" t="s">
        <v>51</v>
      </c>
      <c r="B162" t="s">
        <v>498</v>
      </c>
      <c r="C162">
        <v>7</v>
      </c>
      <c r="D162">
        <v>8</v>
      </c>
      <c r="E162">
        <v>165</v>
      </c>
      <c r="F162">
        <v>7</v>
      </c>
      <c r="G162">
        <v>16</v>
      </c>
      <c r="H162">
        <v>11</v>
      </c>
      <c r="I162">
        <v>214</v>
      </c>
      <c r="K162" t="s">
        <v>498</v>
      </c>
      <c r="L162">
        <f t="shared" si="10"/>
        <v>15</v>
      </c>
      <c r="M162">
        <v>7</v>
      </c>
      <c r="N162">
        <v>8</v>
      </c>
      <c r="O162">
        <v>165</v>
      </c>
      <c r="P162">
        <v>7</v>
      </c>
      <c r="Q162">
        <v>16</v>
      </c>
      <c r="R162">
        <f t="shared" si="11"/>
        <v>23</v>
      </c>
      <c r="S162">
        <v>11</v>
      </c>
      <c r="U162" t="s">
        <v>498</v>
      </c>
      <c r="V162">
        <v>15</v>
      </c>
      <c r="W162">
        <v>165</v>
      </c>
      <c r="X162">
        <v>23</v>
      </c>
      <c r="Y162">
        <v>11</v>
      </c>
      <c r="AH162" t="s">
        <v>498</v>
      </c>
      <c r="AI162">
        <v>15</v>
      </c>
      <c r="AJ162">
        <v>23</v>
      </c>
      <c r="AK162">
        <v>11</v>
      </c>
      <c r="BP162">
        <v>214</v>
      </c>
      <c r="BQ162">
        <v>15</v>
      </c>
      <c r="BR162">
        <v>23</v>
      </c>
      <c r="BS162">
        <v>11</v>
      </c>
      <c r="BT162" s="76">
        <f t="shared" si="12"/>
        <v>7.0093457943925228E-2</v>
      </c>
      <c r="BU162" s="76">
        <f t="shared" si="13"/>
        <v>0.10747663551401869</v>
      </c>
      <c r="BV162" s="76">
        <f t="shared" si="14"/>
        <v>5.1401869158878503E-2</v>
      </c>
    </row>
    <row r="163" spans="1:74" x14ac:dyDescent="0.2">
      <c r="A163" t="s">
        <v>52</v>
      </c>
      <c r="B163" t="s">
        <v>498</v>
      </c>
      <c r="C163">
        <v>8</v>
      </c>
      <c r="D163">
        <v>8</v>
      </c>
      <c r="E163">
        <v>179</v>
      </c>
      <c r="F163">
        <v>4</v>
      </c>
      <c r="G163">
        <v>14</v>
      </c>
      <c r="H163">
        <v>8</v>
      </c>
      <c r="I163">
        <v>221</v>
      </c>
      <c r="K163" t="s">
        <v>498</v>
      </c>
      <c r="L163">
        <f t="shared" si="10"/>
        <v>16</v>
      </c>
      <c r="M163">
        <v>8</v>
      </c>
      <c r="N163">
        <v>8</v>
      </c>
      <c r="O163">
        <v>179</v>
      </c>
      <c r="P163">
        <v>4</v>
      </c>
      <c r="Q163">
        <v>14</v>
      </c>
      <c r="R163">
        <f t="shared" si="11"/>
        <v>18</v>
      </c>
      <c r="S163">
        <v>8</v>
      </c>
      <c r="U163" t="s">
        <v>498</v>
      </c>
      <c r="V163">
        <v>16</v>
      </c>
      <c r="W163">
        <v>179</v>
      </c>
      <c r="X163">
        <v>18</v>
      </c>
      <c r="Y163">
        <v>8</v>
      </c>
      <c r="AH163" t="s">
        <v>498</v>
      </c>
      <c r="AI163">
        <v>16</v>
      </c>
      <c r="AJ163">
        <v>18</v>
      </c>
      <c r="AK163">
        <v>8</v>
      </c>
      <c r="BP163">
        <v>221</v>
      </c>
      <c r="BQ163">
        <v>16</v>
      </c>
      <c r="BR163">
        <v>18</v>
      </c>
      <c r="BS163">
        <v>8</v>
      </c>
      <c r="BT163" s="76">
        <f t="shared" si="12"/>
        <v>7.2398190045248875E-2</v>
      </c>
      <c r="BU163" s="76">
        <f t="shared" si="13"/>
        <v>8.1447963800904979E-2</v>
      </c>
      <c r="BV163" s="76">
        <f t="shared" si="14"/>
        <v>3.6199095022624438E-2</v>
      </c>
    </row>
    <row r="164" spans="1:74" x14ac:dyDescent="0.2">
      <c r="A164" t="s">
        <v>53</v>
      </c>
      <c r="B164" t="s">
        <v>498</v>
      </c>
      <c r="C164">
        <v>9</v>
      </c>
      <c r="D164">
        <v>5</v>
      </c>
      <c r="E164">
        <v>184</v>
      </c>
      <c r="F164">
        <v>7</v>
      </c>
      <c r="G164">
        <v>10</v>
      </c>
      <c r="H164">
        <v>10</v>
      </c>
      <c r="I164">
        <v>225</v>
      </c>
      <c r="K164" t="s">
        <v>498</v>
      </c>
      <c r="L164">
        <f t="shared" si="10"/>
        <v>14</v>
      </c>
      <c r="M164">
        <v>9</v>
      </c>
      <c r="N164">
        <v>5</v>
      </c>
      <c r="O164">
        <v>184</v>
      </c>
      <c r="P164">
        <v>7</v>
      </c>
      <c r="Q164">
        <v>10</v>
      </c>
      <c r="R164">
        <f t="shared" si="11"/>
        <v>17</v>
      </c>
      <c r="S164">
        <v>10</v>
      </c>
      <c r="U164" t="s">
        <v>498</v>
      </c>
      <c r="V164">
        <v>14</v>
      </c>
      <c r="W164">
        <v>184</v>
      </c>
      <c r="X164">
        <v>17</v>
      </c>
      <c r="Y164">
        <v>10</v>
      </c>
      <c r="AH164" t="s">
        <v>498</v>
      </c>
      <c r="AI164">
        <v>14</v>
      </c>
      <c r="AJ164">
        <v>17</v>
      </c>
      <c r="AK164">
        <v>10</v>
      </c>
      <c r="BP164">
        <v>225</v>
      </c>
      <c r="BQ164">
        <v>14</v>
      </c>
      <c r="BR164">
        <v>17</v>
      </c>
      <c r="BS164">
        <v>10</v>
      </c>
      <c r="BT164" s="76">
        <f t="shared" si="12"/>
        <v>6.222222222222222E-2</v>
      </c>
      <c r="BU164" s="76">
        <f t="shared" si="13"/>
        <v>7.5555555555555556E-2</v>
      </c>
      <c r="BV164" s="76">
        <f t="shared" si="14"/>
        <v>4.4444444444444446E-2</v>
      </c>
    </row>
    <row r="165" spans="1:74" x14ac:dyDescent="0.2">
      <c r="A165" t="s">
        <v>54</v>
      </c>
      <c r="B165" t="s">
        <v>498</v>
      </c>
      <c r="C165">
        <v>8</v>
      </c>
      <c r="D165">
        <v>4</v>
      </c>
      <c r="E165">
        <v>199</v>
      </c>
      <c r="F165">
        <v>5</v>
      </c>
      <c r="G165">
        <v>7</v>
      </c>
      <c r="H165">
        <v>0</v>
      </c>
      <c r="I165">
        <v>223</v>
      </c>
      <c r="K165" t="s">
        <v>498</v>
      </c>
      <c r="L165">
        <f t="shared" si="10"/>
        <v>12</v>
      </c>
      <c r="M165">
        <v>8</v>
      </c>
      <c r="N165">
        <v>4</v>
      </c>
      <c r="O165">
        <v>199</v>
      </c>
      <c r="P165">
        <v>5</v>
      </c>
      <c r="Q165">
        <v>7</v>
      </c>
      <c r="R165">
        <f t="shared" si="11"/>
        <v>12</v>
      </c>
      <c r="S165">
        <v>0</v>
      </c>
      <c r="U165" t="s">
        <v>498</v>
      </c>
      <c r="V165">
        <v>12</v>
      </c>
      <c r="W165">
        <v>199</v>
      </c>
      <c r="X165">
        <v>12</v>
      </c>
      <c r="Y165">
        <v>0</v>
      </c>
      <c r="AH165" t="s">
        <v>498</v>
      </c>
      <c r="AI165">
        <v>12</v>
      </c>
      <c r="AJ165">
        <v>12</v>
      </c>
      <c r="AK165">
        <v>0</v>
      </c>
      <c r="BP165">
        <v>223</v>
      </c>
      <c r="BQ165">
        <v>12</v>
      </c>
      <c r="BR165">
        <v>12</v>
      </c>
      <c r="BS165">
        <v>0</v>
      </c>
      <c r="BT165" s="76">
        <f t="shared" si="12"/>
        <v>5.3811659192825115E-2</v>
      </c>
      <c r="BU165" s="76">
        <f t="shared" si="13"/>
        <v>5.3811659192825115E-2</v>
      </c>
      <c r="BV165" s="76">
        <f t="shared" si="14"/>
        <v>0</v>
      </c>
    </row>
    <row r="166" spans="1:74" x14ac:dyDescent="0.2">
      <c r="A166" t="s">
        <v>55</v>
      </c>
      <c r="B166" t="s">
        <v>498</v>
      </c>
      <c r="C166">
        <v>6</v>
      </c>
      <c r="D166">
        <v>4</v>
      </c>
      <c r="E166">
        <v>194</v>
      </c>
      <c r="F166">
        <v>4</v>
      </c>
      <c r="G166">
        <v>7</v>
      </c>
      <c r="H166">
        <v>1</v>
      </c>
      <c r="I166">
        <v>216</v>
      </c>
      <c r="K166" t="s">
        <v>498</v>
      </c>
      <c r="L166">
        <f t="shared" si="10"/>
        <v>10</v>
      </c>
      <c r="M166">
        <v>6</v>
      </c>
      <c r="N166">
        <v>4</v>
      </c>
      <c r="O166">
        <v>194</v>
      </c>
      <c r="P166">
        <v>4</v>
      </c>
      <c r="Q166">
        <v>7</v>
      </c>
      <c r="R166">
        <f t="shared" si="11"/>
        <v>11</v>
      </c>
      <c r="S166">
        <v>1</v>
      </c>
      <c r="U166" t="s">
        <v>498</v>
      </c>
      <c r="V166">
        <v>10</v>
      </c>
      <c r="W166">
        <v>194</v>
      </c>
      <c r="X166">
        <v>11</v>
      </c>
      <c r="Y166">
        <v>1</v>
      </c>
      <c r="AH166" t="s">
        <v>498</v>
      </c>
      <c r="AI166">
        <v>10</v>
      </c>
      <c r="AJ166">
        <v>11</v>
      </c>
      <c r="AK166">
        <v>1</v>
      </c>
      <c r="BP166">
        <v>216</v>
      </c>
      <c r="BQ166">
        <v>10</v>
      </c>
      <c r="BR166">
        <v>11</v>
      </c>
      <c r="BS166">
        <v>1</v>
      </c>
      <c r="BT166" s="76">
        <f t="shared" si="12"/>
        <v>4.6296296296296294E-2</v>
      </c>
      <c r="BU166" s="76">
        <f t="shared" si="13"/>
        <v>5.0925925925925923E-2</v>
      </c>
      <c r="BV166" s="76">
        <f t="shared" si="14"/>
        <v>4.6296296296296294E-3</v>
      </c>
    </row>
    <row r="167" spans="1:74" x14ac:dyDescent="0.2">
      <c r="A167" t="s">
        <v>56</v>
      </c>
      <c r="B167" t="s">
        <v>498</v>
      </c>
      <c r="C167">
        <v>4</v>
      </c>
      <c r="D167">
        <v>8</v>
      </c>
      <c r="E167">
        <v>199</v>
      </c>
      <c r="F167">
        <v>6</v>
      </c>
      <c r="G167">
        <v>8</v>
      </c>
      <c r="H167">
        <v>5</v>
      </c>
      <c r="I167">
        <v>230</v>
      </c>
      <c r="K167" t="s">
        <v>498</v>
      </c>
      <c r="L167">
        <f t="shared" si="10"/>
        <v>12</v>
      </c>
      <c r="M167">
        <v>4</v>
      </c>
      <c r="N167">
        <v>8</v>
      </c>
      <c r="O167">
        <v>199</v>
      </c>
      <c r="P167">
        <v>6</v>
      </c>
      <c r="Q167">
        <v>8</v>
      </c>
      <c r="R167">
        <f t="shared" si="11"/>
        <v>14</v>
      </c>
      <c r="S167">
        <v>5</v>
      </c>
      <c r="U167" t="s">
        <v>498</v>
      </c>
      <c r="V167">
        <v>12</v>
      </c>
      <c r="W167">
        <v>199</v>
      </c>
      <c r="X167">
        <v>14</v>
      </c>
      <c r="Y167">
        <v>5</v>
      </c>
      <c r="AH167" t="s">
        <v>498</v>
      </c>
      <c r="AI167">
        <v>12</v>
      </c>
      <c r="AJ167">
        <v>14</v>
      </c>
      <c r="AK167">
        <v>5</v>
      </c>
      <c r="BP167">
        <v>230</v>
      </c>
      <c r="BQ167">
        <v>12</v>
      </c>
      <c r="BR167">
        <v>14</v>
      </c>
      <c r="BS167">
        <v>5</v>
      </c>
      <c r="BT167" s="76">
        <f t="shared" si="12"/>
        <v>5.2173913043478258E-2</v>
      </c>
      <c r="BU167" s="76">
        <f t="shared" si="13"/>
        <v>6.0869565217391307E-2</v>
      </c>
      <c r="BV167" s="76">
        <f t="shared" si="14"/>
        <v>2.1739130434782608E-2</v>
      </c>
    </row>
    <row r="168" spans="1:74" x14ac:dyDescent="0.2">
      <c r="A168" t="s">
        <v>99</v>
      </c>
      <c r="B168" t="s">
        <v>498</v>
      </c>
      <c r="C168">
        <v>6</v>
      </c>
      <c r="D168">
        <v>8</v>
      </c>
      <c r="E168">
        <v>171</v>
      </c>
      <c r="F168">
        <v>3</v>
      </c>
      <c r="G168">
        <v>6</v>
      </c>
      <c r="H168">
        <v>4</v>
      </c>
      <c r="I168">
        <v>198</v>
      </c>
      <c r="K168" t="s">
        <v>498</v>
      </c>
      <c r="L168">
        <f t="shared" si="10"/>
        <v>14</v>
      </c>
      <c r="M168">
        <v>6</v>
      </c>
      <c r="N168">
        <v>8</v>
      </c>
      <c r="O168">
        <v>171</v>
      </c>
      <c r="P168">
        <v>3</v>
      </c>
      <c r="Q168">
        <v>6</v>
      </c>
      <c r="R168">
        <f t="shared" si="11"/>
        <v>9</v>
      </c>
      <c r="S168">
        <v>4</v>
      </c>
      <c r="U168" t="s">
        <v>498</v>
      </c>
      <c r="V168">
        <v>14</v>
      </c>
      <c r="W168">
        <v>171</v>
      </c>
      <c r="X168">
        <v>9</v>
      </c>
      <c r="Y168">
        <v>4</v>
      </c>
      <c r="AH168" t="s">
        <v>498</v>
      </c>
      <c r="AI168">
        <v>14</v>
      </c>
      <c r="AJ168">
        <v>9</v>
      </c>
      <c r="AK168">
        <v>4</v>
      </c>
      <c r="BP168">
        <v>198</v>
      </c>
      <c r="BQ168">
        <v>14</v>
      </c>
      <c r="BR168">
        <v>9</v>
      </c>
      <c r="BS168">
        <v>4</v>
      </c>
      <c r="BT168" s="76">
        <f t="shared" si="12"/>
        <v>7.0707070707070704E-2</v>
      </c>
      <c r="BU168" s="76">
        <f t="shared" si="13"/>
        <v>4.5454545454545456E-2</v>
      </c>
      <c r="BV168" s="76">
        <f t="shared" si="14"/>
        <v>2.0202020202020204E-2</v>
      </c>
    </row>
    <row r="169" spans="1:74" x14ac:dyDescent="0.2">
      <c r="A169" t="s">
        <v>100</v>
      </c>
      <c r="B169" t="s">
        <v>498</v>
      </c>
      <c r="C169">
        <v>7</v>
      </c>
      <c r="D169">
        <v>4</v>
      </c>
      <c r="E169">
        <v>194</v>
      </c>
      <c r="F169">
        <v>7</v>
      </c>
      <c r="G169">
        <v>10</v>
      </c>
      <c r="H169">
        <v>7</v>
      </c>
      <c r="I169">
        <v>229</v>
      </c>
      <c r="K169" t="s">
        <v>498</v>
      </c>
      <c r="L169">
        <f t="shared" si="10"/>
        <v>11</v>
      </c>
      <c r="M169">
        <v>7</v>
      </c>
      <c r="N169">
        <v>4</v>
      </c>
      <c r="O169">
        <v>194</v>
      </c>
      <c r="P169">
        <v>7</v>
      </c>
      <c r="Q169">
        <v>10</v>
      </c>
      <c r="R169">
        <f t="shared" si="11"/>
        <v>17</v>
      </c>
      <c r="S169">
        <v>7</v>
      </c>
      <c r="U169" t="s">
        <v>498</v>
      </c>
      <c r="V169">
        <v>11</v>
      </c>
      <c r="W169">
        <v>194</v>
      </c>
      <c r="X169">
        <v>17</v>
      </c>
      <c r="Y169">
        <v>7</v>
      </c>
      <c r="AH169" t="s">
        <v>498</v>
      </c>
      <c r="AI169">
        <v>11</v>
      </c>
      <c r="AJ169">
        <v>17</v>
      </c>
      <c r="AK169">
        <v>7</v>
      </c>
      <c r="BP169">
        <v>229</v>
      </c>
      <c r="BQ169">
        <v>11</v>
      </c>
      <c r="BR169">
        <v>17</v>
      </c>
      <c r="BS169">
        <v>7</v>
      </c>
      <c r="BT169" s="76">
        <f t="shared" si="12"/>
        <v>4.8034934497816595E-2</v>
      </c>
      <c r="BU169" s="76">
        <f t="shared" si="13"/>
        <v>7.4235807860262015E-2</v>
      </c>
      <c r="BV169" s="76">
        <f t="shared" si="14"/>
        <v>3.0567685589519649E-2</v>
      </c>
    </row>
    <row r="170" spans="1:74" x14ac:dyDescent="0.2">
      <c r="A170" t="s">
        <v>101</v>
      </c>
      <c r="B170" t="s">
        <v>498</v>
      </c>
      <c r="C170">
        <v>6</v>
      </c>
      <c r="D170">
        <v>3</v>
      </c>
      <c r="E170">
        <v>207</v>
      </c>
      <c r="F170">
        <v>3</v>
      </c>
      <c r="G170">
        <v>9</v>
      </c>
      <c r="H170">
        <v>4</v>
      </c>
      <c r="I170">
        <v>232</v>
      </c>
      <c r="K170" t="s">
        <v>498</v>
      </c>
      <c r="L170">
        <f t="shared" si="10"/>
        <v>9</v>
      </c>
      <c r="M170">
        <v>6</v>
      </c>
      <c r="N170">
        <v>3</v>
      </c>
      <c r="O170">
        <v>207</v>
      </c>
      <c r="P170">
        <v>3</v>
      </c>
      <c r="Q170">
        <v>9</v>
      </c>
      <c r="R170">
        <f t="shared" si="11"/>
        <v>12</v>
      </c>
      <c r="S170">
        <v>4</v>
      </c>
      <c r="U170" t="s">
        <v>498</v>
      </c>
      <c r="V170">
        <v>9</v>
      </c>
      <c r="W170">
        <v>207</v>
      </c>
      <c r="X170">
        <v>12</v>
      </c>
      <c r="Y170">
        <v>4</v>
      </c>
      <c r="AH170" t="s">
        <v>498</v>
      </c>
      <c r="AI170">
        <v>9</v>
      </c>
      <c r="AJ170">
        <v>12</v>
      </c>
      <c r="AK170">
        <v>4</v>
      </c>
      <c r="BP170">
        <v>232</v>
      </c>
      <c r="BQ170">
        <v>9</v>
      </c>
      <c r="BR170">
        <v>12</v>
      </c>
      <c r="BS170">
        <v>4</v>
      </c>
      <c r="BT170" s="76">
        <f t="shared" si="12"/>
        <v>3.8793103448275863E-2</v>
      </c>
      <c r="BU170" s="76">
        <f t="shared" si="13"/>
        <v>5.1724137931034482E-2</v>
      </c>
      <c r="BV170" s="76">
        <f t="shared" si="14"/>
        <v>1.7241379310344827E-2</v>
      </c>
    </row>
    <row r="171" spans="1:74" x14ac:dyDescent="0.2">
      <c r="A171" t="s">
        <v>102</v>
      </c>
      <c r="B171" t="s">
        <v>498</v>
      </c>
      <c r="C171">
        <v>6</v>
      </c>
      <c r="D171">
        <v>6</v>
      </c>
      <c r="E171">
        <v>208</v>
      </c>
      <c r="F171">
        <v>2</v>
      </c>
      <c r="G171">
        <v>7</v>
      </c>
      <c r="H171">
        <v>1</v>
      </c>
      <c r="I171">
        <v>230</v>
      </c>
      <c r="K171" t="s">
        <v>498</v>
      </c>
      <c r="L171">
        <f t="shared" si="10"/>
        <v>12</v>
      </c>
      <c r="M171">
        <v>6</v>
      </c>
      <c r="N171">
        <v>6</v>
      </c>
      <c r="O171">
        <v>208</v>
      </c>
      <c r="P171">
        <v>2</v>
      </c>
      <c r="Q171">
        <v>7</v>
      </c>
      <c r="R171">
        <f t="shared" si="11"/>
        <v>9</v>
      </c>
      <c r="S171">
        <v>1</v>
      </c>
      <c r="U171" t="s">
        <v>498</v>
      </c>
      <c r="V171">
        <v>12</v>
      </c>
      <c r="W171">
        <v>208</v>
      </c>
      <c r="X171">
        <v>9</v>
      </c>
      <c r="Y171">
        <v>1</v>
      </c>
      <c r="AH171" t="s">
        <v>498</v>
      </c>
      <c r="AI171">
        <v>12</v>
      </c>
      <c r="AJ171">
        <v>9</v>
      </c>
      <c r="AK171">
        <v>1</v>
      </c>
      <c r="BP171">
        <v>230</v>
      </c>
      <c r="BQ171">
        <v>12</v>
      </c>
      <c r="BR171">
        <v>9</v>
      </c>
      <c r="BS171">
        <v>1</v>
      </c>
      <c r="BT171" s="76">
        <f t="shared" si="12"/>
        <v>5.2173913043478258E-2</v>
      </c>
      <c r="BU171" s="76">
        <f t="shared" si="13"/>
        <v>3.9130434782608699E-2</v>
      </c>
      <c r="BV171" s="76">
        <f t="shared" si="14"/>
        <v>4.3478260869565218E-3</v>
      </c>
    </row>
    <row r="172" spans="1:74" x14ac:dyDescent="0.2">
      <c r="A172" t="s">
        <v>103</v>
      </c>
      <c r="B172" t="s">
        <v>498</v>
      </c>
      <c r="C172">
        <v>8</v>
      </c>
      <c r="D172">
        <v>6</v>
      </c>
      <c r="E172">
        <v>186</v>
      </c>
      <c r="F172">
        <v>5</v>
      </c>
      <c r="G172">
        <v>9</v>
      </c>
      <c r="H172">
        <v>8</v>
      </c>
      <c r="I172">
        <v>222</v>
      </c>
      <c r="K172" t="s">
        <v>498</v>
      </c>
      <c r="L172">
        <f t="shared" si="10"/>
        <v>14</v>
      </c>
      <c r="M172">
        <v>8</v>
      </c>
      <c r="N172">
        <v>6</v>
      </c>
      <c r="O172">
        <v>186</v>
      </c>
      <c r="P172">
        <v>5</v>
      </c>
      <c r="Q172">
        <v>9</v>
      </c>
      <c r="R172">
        <f t="shared" si="11"/>
        <v>14</v>
      </c>
      <c r="S172">
        <v>8</v>
      </c>
      <c r="U172" t="s">
        <v>498</v>
      </c>
      <c r="V172">
        <v>14</v>
      </c>
      <c r="W172">
        <v>186</v>
      </c>
      <c r="X172">
        <v>14</v>
      </c>
      <c r="Y172">
        <v>8</v>
      </c>
      <c r="AH172" t="s">
        <v>498</v>
      </c>
      <c r="AI172">
        <v>14</v>
      </c>
      <c r="AJ172">
        <v>14</v>
      </c>
      <c r="AK172">
        <v>8</v>
      </c>
      <c r="BP172">
        <v>222</v>
      </c>
      <c r="BQ172">
        <v>14</v>
      </c>
      <c r="BR172">
        <v>14</v>
      </c>
      <c r="BS172">
        <v>8</v>
      </c>
      <c r="BT172" s="76">
        <f t="shared" si="12"/>
        <v>6.3063063063063057E-2</v>
      </c>
      <c r="BU172" s="76">
        <f t="shared" si="13"/>
        <v>6.3063063063063057E-2</v>
      </c>
      <c r="BV172" s="76">
        <f t="shared" si="14"/>
        <v>3.6036036036036036E-2</v>
      </c>
    </row>
    <row r="173" spans="1:74" x14ac:dyDescent="0.2">
      <c r="A173" t="s">
        <v>104</v>
      </c>
      <c r="B173" t="s">
        <v>498</v>
      </c>
      <c r="C173">
        <v>7</v>
      </c>
      <c r="D173">
        <v>5</v>
      </c>
      <c r="E173">
        <v>164</v>
      </c>
      <c r="F173">
        <v>9</v>
      </c>
      <c r="G173">
        <v>11</v>
      </c>
      <c r="H173">
        <v>13</v>
      </c>
      <c r="I173">
        <v>209</v>
      </c>
      <c r="K173" t="s">
        <v>498</v>
      </c>
      <c r="L173">
        <f t="shared" si="10"/>
        <v>12</v>
      </c>
      <c r="M173">
        <v>7</v>
      </c>
      <c r="N173">
        <v>5</v>
      </c>
      <c r="O173">
        <v>164</v>
      </c>
      <c r="P173">
        <v>9</v>
      </c>
      <c r="Q173">
        <v>11</v>
      </c>
      <c r="R173">
        <f t="shared" si="11"/>
        <v>20</v>
      </c>
      <c r="S173">
        <v>13</v>
      </c>
      <c r="U173" t="s">
        <v>498</v>
      </c>
      <c r="V173">
        <v>12</v>
      </c>
      <c r="W173">
        <v>164</v>
      </c>
      <c r="X173">
        <v>20</v>
      </c>
      <c r="Y173">
        <v>13</v>
      </c>
      <c r="AH173" t="s">
        <v>498</v>
      </c>
      <c r="AI173">
        <v>12</v>
      </c>
      <c r="AJ173">
        <v>20</v>
      </c>
      <c r="AK173">
        <v>13</v>
      </c>
      <c r="BP173">
        <v>209</v>
      </c>
      <c r="BQ173">
        <v>12</v>
      </c>
      <c r="BR173">
        <v>20</v>
      </c>
      <c r="BS173">
        <v>13</v>
      </c>
      <c r="BT173" s="76">
        <f t="shared" si="12"/>
        <v>5.7416267942583733E-2</v>
      </c>
      <c r="BU173" s="76">
        <f t="shared" si="13"/>
        <v>9.569377990430622E-2</v>
      </c>
      <c r="BV173" s="76">
        <f t="shared" si="14"/>
        <v>6.2200956937799042E-2</v>
      </c>
    </row>
    <row r="174" spans="1:74" x14ac:dyDescent="0.2">
      <c r="A174" t="s">
        <v>57</v>
      </c>
      <c r="B174" t="s">
        <v>497</v>
      </c>
      <c r="C174">
        <v>7</v>
      </c>
      <c r="D174">
        <v>4</v>
      </c>
      <c r="E174">
        <v>202</v>
      </c>
      <c r="F174">
        <v>5</v>
      </c>
      <c r="G174">
        <v>10</v>
      </c>
      <c r="H174">
        <v>3</v>
      </c>
      <c r="I174">
        <v>231</v>
      </c>
      <c r="K174" t="s">
        <v>497</v>
      </c>
      <c r="L174">
        <f t="shared" si="10"/>
        <v>11</v>
      </c>
      <c r="M174">
        <v>7</v>
      </c>
      <c r="N174">
        <v>4</v>
      </c>
      <c r="O174">
        <v>202</v>
      </c>
      <c r="P174">
        <v>5</v>
      </c>
      <c r="Q174">
        <v>10</v>
      </c>
      <c r="R174">
        <f t="shared" si="11"/>
        <v>15</v>
      </c>
      <c r="S174">
        <v>3</v>
      </c>
      <c r="U174" t="s">
        <v>497</v>
      </c>
      <c r="V174">
        <v>11</v>
      </c>
      <c r="W174">
        <v>202</v>
      </c>
      <c r="X174">
        <v>15</v>
      </c>
      <c r="Y174">
        <v>3</v>
      </c>
      <c r="AH174" t="s">
        <v>497</v>
      </c>
      <c r="AI174">
        <v>11</v>
      </c>
      <c r="AJ174">
        <v>15</v>
      </c>
      <c r="AK174">
        <v>3</v>
      </c>
      <c r="BP174">
        <v>231</v>
      </c>
      <c r="BQ174">
        <v>11</v>
      </c>
      <c r="BR174">
        <v>15</v>
      </c>
      <c r="BS174">
        <v>3</v>
      </c>
      <c r="BT174" s="76">
        <f t="shared" si="12"/>
        <v>4.7619047619047616E-2</v>
      </c>
      <c r="BU174" s="76">
        <f t="shared" si="13"/>
        <v>6.4935064935064929E-2</v>
      </c>
      <c r="BV174" s="76">
        <f t="shared" si="14"/>
        <v>1.2987012987012988E-2</v>
      </c>
    </row>
    <row r="175" spans="1:74" x14ac:dyDescent="0.2">
      <c r="A175" t="s">
        <v>58</v>
      </c>
      <c r="B175" t="s">
        <v>497</v>
      </c>
      <c r="C175">
        <v>7</v>
      </c>
      <c r="D175">
        <v>19</v>
      </c>
      <c r="E175">
        <v>109</v>
      </c>
      <c r="F175">
        <v>19</v>
      </c>
      <c r="G175">
        <v>17</v>
      </c>
      <c r="H175">
        <v>14</v>
      </c>
      <c r="I175">
        <v>185</v>
      </c>
      <c r="K175" t="s">
        <v>497</v>
      </c>
      <c r="L175">
        <f t="shared" si="10"/>
        <v>26</v>
      </c>
      <c r="M175">
        <v>7</v>
      </c>
      <c r="N175">
        <v>19</v>
      </c>
      <c r="O175">
        <v>109</v>
      </c>
      <c r="P175">
        <v>19</v>
      </c>
      <c r="Q175">
        <v>17</v>
      </c>
      <c r="R175">
        <f t="shared" si="11"/>
        <v>36</v>
      </c>
      <c r="S175">
        <v>14</v>
      </c>
      <c r="U175" t="s">
        <v>497</v>
      </c>
      <c r="V175">
        <v>26</v>
      </c>
      <c r="W175">
        <v>109</v>
      </c>
      <c r="X175">
        <v>36</v>
      </c>
      <c r="Y175">
        <v>14</v>
      </c>
      <c r="AH175" t="s">
        <v>497</v>
      </c>
      <c r="AI175">
        <v>26</v>
      </c>
      <c r="AJ175">
        <v>36</v>
      </c>
      <c r="AK175">
        <v>14</v>
      </c>
      <c r="BP175">
        <v>185</v>
      </c>
      <c r="BQ175">
        <v>26</v>
      </c>
      <c r="BR175">
        <v>36</v>
      </c>
      <c r="BS175">
        <v>14</v>
      </c>
      <c r="BT175" s="76">
        <f t="shared" si="12"/>
        <v>0.14054054054054055</v>
      </c>
      <c r="BU175" s="76">
        <f t="shared" si="13"/>
        <v>0.19459459459459461</v>
      </c>
      <c r="BV175" s="76">
        <f t="shared" si="14"/>
        <v>7.567567567567568E-2</v>
      </c>
    </row>
    <row r="176" spans="1:74" x14ac:dyDescent="0.2">
      <c r="A176" t="s">
        <v>59</v>
      </c>
      <c r="B176" t="s">
        <v>497</v>
      </c>
      <c r="C176">
        <v>6</v>
      </c>
      <c r="D176">
        <v>4</v>
      </c>
      <c r="E176">
        <v>177</v>
      </c>
      <c r="F176">
        <v>4</v>
      </c>
      <c r="G176">
        <v>12</v>
      </c>
      <c r="H176">
        <v>9</v>
      </c>
      <c r="I176">
        <v>212</v>
      </c>
      <c r="K176" t="s">
        <v>497</v>
      </c>
      <c r="L176">
        <f t="shared" si="10"/>
        <v>10</v>
      </c>
      <c r="M176">
        <v>6</v>
      </c>
      <c r="N176">
        <v>4</v>
      </c>
      <c r="O176">
        <v>177</v>
      </c>
      <c r="P176">
        <v>4</v>
      </c>
      <c r="Q176">
        <v>12</v>
      </c>
      <c r="R176">
        <f t="shared" si="11"/>
        <v>16</v>
      </c>
      <c r="S176">
        <v>9</v>
      </c>
      <c r="U176" t="s">
        <v>497</v>
      </c>
      <c r="V176">
        <v>10</v>
      </c>
      <c r="W176">
        <v>177</v>
      </c>
      <c r="X176">
        <v>16</v>
      </c>
      <c r="Y176">
        <v>9</v>
      </c>
      <c r="AH176" t="s">
        <v>497</v>
      </c>
      <c r="AI176">
        <v>10</v>
      </c>
      <c r="AJ176">
        <v>16</v>
      </c>
      <c r="AK176">
        <v>9</v>
      </c>
      <c r="BP176">
        <v>212</v>
      </c>
      <c r="BQ176">
        <v>10</v>
      </c>
      <c r="BR176">
        <v>16</v>
      </c>
      <c r="BS176">
        <v>9</v>
      </c>
      <c r="BT176" s="76">
        <f t="shared" si="12"/>
        <v>4.716981132075472E-2</v>
      </c>
      <c r="BU176" s="76">
        <f t="shared" si="13"/>
        <v>7.5471698113207544E-2</v>
      </c>
      <c r="BV176" s="76">
        <f t="shared" si="14"/>
        <v>4.2452830188679243E-2</v>
      </c>
    </row>
    <row r="177" spans="1:74" x14ac:dyDescent="0.2">
      <c r="A177" t="s">
        <v>60</v>
      </c>
      <c r="B177" t="s">
        <v>497</v>
      </c>
      <c r="C177">
        <v>7</v>
      </c>
      <c r="D177">
        <v>3</v>
      </c>
      <c r="E177">
        <v>202</v>
      </c>
      <c r="F177">
        <v>4</v>
      </c>
      <c r="G177">
        <v>8</v>
      </c>
      <c r="H177">
        <v>5</v>
      </c>
      <c r="I177">
        <v>229</v>
      </c>
      <c r="K177" t="s">
        <v>497</v>
      </c>
      <c r="L177">
        <f t="shared" si="10"/>
        <v>10</v>
      </c>
      <c r="M177">
        <v>7</v>
      </c>
      <c r="N177">
        <v>3</v>
      </c>
      <c r="O177">
        <v>202</v>
      </c>
      <c r="P177">
        <v>4</v>
      </c>
      <c r="Q177">
        <v>8</v>
      </c>
      <c r="R177">
        <f t="shared" si="11"/>
        <v>12</v>
      </c>
      <c r="S177">
        <v>5</v>
      </c>
      <c r="U177" t="s">
        <v>497</v>
      </c>
      <c r="V177">
        <v>10</v>
      </c>
      <c r="W177">
        <v>202</v>
      </c>
      <c r="X177">
        <v>12</v>
      </c>
      <c r="Y177">
        <v>5</v>
      </c>
      <c r="AH177" t="s">
        <v>497</v>
      </c>
      <c r="AI177">
        <v>10</v>
      </c>
      <c r="AJ177">
        <v>12</v>
      </c>
      <c r="AK177">
        <v>5</v>
      </c>
      <c r="BP177">
        <v>229</v>
      </c>
      <c r="BQ177">
        <v>10</v>
      </c>
      <c r="BR177">
        <v>12</v>
      </c>
      <c r="BS177">
        <v>5</v>
      </c>
      <c r="BT177" s="76">
        <f t="shared" si="12"/>
        <v>4.3668122270742356E-2</v>
      </c>
      <c r="BU177" s="76">
        <f t="shared" si="13"/>
        <v>5.2401746724890827E-2</v>
      </c>
      <c r="BV177" s="76">
        <f t="shared" si="14"/>
        <v>2.1834061135371178E-2</v>
      </c>
    </row>
    <row r="178" spans="1:74" x14ac:dyDescent="0.2">
      <c r="A178" t="s">
        <v>61</v>
      </c>
      <c r="B178" t="s">
        <v>497</v>
      </c>
      <c r="C178">
        <v>6</v>
      </c>
      <c r="D178">
        <v>6</v>
      </c>
      <c r="E178">
        <v>194</v>
      </c>
      <c r="F178">
        <v>2</v>
      </c>
      <c r="G178">
        <v>10</v>
      </c>
      <c r="H178">
        <v>10</v>
      </c>
      <c r="I178">
        <v>228</v>
      </c>
      <c r="K178" t="s">
        <v>497</v>
      </c>
      <c r="L178">
        <f t="shared" si="10"/>
        <v>12</v>
      </c>
      <c r="M178">
        <v>6</v>
      </c>
      <c r="N178">
        <v>6</v>
      </c>
      <c r="O178">
        <v>194</v>
      </c>
      <c r="P178">
        <v>2</v>
      </c>
      <c r="Q178">
        <v>10</v>
      </c>
      <c r="R178">
        <f t="shared" si="11"/>
        <v>12</v>
      </c>
      <c r="S178">
        <v>10</v>
      </c>
      <c r="U178" t="s">
        <v>497</v>
      </c>
      <c r="V178">
        <v>12</v>
      </c>
      <c r="W178">
        <v>194</v>
      </c>
      <c r="X178">
        <v>12</v>
      </c>
      <c r="Y178">
        <v>10</v>
      </c>
      <c r="AH178" t="s">
        <v>497</v>
      </c>
      <c r="AI178">
        <v>12</v>
      </c>
      <c r="AJ178">
        <v>12</v>
      </c>
      <c r="AK178">
        <v>10</v>
      </c>
      <c r="BP178">
        <v>228</v>
      </c>
      <c r="BQ178">
        <v>12</v>
      </c>
      <c r="BR178">
        <v>12</v>
      </c>
      <c r="BS178">
        <v>10</v>
      </c>
      <c r="BT178" s="76">
        <f t="shared" si="12"/>
        <v>5.2631578947368418E-2</v>
      </c>
      <c r="BU178" s="76">
        <f t="shared" si="13"/>
        <v>5.2631578947368418E-2</v>
      </c>
      <c r="BV178" s="76">
        <f t="shared" si="14"/>
        <v>4.3859649122807015E-2</v>
      </c>
    </row>
    <row r="179" spans="1:74" x14ac:dyDescent="0.2">
      <c r="A179" t="s">
        <v>62</v>
      </c>
      <c r="B179" t="s">
        <v>497</v>
      </c>
      <c r="C179">
        <v>5</v>
      </c>
      <c r="D179">
        <v>6</v>
      </c>
      <c r="E179">
        <v>191</v>
      </c>
      <c r="F179">
        <v>2</v>
      </c>
      <c r="G179">
        <v>13</v>
      </c>
      <c r="H179">
        <v>8</v>
      </c>
      <c r="I179">
        <v>225</v>
      </c>
      <c r="K179" t="s">
        <v>497</v>
      </c>
      <c r="L179">
        <f t="shared" si="10"/>
        <v>11</v>
      </c>
      <c r="M179">
        <v>5</v>
      </c>
      <c r="N179">
        <v>6</v>
      </c>
      <c r="O179">
        <v>191</v>
      </c>
      <c r="P179">
        <v>2</v>
      </c>
      <c r="Q179">
        <v>13</v>
      </c>
      <c r="R179">
        <f t="shared" si="11"/>
        <v>15</v>
      </c>
      <c r="S179">
        <v>8</v>
      </c>
      <c r="U179" t="s">
        <v>497</v>
      </c>
      <c r="V179">
        <v>11</v>
      </c>
      <c r="W179">
        <v>191</v>
      </c>
      <c r="X179">
        <v>15</v>
      </c>
      <c r="Y179">
        <v>8</v>
      </c>
      <c r="AH179" t="s">
        <v>497</v>
      </c>
      <c r="AI179">
        <v>11</v>
      </c>
      <c r="AJ179">
        <v>15</v>
      </c>
      <c r="AK179">
        <v>8</v>
      </c>
      <c r="BP179">
        <v>225</v>
      </c>
      <c r="BQ179">
        <v>11</v>
      </c>
      <c r="BR179">
        <v>15</v>
      </c>
      <c r="BS179">
        <v>8</v>
      </c>
      <c r="BT179" s="76">
        <f t="shared" si="12"/>
        <v>4.8888888888888891E-2</v>
      </c>
      <c r="BU179" s="76">
        <f t="shared" si="13"/>
        <v>6.6666666666666666E-2</v>
      </c>
      <c r="BV179" s="76">
        <f t="shared" si="14"/>
        <v>3.5555555555555556E-2</v>
      </c>
    </row>
    <row r="180" spans="1:74" x14ac:dyDescent="0.2">
      <c r="A180" t="s">
        <v>105</v>
      </c>
      <c r="B180" t="s">
        <v>497</v>
      </c>
      <c r="C180">
        <v>4</v>
      </c>
      <c r="D180">
        <v>6</v>
      </c>
      <c r="E180">
        <v>179</v>
      </c>
      <c r="F180">
        <v>11</v>
      </c>
      <c r="G180">
        <v>8</v>
      </c>
      <c r="H180">
        <v>8</v>
      </c>
      <c r="I180">
        <v>216</v>
      </c>
      <c r="K180" t="s">
        <v>497</v>
      </c>
      <c r="L180">
        <f t="shared" si="10"/>
        <v>10</v>
      </c>
      <c r="M180">
        <v>4</v>
      </c>
      <c r="N180">
        <v>6</v>
      </c>
      <c r="O180">
        <v>179</v>
      </c>
      <c r="P180">
        <v>11</v>
      </c>
      <c r="Q180">
        <v>8</v>
      </c>
      <c r="R180">
        <f t="shared" si="11"/>
        <v>19</v>
      </c>
      <c r="S180">
        <v>8</v>
      </c>
      <c r="U180" t="s">
        <v>497</v>
      </c>
      <c r="V180">
        <v>10</v>
      </c>
      <c r="W180">
        <v>179</v>
      </c>
      <c r="X180">
        <v>19</v>
      </c>
      <c r="Y180">
        <v>8</v>
      </c>
      <c r="AH180" t="s">
        <v>497</v>
      </c>
      <c r="AI180">
        <v>10</v>
      </c>
      <c r="AJ180">
        <v>19</v>
      </c>
      <c r="AK180">
        <v>8</v>
      </c>
      <c r="BP180">
        <v>216</v>
      </c>
      <c r="BQ180">
        <v>10</v>
      </c>
      <c r="BR180">
        <v>19</v>
      </c>
      <c r="BS180">
        <v>8</v>
      </c>
      <c r="BT180" s="76">
        <f t="shared" si="12"/>
        <v>4.6296296296296294E-2</v>
      </c>
      <c r="BU180" s="76">
        <f t="shared" si="13"/>
        <v>8.7962962962962965E-2</v>
      </c>
      <c r="BV180" s="76">
        <f t="shared" si="14"/>
        <v>3.7037037037037035E-2</v>
      </c>
    </row>
    <row r="181" spans="1:74" x14ac:dyDescent="0.2">
      <c r="A181" t="s">
        <v>106</v>
      </c>
      <c r="B181" t="s">
        <v>497</v>
      </c>
      <c r="C181">
        <v>7</v>
      </c>
      <c r="D181">
        <v>6</v>
      </c>
      <c r="E181">
        <v>174</v>
      </c>
      <c r="F181">
        <v>3</v>
      </c>
      <c r="G181">
        <v>13</v>
      </c>
      <c r="H181">
        <v>5</v>
      </c>
      <c r="I181">
        <v>208</v>
      </c>
      <c r="K181" t="s">
        <v>497</v>
      </c>
      <c r="L181">
        <f t="shared" si="10"/>
        <v>13</v>
      </c>
      <c r="M181">
        <v>7</v>
      </c>
      <c r="N181">
        <v>6</v>
      </c>
      <c r="O181">
        <v>174</v>
      </c>
      <c r="P181">
        <v>3</v>
      </c>
      <c r="Q181">
        <v>13</v>
      </c>
      <c r="R181">
        <f t="shared" si="11"/>
        <v>16</v>
      </c>
      <c r="S181">
        <v>5</v>
      </c>
      <c r="U181" t="s">
        <v>497</v>
      </c>
      <c r="V181">
        <v>13</v>
      </c>
      <c r="W181">
        <v>174</v>
      </c>
      <c r="X181">
        <v>16</v>
      </c>
      <c r="Y181">
        <v>5</v>
      </c>
      <c r="AH181" t="s">
        <v>497</v>
      </c>
      <c r="AI181">
        <v>13</v>
      </c>
      <c r="AJ181">
        <v>16</v>
      </c>
      <c r="AK181">
        <v>5</v>
      </c>
      <c r="BP181">
        <v>208</v>
      </c>
      <c r="BQ181">
        <v>13</v>
      </c>
      <c r="BR181">
        <v>16</v>
      </c>
      <c r="BS181">
        <v>5</v>
      </c>
      <c r="BT181" s="76">
        <f t="shared" si="12"/>
        <v>6.25E-2</v>
      </c>
      <c r="BU181" s="76">
        <f t="shared" si="13"/>
        <v>7.6923076923076927E-2</v>
      </c>
      <c r="BV181" s="76">
        <f t="shared" si="14"/>
        <v>2.403846153846154E-2</v>
      </c>
    </row>
    <row r="182" spans="1:74" x14ac:dyDescent="0.2">
      <c r="A182" t="s">
        <v>107</v>
      </c>
      <c r="B182" t="s">
        <v>497</v>
      </c>
      <c r="C182">
        <v>5</v>
      </c>
      <c r="D182">
        <v>4</v>
      </c>
      <c r="E182">
        <v>193</v>
      </c>
      <c r="F182">
        <v>4</v>
      </c>
      <c r="G182">
        <v>11</v>
      </c>
      <c r="H182">
        <v>2</v>
      </c>
      <c r="I182">
        <v>219</v>
      </c>
      <c r="K182" t="s">
        <v>497</v>
      </c>
      <c r="L182">
        <f t="shared" si="10"/>
        <v>9</v>
      </c>
      <c r="M182">
        <v>5</v>
      </c>
      <c r="N182">
        <v>4</v>
      </c>
      <c r="O182">
        <v>193</v>
      </c>
      <c r="P182">
        <v>4</v>
      </c>
      <c r="Q182">
        <v>11</v>
      </c>
      <c r="R182">
        <f t="shared" si="11"/>
        <v>15</v>
      </c>
      <c r="S182">
        <v>2</v>
      </c>
      <c r="U182" t="s">
        <v>497</v>
      </c>
      <c r="V182">
        <v>9</v>
      </c>
      <c r="W182">
        <v>193</v>
      </c>
      <c r="X182">
        <v>15</v>
      </c>
      <c r="Y182">
        <v>2</v>
      </c>
      <c r="AH182" t="s">
        <v>497</v>
      </c>
      <c r="AI182">
        <v>9</v>
      </c>
      <c r="AJ182">
        <v>15</v>
      </c>
      <c r="AK182">
        <v>2</v>
      </c>
      <c r="BP182">
        <v>219</v>
      </c>
      <c r="BQ182">
        <v>9</v>
      </c>
      <c r="BR182">
        <v>15</v>
      </c>
      <c r="BS182">
        <v>2</v>
      </c>
      <c r="BT182" s="76">
        <f t="shared" si="12"/>
        <v>4.1095890410958902E-2</v>
      </c>
      <c r="BU182" s="76">
        <f t="shared" si="13"/>
        <v>6.8493150684931503E-2</v>
      </c>
      <c r="BV182" s="76">
        <f t="shared" si="14"/>
        <v>9.1324200913242004E-3</v>
      </c>
    </row>
    <row r="183" spans="1:74" x14ac:dyDescent="0.2">
      <c r="A183" t="s">
        <v>108</v>
      </c>
      <c r="B183" t="s">
        <v>497</v>
      </c>
      <c r="C183">
        <v>5</v>
      </c>
      <c r="D183">
        <v>8</v>
      </c>
      <c r="E183">
        <v>169</v>
      </c>
      <c r="F183">
        <v>12</v>
      </c>
      <c r="G183">
        <v>9</v>
      </c>
      <c r="H183">
        <v>3</v>
      </c>
      <c r="I183">
        <v>206</v>
      </c>
      <c r="K183" t="s">
        <v>497</v>
      </c>
      <c r="L183">
        <f t="shared" si="10"/>
        <v>13</v>
      </c>
      <c r="M183">
        <v>5</v>
      </c>
      <c r="N183">
        <v>8</v>
      </c>
      <c r="O183">
        <v>169</v>
      </c>
      <c r="P183">
        <v>12</v>
      </c>
      <c r="Q183">
        <v>9</v>
      </c>
      <c r="R183">
        <f t="shared" si="11"/>
        <v>21</v>
      </c>
      <c r="S183">
        <v>3</v>
      </c>
      <c r="U183" t="s">
        <v>497</v>
      </c>
      <c r="V183">
        <v>13</v>
      </c>
      <c r="W183">
        <v>169</v>
      </c>
      <c r="X183">
        <v>21</v>
      </c>
      <c r="Y183">
        <v>3</v>
      </c>
      <c r="AH183" t="s">
        <v>497</v>
      </c>
      <c r="AI183">
        <v>13</v>
      </c>
      <c r="AJ183">
        <v>21</v>
      </c>
      <c r="AK183">
        <v>3</v>
      </c>
      <c r="BP183">
        <v>206</v>
      </c>
      <c r="BQ183">
        <v>13</v>
      </c>
      <c r="BR183">
        <v>21</v>
      </c>
      <c r="BS183">
        <v>3</v>
      </c>
      <c r="BT183" s="76">
        <f t="shared" si="12"/>
        <v>6.3106796116504854E-2</v>
      </c>
      <c r="BU183" s="76">
        <f t="shared" si="13"/>
        <v>0.10194174757281553</v>
      </c>
      <c r="BV183" s="76">
        <f t="shared" si="14"/>
        <v>1.4563106796116505E-2</v>
      </c>
    </row>
    <row r="184" spans="1:74" x14ac:dyDescent="0.2">
      <c r="A184" t="s">
        <v>109</v>
      </c>
      <c r="B184" t="s">
        <v>497</v>
      </c>
      <c r="C184">
        <v>3</v>
      </c>
      <c r="D184">
        <v>5</v>
      </c>
      <c r="E184">
        <v>188</v>
      </c>
      <c r="F184">
        <v>2</v>
      </c>
      <c r="G184">
        <v>8</v>
      </c>
      <c r="H184">
        <v>2</v>
      </c>
      <c r="I184">
        <v>208</v>
      </c>
      <c r="K184" t="s">
        <v>497</v>
      </c>
      <c r="L184">
        <f t="shared" si="10"/>
        <v>8</v>
      </c>
      <c r="M184">
        <v>3</v>
      </c>
      <c r="N184">
        <v>5</v>
      </c>
      <c r="O184">
        <v>188</v>
      </c>
      <c r="P184">
        <v>2</v>
      </c>
      <c r="Q184">
        <v>8</v>
      </c>
      <c r="R184">
        <f t="shared" si="11"/>
        <v>10</v>
      </c>
      <c r="S184">
        <v>2</v>
      </c>
      <c r="U184" t="s">
        <v>497</v>
      </c>
      <c r="V184">
        <v>8</v>
      </c>
      <c r="W184">
        <v>188</v>
      </c>
      <c r="X184">
        <v>10</v>
      </c>
      <c r="Y184">
        <v>2</v>
      </c>
      <c r="AH184" t="s">
        <v>497</v>
      </c>
      <c r="AI184">
        <v>8</v>
      </c>
      <c r="AJ184">
        <v>10</v>
      </c>
      <c r="AK184">
        <v>2</v>
      </c>
      <c r="BP184">
        <v>208</v>
      </c>
      <c r="BQ184">
        <v>8</v>
      </c>
      <c r="BR184">
        <v>10</v>
      </c>
      <c r="BS184">
        <v>2</v>
      </c>
      <c r="BT184" s="76">
        <f t="shared" si="12"/>
        <v>3.8461538461538464E-2</v>
      </c>
      <c r="BU184" s="76">
        <f t="shared" si="13"/>
        <v>4.807692307692308E-2</v>
      </c>
      <c r="BV184" s="76">
        <f t="shared" si="14"/>
        <v>9.6153846153846159E-3</v>
      </c>
    </row>
    <row r="185" spans="1:74" x14ac:dyDescent="0.2">
      <c r="A185" t="s">
        <v>110</v>
      </c>
      <c r="B185" t="s">
        <v>497</v>
      </c>
      <c r="C185">
        <v>4</v>
      </c>
      <c r="D185">
        <v>3</v>
      </c>
      <c r="E185">
        <v>191</v>
      </c>
      <c r="F185">
        <v>9</v>
      </c>
      <c r="G185">
        <v>9</v>
      </c>
      <c r="H185">
        <v>4</v>
      </c>
      <c r="I185">
        <v>220</v>
      </c>
      <c r="K185" t="s">
        <v>497</v>
      </c>
      <c r="L185">
        <f t="shared" si="10"/>
        <v>7</v>
      </c>
      <c r="M185">
        <v>4</v>
      </c>
      <c r="N185">
        <v>3</v>
      </c>
      <c r="O185">
        <v>191</v>
      </c>
      <c r="P185">
        <v>9</v>
      </c>
      <c r="Q185">
        <v>9</v>
      </c>
      <c r="R185">
        <f t="shared" si="11"/>
        <v>18</v>
      </c>
      <c r="S185">
        <v>4</v>
      </c>
      <c r="U185" t="s">
        <v>497</v>
      </c>
      <c r="V185">
        <v>7</v>
      </c>
      <c r="W185">
        <v>191</v>
      </c>
      <c r="X185">
        <v>18</v>
      </c>
      <c r="Y185">
        <v>4</v>
      </c>
      <c r="AH185" t="s">
        <v>497</v>
      </c>
      <c r="AI185">
        <v>7</v>
      </c>
      <c r="AJ185">
        <v>18</v>
      </c>
      <c r="AK185">
        <v>4</v>
      </c>
      <c r="BP185">
        <v>220</v>
      </c>
      <c r="BQ185">
        <v>7</v>
      </c>
      <c r="BR185">
        <v>18</v>
      </c>
      <c r="BS185">
        <v>4</v>
      </c>
      <c r="BT185" s="76">
        <f t="shared" si="12"/>
        <v>3.1818181818181815E-2</v>
      </c>
      <c r="BU185" s="76">
        <f t="shared" si="13"/>
        <v>8.1818181818181818E-2</v>
      </c>
      <c r="BV185" s="76">
        <f t="shared" si="14"/>
        <v>1.8181818181818181E-2</v>
      </c>
    </row>
    <row r="186" spans="1:74" x14ac:dyDescent="0.2">
      <c r="C186" s="26"/>
      <c r="D186" s="26"/>
      <c r="E186" s="26"/>
      <c r="F186" s="26"/>
      <c r="G186" s="26"/>
      <c r="H186" s="26"/>
      <c r="M186" s="26"/>
      <c r="N186" s="26"/>
      <c r="O186" s="26"/>
      <c r="P186" s="26"/>
      <c r="Q186" s="26"/>
      <c r="R186" s="26"/>
      <c r="S186" s="26"/>
      <c r="W186" s="26"/>
      <c r="X186" s="26"/>
      <c r="Y186" s="26"/>
      <c r="AK186" s="26"/>
      <c r="BS186" s="26"/>
    </row>
    <row r="187" spans="1:74" x14ac:dyDescent="0.2">
      <c r="C187" s="26"/>
      <c r="D187" s="26"/>
      <c r="E187" s="26"/>
      <c r="F187" s="26"/>
      <c r="G187" s="26"/>
      <c r="H187" s="26"/>
      <c r="M187" s="26"/>
      <c r="N187" s="26"/>
      <c r="O187" s="26"/>
      <c r="P187" s="26"/>
      <c r="Q187" s="26"/>
      <c r="R187" s="26"/>
      <c r="S187" s="26"/>
      <c r="W187" s="26"/>
      <c r="X187" s="26"/>
      <c r="Y187" s="26"/>
      <c r="AK187" s="26"/>
      <c r="BS187" s="26"/>
    </row>
    <row r="188" spans="1:74" x14ac:dyDescent="0.2">
      <c r="C188" s="26"/>
      <c r="D188" s="26"/>
      <c r="E188" s="26"/>
      <c r="F188" s="26"/>
      <c r="G188" s="26"/>
      <c r="H188" s="26"/>
      <c r="M188" s="26"/>
      <c r="N188" s="26"/>
      <c r="O188" s="26"/>
      <c r="P188" s="26"/>
      <c r="Q188" s="26"/>
      <c r="R188" s="26"/>
      <c r="S188" s="26"/>
      <c r="W188" s="26"/>
      <c r="X188" s="26"/>
      <c r="Y188" s="26"/>
      <c r="AK188" s="26"/>
      <c r="BS188" s="26"/>
    </row>
  </sheetData>
  <mergeCells count="1">
    <mergeCell ref="BN1:BN1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FA92-2B2D-7248-82C3-373004FB6190}">
  <dimension ref="A1:CO188"/>
  <sheetViews>
    <sheetView tabSelected="1" topLeftCell="L3" workbookViewId="0">
      <selection activeCell="Z18" sqref="Z18"/>
    </sheetView>
  </sheetViews>
  <sheetFormatPr baseColWidth="10" defaultRowHeight="16" x14ac:dyDescent="0.2"/>
  <cols>
    <col min="8" max="8" width="10.83203125" style="38"/>
    <col min="21" max="21" width="10.83203125" style="38"/>
    <col min="35" max="35" width="10.83203125" style="38"/>
    <col min="66" max="66" width="10.83203125" style="38"/>
  </cols>
  <sheetData>
    <row r="1" spans="1:93" ht="68" x14ac:dyDescent="0.2">
      <c r="A1" s="7" t="s">
        <v>473</v>
      </c>
      <c r="B1" s="7" t="s">
        <v>468</v>
      </c>
      <c r="C1" s="7" t="s">
        <v>525</v>
      </c>
      <c r="D1" s="7" t="s">
        <v>526</v>
      </c>
      <c r="E1" s="7" t="s">
        <v>471</v>
      </c>
      <c r="F1" s="7" t="s">
        <v>572</v>
      </c>
      <c r="G1" s="7" t="s">
        <v>472</v>
      </c>
      <c r="I1" s="7" t="s">
        <v>614</v>
      </c>
      <c r="J1" s="7" t="s">
        <v>525</v>
      </c>
      <c r="K1" s="7" t="s">
        <v>526</v>
      </c>
      <c r="L1" s="7" t="s">
        <v>471</v>
      </c>
      <c r="M1" s="7" t="s">
        <v>572</v>
      </c>
      <c r="N1" s="7"/>
      <c r="O1" s="7" t="s">
        <v>615</v>
      </c>
      <c r="P1" s="7" t="s">
        <v>525</v>
      </c>
      <c r="Q1" s="7" t="s">
        <v>526</v>
      </c>
      <c r="R1" s="7" t="s">
        <v>471</v>
      </c>
      <c r="S1" s="7" t="s">
        <v>572</v>
      </c>
      <c r="T1" s="7"/>
      <c r="V1" s="7" t="s">
        <v>468</v>
      </c>
      <c r="W1" s="7" t="s">
        <v>572</v>
      </c>
      <c r="X1" s="7"/>
      <c r="Y1" s="7"/>
      <c r="Z1" s="44" t="s">
        <v>734</v>
      </c>
      <c r="AA1" s="7"/>
      <c r="AB1" s="7"/>
      <c r="AC1" s="7"/>
      <c r="AD1" s="7"/>
      <c r="AE1" s="7"/>
      <c r="AF1" s="7"/>
      <c r="AG1" s="7"/>
      <c r="AH1" s="7"/>
      <c r="AJ1" s="7" t="s">
        <v>576</v>
      </c>
      <c r="AK1" s="7" t="s">
        <v>575</v>
      </c>
      <c r="AY1" t="s">
        <v>466</v>
      </c>
      <c r="AZ1" t="s">
        <v>467</v>
      </c>
      <c r="BA1" t="s">
        <v>468</v>
      </c>
      <c r="BB1" t="s">
        <v>469</v>
      </c>
      <c r="BC1" t="s">
        <v>470</v>
      </c>
      <c r="BD1" t="s">
        <v>471</v>
      </c>
      <c r="BG1" s="8"/>
      <c r="BH1" s="8"/>
      <c r="BI1" s="8"/>
      <c r="BJ1" s="8"/>
      <c r="BK1" s="8"/>
      <c r="BL1" s="8"/>
      <c r="BO1" s="7" t="s">
        <v>703</v>
      </c>
      <c r="BP1" s="7" t="s">
        <v>576</v>
      </c>
      <c r="BQ1" s="7" t="s">
        <v>704</v>
      </c>
      <c r="BR1" s="7" t="s">
        <v>575</v>
      </c>
      <c r="BS1" s="7" t="s">
        <v>701</v>
      </c>
      <c r="BT1" s="7" t="s">
        <v>702</v>
      </c>
    </row>
    <row r="2" spans="1:93" x14ac:dyDescent="0.2">
      <c r="A2" t="s">
        <v>474</v>
      </c>
      <c r="B2">
        <v>158</v>
      </c>
      <c r="C2">
        <v>29</v>
      </c>
      <c r="D2">
        <v>19</v>
      </c>
      <c r="E2">
        <v>3</v>
      </c>
      <c r="F2">
        <f>SUM(C2:E2)</f>
        <v>51</v>
      </c>
      <c r="G2">
        <f>SUM(B2:E2)</f>
        <v>209</v>
      </c>
      <c r="I2" t="s">
        <v>474</v>
      </c>
      <c r="J2">
        <v>29</v>
      </c>
      <c r="K2">
        <v>19</v>
      </c>
      <c r="L2">
        <v>3</v>
      </c>
      <c r="M2">
        <f>SUM(J2:L2)</f>
        <v>51</v>
      </c>
      <c r="N2" t="s">
        <v>573</v>
      </c>
      <c r="O2" t="s">
        <v>496</v>
      </c>
      <c r="P2">
        <v>13</v>
      </c>
      <c r="Q2">
        <v>15</v>
      </c>
      <c r="R2">
        <v>8</v>
      </c>
      <c r="S2">
        <f t="shared" ref="S2:S33" si="0">SUM(P2:R2)</f>
        <v>36</v>
      </c>
      <c r="T2" t="s">
        <v>574</v>
      </c>
      <c r="V2">
        <v>158</v>
      </c>
      <c r="W2">
        <v>51</v>
      </c>
      <c r="X2" t="s">
        <v>730</v>
      </c>
      <c r="Z2" s="44" t="s">
        <v>592</v>
      </c>
      <c r="AJ2">
        <v>36</v>
      </c>
      <c r="AK2">
        <v>51</v>
      </c>
      <c r="AW2">
        <v>76</v>
      </c>
      <c r="AX2" t="s">
        <v>584</v>
      </c>
      <c r="AY2" s="8">
        <v>5.3552631578947372</v>
      </c>
      <c r="AZ2" s="8">
        <v>5.0921052631578947</v>
      </c>
      <c r="BA2" s="8">
        <v>175.82894736842104</v>
      </c>
      <c r="BB2" s="8">
        <v>6.4473684210526319</v>
      </c>
      <c r="BC2" s="8">
        <v>9.3289473684210531</v>
      </c>
      <c r="BD2" s="8">
        <v>5.6710526315789478</v>
      </c>
      <c r="BF2" t="s">
        <v>584</v>
      </c>
      <c r="BG2" s="8">
        <v>2.5123903484844656</v>
      </c>
      <c r="BH2" s="8">
        <v>3.0862172383202813</v>
      </c>
      <c r="BI2" s="8">
        <v>19.463735960597653</v>
      </c>
      <c r="BJ2" s="8">
        <v>2.6951548469657185</v>
      </c>
      <c r="BK2" s="8">
        <v>2.690170541779767</v>
      </c>
      <c r="BL2" s="8">
        <v>4.6025736507443655</v>
      </c>
      <c r="BO2">
        <v>226</v>
      </c>
      <c r="BP2">
        <v>36</v>
      </c>
      <c r="BQ2">
        <v>209</v>
      </c>
      <c r="BR2">
        <v>51</v>
      </c>
      <c r="BS2" s="76">
        <f>BP2/BO2</f>
        <v>0.15929203539823009</v>
      </c>
      <c r="BT2" s="76">
        <f>BR2/BQ2</f>
        <v>0.24401913875598086</v>
      </c>
    </row>
    <row r="3" spans="1:93" x14ac:dyDescent="0.2">
      <c r="A3" t="s">
        <v>474</v>
      </c>
      <c r="B3">
        <v>189</v>
      </c>
      <c r="C3">
        <v>6</v>
      </c>
      <c r="D3">
        <v>12</v>
      </c>
      <c r="E3">
        <v>3</v>
      </c>
      <c r="F3">
        <f t="shared" ref="F3:F66" si="1">SUM(C3:E3)</f>
        <v>21</v>
      </c>
      <c r="G3">
        <v>210</v>
      </c>
      <c r="I3" t="s">
        <v>474</v>
      </c>
      <c r="J3">
        <v>6</v>
      </c>
      <c r="K3">
        <v>12</v>
      </c>
      <c r="L3">
        <v>3</v>
      </c>
      <c r="M3">
        <f t="shared" ref="M3:M66" si="2">SUM(J3:L3)</f>
        <v>21</v>
      </c>
      <c r="N3" t="s">
        <v>573</v>
      </c>
      <c r="O3" t="s">
        <v>496</v>
      </c>
      <c r="P3">
        <v>10</v>
      </c>
      <c r="Q3">
        <v>14</v>
      </c>
      <c r="R3">
        <v>2</v>
      </c>
      <c r="S3">
        <f t="shared" si="0"/>
        <v>26</v>
      </c>
      <c r="T3" t="s">
        <v>574</v>
      </c>
      <c r="V3">
        <v>189</v>
      </c>
      <c r="W3">
        <v>21</v>
      </c>
      <c r="Z3" t="s">
        <v>735</v>
      </c>
      <c r="AJ3">
        <v>26</v>
      </c>
      <c r="AK3">
        <v>21</v>
      </c>
      <c r="AW3">
        <v>108</v>
      </c>
      <c r="AX3" t="s">
        <v>515</v>
      </c>
      <c r="AY3" s="8">
        <v>6.1111111111111107</v>
      </c>
      <c r="AZ3" s="8">
        <v>5.7777777777777777</v>
      </c>
      <c r="BA3" s="8">
        <v>190.10185185185185</v>
      </c>
      <c r="BB3" s="8">
        <v>5.0555555555555554</v>
      </c>
      <c r="BC3" s="8">
        <v>9.8518518518518512</v>
      </c>
      <c r="BD3" s="8">
        <v>6.9814814814814818</v>
      </c>
      <c r="BF3" t="s">
        <v>515</v>
      </c>
      <c r="BG3" s="8">
        <v>2.0883895030647186</v>
      </c>
      <c r="BH3" s="8">
        <v>2.7423072805912541</v>
      </c>
      <c r="BI3" s="8">
        <v>17.631715166601484</v>
      </c>
      <c r="BJ3" s="8">
        <v>2.7912859506985264</v>
      </c>
      <c r="BK3" s="8">
        <v>3.5725192420554368</v>
      </c>
      <c r="BL3" s="8">
        <v>4.6843974098182359</v>
      </c>
      <c r="BO3">
        <v>245</v>
      </c>
      <c r="BP3">
        <v>26</v>
      </c>
      <c r="BQ3">
        <v>210</v>
      </c>
      <c r="BR3">
        <v>21</v>
      </c>
      <c r="BS3" s="76">
        <f t="shared" ref="BS3:BS66" si="3">BP3/BO3</f>
        <v>0.10612244897959183</v>
      </c>
      <c r="BT3" s="76">
        <f>BR3/BQ3</f>
        <v>0.1</v>
      </c>
    </row>
    <row r="4" spans="1:93" ht="17" thickBot="1" x14ac:dyDescent="0.25">
      <c r="A4" t="s">
        <v>474</v>
      </c>
      <c r="B4">
        <v>176</v>
      </c>
      <c r="C4">
        <v>5</v>
      </c>
      <c r="D4">
        <v>14</v>
      </c>
      <c r="E4">
        <v>2</v>
      </c>
      <c r="F4">
        <f t="shared" si="1"/>
        <v>21</v>
      </c>
      <c r="G4">
        <v>197</v>
      </c>
      <c r="I4" t="s">
        <v>474</v>
      </c>
      <c r="J4">
        <v>5</v>
      </c>
      <c r="K4">
        <v>14</v>
      </c>
      <c r="L4">
        <v>2</v>
      </c>
      <c r="M4">
        <f t="shared" si="2"/>
        <v>21</v>
      </c>
      <c r="N4" t="s">
        <v>573</v>
      </c>
      <c r="O4" t="s">
        <v>496</v>
      </c>
      <c r="P4">
        <v>13</v>
      </c>
      <c r="Q4">
        <v>17</v>
      </c>
      <c r="R4">
        <v>15</v>
      </c>
      <c r="S4">
        <f t="shared" si="0"/>
        <v>45</v>
      </c>
      <c r="T4" t="s">
        <v>574</v>
      </c>
      <c r="V4">
        <v>176</v>
      </c>
      <c r="W4">
        <v>21</v>
      </c>
      <c r="Z4" t="s">
        <v>736</v>
      </c>
      <c r="AJ4">
        <v>45</v>
      </c>
      <c r="AK4">
        <v>21</v>
      </c>
      <c r="AW4">
        <v>184</v>
      </c>
      <c r="AX4" t="s">
        <v>521</v>
      </c>
      <c r="AY4" s="8">
        <v>5.7989130434782608</v>
      </c>
      <c r="AZ4" s="8">
        <v>5.4945652173913047</v>
      </c>
      <c r="BA4" s="8">
        <v>184.20652173913044</v>
      </c>
      <c r="BB4" s="8">
        <v>5.6304347826086953</v>
      </c>
      <c r="BC4" s="8">
        <v>9.6358695652173907</v>
      </c>
      <c r="BD4" s="8">
        <v>6.4402173913043477</v>
      </c>
      <c r="BF4" t="s">
        <v>521</v>
      </c>
      <c r="BG4" s="8">
        <v>2.297016100308146</v>
      </c>
      <c r="BH4" s="8">
        <v>2.900908624583419</v>
      </c>
      <c r="BI4" s="8">
        <v>19.664418530472787</v>
      </c>
      <c r="BJ4" s="8">
        <v>2.829266993851836</v>
      </c>
      <c r="BK4" s="8">
        <v>3.2396141415564417</v>
      </c>
      <c r="BL4" s="8">
        <v>4.6830367006215123</v>
      </c>
      <c r="BO4">
        <v>243</v>
      </c>
      <c r="BP4">
        <v>45</v>
      </c>
      <c r="BQ4">
        <v>197</v>
      </c>
      <c r="BR4">
        <v>21</v>
      </c>
      <c r="BS4" s="76">
        <f t="shared" si="3"/>
        <v>0.18518518518518517</v>
      </c>
      <c r="BT4" s="76">
        <f t="shared" ref="BT4:BT66" si="4">BR4/BQ4</f>
        <v>0.1065989847715736</v>
      </c>
      <c r="BV4" t="s">
        <v>542</v>
      </c>
      <c r="CF4" t="s">
        <v>561</v>
      </c>
    </row>
    <row r="5" spans="1:93" ht="17" thickTop="1" x14ac:dyDescent="0.2">
      <c r="A5" t="s">
        <v>474</v>
      </c>
      <c r="B5">
        <v>170</v>
      </c>
      <c r="C5">
        <v>13</v>
      </c>
      <c r="D5">
        <v>40</v>
      </c>
      <c r="E5">
        <v>6</v>
      </c>
      <c r="F5">
        <f t="shared" si="1"/>
        <v>59</v>
      </c>
      <c r="G5">
        <v>229</v>
      </c>
      <c r="I5" t="s">
        <v>474</v>
      </c>
      <c r="J5">
        <v>13</v>
      </c>
      <c r="K5">
        <v>40</v>
      </c>
      <c r="L5">
        <v>6</v>
      </c>
      <c r="M5">
        <f t="shared" si="2"/>
        <v>59</v>
      </c>
      <c r="N5" t="s">
        <v>573</v>
      </c>
      <c r="O5" t="s">
        <v>496</v>
      </c>
      <c r="P5">
        <v>14</v>
      </c>
      <c r="Q5">
        <v>13</v>
      </c>
      <c r="R5">
        <v>11</v>
      </c>
      <c r="S5">
        <f t="shared" si="0"/>
        <v>38</v>
      </c>
      <c r="T5" t="s">
        <v>574</v>
      </c>
      <c r="V5">
        <v>170</v>
      </c>
      <c r="W5">
        <v>59</v>
      </c>
      <c r="Z5" t="s">
        <v>737</v>
      </c>
      <c r="AJ5">
        <v>38</v>
      </c>
      <c r="AK5">
        <v>59</v>
      </c>
      <c r="BO5">
        <v>240</v>
      </c>
      <c r="BP5">
        <v>38</v>
      </c>
      <c r="BQ5">
        <v>229</v>
      </c>
      <c r="BR5">
        <v>59</v>
      </c>
      <c r="BS5" s="76">
        <f t="shared" si="3"/>
        <v>0.15833333333333333</v>
      </c>
      <c r="BT5" s="76">
        <f t="shared" si="4"/>
        <v>0.2576419213973799</v>
      </c>
      <c r="CF5" s="31" t="s">
        <v>562</v>
      </c>
      <c r="CG5" s="31" t="s">
        <v>563</v>
      </c>
      <c r="CH5" s="31" t="s">
        <v>564</v>
      </c>
      <c r="CI5" s="31" t="s">
        <v>565</v>
      </c>
    </row>
    <row r="6" spans="1:93" ht="17" thickBot="1" x14ac:dyDescent="0.25">
      <c r="A6" t="s">
        <v>474</v>
      </c>
      <c r="B6">
        <v>169</v>
      </c>
      <c r="C6">
        <v>6</v>
      </c>
      <c r="D6">
        <v>20</v>
      </c>
      <c r="E6">
        <v>3</v>
      </c>
      <c r="F6">
        <f t="shared" si="1"/>
        <v>29</v>
      </c>
      <c r="G6">
        <v>198</v>
      </c>
      <c r="I6" t="s">
        <v>474</v>
      </c>
      <c r="J6">
        <v>6</v>
      </c>
      <c r="K6">
        <v>20</v>
      </c>
      <c r="L6">
        <v>3</v>
      </c>
      <c r="M6">
        <f t="shared" si="2"/>
        <v>29</v>
      </c>
      <c r="N6" t="s">
        <v>573</v>
      </c>
      <c r="O6" t="s">
        <v>496</v>
      </c>
      <c r="P6">
        <v>17</v>
      </c>
      <c r="Q6">
        <v>13</v>
      </c>
      <c r="R6">
        <v>8</v>
      </c>
      <c r="S6">
        <f t="shared" si="0"/>
        <v>38</v>
      </c>
      <c r="T6" t="s">
        <v>574</v>
      </c>
      <c r="V6">
        <v>169</v>
      </c>
      <c r="W6">
        <v>29</v>
      </c>
      <c r="AJ6">
        <v>38</v>
      </c>
      <c r="AK6">
        <v>29</v>
      </c>
      <c r="BO6">
        <v>243</v>
      </c>
      <c r="BP6">
        <v>38</v>
      </c>
      <c r="BQ6">
        <v>198</v>
      </c>
      <c r="BR6">
        <v>29</v>
      </c>
      <c r="BS6" s="76">
        <f t="shared" si="3"/>
        <v>0.15637860082304528</v>
      </c>
      <c r="BT6" s="76">
        <f t="shared" si="4"/>
        <v>0.14646464646464646</v>
      </c>
      <c r="BV6" t="s">
        <v>543</v>
      </c>
      <c r="CA6" t="s">
        <v>544</v>
      </c>
      <c r="CB6">
        <v>0.05</v>
      </c>
      <c r="CF6" t="str">
        <f>BS1</f>
        <v>Proportion of silencing in synthetics</v>
      </c>
      <c r="CG6" s="76">
        <f>AVERAGE(BS2:BS109)</f>
        <v>0.1514526311933091</v>
      </c>
      <c r="CH6">
        <f>COUNT(BS2:BS109)</f>
        <v>108</v>
      </c>
      <c r="CI6">
        <f>_xlfn.STDEV.S(BS2:BS109)</f>
        <v>4.9360289206881021E-2</v>
      </c>
    </row>
    <row r="7" spans="1:93" ht="17" thickTop="1" x14ac:dyDescent="0.2">
      <c r="A7" t="s">
        <v>474</v>
      </c>
      <c r="B7">
        <v>167</v>
      </c>
      <c r="C7">
        <v>7</v>
      </c>
      <c r="D7">
        <v>16</v>
      </c>
      <c r="E7">
        <v>3</v>
      </c>
      <c r="F7">
        <f t="shared" si="1"/>
        <v>26</v>
      </c>
      <c r="G7">
        <v>193</v>
      </c>
      <c r="I7" t="s">
        <v>474</v>
      </c>
      <c r="J7">
        <v>7</v>
      </c>
      <c r="K7">
        <v>16</v>
      </c>
      <c r="L7">
        <v>3</v>
      </c>
      <c r="M7">
        <f t="shared" si="2"/>
        <v>26</v>
      </c>
      <c r="N7" t="s">
        <v>573</v>
      </c>
      <c r="O7" t="s">
        <v>496</v>
      </c>
      <c r="P7">
        <v>20</v>
      </c>
      <c r="Q7">
        <v>16</v>
      </c>
      <c r="R7">
        <v>9</v>
      </c>
      <c r="S7">
        <f t="shared" si="0"/>
        <v>45</v>
      </c>
      <c r="T7" t="s">
        <v>574</v>
      </c>
      <c r="V7">
        <v>167</v>
      </c>
      <c r="W7">
        <v>26</v>
      </c>
      <c r="Z7" s="44" t="s">
        <v>597</v>
      </c>
      <c r="AJ7">
        <v>45</v>
      </c>
      <c r="AK7">
        <v>26</v>
      </c>
      <c r="BO7">
        <v>234</v>
      </c>
      <c r="BP7">
        <v>45</v>
      </c>
      <c r="BQ7">
        <v>193</v>
      </c>
      <c r="BR7">
        <v>26</v>
      </c>
      <c r="BS7" s="76">
        <f t="shared" si="3"/>
        <v>0.19230769230769232</v>
      </c>
      <c r="BT7" s="76">
        <f t="shared" si="4"/>
        <v>0.13471502590673576</v>
      </c>
      <c r="BV7" s="31" t="s">
        <v>545</v>
      </c>
      <c r="BW7" s="31" t="s">
        <v>546</v>
      </c>
      <c r="BX7" s="31" t="s">
        <v>472</v>
      </c>
      <c r="BY7" s="31" t="s">
        <v>528</v>
      </c>
      <c r="BZ7" s="31" t="s">
        <v>529</v>
      </c>
      <c r="CA7" s="31" t="s">
        <v>547</v>
      </c>
      <c r="CB7" s="31" t="s">
        <v>548</v>
      </c>
      <c r="CC7" s="31" t="s">
        <v>549</v>
      </c>
      <c r="CD7" s="31" t="s">
        <v>550</v>
      </c>
      <c r="CF7" t="str">
        <f>BT1</f>
        <v>proportion of silencing in naturals</v>
      </c>
      <c r="CG7" s="76">
        <f>AVERAGE(BT2:BT109)</f>
        <v>0.1535231389555996</v>
      </c>
      <c r="CH7">
        <f>COUNT(BT2:BT109)</f>
        <v>76</v>
      </c>
      <c r="CI7">
        <f>_xlfn.STDEV.S(BT2:BT109)</f>
        <v>4.6881460289788082E-2</v>
      </c>
    </row>
    <row r="8" spans="1:93" x14ac:dyDescent="0.2">
      <c r="A8" t="s">
        <v>474</v>
      </c>
      <c r="B8">
        <v>161</v>
      </c>
      <c r="C8">
        <v>18</v>
      </c>
      <c r="D8">
        <v>14</v>
      </c>
      <c r="E8">
        <v>22</v>
      </c>
      <c r="F8">
        <f t="shared" si="1"/>
        <v>54</v>
      </c>
      <c r="G8">
        <v>215</v>
      </c>
      <c r="I8" t="s">
        <v>474</v>
      </c>
      <c r="J8">
        <v>18</v>
      </c>
      <c r="K8">
        <v>14</v>
      </c>
      <c r="L8">
        <v>22</v>
      </c>
      <c r="M8">
        <f t="shared" si="2"/>
        <v>54</v>
      </c>
      <c r="N8" t="s">
        <v>573</v>
      </c>
      <c r="O8" t="s">
        <v>496</v>
      </c>
      <c r="P8">
        <v>11</v>
      </c>
      <c r="Q8">
        <v>17</v>
      </c>
      <c r="R8">
        <v>5</v>
      </c>
      <c r="S8">
        <f t="shared" si="0"/>
        <v>33</v>
      </c>
      <c r="T8" t="s">
        <v>574</v>
      </c>
      <c r="V8">
        <v>161</v>
      </c>
      <c r="W8">
        <v>54</v>
      </c>
      <c r="Z8" t="s">
        <v>731</v>
      </c>
      <c r="AJ8">
        <v>33</v>
      </c>
      <c r="AK8">
        <v>54</v>
      </c>
      <c r="BO8">
        <v>235</v>
      </c>
      <c r="BP8">
        <v>33</v>
      </c>
      <c r="BQ8">
        <v>215</v>
      </c>
      <c r="BR8">
        <v>54</v>
      </c>
      <c r="BS8" s="76">
        <f t="shared" si="3"/>
        <v>0.14042553191489363</v>
      </c>
      <c r="BT8" s="76">
        <f t="shared" si="4"/>
        <v>0.25116279069767444</v>
      </c>
      <c r="BV8" t="str">
        <f>BS1</f>
        <v>Proportion of silencing in synthetics</v>
      </c>
      <c r="BW8">
        <f>COUNT(BS2:BS109)</f>
        <v>108</v>
      </c>
      <c r="BX8" s="76">
        <f>SUM(BS2:BS109)</f>
        <v>16.356884168877382</v>
      </c>
      <c r="BY8" s="76">
        <f>AVERAGE(BS2:BS109)</f>
        <v>0.1514526311933091</v>
      </c>
      <c r="BZ8">
        <f>_xlfn.VAR.S(BS2:BS109)</f>
        <v>2.4364381505869348E-3</v>
      </c>
      <c r="CA8">
        <f>DEVSQ(BS2:BS109)</f>
        <v>0.26069888211280046</v>
      </c>
      <c r="CB8">
        <f>SQRT(BY14/BW8)</f>
        <v>4.6528840548640182E-3</v>
      </c>
      <c r="CC8">
        <f>BY8-CB8*_xlfn.T.INV.2T(CB6,BX14)</f>
        <v>0.1422720997509668</v>
      </c>
      <c r="CD8">
        <f>BY8+CB8*_xlfn.T.INV.2T(CB6,BX14)</f>
        <v>0.16063316263565139</v>
      </c>
      <c r="CF8" s="32"/>
      <c r="CG8" s="32"/>
      <c r="CH8" s="32"/>
      <c r="CI8" s="32"/>
    </row>
    <row r="9" spans="1:93" ht="17" thickBot="1" x14ac:dyDescent="0.25">
      <c r="A9" t="s">
        <v>474</v>
      </c>
      <c r="B9">
        <v>91</v>
      </c>
      <c r="C9">
        <v>6</v>
      </c>
      <c r="D9">
        <v>8</v>
      </c>
      <c r="E9">
        <v>1</v>
      </c>
      <c r="F9">
        <f t="shared" si="1"/>
        <v>15</v>
      </c>
      <c r="G9">
        <v>106</v>
      </c>
      <c r="I9" t="s">
        <v>474</v>
      </c>
      <c r="J9">
        <v>6</v>
      </c>
      <c r="K9">
        <v>8</v>
      </c>
      <c r="L9">
        <v>1</v>
      </c>
      <c r="M9">
        <f t="shared" si="2"/>
        <v>15</v>
      </c>
      <c r="N9" t="s">
        <v>573</v>
      </c>
      <c r="O9" t="s">
        <v>496</v>
      </c>
      <c r="P9">
        <v>12</v>
      </c>
      <c r="Q9">
        <v>10</v>
      </c>
      <c r="R9">
        <v>8</v>
      </c>
      <c r="S9">
        <f t="shared" si="0"/>
        <v>30</v>
      </c>
      <c r="T9" t="s">
        <v>574</v>
      </c>
      <c r="V9">
        <v>91</v>
      </c>
      <c r="W9">
        <v>15</v>
      </c>
      <c r="AJ9">
        <v>30</v>
      </c>
      <c r="AK9">
        <v>15</v>
      </c>
      <c r="BO9">
        <v>210</v>
      </c>
      <c r="BP9">
        <v>30</v>
      </c>
      <c r="BQ9">
        <v>106</v>
      </c>
      <c r="BR9">
        <v>15</v>
      </c>
      <c r="BS9" s="76">
        <f t="shared" si="3"/>
        <v>0.14285714285714285</v>
      </c>
      <c r="BT9" s="76">
        <f t="shared" si="4"/>
        <v>0.14150943396226415</v>
      </c>
      <c r="BV9" t="str">
        <f>BT1</f>
        <v>proportion of silencing in naturals</v>
      </c>
      <c r="BW9">
        <f>COUNT(BT2:BT109)</f>
        <v>76</v>
      </c>
      <c r="BX9" s="76">
        <f>SUM(BT2:BT109)</f>
        <v>11.66775856062557</v>
      </c>
      <c r="BY9" s="76">
        <f>AVERAGE(BT2:BT109)</f>
        <v>0.1535231389555996</v>
      </c>
      <c r="BZ9">
        <f>_xlfn.VAR.S(BT2:BT109)</f>
        <v>2.1978713189029766E-3</v>
      </c>
      <c r="CA9">
        <f>DEVSQ(BT2:BT109)</f>
        <v>0.16484034891772142</v>
      </c>
      <c r="CB9">
        <f>SQRT(BY14/BW9)</f>
        <v>5.5466059359054569E-3</v>
      </c>
      <c r="CC9">
        <f>BY9-CB9*_xlfn.T.INV.2T(CB6,BX14)</f>
        <v>0.14257921910020777</v>
      </c>
      <c r="CD9">
        <f>BY9+CB9*_xlfn.T.INV.2T(CB6,BX14)</f>
        <v>0.16446705881099144</v>
      </c>
      <c r="CF9" t="s">
        <v>566</v>
      </c>
      <c r="CK9" s="34" t="s">
        <v>567</v>
      </c>
      <c r="CL9">
        <v>0.05</v>
      </c>
    </row>
    <row r="10" spans="1:93" ht="17" thickTop="1" x14ac:dyDescent="0.2">
      <c r="A10" t="s">
        <v>474</v>
      </c>
      <c r="B10">
        <v>184</v>
      </c>
      <c r="C10">
        <v>10</v>
      </c>
      <c r="D10">
        <v>15</v>
      </c>
      <c r="E10">
        <v>6</v>
      </c>
      <c r="F10">
        <f t="shared" si="1"/>
        <v>31</v>
      </c>
      <c r="G10">
        <v>215</v>
      </c>
      <c r="I10" t="s">
        <v>474</v>
      </c>
      <c r="J10">
        <v>10</v>
      </c>
      <c r="K10">
        <v>15</v>
      </c>
      <c r="L10">
        <v>6</v>
      </c>
      <c r="M10">
        <f t="shared" si="2"/>
        <v>31</v>
      </c>
      <c r="N10" t="s">
        <v>573</v>
      </c>
      <c r="O10" t="s">
        <v>496</v>
      </c>
      <c r="P10">
        <v>16</v>
      </c>
      <c r="Q10">
        <v>12</v>
      </c>
      <c r="R10">
        <v>9</v>
      </c>
      <c r="S10">
        <f t="shared" si="0"/>
        <v>37</v>
      </c>
      <c r="T10" t="s">
        <v>574</v>
      </c>
      <c r="V10">
        <v>184</v>
      </c>
      <c r="W10">
        <v>31</v>
      </c>
      <c r="Z10" t="s">
        <v>738</v>
      </c>
      <c r="AJ10">
        <v>37</v>
      </c>
      <c r="AK10">
        <v>31</v>
      </c>
      <c r="BO10">
        <v>229</v>
      </c>
      <c r="BP10">
        <v>37</v>
      </c>
      <c r="BQ10">
        <v>215</v>
      </c>
      <c r="BR10">
        <v>31</v>
      </c>
      <c r="BS10" s="76">
        <f t="shared" si="3"/>
        <v>0.16157205240174671</v>
      </c>
      <c r="BT10" s="76">
        <f t="shared" si="4"/>
        <v>0.14418604651162792</v>
      </c>
      <c r="BV10" s="32"/>
      <c r="BW10" s="32"/>
      <c r="BX10" s="32"/>
      <c r="BY10" s="32"/>
      <c r="BZ10" s="32"/>
      <c r="CA10" s="32"/>
      <c r="CB10" s="32"/>
      <c r="CC10" s="32"/>
      <c r="CD10" s="32"/>
      <c r="CF10" s="31" t="str">
        <f t="array" ref="CF10:CO11">[1]!REGWQ(BS1:BT109,TRUE,CL9)</f>
        <v>group 1</v>
      </c>
      <c r="CG10" s="31" t="str">
        <v>group 2</v>
      </c>
      <c r="CH10" s="31" t="str">
        <v>index 1</v>
      </c>
      <c r="CI10" s="31" t="str">
        <v>index 2</v>
      </c>
      <c r="CJ10" s="31" t="str">
        <v>mean</v>
      </c>
      <c r="CK10" s="31" t="str">
        <v>q-stat</v>
      </c>
      <c r="CL10" s="31" t="str">
        <v>alpha</v>
      </c>
      <c r="CM10" s="31" t="str">
        <v>q-crit</v>
      </c>
      <c r="CN10" s="31" t="str">
        <v>p-value</v>
      </c>
      <c r="CO10" s="31" t="str">
        <v>sig</v>
      </c>
    </row>
    <row r="11" spans="1:93" ht="17" thickBot="1" x14ac:dyDescent="0.25">
      <c r="A11" t="s">
        <v>474</v>
      </c>
      <c r="B11">
        <v>171</v>
      </c>
      <c r="C11">
        <v>9</v>
      </c>
      <c r="D11">
        <v>13</v>
      </c>
      <c r="E11">
        <v>9</v>
      </c>
      <c r="F11">
        <f t="shared" si="1"/>
        <v>31</v>
      </c>
      <c r="G11">
        <v>202</v>
      </c>
      <c r="I11" t="s">
        <v>474</v>
      </c>
      <c r="J11">
        <v>9</v>
      </c>
      <c r="K11">
        <v>13</v>
      </c>
      <c r="L11">
        <v>9</v>
      </c>
      <c r="M11">
        <f t="shared" si="2"/>
        <v>31</v>
      </c>
      <c r="N11" t="s">
        <v>573</v>
      </c>
      <c r="O11" t="s">
        <v>496</v>
      </c>
      <c r="P11">
        <v>14</v>
      </c>
      <c r="Q11">
        <v>10</v>
      </c>
      <c r="R11">
        <v>2</v>
      </c>
      <c r="S11">
        <f t="shared" si="0"/>
        <v>26</v>
      </c>
      <c r="T11" t="s">
        <v>574</v>
      </c>
      <c r="V11">
        <v>171</v>
      </c>
      <c r="W11">
        <v>31</v>
      </c>
      <c r="Z11" t="s">
        <v>739</v>
      </c>
      <c r="AJ11">
        <v>26</v>
      </c>
      <c r="AK11">
        <v>31</v>
      </c>
      <c r="BO11">
        <v>241</v>
      </c>
      <c r="BP11">
        <v>26</v>
      </c>
      <c r="BQ11">
        <v>202</v>
      </c>
      <c r="BR11">
        <v>31</v>
      </c>
      <c r="BS11" s="76">
        <f t="shared" si="3"/>
        <v>0.1078838174273859</v>
      </c>
      <c r="BT11" s="76">
        <f t="shared" si="4"/>
        <v>0.15346534653465346</v>
      </c>
      <c r="BV11" t="s">
        <v>551</v>
      </c>
      <c r="CF11" s="33" t="str">
        <v>proportion of silencing in naturals</v>
      </c>
      <c r="CG11" s="33" t="str">
        <v>Proportion of silencing in synthetics</v>
      </c>
      <c r="CH11" s="33">
        <v>1</v>
      </c>
      <c r="CI11" s="33">
        <v>2</v>
      </c>
      <c r="CJ11" s="33">
        <v>2.0705077622905077E-3</v>
      </c>
      <c r="CK11" s="33">
        <v>0.482531672809829</v>
      </c>
      <c r="CL11" s="33">
        <v>0.05</v>
      </c>
      <c r="CM11" s="33">
        <v>2.7877009345794392</v>
      </c>
      <c r="CN11" s="33">
        <v>0.73328672438595399</v>
      </c>
      <c r="CO11" s="53" t="str">
        <v>no</v>
      </c>
    </row>
    <row r="12" spans="1:93" ht="17" thickTop="1" x14ac:dyDescent="0.2">
      <c r="A12" t="s">
        <v>474</v>
      </c>
      <c r="B12">
        <v>159</v>
      </c>
      <c r="C12">
        <v>12</v>
      </c>
      <c r="D12">
        <v>20</v>
      </c>
      <c r="E12">
        <v>12</v>
      </c>
      <c r="F12">
        <f t="shared" si="1"/>
        <v>44</v>
      </c>
      <c r="G12">
        <v>203</v>
      </c>
      <c r="I12" t="s">
        <v>474</v>
      </c>
      <c r="J12">
        <v>12</v>
      </c>
      <c r="K12">
        <v>20</v>
      </c>
      <c r="L12">
        <v>12</v>
      </c>
      <c r="M12">
        <f t="shared" si="2"/>
        <v>44</v>
      </c>
      <c r="N12" t="s">
        <v>573</v>
      </c>
      <c r="O12" t="s">
        <v>496</v>
      </c>
      <c r="P12">
        <v>7</v>
      </c>
      <c r="Q12">
        <v>12</v>
      </c>
      <c r="R12">
        <v>2</v>
      </c>
      <c r="S12">
        <f t="shared" si="0"/>
        <v>21</v>
      </c>
      <c r="T12" t="s">
        <v>574</v>
      </c>
      <c r="V12">
        <v>159</v>
      </c>
      <c r="W12">
        <v>44</v>
      </c>
      <c r="AJ12">
        <v>21</v>
      </c>
      <c r="AK12">
        <v>44</v>
      </c>
      <c r="BO12">
        <v>136</v>
      </c>
      <c r="BP12">
        <v>21</v>
      </c>
      <c r="BQ12">
        <v>203</v>
      </c>
      <c r="BR12">
        <v>44</v>
      </c>
      <c r="BS12" s="76">
        <f t="shared" si="3"/>
        <v>0.15441176470588236</v>
      </c>
      <c r="BT12" s="76">
        <f t="shared" si="4"/>
        <v>0.21674876847290642</v>
      </c>
      <c r="BV12" s="31" t="s">
        <v>552</v>
      </c>
      <c r="BW12" s="31" t="s">
        <v>547</v>
      </c>
      <c r="BX12" s="31" t="s">
        <v>531</v>
      </c>
      <c r="BY12" s="31" t="s">
        <v>553</v>
      </c>
      <c r="BZ12" s="31" t="s">
        <v>475</v>
      </c>
      <c r="CA12" s="31" t="s">
        <v>554</v>
      </c>
      <c r="CB12" s="31" t="s">
        <v>555</v>
      </c>
      <c r="CC12" s="31" t="s">
        <v>556</v>
      </c>
      <c r="CD12" s="31" t="s">
        <v>557</v>
      </c>
    </row>
    <row r="13" spans="1:93" x14ac:dyDescent="0.2">
      <c r="A13" t="s">
        <v>474</v>
      </c>
      <c r="B13">
        <v>196</v>
      </c>
      <c r="C13">
        <v>8</v>
      </c>
      <c r="D13">
        <v>13</v>
      </c>
      <c r="E13">
        <v>4</v>
      </c>
      <c r="F13">
        <f t="shared" si="1"/>
        <v>25</v>
      </c>
      <c r="G13">
        <v>221</v>
      </c>
      <c r="I13" t="s">
        <v>474</v>
      </c>
      <c r="J13">
        <v>8</v>
      </c>
      <c r="K13">
        <v>13</v>
      </c>
      <c r="L13">
        <v>4</v>
      </c>
      <c r="M13">
        <f t="shared" si="2"/>
        <v>25</v>
      </c>
      <c r="N13" t="s">
        <v>573</v>
      </c>
      <c r="O13" t="s">
        <v>496</v>
      </c>
      <c r="P13">
        <v>10</v>
      </c>
      <c r="Q13">
        <v>16</v>
      </c>
      <c r="R13">
        <v>6</v>
      </c>
      <c r="S13">
        <f t="shared" si="0"/>
        <v>32</v>
      </c>
      <c r="T13" t="s">
        <v>574</v>
      </c>
      <c r="V13">
        <v>196</v>
      </c>
      <c r="W13">
        <v>25</v>
      </c>
      <c r="AJ13">
        <v>32</v>
      </c>
      <c r="AK13">
        <v>25</v>
      </c>
      <c r="BO13">
        <v>230</v>
      </c>
      <c r="BP13">
        <v>32</v>
      </c>
      <c r="BQ13">
        <v>221</v>
      </c>
      <c r="BR13">
        <v>25</v>
      </c>
      <c r="BS13" s="76">
        <f t="shared" si="3"/>
        <v>0.1391304347826087</v>
      </c>
      <c r="BT13" s="76">
        <f t="shared" si="4"/>
        <v>0.11312217194570136</v>
      </c>
      <c r="BV13" t="s">
        <v>558</v>
      </c>
      <c r="BW13">
        <f>BW15-BW14</f>
        <v>1.9123758504080435E-4</v>
      </c>
      <c r="BX13">
        <f>COUNTA(BV8:BV9)-1</f>
        <v>1</v>
      </c>
      <c r="BY13">
        <f>BW13/BX13</f>
        <v>1.9123758504080435E-4</v>
      </c>
      <c r="BZ13">
        <f>BY13/BY14</f>
        <v>8.1790908897257417E-2</v>
      </c>
      <c r="CA13" s="1">
        <f>_xlfn.F.DIST.RT(BZ13,BX13,BX14)</f>
        <v>0.77521019396272373</v>
      </c>
      <c r="CB13">
        <f>BW13/BW15</f>
        <v>4.4919872815937236E-4</v>
      </c>
      <c r="CC13">
        <f>SQRT(DEVSQ(BY8:BY9)/(BY14*BX13))</f>
        <v>3.0278039898845845E-2</v>
      </c>
      <c r="CD13">
        <f>(BW15-BX15*BY14)/(BW15+BY14)</f>
        <v>-5.0152944568891628E-3</v>
      </c>
    </row>
    <row r="14" spans="1:93" x14ac:dyDescent="0.2">
      <c r="A14" t="s">
        <v>474</v>
      </c>
      <c r="B14">
        <v>196</v>
      </c>
      <c r="C14">
        <v>4</v>
      </c>
      <c r="D14">
        <v>16</v>
      </c>
      <c r="E14">
        <v>3</v>
      </c>
      <c r="F14">
        <f t="shared" si="1"/>
        <v>23</v>
      </c>
      <c r="G14">
        <v>219</v>
      </c>
      <c r="I14" t="s">
        <v>474</v>
      </c>
      <c r="J14">
        <v>4</v>
      </c>
      <c r="K14">
        <v>16</v>
      </c>
      <c r="L14">
        <v>3</v>
      </c>
      <c r="M14">
        <f t="shared" si="2"/>
        <v>23</v>
      </c>
      <c r="N14" t="s">
        <v>573</v>
      </c>
      <c r="O14" t="s">
        <v>496</v>
      </c>
      <c r="P14">
        <v>15</v>
      </c>
      <c r="Q14">
        <v>10</v>
      </c>
      <c r="R14">
        <v>5</v>
      </c>
      <c r="S14">
        <f t="shared" si="0"/>
        <v>30</v>
      </c>
      <c r="T14" t="s">
        <v>574</v>
      </c>
      <c r="V14">
        <v>196</v>
      </c>
      <c r="W14">
        <v>23</v>
      </c>
      <c r="AJ14">
        <v>30</v>
      </c>
      <c r="AK14">
        <v>23</v>
      </c>
      <c r="BO14">
        <v>225</v>
      </c>
      <c r="BP14">
        <v>30</v>
      </c>
      <c r="BQ14">
        <v>219</v>
      </c>
      <c r="BR14">
        <v>23</v>
      </c>
      <c r="BS14" s="76">
        <f t="shared" si="3"/>
        <v>0.13333333333333333</v>
      </c>
      <c r="BT14" s="76">
        <f t="shared" si="4"/>
        <v>0.1050228310502283</v>
      </c>
      <c r="BV14" t="s">
        <v>559</v>
      </c>
      <c r="BW14">
        <f>SUM(CA8:CA9)</f>
        <v>0.42553923103052188</v>
      </c>
      <c r="BX14">
        <f>BX15-BX13</f>
        <v>182</v>
      </c>
      <c r="BY14">
        <f>BW14/BX14</f>
        <v>2.3381276430248454E-3</v>
      </c>
      <c r="CF14" t="s">
        <v>568</v>
      </c>
    </row>
    <row r="15" spans="1:93" ht="17" thickBot="1" x14ac:dyDescent="0.25">
      <c r="A15" t="s">
        <v>475</v>
      </c>
      <c r="B15">
        <v>159</v>
      </c>
      <c r="C15">
        <v>7</v>
      </c>
      <c r="D15">
        <v>13</v>
      </c>
      <c r="E15">
        <v>1</v>
      </c>
      <c r="F15">
        <f t="shared" si="1"/>
        <v>21</v>
      </c>
      <c r="G15">
        <v>180</v>
      </c>
      <c r="I15" t="s">
        <v>475</v>
      </c>
      <c r="J15">
        <v>7</v>
      </c>
      <c r="K15">
        <v>13</v>
      </c>
      <c r="L15">
        <v>1</v>
      </c>
      <c r="M15">
        <f t="shared" si="2"/>
        <v>21</v>
      </c>
      <c r="N15" t="s">
        <v>573</v>
      </c>
      <c r="O15" t="s">
        <v>496</v>
      </c>
      <c r="P15">
        <v>12</v>
      </c>
      <c r="Q15">
        <v>11</v>
      </c>
      <c r="R15">
        <v>4</v>
      </c>
      <c r="S15">
        <f t="shared" si="0"/>
        <v>27</v>
      </c>
      <c r="T15" t="s">
        <v>574</v>
      </c>
      <c r="V15">
        <v>159</v>
      </c>
      <c r="W15">
        <v>21</v>
      </c>
      <c r="AJ15">
        <v>27</v>
      </c>
      <c r="AK15">
        <v>21</v>
      </c>
      <c r="BO15">
        <v>239</v>
      </c>
      <c r="BP15">
        <v>27</v>
      </c>
      <c r="BQ15">
        <v>180</v>
      </c>
      <c r="BR15">
        <v>21</v>
      </c>
      <c r="BS15" s="76">
        <f t="shared" si="3"/>
        <v>0.11297071129707113</v>
      </c>
      <c r="BT15" s="76">
        <f t="shared" si="4"/>
        <v>0.11666666666666667</v>
      </c>
      <c r="BV15" s="33" t="s">
        <v>560</v>
      </c>
      <c r="BW15" s="33">
        <f>DEVSQ(BS2:BT109)</f>
        <v>0.42573046861556268</v>
      </c>
      <c r="BX15" s="33">
        <f>COUNT(BS2:BT109)-1</f>
        <v>183</v>
      </c>
      <c r="BY15" s="33">
        <f>BW15/BX15</f>
        <v>2.3263960033637304E-3</v>
      </c>
      <c r="BZ15" s="33"/>
      <c r="CA15" s="33"/>
      <c r="CB15" s="33"/>
      <c r="CC15" s="33"/>
      <c r="CD15" s="33"/>
    </row>
    <row r="16" spans="1:93" ht="17" thickTop="1" x14ac:dyDescent="0.2">
      <c r="A16" t="s">
        <v>475</v>
      </c>
      <c r="B16">
        <v>182</v>
      </c>
      <c r="C16">
        <v>14</v>
      </c>
      <c r="D16">
        <v>17</v>
      </c>
      <c r="E16">
        <v>3</v>
      </c>
      <c r="F16">
        <f t="shared" si="1"/>
        <v>34</v>
      </c>
      <c r="G16">
        <v>216</v>
      </c>
      <c r="I16" t="s">
        <v>475</v>
      </c>
      <c r="J16">
        <v>14</v>
      </c>
      <c r="K16">
        <v>17</v>
      </c>
      <c r="L16">
        <v>3</v>
      </c>
      <c r="M16">
        <f t="shared" si="2"/>
        <v>34</v>
      </c>
      <c r="N16" t="s">
        <v>573</v>
      </c>
      <c r="O16" t="s">
        <v>496</v>
      </c>
      <c r="P16">
        <v>16</v>
      </c>
      <c r="Q16">
        <v>14</v>
      </c>
      <c r="R16">
        <v>6</v>
      </c>
      <c r="S16">
        <f t="shared" si="0"/>
        <v>36</v>
      </c>
      <c r="T16" t="s">
        <v>574</v>
      </c>
      <c r="V16">
        <v>182</v>
      </c>
      <c r="W16">
        <v>34</v>
      </c>
      <c r="Z16" s="44" t="s">
        <v>605</v>
      </c>
      <c r="AJ16">
        <v>36</v>
      </c>
      <c r="AK16">
        <v>34</v>
      </c>
      <c r="BO16">
        <v>242</v>
      </c>
      <c r="BP16">
        <v>36</v>
      </c>
      <c r="BQ16">
        <v>216</v>
      </c>
      <c r="BR16">
        <v>34</v>
      </c>
      <c r="BS16" s="76">
        <f t="shared" si="3"/>
        <v>0.1487603305785124</v>
      </c>
      <c r="BT16" s="76">
        <f t="shared" si="4"/>
        <v>0.15740740740740741</v>
      </c>
      <c r="CF16" s="31" t="s">
        <v>569</v>
      </c>
      <c r="CG16" s="31" t="s">
        <v>570</v>
      </c>
      <c r="CH16" s="31" t="s">
        <v>571</v>
      </c>
      <c r="CI16" s="31" t="s">
        <v>563</v>
      </c>
    </row>
    <row r="17" spans="1:87" x14ac:dyDescent="0.2">
      <c r="A17" t="s">
        <v>475</v>
      </c>
      <c r="B17">
        <v>156</v>
      </c>
      <c r="C17">
        <v>6</v>
      </c>
      <c r="D17">
        <v>16</v>
      </c>
      <c r="E17">
        <v>4</v>
      </c>
      <c r="F17">
        <f t="shared" si="1"/>
        <v>26</v>
      </c>
      <c r="G17">
        <v>182</v>
      </c>
      <c r="I17" t="s">
        <v>475</v>
      </c>
      <c r="J17">
        <v>6</v>
      </c>
      <c r="K17">
        <v>16</v>
      </c>
      <c r="L17">
        <v>4</v>
      </c>
      <c r="M17">
        <f t="shared" si="2"/>
        <v>26</v>
      </c>
      <c r="N17" t="s">
        <v>573</v>
      </c>
      <c r="O17" t="s">
        <v>496</v>
      </c>
      <c r="P17">
        <v>14</v>
      </c>
      <c r="Q17">
        <v>12</v>
      </c>
      <c r="R17">
        <v>2</v>
      </c>
      <c r="S17">
        <f t="shared" si="0"/>
        <v>28</v>
      </c>
      <c r="T17" t="s">
        <v>574</v>
      </c>
      <c r="V17">
        <v>156</v>
      </c>
      <c r="W17">
        <v>26</v>
      </c>
      <c r="Z17" t="s">
        <v>741</v>
      </c>
      <c r="AJ17">
        <v>28</v>
      </c>
      <c r="AK17">
        <v>26</v>
      </c>
      <c r="BO17">
        <v>243</v>
      </c>
      <c r="BP17">
        <v>28</v>
      </c>
      <c r="BQ17">
        <v>182</v>
      </c>
      <c r="BR17">
        <v>26</v>
      </c>
      <c r="BS17" s="76">
        <f t="shared" si="3"/>
        <v>0.11522633744855967</v>
      </c>
      <c r="BT17" s="76">
        <f t="shared" si="4"/>
        <v>0.14285714285714285</v>
      </c>
      <c r="CF17" s="77" t="str">
        <f>BS1</f>
        <v>Proportion of silencing in synthetics</v>
      </c>
      <c r="CG17" s="77" t="str">
        <f>BT1</f>
        <v>proportion of silencing in naturals</v>
      </c>
      <c r="CH17" s="77">
        <f>_xlfn.T.TEST(BS2:BS109,BT2:BT109,2,3)</f>
        <v>0.77326373676778037</v>
      </c>
      <c r="CI17" s="77">
        <f>ABS(AVERAGE(BS2:BS109)-AVERAGE(BT2:BT109))</f>
        <v>2.0705077622905077E-3</v>
      </c>
    </row>
    <row r="18" spans="1:87" x14ac:dyDescent="0.2">
      <c r="A18" t="s">
        <v>475</v>
      </c>
      <c r="B18">
        <v>156</v>
      </c>
      <c r="C18">
        <v>7</v>
      </c>
      <c r="D18">
        <v>14</v>
      </c>
      <c r="E18">
        <v>2</v>
      </c>
      <c r="F18">
        <f t="shared" si="1"/>
        <v>23</v>
      </c>
      <c r="G18">
        <v>179</v>
      </c>
      <c r="I18" t="s">
        <v>475</v>
      </c>
      <c r="J18">
        <v>7</v>
      </c>
      <c r="K18">
        <v>14</v>
      </c>
      <c r="L18">
        <v>2</v>
      </c>
      <c r="M18">
        <f t="shared" si="2"/>
        <v>23</v>
      </c>
      <c r="N18" t="s">
        <v>573</v>
      </c>
      <c r="O18" t="s">
        <v>496</v>
      </c>
      <c r="P18">
        <v>14</v>
      </c>
      <c r="Q18">
        <v>12</v>
      </c>
      <c r="R18">
        <v>12</v>
      </c>
      <c r="S18">
        <f t="shared" si="0"/>
        <v>38</v>
      </c>
      <c r="T18" t="s">
        <v>574</v>
      </c>
      <c r="V18">
        <v>156</v>
      </c>
      <c r="W18">
        <v>23</v>
      </c>
      <c r="AJ18">
        <v>38</v>
      </c>
      <c r="AK18">
        <v>23</v>
      </c>
      <c r="BO18">
        <v>239</v>
      </c>
      <c r="BP18">
        <v>38</v>
      </c>
      <c r="BQ18">
        <v>179</v>
      </c>
      <c r="BR18">
        <v>23</v>
      </c>
      <c r="BS18" s="76">
        <f t="shared" si="3"/>
        <v>0.15899581589958159</v>
      </c>
      <c r="BT18" s="76">
        <f t="shared" si="4"/>
        <v>0.12849162011173185</v>
      </c>
      <c r="BV18" t="s">
        <v>694</v>
      </c>
    </row>
    <row r="19" spans="1:87" ht="17" thickBot="1" x14ac:dyDescent="0.25">
      <c r="A19" t="s">
        <v>475</v>
      </c>
      <c r="B19">
        <v>180</v>
      </c>
      <c r="C19">
        <v>10</v>
      </c>
      <c r="D19">
        <v>14</v>
      </c>
      <c r="E19">
        <v>1</v>
      </c>
      <c r="F19">
        <f t="shared" si="1"/>
        <v>25</v>
      </c>
      <c r="G19">
        <v>205</v>
      </c>
      <c r="I19" t="s">
        <v>475</v>
      </c>
      <c r="J19">
        <v>10</v>
      </c>
      <c r="K19">
        <v>14</v>
      </c>
      <c r="L19">
        <v>1</v>
      </c>
      <c r="M19">
        <f t="shared" si="2"/>
        <v>25</v>
      </c>
      <c r="N19" t="s">
        <v>573</v>
      </c>
      <c r="O19" t="s">
        <v>496</v>
      </c>
      <c r="P19">
        <v>12</v>
      </c>
      <c r="Q19">
        <v>9</v>
      </c>
      <c r="R19">
        <v>3</v>
      </c>
      <c r="S19">
        <f t="shared" si="0"/>
        <v>24</v>
      </c>
      <c r="T19" t="s">
        <v>574</v>
      </c>
      <c r="V19">
        <v>180</v>
      </c>
      <c r="W19">
        <v>25</v>
      </c>
      <c r="AJ19">
        <v>24</v>
      </c>
      <c r="AK19">
        <v>25</v>
      </c>
      <c r="BO19">
        <v>229</v>
      </c>
      <c r="BP19">
        <v>24</v>
      </c>
      <c r="BQ19">
        <v>205</v>
      </c>
      <c r="BR19">
        <v>25</v>
      </c>
      <c r="BS19" s="76">
        <f t="shared" si="3"/>
        <v>0.10480349344978165</v>
      </c>
      <c r="BT19" s="76">
        <f t="shared" si="4"/>
        <v>0.12195121951219512</v>
      </c>
    </row>
    <row r="20" spans="1:87" x14ac:dyDescent="0.2">
      <c r="A20" t="s">
        <v>475</v>
      </c>
      <c r="B20">
        <v>188</v>
      </c>
      <c r="C20">
        <v>8</v>
      </c>
      <c r="D20">
        <v>16</v>
      </c>
      <c r="E20">
        <v>5</v>
      </c>
      <c r="F20">
        <f t="shared" si="1"/>
        <v>29</v>
      </c>
      <c r="G20">
        <v>217</v>
      </c>
      <c r="I20" t="s">
        <v>475</v>
      </c>
      <c r="J20">
        <v>8</v>
      </c>
      <c r="K20">
        <v>16</v>
      </c>
      <c r="L20">
        <v>5</v>
      </c>
      <c r="M20">
        <f t="shared" si="2"/>
        <v>29</v>
      </c>
      <c r="N20" t="s">
        <v>573</v>
      </c>
      <c r="O20" t="s">
        <v>504</v>
      </c>
      <c r="P20">
        <v>12</v>
      </c>
      <c r="Q20">
        <v>14</v>
      </c>
      <c r="R20">
        <v>17</v>
      </c>
      <c r="S20">
        <f t="shared" si="0"/>
        <v>43</v>
      </c>
      <c r="T20" t="s">
        <v>574</v>
      </c>
      <c r="V20">
        <v>188</v>
      </c>
      <c r="W20">
        <v>29</v>
      </c>
      <c r="Z20" s="44" t="s">
        <v>732</v>
      </c>
      <c r="AJ20">
        <v>43</v>
      </c>
      <c r="AK20">
        <v>29</v>
      </c>
      <c r="BO20">
        <v>235</v>
      </c>
      <c r="BP20">
        <v>43</v>
      </c>
      <c r="BQ20">
        <v>217</v>
      </c>
      <c r="BR20">
        <v>29</v>
      </c>
      <c r="BS20" s="76">
        <f t="shared" si="3"/>
        <v>0.18297872340425531</v>
      </c>
      <c r="BT20" s="76">
        <f t="shared" si="4"/>
        <v>0.13364055299539171</v>
      </c>
      <c r="BV20" s="29"/>
      <c r="BW20" s="29" t="s">
        <v>701</v>
      </c>
      <c r="BX20" s="29" t="s">
        <v>702</v>
      </c>
    </row>
    <row r="21" spans="1:87" x14ac:dyDescent="0.2">
      <c r="A21" t="s">
        <v>475</v>
      </c>
      <c r="B21">
        <v>189</v>
      </c>
      <c r="C21">
        <v>6</v>
      </c>
      <c r="D21">
        <v>16</v>
      </c>
      <c r="E21">
        <v>4</v>
      </c>
      <c r="F21">
        <f t="shared" si="1"/>
        <v>26</v>
      </c>
      <c r="G21">
        <v>215</v>
      </c>
      <c r="I21" t="s">
        <v>475</v>
      </c>
      <c r="J21">
        <v>6</v>
      </c>
      <c r="K21">
        <v>16</v>
      </c>
      <c r="L21">
        <v>4</v>
      </c>
      <c r="M21">
        <f t="shared" si="2"/>
        <v>26</v>
      </c>
      <c r="N21" t="s">
        <v>573</v>
      </c>
      <c r="O21" t="s">
        <v>504</v>
      </c>
      <c r="P21">
        <v>7</v>
      </c>
      <c r="Q21">
        <v>13</v>
      </c>
      <c r="R21">
        <v>3</v>
      </c>
      <c r="S21">
        <f t="shared" si="0"/>
        <v>23</v>
      </c>
      <c r="T21" t="s">
        <v>574</v>
      </c>
      <c r="V21">
        <v>189</v>
      </c>
      <c r="W21">
        <v>26</v>
      </c>
      <c r="Z21" t="s">
        <v>740</v>
      </c>
      <c r="AJ21">
        <v>23</v>
      </c>
      <c r="AK21">
        <v>26</v>
      </c>
      <c r="BO21">
        <v>238</v>
      </c>
      <c r="BP21">
        <v>23</v>
      </c>
      <c r="BQ21">
        <v>215</v>
      </c>
      <c r="BR21">
        <v>26</v>
      </c>
      <c r="BS21" s="76">
        <f t="shared" si="3"/>
        <v>9.6638655462184878E-2</v>
      </c>
      <c r="BT21" s="76">
        <f t="shared" si="4"/>
        <v>0.12093023255813953</v>
      </c>
      <c r="BV21" t="s">
        <v>528</v>
      </c>
      <c r="BW21">
        <v>0.1514526311933091</v>
      </c>
      <c r="BX21">
        <v>0.1535231389555996</v>
      </c>
    </row>
    <row r="22" spans="1:87" x14ac:dyDescent="0.2">
      <c r="A22" t="s">
        <v>475</v>
      </c>
      <c r="B22">
        <v>196</v>
      </c>
      <c r="C22">
        <v>11</v>
      </c>
      <c r="D22">
        <v>11</v>
      </c>
      <c r="E22">
        <v>3</v>
      </c>
      <c r="F22">
        <f t="shared" si="1"/>
        <v>25</v>
      </c>
      <c r="G22">
        <v>221</v>
      </c>
      <c r="I22" t="s">
        <v>475</v>
      </c>
      <c r="J22">
        <v>11</v>
      </c>
      <c r="K22">
        <v>11</v>
      </c>
      <c r="L22">
        <v>3</v>
      </c>
      <c r="M22">
        <f t="shared" si="2"/>
        <v>25</v>
      </c>
      <c r="N22" t="s">
        <v>573</v>
      </c>
      <c r="O22" t="s">
        <v>504</v>
      </c>
      <c r="P22">
        <v>15</v>
      </c>
      <c r="Q22">
        <v>11</v>
      </c>
      <c r="R22">
        <v>10</v>
      </c>
      <c r="S22">
        <f t="shared" si="0"/>
        <v>36</v>
      </c>
      <c r="T22" t="s">
        <v>574</v>
      </c>
      <c r="V22">
        <v>196</v>
      </c>
      <c r="W22">
        <v>25</v>
      </c>
      <c r="Z22" t="s">
        <v>733</v>
      </c>
      <c r="AJ22">
        <v>36</v>
      </c>
      <c r="AK22">
        <v>25</v>
      </c>
      <c r="AM22" t="s">
        <v>534</v>
      </c>
      <c r="AR22" t="s">
        <v>577</v>
      </c>
      <c r="BO22">
        <v>234</v>
      </c>
      <c r="BP22">
        <v>36</v>
      </c>
      <c r="BQ22">
        <v>221</v>
      </c>
      <c r="BR22">
        <v>25</v>
      </c>
      <c r="BS22" s="76">
        <f t="shared" si="3"/>
        <v>0.15384615384615385</v>
      </c>
      <c r="BT22" s="76">
        <f t="shared" si="4"/>
        <v>0.11312217194570136</v>
      </c>
      <c r="BV22" t="s">
        <v>695</v>
      </c>
      <c r="BW22">
        <v>2.4364399999999998E-3</v>
      </c>
      <c r="BX22">
        <v>2.1978700000000002E-3</v>
      </c>
    </row>
    <row r="23" spans="1:87" ht="17" thickBot="1" x14ac:dyDescent="0.25">
      <c r="A23" t="s">
        <v>475</v>
      </c>
      <c r="B23">
        <v>188</v>
      </c>
      <c r="C23">
        <v>7</v>
      </c>
      <c r="D23">
        <v>17</v>
      </c>
      <c r="E23">
        <v>4</v>
      </c>
      <c r="F23">
        <f t="shared" si="1"/>
        <v>28</v>
      </c>
      <c r="G23">
        <v>216</v>
      </c>
      <c r="I23" t="s">
        <v>475</v>
      </c>
      <c r="J23">
        <v>7</v>
      </c>
      <c r="K23">
        <v>17</v>
      </c>
      <c r="L23">
        <v>4</v>
      </c>
      <c r="M23">
        <f t="shared" si="2"/>
        <v>28</v>
      </c>
      <c r="N23" t="s">
        <v>573</v>
      </c>
      <c r="O23" t="s">
        <v>504</v>
      </c>
      <c r="P23">
        <v>9</v>
      </c>
      <c r="Q23">
        <v>12</v>
      </c>
      <c r="R23">
        <v>1</v>
      </c>
      <c r="S23">
        <f t="shared" si="0"/>
        <v>22</v>
      </c>
      <c r="T23" t="s">
        <v>574</v>
      </c>
      <c r="V23">
        <v>188</v>
      </c>
      <c r="W23">
        <v>28</v>
      </c>
      <c r="AJ23">
        <v>22</v>
      </c>
      <c r="AK23">
        <v>28</v>
      </c>
      <c r="AR23" t="s">
        <v>578</v>
      </c>
      <c r="BO23">
        <v>235</v>
      </c>
      <c r="BP23">
        <v>22</v>
      </c>
      <c r="BQ23">
        <v>216</v>
      </c>
      <c r="BR23">
        <v>28</v>
      </c>
      <c r="BS23" s="76">
        <f t="shared" si="3"/>
        <v>9.3617021276595741E-2</v>
      </c>
      <c r="BT23" s="76">
        <f t="shared" si="4"/>
        <v>0.12962962962962962</v>
      </c>
      <c r="BV23" t="s">
        <v>530</v>
      </c>
      <c r="BW23">
        <v>108</v>
      </c>
      <c r="BX23">
        <v>76</v>
      </c>
    </row>
    <row r="24" spans="1:87" x14ac:dyDescent="0.2">
      <c r="A24" t="s">
        <v>475</v>
      </c>
      <c r="B24">
        <v>194</v>
      </c>
      <c r="C24">
        <v>8</v>
      </c>
      <c r="D24">
        <v>17</v>
      </c>
      <c r="E24">
        <v>2</v>
      </c>
      <c r="F24">
        <f t="shared" si="1"/>
        <v>27</v>
      </c>
      <c r="G24">
        <v>221</v>
      </c>
      <c r="I24" t="s">
        <v>475</v>
      </c>
      <c r="J24">
        <v>8</v>
      </c>
      <c r="K24">
        <v>17</v>
      </c>
      <c r="L24">
        <v>2</v>
      </c>
      <c r="M24">
        <f t="shared" si="2"/>
        <v>27</v>
      </c>
      <c r="N24" t="s">
        <v>573</v>
      </c>
      <c r="O24" t="s">
        <v>504</v>
      </c>
      <c r="P24">
        <v>8</v>
      </c>
      <c r="Q24">
        <v>18</v>
      </c>
      <c r="R24">
        <v>5</v>
      </c>
      <c r="S24">
        <f t="shared" si="0"/>
        <v>31</v>
      </c>
      <c r="T24" t="s">
        <v>574</v>
      </c>
      <c r="V24">
        <v>194</v>
      </c>
      <c r="W24">
        <v>27</v>
      </c>
      <c r="Z24" s="88" t="s">
        <v>692</v>
      </c>
      <c r="AA24" s="88"/>
      <c r="AB24" s="88"/>
      <c r="AJ24">
        <v>31</v>
      </c>
      <c r="AK24">
        <v>27</v>
      </c>
      <c r="AM24" s="29"/>
      <c r="AN24" s="29" t="s">
        <v>576</v>
      </c>
      <c r="AO24" s="29" t="s">
        <v>575</v>
      </c>
      <c r="BO24">
        <v>231</v>
      </c>
      <c r="BP24">
        <v>31</v>
      </c>
      <c r="BQ24">
        <v>221</v>
      </c>
      <c r="BR24">
        <v>27</v>
      </c>
      <c r="BS24" s="76">
        <f t="shared" si="3"/>
        <v>0.13419913419913421</v>
      </c>
      <c r="BT24" s="76">
        <f t="shared" si="4"/>
        <v>0.12217194570135746</v>
      </c>
      <c r="BV24" t="s">
        <v>536</v>
      </c>
      <c r="BW24">
        <v>0</v>
      </c>
    </row>
    <row r="25" spans="1:87" ht="17" thickBot="1" x14ac:dyDescent="0.25">
      <c r="A25" t="s">
        <v>475</v>
      </c>
      <c r="B25">
        <v>176</v>
      </c>
      <c r="C25">
        <v>10</v>
      </c>
      <c r="D25">
        <v>14</v>
      </c>
      <c r="E25">
        <v>2</v>
      </c>
      <c r="F25">
        <f t="shared" si="1"/>
        <v>26</v>
      </c>
      <c r="G25">
        <v>202</v>
      </c>
      <c r="I25" t="s">
        <v>475</v>
      </c>
      <c r="J25">
        <v>10</v>
      </c>
      <c r="K25">
        <v>14</v>
      </c>
      <c r="L25">
        <v>2</v>
      </c>
      <c r="M25">
        <f t="shared" si="2"/>
        <v>26</v>
      </c>
      <c r="N25" t="s">
        <v>573</v>
      </c>
      <c r="O25" t="s">
        <v>504</v>
      </c>
      <c r="P25">
        <v>6</v>
      </c>
      <c r="Q25">
        <v>10</v>
      </c>
      <c r="R25">
        <v>2</v>
      </c>
      <c r="S25">
        <f t="shared" si="0"/>
        <v>18</v>
      </c>
      <c r="T25" t="s">
        <v>574</v>
      </c>
      <c r="V25">
        <v>176</v>
      </c>
      <c r="W25">
        <v>26</v>
      </c>
      <c r="AJ25">
        <v>18</v>
      </c>
      <c r="AK25">
        <v>26</v>
      </c>
      <c r="AM25" t="s">
        <v>528</v>
      </c>
      <c r="AN25">
        <v>33.777777777777779</v>
      </c>
      <c r="AO25">
        <v>31.894736842105264</v>
      </c>
      <c r="BO25">
        <v>219</v>
      </c>
      <c r="BP25">
        <v>18</v>
      </c>
      <c r="BQ25">
        <v>202</v>
      </c>
      <c r="BR25">
        <v>26</v>
      </c>
      <c r="BS25" s="76">
        <f t="shared" si="3"/>
        <v>8.2191780821917804E-2</v>
      </c>
      <c r="BT25" s="76">
        <f t="shared" si="4"/>
        <v>0.12871287128712872</v>
      </c>
      <c r="BV25" t="s">
        <v>696</v>
      </c>
      <c r="BW25">
        <v>-0.28857714418990121</v>
      </c>
    </row>
    <row r="26" spans="1:87" x14ac:dyDescent="0.2">
      <c r="A26" t="s">
        <v>476</v>
      </c>
      <c r="B26">
        <v>194</v>
      </c>
      <c r="C26">
        <v>7</v>
      </c>
      <c r="D26">
        <v>14</v>
      </c>
      <c r="E26">
        <v>4</v>
      </c>
      <c r="F26">
        <f t="shared" si="1"/>
        <v>25</v>
      </c>
      <c r="G26">
        <v>219</v>
      </c>
      <c r="I26" t="s">
        <v>476</v>
      </c>
      <c r="J26">
        <v>7</v>
      </c>
      <c r="K26">
        <v>14</v>
      </c>
      <c r="L26">
        <v>4</v>
      </c>
      <c r="M26">
        <f t="shared" si="2"/>
        <v>25</v>
      </c>
      <c r="N26" t="s">
        <v>573</v>
      </c>
      <c r="O26" t="s">
        <v>504</v>
      </c>
      <c r="P26">
        <v>12</v>
      </c>
      <c r="Q26">
        <v>12</v>
      </c>
      <c r="R26">
        <v>6</v>
      </c>
      <c r="S26">
        <f t="shared" si="0"/>
        <v>30</v>
      </c>
      <c r="T26" t="s">
        <v>574</v>
      </c>
      <c r="V26">
        <v>194</v>
      </c>
      <c r="W26">
        <v>25</v>
      </c>
      <c r="Z26" s="86"/>
      <c r="AA26" s="86" t="s">
        <v>468</v>
      </c>
      <c r="AB26" s="86" t="s">
        <v>572</v>
      </c>
      <c r="AJ26">
        <v>30</v>
      </c>
      <c r="AK26">
        <v>25</v>
      </c>
      <c r="AM26" t="s">
        <v>529</v>
      </c>
      <c r="AN26">
        <v>110.86604361370721</v>
      </c>
      <c r="AO26">
        <v>108.30877192982453</v>
      </c>
      <c r="BO26">
        <v>229</v>
      </c>
      <c r="BP26">
        <v>30</v>
      </c>
      <c r="BQ26">
        <v>219</v>
      </c>
      <c r="BR26">
        <v>25</v>
      </c>
      <c r="BS26" s="76">
        <f t="shared" si="3"/>
        <v>0.13100436681222707</v>
      </c>
      <c r="BT26" s="76">
        <f t="shared" si="4"/>
        <v>0.11415525114155251</v>
      </c>
      <c r="BV26" t="s">
        <v>697</v>
      </c>
      <c r="BW26">
        <v>0.38645249400132531</v>
      </c>
    </row>
    <row r="27" spans="1:87" x14ac:dyDescent="0.2">
      <c r="A27" t="s">
        <v>476</v>
      </c>
      <c r="B27">
        <v>166</v>
      </c>
      <c r="C27">
        <v>17</v>
      </c>
      <c r="D27">
        <v>15</v>
      </c>
      <c r="E27">
        <v>10</v>
      </c>
      <c r="F27">
        <f t="shared" si="1"/>
        <v>42</v>
      </c>
      <c r="G27">
        <v>208</v>
      </c>
      <c r="I27" t="s">
        <v>476</v>
      </c>
      <c r="J27">
        <v>17</v>
      </c>
      <c r="K27">
        <v>15</v>
      </c>
      <c r="L27">
        <v>10</v>
      </c>
      <c r="M27">
        <f t="shared" si="2"/>
        <v>42</v>
      </c>
      <c r="N27" t="s">
        <v>573</v>
      </c>
      <c r="O27" t="s">
        <v>504</v>
      </c>
      <c r="P27">
        <v>10</v>
      </c>
      <c r="Q27">
        <v>15</v>
      </c>
      <c r="R27">
        <v>14</v>
      </c>
      <c r="S27">
        <f t="shared" si="0"/>
        <v>39</v>
      </c>
      <c r="T27" t="s">
        <v>574</v>
      </c>
      <c r="V27">
        <v>166</v>
      </c>
      <c r="W27">
        <v>42</v>
      </c>
      <c r="Z27" s="84" t="s">
        <v>528</v>
      </c>
      <c r="AA27" s="84">
        <v>184.20652173913044</v>
      </c>
      <c r="AB27" s="84">
        <v>33</v>
      </c>
      <c r="AJ27">
        <v>39</v>
      </c>
      <c r="AK27">
        <v>42</v>
      </c>
      <c r="AM27" t="s">
        <v>530</v>
      </c>
      <c r="AN27">
        <v>108</v>
      </c>
      <c r="AO27">
        <v>76</v>
      </c>
      <c r="BO27">
        <v>225</v>
      </c>
      <c r="BP27">
        <v>39</v>
      </c>
      <c r="BQ27">
        <v>208</v>
      </c>
      <c r="BR27">
        <v>42</v>
      </c>
      <c r="BS27" s="76">
        <f t="shared" si="3"/>
        <v>0.17333333333333334</v>
      </c>
      <c r="BT27" s="76">
        <f t="shared" si="4"/>
        <v>0.20192307692307693</v>
      </c>
      <c r="BV27" t="s">
        <v>698</v>
      </c>
      <c r="BW27">
        <v>1.6448536269514715</v>
      </c>
    </row>
    <row r="28" spans="1:87" x14ac:dyDescent="0.2">
      <c r="A28" t="s">
        <v>476</v>
      </c>
      <c r="B28">
        <v>196</v>
      </c>
      <c r="C28">
        <v>6</v>
      </c>
      <c r="D28">
        <v>15</v>
      </c>
      <c r="E28">
        <v>2</v>
      </c>
      <c r="F28">
        <f t="shared" si="1"/>
        <v>23</v>
      </c>
      <c r="G28">
        <v>219</v>
      </c>
      <c r="I28" t="s">
        <v>476</v>
      </c>
      <c r="J28">
        <v>6</v>
      </c>
      <c r="K28">
        <v>15</v>
      </c>
      <c r="L28">
        <v>2</v>
      </c>
      <c r="M28">
        <f t="shared" si="2"/>
        <v>23</v>
      </c>
      <c r="N28" t="s">
        <v>573</v>
      </c>
      <c r="O28" t="s">
        <v>504</v>
      </c>
      <c r="P28">
        <v>6</v>
      </c>
      <c r="Q28">
        <v>16</v>
      </c>
      <c r="R28">
        <v>4</v>
      </c>
      <c r="S28">
        <f t="shared" si="0"/>
        <v>26</v>
      </c>
      <c r="T28" t="s">
        <v>574</v>
      </c>
      <c r="V28">
        <v>196</v>
      </c>
      <c r="W28">
        <v>23</v>
      </c>
      <c r="Z28" s="84" t="s">
        <v>529</v>
      </c>
      <c r="AA28" s="84">
        <v>386.68935614160154</v>
      </c>
      <c r="AB28" s="84">
        <v>110.07650273224044</v>
      </c>
      <c r="AJ28">
        <v>26</v>
      </c>
      <c r="AK28">
        <v>23</v>
      </c>
      <c r="AM28" t="s">
        <v>535</v>
      </c>
      <c r="AN28">
        <v>109.81222286485446</v>
      </c>
      <c r="BO28">
        <v>228</v>
      </c>
      <c r="BP28">
        <v>26</v>
      </c>
      <c r="BQ28">
        <v>219</v>
      </c>
      <c r="BR28">
        <v>23</v>
      </c>
      <c r="BS28" s="76">
        <f t="shared" si="3"/>
        <v>0.11403508771929824</v>
      </c>
      <c r="BT28" s="76">
        <f t="shared" si="4"/>
        <v>0.1050228310502283</v>
      </c>
      <c r="BV28" s="1" t="s">
        <v>699</v>
      </c>
      <c r="BW28" s="1">
        <v>0.77290498800265062</v>
      </c>
    </row>
    <row r="29" spans="1:87" ht="17" thickBot="1" x14ac:dyDescent="0.25">
      <c r="A29" t="s">
        <v>476</v>
      </c>
      <c r="B29">
        <v>126</v>
      </c>
      <c r="C29">
        <v>9</v>
      </c>
      <c r="D29">
        <v>19</v>
      </c>
      <c r="E29">
        <v>12</v>
      </c>
      <c r="F29">
        <f t="shared" si="1"/>
        <v>40</v>
      </c>
      <c r="G29">
        <v>166</v>
      </c>
      <c r="I29" t="s">
        <v>476</v>
      </c>
      <c r="J29">
        <v>9</v>
      </c>
      <c r="K29">
        <v>19</v>
      </c>
      <c r="L29">
        <v>12</v>
      </c>
      <c r="M29">
        <f t="shared" si="2"/>
        <v>40</v>
      </c>
      <c r="N29" t="s">
        <v>573</v>
      </c>
      <c r="O29" t="s">
        <v>504</v>
      </c>
      <c r="P29">
        <v>11</v>
      </c>
      <c r="Q29">
        <v>13</v>
      </c>
      <c r="R29">
        <v>1</v>
      </c>
      <c r="S29">
        <f t="shared" si="0"/>
        <v>25</v>
      </c>
      <c r="T29" t="s">
        <v>574</v>
      </c>
      <c r="V29">
        <v>126</v>
      </c>
      <c r="W29">
        <v>40</v>
      </c>
      <c r="Z29" s="84" t="s">
        <v>530</v>
      </c>
      <c r="AA29" s="84">
        <v>184</v>
      </c>
      <c r="AB29" s="84">
        <v>184</v>
      </c>
      <c r="AJ29">
        <v>25</v>
      </c>
      <c r="AK29">
        <v>40</v>
      </c>
      <c r="AM29" t="s">
        <v>536</v>
      </c>
      <c r="AN29">
        <v>0</v>
      </c>
      <c r="BO29">
        <v>188</v>
      </c>
      <c r="BP29">
        <v>25</v>
      </c>
      <c r="BQ29">
        <v>166</v>
      </c>
      <c r="BR29">
        <v>40</v>
      </c>
      <c r="BS29" s="76">
        <f t="shared" si="3"/>
        <v>0.13297872340425532</v>
      </c>
      <c r="BT29" s="76">
        <f t="shared" si="4"/>
        <v>0.24096385542168675</v>
      </c>
      <c r="BV29" s="28" t="s">
        <v>700</v>
      </c>
      <c r="BW29" s="28">
        <v>1.9599639845400536</v>
      </c>
      <c r="BX29" s="28"/>
    </row>
    <row r="30" spans="1:87" x14ac:dyDescent="0.2">
      <c r="A30" t="s">
        <v>476</v>
      </c>
      <c r="B30">
        <v>178</v>
      </c>
      <c r="C30">
        <v>11</v>
      </c>
      <c r="D30">
        <v>17</v>
      </c>
      <c r="E30">
        <v>4</v>
      </c>
      <c r="F30">
        <f t="shared" si="1"/>
        <v>32</v>
      </c>
      <c r="G30">
        <v>210</v>
      </c>
      <c r="I30" t="s">
        <v>476</v>
      </c>
      <c r="J30">
        <v>11</v>
      </c>
      <c r="K30">
        <v>17</v>
      </c>
      <c r="L30">
        <v>4</v>
      </c>
      <c r="M30">
        <f t="shared" si="2"/>
        <v>32</v>
      </c>
      <c r="N30" t="s">
        <v>573</v>
      </c>
      <c r="O30" t="s">
        <v>504</v>
      </c>
      <c r="P30">
        <v>3</v>
      </c>
      <c r="Q30">
        <v>13</v>
      </c>
      <c r="R30">
        <v>1</v>
      </c>
      <c r="S30">
        <f t="shared" si="0"/>
        <v>17</v>
      </c>
      <c r="T30" t="s">
        <v>574</v>
      </c>
      <c r="V30">
        <v>178</v>
      </c>
      <c r="W30">
        <v>32</v>
      </c>
      <c r="Z30" s="84" t="s">
        <v>693</v>
      </c>
      <c r="AA30" s="84">
        <v>-0.35904761803298291</v>
      </c>
      <c r="AB30" s="84"/>
      <c r="AJ30">
        <v>17</v>
      </c>
      <c r="AK30">
        <v>32</v>
      </c>
      <c r="AM30" t="s">
        <v>531</v>
      </c>
      <c r="AN30">
        <v>182</v>
      </c>
      <c r="BO30">
        <v>187</v>
      </c>
      <c r="BP30">
        <v>17</v>
      </c>
      <c r="BQ30">
        <v>210</v>
      </c>
      <c r="BR30">
        <v>32</v>
      </c>
      <c r="BS30" s="76">
        <f t="shared" si="3"/>
        <v>9.0909090909090912E-2</v>
      </c>
      <c r="BT30" s="76">
        <f t="shared" si="4"/>
        <v>0.15238095238095239</v>
      </c>
    </row>
    <row r="31" spans="1:87" x14ac:dyDescent="0.2">
      <c r="A31" t="s">
        <v>476</v>
      </c>
      <c r="B31">
        <v>141</v>
      </c>
      <c r="C31">
        <v>10</v>
      </c>
      <c r="D31">
        <v>15</v>
      </c>
      <c r="E31">
        <v>10</v>
      </c>
      <c r="F31">
        <f t="shared" si="1"/>
        <v>35</v>
      </c>
      <c r="G31">
        <v>176</v>
      </c>
      <c r="I31" t="s">
        <v>476</v>
      </c>
      <c r="J31">
        <v>10</v>
      </c>
      <c r="K31">
        <v>15</v>
      </c>
      <c r="L31">
        <v>10</v>
      </c>
      <c r="M31">
        <f t="shared" si="2"/>
        <v>35</v>
      </c>
      <c r="N31" t="s">
        <v>573</v>
      </c>
      <c r="O31" t="s">
        <v>504</v>
      </c>
      <c r="P31">
        <v>7</v>
      </c>
      <c r="Q31">
        <v>15</v>
      </c>
      <c r="R31">
        <v>0</v>
      </c>
      <c r="S31">
        <f t="shared" si="0"/>
        <v>22</v>
      </c>
      <c r="T31" t="s">
        <v>574</v>
      </c>
      <c r="V31">
        <v>141</v>
      </c>
      <c r="W31">
        <v>35</v>
      </c>
      <c r="Z31" s="84" t="s">
        <v>536</v>
      </c>
      <c r="AA31" s="84">
        <v>0</v>
      </c>
      <c r="AB31" s="84"/>
      <c r="AJ31">
        <v>22</v>
      </c>
      <c r="AK31">
        <v>35</v>
      </c>
      <c r="AM31" t="s">
        <v>537</v>
      </c>
      <c r="AN31">
        <v>1.2001739118401333</v>
      </c>
      <c r="BO31">
        <v>229</v>
      </c>
      <c r="BP31">
        <v>22</v>
      </c>
      <c r="BQ31">
        <v>176</v>
      </c>
      <c r="BR31">
        <v>35</v>
      </c>
      <c r="BS31" s="76">
        <f t="shared" si="3"/>
        <v>9.606986899563319E-2</v>
      </c>
      <c r="BT31" s="76">
        <f t="shared" si="4"/>
        <v>0.19886363636363635</v>
      </c>
    </row>
    <row r="32" spans="1:87" x14ac:dyDescent="0.2">
      <c r="A32" t="s">
        <v>476</v>
      </c>
      <c r="B32">
        <v>161</v>
      </c>
      <c r="C32">
        <v>10</v>
      </c>
      <c r="D32">
        <v>12</v>
      </c>
      <c r="E32">
        <v>6</v>
      </c>
      <c r="F32">
        <f t="shared" si="1"/>
        <v>28</v>
      </c>
      <c r="G32">
        <v>189</v>
      </c>
      <c r="I32" t="s">
        <v>476</v>
      </c>
      <c r="J32">
        <v>10</v>
      </c>
      <c r="K32">
        <v>12</v>
      </c>
      <c r="L32">
        <v>6</v>
      </c>
      <c r="M32">
        <f t="shared" si="2"/>
        <v>28</v>
      </c>
      <c r="N32" t="s">
        <v>573</v>
      </c>
      <c r="O32" t="s">
        <v>503</v>
      </c>
      <c r="P32">
        <v>12</v>
      </c>
      <c r="Q32">
        <v>13</v>
      </c>
      <c r="R32">
        <v>2</v>
      </c>
      <c r="S32">
        <f t="shared" si="0"/>
        <v>27</v>
      </c>
      <c r="T32" t="s">
        <v>574</v>
      </c>
      <c r="V32">
        <v>161</v>
      </c>
      <c r="W32">
        <v>28</v>
      </c>
      <c r="Z32" s="84" t="s">
        <v>531</v>
      </c>
      <c r="AA32" s="84">
        <v>183</v>
      </c>
      <c r="AB32" s="84"/>
      <c r="AJ32">
        <v>27</v>
      </c>
      <c r="AK32">
        <v>28</v>
      </c>
      <c r="AM32" t="s">
        <v>538</v>
      </c>
      <c r="AN32">
        <v>0.11581584287969122</v>
      </c>
      <c r="BO32">
        <v>241</v>
      </c>
      <c r="BP32">
        <v>27</v>
      </c>
      <c r="BQ32">
        <v>189</v>
      </c>
      <c r="BR32">
        <v>28</v>
      </c>
      <c r="BS32" s="76">
        <f t="shared" si="3"/>
        <v>0.11203319502074689</v>
      </c>
      <c r="BT32" s="76">
        <f t="shared" si="4"/>
        <v>0.14814814814814814</v>
      </c>
    </row>
    <row r="33" spans="1:72" x14ac:dyDescent="0.2">
      <c r="A33" t="s">
        <v>476</v>
      </c>
      <c r="B33">
        <v>156</v>
      </c>
      <c r="C33">
        <v>11</v>
      </c>
      <c r="D33">
        <v>15</v>
      </c>
      <c r="E33">
        <v>8</v>
      </c>
      <c r="F33">
        <f t="shared" si="1"/>
        <v>34</v>
      </c>
      <c r="G33">
        <v>190</v>
      </c>
      <c r="I33" t="s">
        <v>476</v>
      </c>
      <c r="J33">
        <v>11</v>
      </c>
      <c r="K33">
        <v>15</v>
      </c>
      <c r="L33">
        <v>8</v>
      </c>
      <c r="M33">
        <f t="shared" si="2"/>
        <v>34</v>
      </c>
      <c r="N33" t="s">
        <v>573</v>
      </c>
      <c r="O33" t="s">
        <v>503</v>
      </c>
      <c r="P33">
        <v>10</v>
      </c>
      <c r="Q33">
        <v>14</v>
      </c>
      <c r="R33">
        <v>0</v>
      </c>
      <c r="S33">
        <f t="shared" si="0"/>
        <v>24</v>
      </c>
      <c r="T33" t="s">
        <v>574</v>
      </c>
      <c r="V33">
        <v>156</v>
      </c>
      <c r="W33">
        <v>34</v>
      </c>
      <c r="Z33" s="84" t="s">
        <v>537</v>
      </c>
      <c r="AA33" s="84">
        <v>80.76568754482372</v>
      </c>
      <c r="AB33" s="84"/>
      <c r="AJ33">
        <v>24</v>
      </c>
      <c r="AK33">
        <v>34</v>
      </c>
      <c r="AM33" t="s">
        <v>539</v>
      </c>
      <c r="AN33">
        <v>1.6532690237054619</v>
      </c>
      <c r="BO33">
        <v>224</v>
      </c>
      <c r="BP33">
        <v>24</v>
      </c>
      <c r="BQ33">
        <v>190</v>
      </c>
      <c r="BR33">
        <v>34</v>
      </c>
      <c r="BS33" s="76">
        <f t="shared" si="3"/>
        <v>0.10714285714285714</v>
      </c>
      <c r="BT33" s="76">
        <f t="shared" si="4"/>
        <v>0.17894736842105263</v>
      </c>
    </row>
    <row r="34" spans="1:72" x14ac:dyDescent="0.2">
      <c r="A34" t="s">
        <v>476</v>
      </c>
      <c r="B34">
        <v>186</v>
      </c>
      <c r="C34">
        <v>7</v>
      </c>
      <c r="D34">
        <v>16</v>
      </c>
      <c r="E34">
        <v>2</v>
      </c>
      <c r="F34">
        <f t="shared" si="1"/>
        <v>25</v>
      </c>
      <c r="G34">
        <v>211</v>
      </c>
      <c r="I34" t="s">
        <v>476</v>
      </c>
      <c r="J34">
        <v>7</v>
      </c>
      <c r="K34">
        <v>16</v>
      </c>
      <c r="L34">
        <v>2</v>
      </c>
      <c r="M34">
        <f t="shared" si="2"/>
        <v>25</v>
      </c>
      <c r="N34" t="s">
        <v>573</v>
      </c>
      <c r="O34" t="s">
        <v>503</v>
      </c>
      <c r="P34">
        <v>14</v>
      </c>
      <c r="Q34">
        <v>10</v>
      </c>
      <c r="R34">
        <v>11</v>
      </c>
      <c r="S34">
        <f t="shared" ref="S34:S54" si="5">SUM(P34:R34)</f>
        <v>35</v>
      </c>
      <c r="T34" t="s">
        <v>574</v>
      </c>
      <c r="V34">
        <v>186</v>
      </c>
      <c r="W34">
        <v>25</v>
      </c>
      <c r="Z34" s="87" t="s">
        <v>538</v>
      </c>
      <c r="AA34" s="87">
        <v>2.3298223420088063E-145</v>
      </c>
      <c r="AB34" s="84"/>
      <c r="AJ34">
        <v>35</v>
      </c>
      <c r="AK34">
        <v>25</v>
      </c>
      <c r="AM34" s="1" t="s">
        <v>540</v>
      </c>
      <c r="AN34" s="1">
        <v>0.23163168575938245</v>
      </c>
      <c r="BO34">
        <v>205</v>
      </c>
      <c r="BP34">
        <v>35</v>
      </c>
      <c r="BQ34">
        <v>211</v>
      </c>
      <c r="BR34">
        <v>25</v>
      </c>
      <c r="BS34" s="76">
        <f t="shared" si="3"/>
        <v>0.17073170731707318</v>
      </c>
      <c r="BT34" s="76">
        <f t="shared" si="4"/>
        <v>0.11848341232227488</v>
      </c>
    </row>
    <row r="35" spans="1:72" ht="17" thickBot="1" x14ac:dyDescent="0.25">
      <c r="A35" t="s">
        <v>476</v>
      </c>
      <c r="B35">
        <v>177</v>
      </c>
      <c r="C35">
        <v>6</v>
      </c>
      <c r="D35">
        <v>10</v>
      </c>
      <c r="E35">
        <v>4</v>
      </c>
      <c r="F35">
        <f t="shared" si="1"/>
        <v>20</v>
      </c>
      <c r="G35">
        <v>197</v>
      </c>
      <c r="I35" t="s">
        <v>476</v>
      </c>
      <c r="J35">
        <v>6</v>
      </c>
      <c r="K35">
        <v>10</v>
      </c>
      <c r="L35">
        <v>4</v>
      </c>
      <c r="M35">
        <f t="shared" si="2"/>
        <v>20</v>
      </c>
      <c r="N35" t="s">
        <v>573</v>
      </c>
      <c r="O35" t="s">
        <v>503</v>
      </c>
      <c r="P35">
        <v>11</v>
      </c>
      <c r="Q35">
        <v>13</v>
      </c>
      <c r="R35">
        <v>0</v>
      </c>
      <c r="S35">
        <f t="shared" si="5"/>
        <v>24</v>
      </c>
      <c r="T35" t="s">
        <v>574</v>
      </c>
      <c r="V35">
        <v>177</v>
      </c>
      <c r="W35">
        <v>20</v>
      </c>
      <c r="Z35" s="84" t="s">
        <v>539</v>
      </c>
      <c r="AA35" s="84">
        <v>1.6532228031457243</v>
      </c>
      <c r="AB35" s="84"/>
      <c r="AJ35">
        <v>24</v>
      </c>
      <c r="AK35">
        <v>20</v>
      </c>
      <c r="AM35" s="28" t="s">
        <v>541</v>
      </c>
      <c r="AN35" s="28">
        <v>1.9730840773359002</v>
      </c>
      <c r="AO35" s="28"/>
      <c r="BO35">
        <v>230</v>
      </c>
      <c r="BP35">
        <v>24</v>
      </c>
      <c r="BQ35">
        <v>197</v>
      </c>
      <c r="BR35">
        <v>20</v>
      </c>
      <c r="BS35" s="76">
        <f t="shared" si="3"/>
        <v>0.10434782608695652</v>
      </c>
      <c r="BT35" s="76">
        <f t="shared" si="4"/>
        <v>0.10152284263959391</v>
      </c>
    </row>
    <row r="36" spans="1:72" x14ac:dyDescent="0.2">
      <c r="A36" t="s">
        <v>476</v>
      </c>
      <c r="B36">
        <v>187</v>
      </c>
      <c r="C36">
        <v>5</v>
      </c>
      <c r="D36">
        <v>17</v>
      </c>
      <c r="E36">
        <v>6</v>
      </c>
      <c r="F36">
        <f t="shared" si="1"/>
        <v>28</v>
      </c>
      <c r="G36">
        <v>215</v>
      </c>
      <c r="I36" t="s">
        <v>476</v>
      </c>
      <c r="J36">
        <v>5</v>
      </c>
      <c r="K36">
        <v>17</v>
      </c>
      <c r="L36">
        <v>6</v>
      </c>
      <c r="M36">
        <f t="shared" si="2"/>
        <v>28</v>
      </c>
      <c r="N36" t="s">
        <v>573</v>
      </c>
      <c r="O36" t="s">
        <v>503</v>
      </c>
      <c r="P36">
        <v>11</v>
      </c>
      <c r="Q36">
        <v>18</v>
      </c>
      <c r="R36">
        <v>4</v>
      </c>
      <c r="S36">
        <f t="shared" si="5"/>
        <v>33</v>
      </c>
      <c r="T36" t="s">
        <v>574</v>
      </c>
      <c r="V36">
        <v>187</v>
      </c>
      <c r="W36">
        <v>28</v>
      </c>
      <c r="Z36" s="87" t="s">
        <v>540</v>
      </c>
      <c r="AA36" s="87">
        <v>4.6596446840176125E-145</v>
      </c>
      <c r="AB36" s="84"/>
      <c r="AJ36">
        <v>33</v>
      </c>
      <c r="AK36">
        <v>28</v>
      </c>
      <c r="BO36">
        <v>223</v>
      </c>
      <c r="BP36">
        <v>33</v>
      </c>
      <c r="BQ36">
        <v>215</v>
      </c>
      <c r="BR36">
        <v>28</v>
      </c>
      <c r="BS36" s="76">
        <f t="shared" si="3"/>
        <v>0.14798206278026907</v>
      </c>
      <c r="BT36" s="76">
        <f t="shared" si="4"/>
        <v>0.13023255813953488</v>
      </c>
    </row>
    <row r="37" spans="1:72" ht="17" thickBot="1" x14ac:dyDescent="0.25">
      <c r="A37" t="s">
        <v>476</v>
      </c>
      <c r="B37">
        <v>139</v>
      </c>
      <c r="C37">
        <v>9</v>
      </c>
      <c r="D37">
        <v>21</v>
      </c>
      <c r="E37">
        <v>7</v>
      </c>
      <c r="F37">
        <f t="shared" si="1"/>
        <v>37</v>
      </c>
      <c r="G37">
        <v>176</v>
      </c>
      <c r="I37" t="s">
        <v>476</v>
      </c>
      <c r="J37">
        <v>9</v>
      </c>
      <c r="K37">
        <v>21</v>
      </c>
      <c r="L37">
        <v>7</v>
      </c>
      <c r="M37">
        <f t="shared" si="2"/>
        <v>37</v>
      </c>
      <c r="N37" t="s">
        <v>573</v>
      </c>
      <c r="O37" t="s">
        <v>503</v>
      </c>
      <c r="P37">
        <v>13</v>
      </c>
      <c r="Q37">
        <v>17</v>
      </c>
      <c r="R37">
        <v>15</v>
      </c>
      <c r="S37">
        <f t="shared" si="5"/>
        <v>45</v>
      </c>
      <c r="T37" t="s">
        <v>574</v>
      </c>
      <c r="V37">
        <v>139</v>
      </c>
      <c r="W37">
        <v>37</v>
      </c>
      <c r="Z37" s="85" t="s">
        <v>541</v>
      </c>
      <c r="AA37" s="85">
        <v>1.9730119151362655</v>
      </c>
      <c r="AB37" s="85"/>
      <c r="AJ37">
        <v>45</v>
      </c>
      <c r="AK37">
        <v>37</v>
      </c>
      <c r="AM37" t="s">
        <v>694</v>
      </c>
      <c r="BO37">
        <v>207</v>
      </c>
      <c r="BP37">
        <v>45</v>
      </c>
      <c r="BQ37">
        <v>176</v>
      </c>
      <c r="BR37">
        <v>37</v>
      </c>
      <c r="BS37" s="76">
        <f t="shared" si="3"/>
        <v>0.21739130434782608</v>
      </c>
      <c r="BT37" s="76">
        <f t="shared" si="4"/>
        <v>0.21022727272727273</v>
      </c>
    </row>
    <row r="38" spans="1:72" ht="17" thickBot="1" x14ac:dyDescent="0.25">
      <c r="A38" t="s">
        <v>477</v>
      </c>
      <c r="B38">
        <v>167</v>
      </c>
      <c r="C38">
        <v>16</v>
      </c>
      <c r="D38">
        <v>17</v>
      </c>
      <c r="E38">
        <v>10</v>
      </c>
      <c r="F38">
        <f t="shared" si="1"/>
        <v>43</v>
      </c>
      <c r="G38">
        <v>210</v>
      </c>
      <c r="I38" t="s">
        <v>477</v>
      </c>
      <c r="J38">
        <v>16</v>
      </c>
      <c r="K38">
        <v>17</v>
      </c>
      <c r="L38">
        <v>10</v>
      </c>
      <c r="M38">
        <f t="shared" si="2"/>
        <v>43</v>
      </c>
      <c r="N38" t="s">
        <v>573</v>
      </c>
      <c r="O38" t="s">
        <v>503</v>
      </c>
      <c r="P38">
        <v>10</v>
      </c>
      <c r="Q38">
        <v>13</v>
      </c>
      <c r="R38">
        <v>11</v>
      </c>
      <c r="S38">
        <f t="shared" si="5"/>
        <v>34</v>
      </c>
      <c r="T38" t="s">
        <v>574</v>
      </c>
      <c r="V38">
        <v>167</v>
      </c>
      <c r="W38">
        <v>43</v>
      </c>
      <c r="AJ38">
        <v>34</v>
      </c>
      <c r="AK38">
        <v>43</v>
      </c>
      <c r="BO38">
        <v>204</v>
      </c>
      <c r="BP38">
        <v>34</v>
      </c>
      <c r="BQ38">
        <v>210</v>
      </c>
      <c r="BR38">
        <v>43</v>
      </c>
      <c r="BS38" s="76">
        <f t="shared" si="3"/>
        <v>0.16666666666666666</v>
      </c>
      <c r="BT38" s="76">
        <f t="shared" si="4"/>
        <v>0.20476190476190476</v>
      </c>
    </row>
    <row r="39" spans="1:72" x14ac:dyDescent="0.2">
      <c r="A39" t="s">
        <v>477</v>
      </c>
      <c r="B39">
        <v>183</v>
      </c>
      <c r="C39">
        <v>9</v>
      </c>
      <c r="D39">
        <v>14</v>
      </c>
      <c r="E39">
        <v>15</v>
      </c>
      <c r="F39">
        <f t="shared" si="1"/>
        <v>38</v>
      </c>
      <c r="G39">
        <v>221</v>
      </c>
      <c r="I39" t="s">
        <v>477</v>
      </c>
      <c r="J39">
        <v>9</v>
      </c>
      <c r="K39">
        <v>14</v>
      </c>
      <c r="L39">
        <v>15</v>
      </c>
      <c r="M39">
        <f t="shared" si="2"/>
        <v>38</v>
      </c>
      <c r="N39" t="s">
        <v>573</v>
      </c>
      <c r="O39" t="s">
        <v>503</v>
      </c>
      <c r="P39">
        <v>15</v>
      </c>
      <c r="Q39">
        <v>15</v>
      </c>
      <c r="R39">
        <v>10</v>
      </c>
      <c r="S39">
        <f t="shared" si="5"/>
        <v>40</v>
      </c>
      <c r="T39" t="s">
        <v>574</v>
      </c>
      <c r="V39">
        <v>183</v>
      </c>
      <c r="W39">
        <v>38</v>
      </c>
      <c r="AJ39">
        <v>40</v>
      </c>
      <c r="AK39">
        <v>38</v>
      </c>
      <c r="AM39" s="29"/>
      <c r="AN39" s="29" t="s">
        <v>576</v>
      </c>
      <c r="AO39" s="29" t="s">
        <v>575</v>
      </c>
      <c r="BO39">
        <v>220</v>
      </c>
      <c r="BP39">
        <v>40</v>
      </c>
      <c r="BQ39">
        <v>221</v>
      </c>
      <c r="BR39">
        <v>38</v>
      </c>
      <c r="BS39" s="76">
        <f t="shared" si="3"/>
        <v>0.18181818181818182</v>
      </c>
      <c r="BT39" s="76">
        <f t="shared" si="4"/>
        <v>0.17194570135746606</v>
      </c>
    </row>
    <row r="40" spans="1:72" x14ac:dyDescent="0.2">
      <c r="A40" t="s">
        <v>477</v>
      </c>
      <c r="B40">
        <v>188</v>
      </c>
      <c r="C40">
        <v>10</v>
      </c>
      <c r="D40">
        <v>16</v>
      </c>
      <c r="E40">
        <v>8</v>
      </c>
      <c r="F40">
        <f t="shared" si="1"/>
        <v>34</v>
      </c>
      <c r="G40">
        <v>222</v>
      </c>
      <c r="I40" t="s">
        <v>477</v>
      </c>
      <c r="J40">
        <v>10</v>
      </c>
      <c r="K40">
        <v>16</v>
      </c>
      <c r="L40">
        <v>8</v>
      </c>
      <c r="M40">
        <f t="shared" si="2"/>
        <v>34</v>
      </c>
      <c r="N40" t="s">
        <v>573</v>
      </c>
      <c r="O40" t="s">
        <v>503</v>
      </c>
      <c r="P40">
        <v>13</v>
      </c>
      <c r="Q40">
        <v>14</v>
      </c>
      <c r="R40">
        <v>10</v>
      </c>
      <c r="S40">
        <f t="shared" si="5"/>
        <v>37</v>
      </c>
      <c r="T40" t="s">
        <v>574</v>
      </c>
      <c r="V40">
        <v>188</v>
      </c>
      <c r="W40">
        <v>34</v>
      </c>
      <c r="AJ40">
        <v>37</v>
      </c>
      <c r="AK40">
        <v>34</v>
      </c>
      <c r="AM40" t="s">
        <v>528</v>
      </c>
      <c r="AN40">
        <v>33.777777777777779</v>
      </c>
      <c r="AO40">
        <v>31.894736842105264</v>
      </c>
      <c r="BO40">
        <v>230</v>
      </c>
      <c r="BP40">
        <v>37</v>
      </c>
      <c r="BQ40">
        <v>222</v>
      </c>
      <c r="BR40">
        <v>34</v>
      </c>
      <c r="BS40" s="76">
        <f t="shared" si="3"/>
        <v>0.16086956521739129</v>
      </c>
      <c r="BT40" s="76">
        <f t="shared" si="4"/>
        <v>0.15315315315315314</v>
      </c>
    </row>
    <row r="41" spans="1:72" x14ac:dyDescent="0.2">
      <c r="A41" t="s">
        <v>477</v>
      </c>
      <c r="B41">
        <v>171</v>
      </c>
      <c r="C41">
        <v>9</v>
      </c>
      <c r="D41">
        <v>13</v>
      </c>
      <c r="E41">
        <v>4</v>
      </c>
      <c r="F41">
        <f t="shared" si="1"/>
        <v>26</v>
      </c>
      <c r="G41">
        <v>197</v>
      </c>
      <c r="I41" t="s">
        <v>477</v>
      </c>
      <c r="J41">
        <v>9</v>
      </c>
      <c r="K41">
        <v>13</v>
      </c>
      <c r="L41">
        <v>4</v>
      </c>
      <c r="M41">
        <f t="shared" si="2"/>
        <v>26</v>
      </c>
      <c r="N41" t="s">
        <v>573</v>
      </c>
      <c r="O41" t="s">
        <v>503</v>
      </c>
      <c r="P41">
        <v>14</v>
      </c>
      <c r="Q41">
        <v>18</v>
      </c>
      <c r="R41">
        <v>11</v>
      </c>
      <c r="S41">
        <f t="shared" si="5"/>
        <v>43</v>
      </c>
      <c r="T41" t="s">
        <v>574</v>
      </c>
      <c r="V41">
        <v>171</v>
      </c>
      <c r="W41">
        <v>26</v>
      </c>
      <c r="AJ41">
        <v>43</v>
      </c>
      <c r="AK41">
        <v>26</v>
      </c>
      <c r="AM41" t="s">
        <v>695</v>
      </c>
      <c r="AN41">
        <v>110.866</v>
      </c>
      <c r="AO41">
        <v>108.30800000000001</v>
      </c>
      <c r="BO41">
        <v>228</v>
      </c>
      <c r="BP41">
        <v>43</v>
      </c>
      <c r="BQ41">
        <v>197</v>
      </c>
      <c r="BR41">
        <v>26</v>
      </c>
      <c r="BS41" s="76">
        <f t="shared" si="3"/>
        <v>0.18859649122807018</v>
      </c>
      <c r="BT41" s="76">
        <f t="shared" si="4"/>
        <v>0.13197969543147209</v>
      </c>
    </row>
    <row r="42" spans="1:72" x14ac:dyDescent="0.2">
      <c r="A42" t="s">
        <v>477</v>
      </c>
      <c r="B42">
        <v>167</v>
      </c>
      <c r="C42">
        <v>10</v>
      </c>
      <c r="D42">
        <v>14</v>
      </c>
      <c r="E42">
        <v>2</v>
      </c>
      <c r="F42">
        <f t="shared" si="1"/>
        <v>26</v>
      </c>
      <c r="G42">
        <v>193</v>
      </c>
      <c r="I42" t="s">
        <v>477</v>
      </c>
      <c r="J42">
        <v>10</v>
      </c>
      <c r="K42">
        <v>14</v>
      </c>
      <c r="L42">
        <v>2</v>
      </c>
      <c r="M42">
        <f t="shared" si="2"/>
        <v>26</v>
      </c>
      <c r="N42" t="s">
        <v>573</v>
      </c>
      <c r="O42" t="s">
        <v>503</v>
      </c>
      <c r="P42">
        <v>9</v>
      </c>
      <c r="Q42">
        <v>13</v>
      </c>
      <c r="R42">
        <v>1</v>
      </c>
      <c r="S42">
        <f t="shared" si="5"/>
        <v>23</v>
      </c>
      <c r="T42" t="s">
        <v>574</v>
      </c>
      <c r="V42">
        <v>167</v>
      </c>
      <c r="W42">
        <v>26</v>
      </c>
      <c r="AJ42">
        <v>23</v>
      </c>
      <c r="AK42">
        <v>26</v>
      </c>
      <c r="AM42" t="s">
        <v>530</v>
      </c>
      <c r="AN42">
        <v>108</v>
      </c>
      <c r="AO42">
        <v>76</v>
      </c>
      <c r="BO42">
        <v>210</v>
      </c>
      <c r="BP42">
        <v>23</v>
      </c>
      <c r="BQ42">
        <v>193</v>
      </c>
      <c r="BR42">
        <v>26</v>
      </c>
      <c r="BS42" s="76">
        <f t="shared" si="3"/>
        <v>0.10952380952380952</v>
      </c>
      <c r="BT42" s="76">
        <f t="shared" si="4"/>
        <v>0.13471502590673576</v>
      </c>
    </row>
    <row r="43" spans="1:72" x14ac:dyDescent="0.2">
      <c r="A43" t="s">
        <v>477</v>
      </c>
      <c r="B43">
        <v>148</v>
      </c>
      <c r="C43">
        <v>7</v>
      </c>
      <c r="D43">
        <v>11</v>
      </c>
      <c r="E43">
        <v>3</v>
      </c>
      <c r="F43">
        <f t="shared" si="1"/>
        <v>21</v>
      </c>
      <c r="G43">
        <v>169</v>
      </c>
      <c r="I43" t="s">
        <v>477</v>
      </c>
      <c r="J43">
        <v>7</v>
      </c>
      <c r="K43">
        <v>11</v>
      </c>
      <c r="L43">
        <v>3</v>
      </c>
      <c r="M43">
        <f t="shared" si="2"/>
        <v>21</v>
      </c>
      <c r="N43" t="s">
        <v>573</v>
      </c>
      <c r="O43" t="s">
        <v>503</v>
      </c>
      <c r="P43">
        <v>16</v>
      </c>
      <c r="Q43">
        <v>15</v>
      </c>
      <c r="R43">
        <v>9</v>
      </c>
      <c r="S43">
        <f t="shared" si="5"/>
        <v>40</v>
      </c>
      <c r="T43" t="s">
        <v>574</v>
      </c>
      <c r="V43">
        <v>148</v>
      </c>
      <c r="W43">
        <v>21</v>
      </c>
      <c r="AJ43">
        <v>40</v>
      </c>
      <c r="AK43">
        <v>21</v>
      </c>
      <c r="AM43" t="s">
        <v>536</v>
      </c>
      <c r="AN43">
        <v>0</v>
      </c>
      <c r="BO43">
        <v>211</v>
      </c>
      <c r="BP43">
        <v>40</v>
      </c>
      <c r="BQ43">
        <v>169</v>
      </c>
      <c r="BR43">
        <v>21</v>
      </c>
      <c r="BS43" s="76">
        <f t="shared" si="3"/>
        <v>0.1895734597156398</v>
      </c>
      <c r="BT43" s="76">
        <f t="shared" si="4"/>
        <v>0.1242603550295858</v>
      </c>
    </row>
    <row r="44" spans="1:72" x14ac:dyDescent="0.2">
      <c r="A44" t="s">
        <v>477</v>
      </c>
      <c r="B44">
        <v>171</v>
      </c>
      <c r="C44">
        <v>8</v>
      </c>
      <c r="D44">
        <v>16</v>
      </c>
      <c r="E44">
        <v>4</v>
      </c>
      <c r="F44">
        <f t="shared" si="1"/>
        <v>28</v>
      </c>
      <c r="G44">
        <v>199</v>
      </c>
      <c r="I44" t="s">
        <v>477</v>
      </c>
      <c r="J44">
        <v>8</v>
      </c>
      <c r="K44">
        <v>16</v>
      </c>
      <c r="L44">
        <v>4</v>
      </c>
      <c r="M44">
        <f t="shared" si="2"/>
        <v>28</v>
      </c>
      <c r="N44" t="s">
        <v>573</v>
      </c>
      <c r="O44" t="s">
        <v>502</v>
      </c>
      <c r="P44">
        <v>11</v>
      </c>
      <c r="Q44">
        <v>14</v>
      </c>
      <c r="R44">
        <v>6</v>
      </c>
      <c r="S44">
        <f t="shared" si="5"/>
        <v>31</v>
      </c>
      <c r="T44" t="s">
        <v>574</v>
      </c>
      <c r="V44">
        <v>171</v>
      </c>
      <c r="W44">
        <v>28</v>
      </c>
      <c r="AJ44">
        <v>31</v>
      </c>
      <c r="AK44">
        <v>28</v>
      </c>
      <c r="AM44" t="s">
        <v>696</v>
      </c>
      <c r="AN44">
        <v>1.2026277155824099</v>
      </c>
      <c r="BO44">
        <v>226</v>
      </c>
      <c r="BP44">
        <v>31</v>
      </c>
      <c r="BQ44">
        <v>199</v>
      </c>
      <c r="BR44">
        <v>28</v>
      </c>
      <c r="BS44" s="76">
        <f t="shared" si="3"/>
        <v>0.13716814159292035</v>
      </c>
      <c r="BT44" s="76">
        <f t="shared" si="4"/>
        <v>0.1407035175879397</v>
      </c>
    </row>
    <row r="45" spans="1:72" x14ac:dyDescent="0.2">
      <c r="A45" t="s">
        <v>477</v>
      </c>
      <c r="B45">
        <v>161</v>
      </c>
      <c r="C45">
        <v>4</v>
      </c>
      <c r="D45">
        <v>24</v>
      </c>
      <c r="E45">
        <v>0</v>
      </c>
      <c r="F45">
        <f t="shared" si="1"/>
        <v>28</v>
      </c>
      <c r="G45">
        <v>189</v>
      </c>
      <c r="I45" t="s">
        <v>477</v>
      </c>
      <c r="J45">
        <v>4</v>
      </c>
      <c r="K45">
        <v>24</v>
      </c>
      <c r="L45">
        <v>0</v>
      </c>
      <c r="M45">
        <f t="shared" si="2"/>
        <v>28</v>
      </c>
      <c r="N45" t="s">
        <v>573</v>
      </c>
      <c r="O45" t="s">
        <v>502</v>
      </c>
      <c r="P45">
        <v>14</v>
      </c>
      <c r="Q45">
        <v>14</v>
      </c>
      <c r="R45">
        <v>13</v>
      </c>
      <c r="S45">
        <f t="shared" si="5"/>
        <v>41</v>
      </c>
      <c r="T45" t="s">
        <v>574</v>
      </c>
      <c r="V45">
        <v>161</v>
      </c>
      <c r="W45">
        <v>28</v>
      </c>
      <c r="AJ45">
        <v>41</v>
      </c>
      <c r="AK45">
        <v>28</v>
      </c>
      <c r="AM45" t="s">
        <v>697</v>
      </c>
      <c r="AN45">
        <v>0.11456020873995754</v>
      </c>
      <c r="BO45">
        <v>235</v>
      </c>
      <c r="BP45">
        <v>41</v>
      </c>
      <c r="BQ45">
        <v>189</v>
      </c>
      <c r="BR45">
        <v>28</v>
      </c>
      <c r="BS45" s="76">
        <f t="shared" si="3"/>
        <v>0.17446808510638298</v>
      </c>
      <c r="BT45" s="76">
        <f t="shared" si="4"/>
        <v>0.14814814814814814</v>
      </c>
    </row>
    <row r="46" spans="1:72" x14ac:dyDescent="0.2">
      <c r="A46" t="s">
        <v>477</v>
      </c>
      <c r="B46">
        <v>189</v>
      </c>
      <c r="C46">
        <v>8</v>
      </c>
      <c r="D46">
        <v>15</v>
      </c>
      <c r="E46">
        <v>6</v>
      </c>
      <c r="F46">
        <f t="shared" si="1"/>
        <v>29</v>
      </c>
      <c r="G46">
        <v>218</v>
      </c>
      <c r="I46" t="s">
        <v>477</v>
      </c>
      <c r="J46">
        <v>8</v>
      </c>
      <c r="K46">
        <v>15</v>
      </c>
      <c r="L46">
        <v>6</v>
      </c>
      <c r="M46">
        <f t="shared" si="2"/>
        <v>29</v>
      </c>
      <c r="N46" t="s">
        <v>573</v>
      </c>
      <c r="O46" t="s">
        <v>502</v>
      </c>
      <c r="P46">
        <v>12</v>
      </c>
      <c r="Q46">
        <v>16</v>
      </c>
      <c r="R46">
        <v>12</v>
      </c>
      <c r="S46">
        <f t="shared" si="5"/>
        <v>40</v>
      </c>
      <c r="T46" t="s">
        <v>574</v>
      </c>
      <c r="V46">
        <v>189</v>
      </c>
      <c r="W46">
        <v>29</v>
      </c>
      <c r="AJ46">
        <v>40</v>
      </c>
      <c r="AK46">
        <v>29</v>
      </c>
      <c r="AM46" t="s">
        <v>698</v>
      </c>
      <c r="AN46">
        <v>1.6448536269514715</v>
      </c>
      <c r="BO46">
        <v>218</v>
      </c>
      <c r="BP46">
        <v>40</v>
      </c>
      <c r="BQ46">
        <v>218</v>
      </c>
      <c r="BR46">
        <v>29</v>
      </c>
      <c r="BS46" s="76">
        <f t="shared" si="3"/>
        <v>0.1834862385321101</v>
      </c>
      <c r="BT46" s="76">
        <f t="shared" si="4"/>
        <v>0.13302752293577982</v>
      </c>
    </row>
    <row r="47" spans="1:72" x14ac:dyDescent="0.2">
      <c r="A47" t="s">
        <v>477</v>
      </c>
      <c r="B47">
        <v>169</v>
      </c>
      <c r="C47">
        <v>19</v>
      </c>
      <c r="D47">
        <v>18</v>
      </c>
      <c r="E47">
        <v>12</v>
      </c>
      <c r="F47">
        <f t="shared" si="1"/>
        <v>49</v>
      </c>
      <c r="G47">
        <v>218</v>
      </c>
      <c r="I47" t="s">
        <v>477</v>
      </c>
      <c r="J47">
        <v>19</v>
      </c>
      <c r="K47">
        <v>18</v>
      </c>
      <c r="L47">
        <v>12</v>
      </c>
      <c r="M47">
        <f t="shared" si="2"/>
        <v>49</v>
      </c>
      <c r="N47" t="s">
        <v>573</v>
      </c>
      <c r="O47" t="s">
        <v>502</v>
      </c>
      <c r="P47">
        <v>11</v>
      </c>
      <c r="Q47">
        <v>12</v>
      </c>
      <c r="R47">
        <v>5</v>
      </c>
      <c r="S47">
        <f t="shared" si="5"/>
        <v>28</v>
      </c>
      <c r="T47" t="s">
        <v>574</v>
      </c>
      <c r="V47">
        <v>169</v>
      </c>
      <c r="W47">
        <v>49</v>
      </c>
      <c r="AJ47">
        <v>28</v>
      </c>
      <c r="AK47">
        <v>49</v>
      </c>
      <c r="AM47" s="1" t="s">
        <v>699</v>
      </c>
      <c r="AN47" s="1">
        <v>0.22912041747991507</v>
      </c>
      <c r="BO47">
        <v>225</v>
      </c>
      <c r="BP47">
        <v>28</v>
      </c>
      <c r="BQ47">
        <v>218</v>
      </c>
      <c r="BR47">
        <v>49</v>
      </c>
      <c r="BS47" s="76">
        <f t="shared" si="3"/>
        <v>0.12444444444444444</v>
      </c>
      <c r="BT47" s="76">
        <f t="shared" si="4"/>
        <v>0.22477064220183487</v>
      </c>
    </row>
    <row r="48" spans="1:72" ht="17" thickBot="1" x14ac:dyDescent="0.25">
      <c r="A48" t="s">
        <v>478</v>
      </c>
      <c r="B48">
        <v>198</v>
      </c>
      <c r="C48">
        <v>9</v>
      </c>
      <c r="D48">
        <v>15</v>
      </c>
      <c r="E48">
        <v>2</v>
      </c>
      <c r="F48">
        <f t="shared" si="1"/>
        <v>26</v>
      </c>
      <c r="G48">
        <v>224</v>
      </c>
      <c r="I48" t="s">
        <v>478</v>
      </c>
      <c r="J48">
        <v>9</v>
      </c>
      <c r="K48">
        <v>15</v>
      </c>
      <c r="L48">
        <v>2</v>
      </c>
      <c r="M48">
        <f t="shared" si="2"/>
        <v>26</v>
      </c>
      <c r="N48" t="s">
        <v>573</v>
      </c>
      <c r="O48" t="s">
        <v>502</v>
      </c>
      <c r="P48">
        <v>9</v>
      </c>
      <c r="Q48">
        <v>21</v>
      </c>
      <c r="R48">
        <v>13</v>
      </c>
      <c r="S48">
        <f t="shared" si="5"/>
        <v>43</v>
      </c>
      <c r="T48" t="s">
        <v>574</v>
      </c>
      <c r="V48">
        <v>198</v>
      </c>
      <c r="W48">
        <v>26</v>
      </c>
      <c r="AJ48">
        <v>43</v>
      </c>
      <c r="AK48">
        <v>26</v>
      </c>
      <c r="AM48" s="28" t="s">
        <v>700</v>
      </c>
      <c r="AN48" s="28">
        <v>1.9599639845400536</v>
      </c>
      <c r="AO48" s="28"/>
      <c r="BO48">
        <v>213</v>
      </c>
      <c r="BP48">
        <v>43</v>
      </c>
      <c r="BQ48">
        <v>224</v>
      </c>
      <c r="BR48">
        <v>26</v>
      </c>
      <c r="BS48" s="76">
        <f t="shared" si="3"/>
        <v>0.20187793427230047</v>
      </c>
      <c r="BT48" s="76">
        <f t="shared" si="4"/>
        <v>0.11607142857142858</v>
      </c>
    </row>
    <row r="49" spans="1:72" x14ac:dyDescent="0.2">
      <c r="A49" t="s">
        <v>478</v>
      </c>
      <c r="B49">
        <v>172</v>
      </c>
      <c r="C49">
        <v>22</v>
      </c>
      <c r="D49">
        <v>16</v>
      </c>
      <c r="E49">
        <v>16</v>
      </c>
      <c r="F49">
        <f t="shared" si="1"/>
        <v>54</v>
      </c>
      <c r="G49">
        <v>226</v>
      </c>
      <c r="I49" t="s">
        <v>478</v>
      </c>
      <c r="J49">
        <v>22</v>
      </c>
      <c r="K49">
        <v>16</v>
      </c>
      <c r="L49">
        <v>16</v>
      </c>
      <c r="M49">
        <f t="shared" si="2"/>
        <v>54</v>
      </c>
      <c r="N49" t="s">
        <v>573</v>
      </c>
      <c r="O49" t="s">
        <v>502</v>
      </c>
      <c r="P49">
        <v>19</v>
      </c>
      <c r="Q49">
        <v>31</v>
      </c>
      <c r="R49">
        <v>13</v>
      </c>
      <c r="S49">
        <f t="shared" si="5"/>
        <v>63</v>
      </c>
      <c r="T49" t="s">
        <v>574</v>
      </c>
      <c r="V49">
        <v>172</v>
      </c>
      <c r="W49">
        <v>54</v>
      </c>
      <c r="AJ49">
        <v>63</v>
      </c>
      <c r="AK49">
        <v>54</v>
      </c>
      <c r="BO49">
        <v>216</v>
      </c>
      <c r="BP49">
        <v>63</v>
      </c>
      <c r="BQ49">
        <v>226</v>
      </c>
      <c r="BR49">
        <v>54</v>
      </c>
      <c r="BS49" s="76">
        <f t="shared" si="3"/>
        <v>0.29166666666666669</v>
      </c>
      <c r="BT49" s="76">
        <f t="shared" si="4"/>
        <v>0.23893805309734514</v>
      </c>
    </row>
    <row r="50" spans="1:72" x14ac:dyDescent="0.2">
      <c r="A50" t="s">
        <v>478</v>
      </c>
      <c r="B50">
        <v>175</v>
      </c>
      <c r="C50">
        <v>9</v>
      </c>
      <c r="D50">
        <v>16</v>
      </c>
      <c r="E50">
        <v>1</v>
      </c>
      <c r="F50">
        <f t="shared" si="1"/>
        <v>26</v>
      </c>
      <c r="G50">
        <v>201</v>
      </c>
      <c r="I50" t="s">
        <v>478</v>
      </c>
      <c r="J50">
        <v>9</v>
      </c>
      <c r="K50">
        <v>16</v>
      </c>
      <c r="L50">
        <v>1</v>
      </c>
      <c r="M50">
        <f t="shared" si="2"/>
        <v>26</v>
      </c>
      <c r="N50" t="s">
        <v>573</v>
      </c>
      <c r="O50" t="s">
        <v>502</v>
      </c>
      <c r="P50">
        <v>13</v>
      </c>
      <c r="Q50">
        <v>15</v>
      </c>
      <c r="R50">
        <v>13</v>
      </c>
      <c r="S50">
        <f t="shared" si="5"/>
        <v>41</v>
      </c>
      <c r="T50" t="s">
        <v>574</v>
      </c>
      <c r="V50">
        <v>175</v>
      </c>
      <c r="W50">
        <v>26</v>
      </c>
      <c r="AJ50">
        <v>41</v>
      </c>
      <c r="AK50">
        <v>26</v>
      </c>
      <c r="BO50">
        <v>232</v>
      </c>
      <c r="BP50">
        <v>41</v>
      </c>
      <c r="BQ50">
        <v>201</v>
      </c>
      <c r="BR50">
        <v>26</v>
      </c>
      <c r="BS50" s="76">
        <f t="shared" si="3"/>
        <v>0.17672413793103448</v>
      </c>
      <c r="BT50" s="76">
        <f t="shared" si="4"/>
        <v>0.12935323383084577</v>
      </c>
    </row>
    <row r="51" spans="1:72" x14ac:dyDescent="0.2">
      <c r="A51" t="s">
        <v>478</v>
      </c>
      <c r="B51">
        <v>156</v>
      </c>
      <c r="C51">
        <v>11</v>
      </c>
      <c r="D51">
        <v>15</v>
      </c>
      <c r="E51">
        <v>3</v>
      </c>
      <c r="F51">
        <f t="shared" si="1"/>
        <v>29</v>
      </c>
      <c r="G51">
        <v>185</v>
      </c>
      <c r="I51" t="s">
        <v>478</v>
      </c>
      <c r="J51">
        <v>11</v>
      </c>
      <c r="K51">
        <v>15</v>
      </c>
      <c r="L51">
        <v>3</v>
      </c>
      <c r="M51">
        <f t="shared" si="2"/>
        <v>29</v>
      </c>
      <c r="N51" t="s">
        <v>573</v>
      </c>
      <c r="O51" t="s">
        <v>502</v>
      </c>
      <c r="P51">
        <v>13</v>
      </c>
      <c r="Q51">
        <v>12</v>
      </c>
      <c r="R51">
        <v>11</v>
      </c>
      <c r="S51">
        <f t="shared" si="5"/>
        <v>36</v>
      </c>
      <c r="T51" t="s">
        <v>574</v>
      </c>
      <c r="V51">
        <v>156</v>
      </c>
      <c r="W51">
        <v>29</v>
      </c>
      <c r="AJ51">
        <v>36</v>
      </c>
      <c r="AK51">
        <v>29</v>
      </c>
      <c r="BO51">
        <v>229</v>
      </c>
      <c r="BP51">
        <v>36</v>
      </c>
      <c r="BQ51">
        <v>185</v>
      </c>
      <c r="BR51">
        <v>29</v>
      </c>
      <c r="BS51" s="76">
        <f t="shared" si="3"/>
        <v>0.15720524017467249</v>
      </c>
      <c r="BT51" s="76">
        <f t="shared" si="4"/>
        <v>0.15675675675675677</v>
      </c>
    </row>
    <row r="52" spans="1:72" x14ac:dyDescent="0.2">
      <c r="A52" t="s">
        <v>478</v>
      </c>
      <c r="B52">
        <v>180</v>
      </c>
      <c r="C52">
        <v>13</v>
      </c>
      <c r="D52">
        <v>18</v>
      </c>
      <c r="E52">
        <v>13</v>
      </c>
      <c r="F52">
        <f t="shared" si="1"/>
        <v>44</v>
      </c>
      <c r="G52">
        <v>224</v>
      </c>
      <c r="I52" t="s">
        <v>478</v>
      </c>
      <c r="J52">
        <v>13</v>
      </c>
      <c r="K52">
        <v>18</v>
      </c>
      <c r="L52">
        <v>13</v>
      </c>
      <c r="M52">
        <f t="shared" si="2"/>
        <v>44</v>
      </c>
      <c r="N52" t="s">
        <v>573</v>
      </c>
      <c r="O52" t="s">
        <v>502</v>
      </c>
      <c r="P52">
        <v>12</v>
      </c>
      <c r="Q52">
        <v>12</v>
      </c>
      <c r="R52">
        <v>14</v>
      </c>
      <c r="S52">
        <f t="shared" si="5"/>
        <v>38</v>
      </c>
      <c r="T52" t="s">
        <v>574</v>
      </c>
      <c r="V52">
        <v>180</v>
      </c>
      <c r="W52">
        <v>44</v>
      </c>
      <c r="AJ52">
        <v>38</v>
      </c>
      <c r="AK52">
        <v>44</v>
      </c>
      <c r="BO52">
        <v>232</v>
      </c>
      <c r="BP52">
        <v>38</v>
      </c>
      <c r="BQ52">
        <v>224</v>
      </c>
      <c r="BR52">
        <v>44</v>
      </c>
      <c r="BS52" s="76">
        <f t="shared" si="3"/>
        <v>0.16379310344827586</v>
      </c>
      <c r="BT52" s="76">
        <f t="shared" si="4"/>
        <v>0.19642857142857142</v>
      </c>
    </row>
    <row r="53" spans="1:72" x14ac:dyDescent="0.2">
      <c r="A53" t="s">
        <v>478</v>
      </c>
      <c r="B53">
        <v>193</v>
      </c>
      <c r="C53">
        <v>10</v>
      </c>
      <c r="D53">
        <v>10</v>
      </c>
      <c r="E53">
        <v>4</v>
      </c>
      <c r="F53">
        <f t="shared" si="1"/>
        <v>24</v>
      </c>
      <c r="G53">
        <v>217</v>
      </c>
      <c r="I53" t="s">
        <v>478</v>
      </c>
      <c r="J53">
        <v>10</v>
      </c>
      <c r="K53">
        <v>10</v>
      </c>
      <c r="L53">
        <v>4</v>
      </c>
      <c r="M53">
        <f t="shared" si="2"/>
        <v>24</v>
      </c>
      <c r="N53" t="s">
        <v>573</v>
      </c>
      <c r="O53" t="s">
        <v>502</v>
      </c>
      <c r="P53">
        <v>22</v>
      </c>
      <c r="Q53">
        <v>40</v>
      </c>
      <c r="R53">
        <v>18</v>
      </c>
      <c r="S53">
        <f t="shared" si="5"/>
        <v>80</v>
      </c>
      <c r="T53" t="s">
        <v>574</v>
      </c>
      <c r="V53">
        <v>193</v>
      </c>
      <c r="W53">
        <v>24</v>
      </c>
      <c r="AJ53">
        <v>80</v>
      </c>
      <c r="AK53">
        <v>24</v>
      </c>
      <c r="BO53">
        <v>234</v>
      </c>
      <c r="BP53">
        <v>80</v>
      </c>
      <c r="BQ53">
        <v>217</v>
      </c>
      <c r="BR53">
        <v>24</v>
      </c>
      <c r="BS53" s="76">
        <f t="shared" si="3"/>
        <v>0.34188034188034189</v>
      </c>
      <c r="BT53" s="76">
        <f t="shared" si="4"/>
        <v>0.11059907834101383</v>
      </c>
    </row>
    <row r="54" spans="1:72" x14ac:dyDescent="0.2">
      <c r="A54" t="s">
        <v>478</v>
      </c>
      <c r="B54">
        <v>201</v>
      </c>
      <c r="C54">
        <v>9</v>
      </c>
      <c r="D54">
        <v>14</v>
      </c>
      <c r="E54">
        <v>3</v>
      </c>
      <c r="F54">
        <f t="shared" si="1"/>
        <v>26</v>
      </c>
      <c r="G54">
        <v>227</v>
      </c>
      <c r="I54" t="s">
        <v>478</v>
      </c>
      <c r="J54">
        <v>9</v>
      </c>
      <c r="K54">
        <v>14</v>
      </c>
      <c r="L54">
        <v>3</v>
      </c>
      <c r="M54">
        <f t="shared" si="2"/>
        <v>26</v>
      </c>
      <c r="N54" t="s">
        <v>573</v>
      </c>
      <c r="O54" t="s">
        <v>502</v>
      </c>
      <c r="P54">
        <v>7</v>
      </c>
      <c r="Q54">
        <v>14</v>
      </c>
      <c r="R54">
        <v>6</v>
      </c>
      <c r="S54">
        <f t="shared" si="5"/>
        <v>27</v>
      </c>
      <c r="T54" t="s">
        <v>574</v>
      </c>
      <c r="V54">
        <v>201</v>
      </c>
      <c r="W54">
        <v>26</v>
      </c>
      <c r="AJ54">
        <v>27</v>
      </c>
      <c r="AK54">
        <v>26</v>
      </c>
      <c r="BO54">
        <v>226</v>
      </c>
      <c r="BP54">
        <v>27</v>
      </c>
      <c r="BQ54">
        <v>227</v>
      </c>
      <c r="BR54">
        <v>26</v>
      </c>
      <c r="BS54" s="76">
        <f t="shared" si="3"/>
        <v>0.11946902654867257</v>
      </c>
      <c r="BT54" s="76">
        <f t="shared" si="4"/>
        <v>0.11453744493392071</v>
      </c>
    </row>
    <row r="55" spans="1:72" x14ac:dyDescent="0.2">
      <c r="A55" t="s">
        <v>478</v>
      </c>
      <c r="B55">
        <v>190</v>
      </c>
      <c r="C55">
        <v>13</v>
      </c>
      <c r="D55">
        <v>12</v>
      </c>
      <c r="E55">
        <v>6</v>
      </c>
      <c r="F55">
        <f t="shared" si="1"/>
        <v>31</v>
      </c>
      <c r="G55">
        <v>221</v>
      </c>
      <c r="I55" t="s">
        <v>478</v>
      </c>
      <c r="J55">
        <v>13</v>
      </c>
      <c r="K55">
        <v>12</v>
      </c>
      <c r="L55">
        <v>6</v>
      </c>
      <c r="M55">
        <f t="shared" si="2"/>
        <v>31</v>
      </c>
      <c r="N55" t="s">
        <v>573</v>
      </c>
      <c r="O55" t="s">
        <v>500</v>
      </c>
      <c r="P55">
        <v>8</v>
      </c>
      <c r="Q55">
        <v>13</v>
      </c>
      <c r="R55">
        <v>11</v>
      </c>
      <c r="S55">
        <f t="shared" ref="S55:S109" si="6">SUM(P55:R55)</f>
        <v>32</v>
      </c>
      <c r="T55" t="s">
        <v>574</v>
      </c>
      <c r="V55">
        <v>190</v>
      </c>
      <c r="W55">
        <v>31</v>
      </c>
      <c r="AJ55">
        <v>32</v>
      </c>
      <c r="AK55">
        <v>31</v>
      </c>
      <c r="BO55">
        <v>230</v>
      </c>
      <c r="BP55">
        <v>32</v>
      </c>
      <c r="BQ55">
        <v>221</v>
      </c>
      <c r="BR55">
        <v>31</v>
      </c>
      <c r="BS55" s="76">
        <f t="shared" si="3"/>
        <v>0.1391304347826087</v>
      </c>
      <c r="BT55" s="76">
        <f t="shared" si="4"/>
        <v>0.14027149321266968</v>
      </c>
    </row>
    <row r="56" spans="1:72" x14ac:dyDescent="0.2">
      <c r="A56" t="s">
        <v>478</v>
      </c>
      <c r="B56">
        <v>175</v>
      </c>
      <c r="C56">
        <v>11</v>
      </c>
      <c r="D56">
        <v>14</v>
      </c>
      <c r="E56">
        <v>5</v>
      </c>
      <c r="F56">
        <f t="shared" si="1"/>
        <v>30</v>
      </c>
      <c r="G56">
        <v>205</v>
      </c>
      <c r="I56" t="s">
        <v>478</v>
      </c>
      <c r="J56">
        <v>11</v>
      </c>
      <c r="K56">
        <v>14</v>
      </c>
      <c r="L56">
        <v>5</v>
      </c>
      <c r="M56">
        <f t="shared" si="2"/>
        <v>30</v>
      </c>
      <c r="N56" t="s">
        <v>573</v>
      </c>
      <c r="O56" t="s">
        <v>500</v>
      </c>
      <c r="P56">
        <v>15</v>
      </c>
      <c r="Q56">
        <v>18</v>
      </c>
      <c r="R56">
        <v>10</v>
      </c>
      <c r="S56">
        <f t="shared" si="6"/>
        <v>43</v>
      </c>
      <c r="T56" t="s">
        <v>574</v>
      </c>
      <c r="V56">
        <v>175</v>
      </c>
      <c r="W56">
        <v>30</v>
      </c>
      <c r="AJ56">
        <v>43</v>
      </c>
      <c r="AK56">
        <v>30</v>
      </c>
      <c r="BO56">
        <v>228</v>
      </c>
      <c r="BP56">
        <v>43</v>
      </c>
      <c r="BQ56">
        <v>205</v>
      </c>
      <c r="BR56">
        <v>30</v>
      </c>
      <c r="BS56" s="76">
        <f t="shared" si="3"/>
        <v>0.18859649122807018</v>
      </c>
      <c r="BT56" s="76">
        <f t="shared" si="4"/>
        <v>0.14634146341463414</v>
      </c>
    </row>
    <row r="57" spans="1:72" x14ac:dyDescent="0.2">
      <c r="A57" t="s">
        <v>478</v>
      </c>
      <c r="B57">
        <v>173</v>
      </c>
      <c r="C57">
        <v>10</v>
      </c>
      <c r="D57">
        <v>16</v>
      </c>
      <c r="E57">
        <v>4</v>
      </c>
      <c r="F57">
        <f t="shared" si="1"/>
        <v>30</v>
      </c>
      <c r="G57">
        <v>203</v>
      </c>
      <c r="I57" t="s">
        <v>478</v>
      </c>
      <c r="J57">
        <v>10</v>
      </c>
      <c r="K57">
        <v>16</v>
      </c>
      <c r="L57">
        <v>4</v>
      </c>
      <c r="M57">
        <f t="shared" si="2"/>
        <v>30</v>
      </c>
      <c r="N57" t="s">
        <v>573</v>
      </c>
      <c r="O57" t="s">
        <v>500</v>
      </c>
      <c r="P57">
        <v>7</v>
      </c>
      <c r="Q57">
        <v>12</v>
      </c>
      <c r="R57">
        <v>2</v>
      </c>
      <c r="S57">
        <f t="shared" si="6"/>
        <v>21</v>
      </c>
      <c r="T57" t="s">
        <v>574</v>
      </c>
      <c r="V57">
        <v>173</v>
      </c>
      <c r="W57">
        <v>30</v>
      </c>
      <c r="AJ57">
        <v>21</v>
      </c>
      <c r="AK57">
        <v>30</v>
      </c>
      <c r="BO57">
        <v>226</v>
      </c>
      <c r="BP57">
        <v>21</v>
      </c>
      <c r="BQ57">
        <v>203</v>
      </c>
      <c r="BR57">
        <v>30</v>
      </c>
      <c r="BS57" s="76">
        <f t="shared" si="3"/>
        <v>9.2920353982300891E-2</v>
      </c>
      <c r="BT57" s="76">
        <f t="shared" si="4"/>
        <v>0.14778325123152711</v>
      </c>
    </row>
    <row r="58" spans="1:72" x14ac:dyDescent="0.2">
      <c r="A58" t="s">
        <v>478</v>
      </c>
      <c r="B58">
        <v>199</v>
      </c>
      <c r="C58">
        <v>9</v>
      </c>
      <c r="D58">
        <v>16</v>
      </c>
      <c r="E58">
        <v>1</v>
      </c>
      <c r="F58">
        <f t="shared" si="1"/>
        <v>26</v>
      </c>
      <c r="G58">
        <v>225</v>
      </c>
      <c r="I58" t="s">
        <v>478</v>
      </c>
      <c r="J58">
        <v>9</v>
      </c>
      <c r="K58">
        <v>16</v>
      </c>
      <c r="L58">
        <v>1</v>
      </c>
      <c r="M58">
        <f t="shared" si="2"/>
        <v>26</v>
      </c>
      <c r="N58" t="s">
        <v>573</v>
      </c>
      <c r="O58" t="s">
        <v>500</v>
      </c>
      <c r="P58">
        <v>14</v>
      </c>
      <c r="Q58">
        <v>14</v>
      </c>
      <c r="R58">
        <v>8</v>
      </c>
      <c r="S58">
        <f t="shared" si="6"/>
        <v>36</v>
      </c>
      <c r="T58" t="s">
        <v>574</v>
      </c>
      <c r="V58">
        <v>199</v>
      </c>
      <c r="W58">
        <v>26</v>
      </c>
      <c r="AJ58">
        <v>36</v>
      </c>
      <c r="AK58">
        <v>26</v>
      </c>
      <c r="BO58">
        <v>230</v>
      </c>
      <c r="BP58">
        <v>36</v>
      </c>
      <c r="BQ58">
        <v>225</v>
      </c>
      <c r="BR58">
        <v>26</v>
      </c>
      <c r="BS58" s="76">
        <f t="shared" si="3"/>
        <v>0.15652173913043479</v>
      </c>
      <c r="BT58" s="76">
        <f t="shared" si="4"/>
        <v>0.11555555555555555</v>
      </c>
    </row>
    <row r="59" spans="1:72" x14ac:dyDescent="0.2">
      <c r="A59" t="s">
        <v>478</v>
      </c>
      <c r="B59">
        <v>195</v>
      </c>
      <c r="C59">
        <v>7</v>
      </c>
      <c r="D59">
        <v>17</v>
      </c>
      <c r="E59">
        <v>2</v>
      </c>
      <c r="F59">
        <f t="shared" si="1"/>
        <v>26</v>
      </c>
      <c r="G59">
        <v>221</v>
      </c>
      <c r="I59" t="s">
        <v>478</v>
      </c>
      <c r="J59">
        <v>7</v>
      </c>
      <c r="K59">
        <v>17</v>
      </c>
      <c r="L59">
        <v>2</v>
      </c>
      <c r="M59">
        <f t="shared" si="2"/>
        <v>26</v>
      </c>
      <c r="N59" t="s">
        <v>573</v>
      </c>
      <c r="O59" t="s">
        <v>500</v>
      </c>
      <c r="P59">
        <v>7</v>
      </c>
      <c r="Q59">
        <v>18</v>
      </c>
      <c r="R59">
        <v>8</v>
      </c>
      <c r="S59">
        <f t="shared" si="6"/>
        <v>33</v>
      </c>
      <c r="T59" t="s">
        <v>574</v>
      </c>
      <c r="V59">
        <v>195</v>
      </c>
      <c r="W59">
        <v>26</v>
      </c>
      <c r="AJ59">
        <v>33</v>
      </c>
      <c r="AK59">
        <v>26</v>
      </c>
      <c r="BO59">
        <v>230</v>
      </c>
      <c r="BP59">
        <v>33</v>
      </c>
      <c r="BQ59">
        <v>221</v>
      </c>
      <c r="BR59">
        <v>26</v>
      </c>
      <c r="BS59" s="76">
        <f t="shared" si="3"/>
        <v>0.14347826086956522</v>
      </c>
      <c r="BT59" s="76">
        <f t="shared" si="4"/>
        <v>0.11764705882352941</v>
      </c>
    </row>
    <row r="60" spans="1:72" x14ac:dyDescent="0.2">
      <c r="A60" t="s">
        <v>479</v>
      </c>
      <c r="B60">
        <v>203</v>
      </c>
      <c r="C60">
        <v>7</v>
      </c>
      <c r="D60">
        <v>16</v>
      </c>
      <c r="E60">
        <v>4</v>
      </c>
      <c r="F60">
        <f t="shared" si="1"/>
        <v>27</v>
      </c>
      <c r="G60">
        <v>230</v>
      </c>
      <c r="I60" t="s">
        <v>479</v>
      </c>
      <c r="J60">
        <v>7</v>
      </c>
      <c r="K60">
        <v>16</v>
      </c>
      <c r="L60">
        <v>4</v>
      </c>
      <c r="M60">
        <f t="shared" si="2"/>
        <v>27</v>
      </c>
      <c r="N60" t="s">
        <v>573</v>
      </c>
      <c r="O60" t="s">
        <v>500</v>
      </c>
      <c r="P60">
        <v>10</v>
      </c>
      <c r="Q60">
        <v>15</v>
      </c>
      <c r="R60">
        <v>3</v>
      </c>
      <c r="S60">
        <f t="shared" si="6"/>
        <v>28</v>
      </c>
      <c r="T60" t="s">
        <v>574</v>
      </c>
      <c r="V60">
        <v>203</v>
      </c>
      <c r="W60">
        <v>27</v>
      </c>
      <c r="AJ60">
        <v>28</v>
      </c>
      <c r="AK60">
        <v>27</v>
      </c>
      <c r="BO60">
        <v>231</v>
      </c>
      <c r="BP60">
        <v>28</v>
      </c>
      <c r="BQ60">
        <v>230</v>
      </c>
      <c r="BR60">
        <v>27</v>
      </c>
      <c r="BS60" s="76">
        <f t="shared" si="3"/>
        <v>0.12121212121212122</v>
      </c>
      <c r="BT60" s="76">
        <f t="shared" si="4"/>
        <v>0.11739130434782609</v>
      </c>
    </row>
    <row r="61" spans="1:72" x14ac:dyDescent="0.2">
      <c r="A61" t="s">
        <v>479</v>
      </c>
      <c r="B61">
        <v>182</v>
      </c>
      <c r="C61">
        <v>18</v>
      </c>
      <c r="D61">
        <v>17</v>
      </c>
      <c r="E61">
        <v>12</v>
      </c>
      <c r="F61">
        <f t="shared" si="1"/>
        <v>47</v>
      </c>
      <c r="G61">
        <v>229</v>
      </c>
      <c r="I61" t="s">
        <v>479</v>
      </c>
      <c r="J61">
        <v>18</v>
      </c>
      <c r="K61">
        <v>17</v>
      </c>
      <c r="L61">
        <v>12</v>
      </c>
      <c r="M61">
        <f t="shared" si="2"/>
        <v>47</v>
      </c>
      <c r="N61" t="s">
        <v>573</v>
      </c>
      <c r="O61" t="s">
        <v>501</v>
      </c>
      <c r="P61">
        <v>8</v>
      </c>
      <c r="Q61">
        <v>19</v>
      </c>
      <c r="R61">
        <v>17</v>
      </c>
      <c r="S61">
        <f t="shared" si="6"/>
        <v>44</v>
      </c>
      <c r="T61" t="s">
        <v>574</v>
      </c>
      <c r="V61">
        <v>182</v>
      </c>
      <c r="W61">
        <v>47</v>
      </c>
      <c r="AJ61">
        <v>44</v>
      </c>
      <c r="AK61">
        <v>47</v>
      </c>
      <c r="BO61">
        <v>231</v>
      </c>
      <c r="BP61">
        <v>44</v>
      </c>
      <c r="BQ61">
        <v>229</v>
      </c>
      <c r="BR61">
        <v>47</v>
      </c>
      <c r="BS61" s="76">
        <f t="shared" si="3"/>
        <v>0.19047619047619047</v>
      </c>
      <c r="BT61" s="76">
        <f t="shared" si="4"/>
        <v>0.20524017467248909</v>
      </c>
    </row>
    <row r="62" spans="1:72" x14ac:dyDescent="0.2">
      <c r="A62" t="s">
        <v>479</v>
      </c>
      <c r="B62">
        <v>186</v>
      </c>
      <c r="C62">
        <v>13</v>
      </c>
      <c r="D62">
        <v>15</v>
      </c>
      <c r="E62">
        <v>8</v>
      </c>
      <c r="F62">
        <f t="shared" si="1"/>
        <v>36</v>
      </c>
      <c r="G62">
        <v>222</v>
      </c>
      <c r="I62" t="s">
        <v>479</v>
      </c>
      <c r="J62">
        <v>13</v>
      </c>
      <c r="K62">
        <v>15</v>
      </c>
      <c r="L62">
        <v>8</v>
      </c>
      <c r="M62">
        <f t="shared" si="2"/>
        <v>36</v>
      </c>
      <c r="N62" t="s">
        <v>573</v>
      </c>
      <c r="O62" t="s">
        <v>501</v>
      </c>
      <c r="P62">
        <v>14</v>
      </c>
      <c r="Q62">
        <v>13</v>
      </c>
      <c r="R62">
        <v>10</v>
      </c>
      <c r="S62">
        <f t="shared" si="6"/>
        <v>37</v>
      </c>
      <c r="T62" t="s">
        <v>574</v>
      </c>
      <c r="V62">
        <v>186</v>
      </c>
      <c r="W62">
        <v>36</v>
      </c>
      <c r="AJ62">
        <v>37</v>
      </c>
      <c r="AK62">
        <v>36</v>
      </c>
      <c r="BO62">
        <v>222</v>
      </c>
      <c r="BP62">
        <v>37</v>
      </c>
      <c r="BQ62">
        <v>222</v>
      </c>
      <c r="BR62">
        <v>36</v>
      </c>
      <c r="BS62" s="76">
        <f t="shared" si="3"/>
        <v>0.16666666666666666</v>
      </c>
      <c r="BT62" s="76">
        <f t="shared" si="4"/>
        <v>0.16216216216216217</v>
      </c>
    </row>
    <row r="63" spans="1:72" x14ac:dyDescent="0.2">
      <c r="A63" t="s">
        <v>479</v>
      </c>
      <c r="B63">
        <v>189</v>
      </c>
      <c r="C63">
        <v>12</v>
      </c>
      <c r="D63">
        <v>19</v>
      </c>
      <c r="E63">
        <v>1</v>
      </c>
      <c r="F63">
        <f t="shared" si="1"/>
        <v>32</v>
      </c>
      <c r="G63">
        <v>221</v>
      </c>
      <c r="I63" t="s">
        <v>479</v>
      </c>
      <c r="J63">
        <v>12</v>
      </c>
      <c r="K63">
        <v>19</v>
      </c>
      <c r="L63">
        <v>1</v>
      </c>
      <c r="M63">
        <f t="shared" si="2"/>
        <v>32</v>
      </c>
      <c r="N63" t="s">
        <v>573</v>
      </c>
      <c r="O63" t="s">
        <v>501</v>
      </c>
      <c r="P63">
        <v>14</v>
      </c>
      <c r="Q63">
        <v>14</v>
      </c>
      <c r="R63">
        <v>22</v>
      </c>
      <c r="S63">
        <f t="shared" si="6"/>
        <v>50</v>
      </c>
      <c r="T63" t="s">
        <v>574</v>
      </c>
      <c r="V63">
        <v>189</v>
      </c>
      <c r="W63">
        <v>32</v>
      </c>
      <c r="AJ63">
        <v>50</v>
      </c>
      <c r="AK63">
        <v>32</v>
      </c>
      <c r="BO63">
        <v>232</v>
      </c>
      <c r="BP63">
        <v>50</v>
      </c>
      <c r="BQ63">
        <v>221</v>
      </c>
      <c r="BR63">
        <v>32</v>
      </c>
      <c r="BS63" s="76">
        <f t="shared" si="3"/>
        <v>0.21551724137931033</v>
      </c>
      <c r="BT63" s="76">
        <f t="shared" si="4"/>
        <v>0.14479638009049775</v>
      </c>
    </row>
    <row r="64" spans="1:72" x14ac:dyDescent="0.2">
      <c r="A64" t="s">
        <v>479</v>
      </c>
      <c r="B64">
        <v>181</v>
      </c>
      <c r="C64">
        <v>9</v>
      </c>
      <c r="D64">
        <v>17</v>
      </c>
      <c r="E64">
        <v>1</v>
      </c>
      <c r="F64">
        <f t="shared" si="1"/>
        <v>27</v>
      </c>
      <c r="G64">
        <v>208</v>
      </c>
      <c r="I64" t="s">
        <v>479</v>
      </c>
      <c r="J64">
        <v>9</v>
      </c>
      <c r="K64">
        <v>17</v>
      </c>
      <c r="L64">
        <v>1</v>
      </c>
      <c r="M64">
        <f t="shared" si="2"/>
        <v>27</v>
      </c>
      <c r="N64" t="s">
        <v>573</v>
      </c>
      <c r="O64" t="s">
        <v>501</v>
      </c>
      <c r="P64">
        <v>15</v>
      </c>
      <c r="Q64">
        <v>14</v>
      </c>
      <c r="R64">
        <v>10</v>
      </c>
      <c r="S64">
        <f t="shared" si="6"/>
        <v>39</v>
      </c>
      <c r="T64" t="s">
        <v>574</v>
      </c>
      <c r="V64">
        <v>181</v>
      </c>
      <c r="W64">
        <v>27</v>
      </c>
      <c r="AJ64">
        <v>39</v>
      </c>
      <c r="AK64">
        <v>27</v>
      </c>
      <c r="BO64">
        <v>227</v>
      </c>
      <c r="BP64">
        <v>39</v>
      </c>
      <c r="BQ64">
        <v>208</v>
      </c>
      <c r="BR64">
        <v>27</v>
      </c>
      <c r="BS64" s="76">
        <f t="shared" si="3"/>
        <v>0.17180616740088106</v>
      </c>
      <c r="BT64" s="76">
        <f t="shared" si="4"/>
        <v>0.12980769230769232</v>
      </c>
    </row>
    <row r="65" spans="1:72" x14ac:dyDescent="0.2">
      <c r="A65" t="s">
        <v>479</v>
      </c>
      <c r="B65">
        <v>191</v>
      </c>
      <c r="C65">
        <v>10</v>
      </c>
      <c r="D65">
        <v>18</v>
      </c>
      <c r="E65">
        <v>2</v>
      </c>
      <c r="F65">
        <f t="shared" si="1"/>
        <v>30</v>
      </c>
      <c r="G65">
        <v>221</v>
      </c>
      <c r="I65" t="s">
        <v>479</v>
      </c>
      <c r="J65">
        <v>10</v>
      </c>
      <c r="K65">
        <v>18</v>
      </c>
      <c r="L65">
        <v>2</v>
      </c>
      <c r="M65">
        <f t="shared" si="2"/>
        <v>30</v>
      </c>
      <c r="N65" t="s">
        <v>573</v>
      </c>
      <c r="O65" t="s">
        <v>501</v>
      </c>
      <c r="P65">
        <v>17</v>
      </c>
      <c r="Q65">
        <v>15</v>
      </c>
      <c r="R65">
        <v>10</v>
      </c>
      <c r="S65">
        <f t="shared" si="6"/>
        <v>42</v>
      </c>
      <c r="T65" t="s">
        <v>574</v>
      </c>
      <c r="V65">
        <v>191</v>
      </c>
      <c r="W65">
        <v>30</v>
      </c>
      <c r="AJ65">
        <v>42</v>
      </c>
      <c r="AK65">
        <v>30</v>
      </c>
      <c r="BO65">
        <v>222</v>
      </c>
      <c r="BP65">
        <v>42</v>
      </c>
      <c r="BQ65">
        <v>221</v>
      </c>
      <c r="BR65">
        <v>30</v>
      </c>
      <c r="BS65" s="76">
        <f t="shared" si="3"/>
        <v>0.1891891891891892</v>
      </c>
      <c r="BT65" s="76">
        <f t="shared" si="4"/>
        <v>0.13574660633484162</v>
      </c>
    </row>
    <row r="66" spans="1:72" x14ac:dyDescent="0.2">
      <c r="A66" t="s">
        <v>479</v>
      </c>
      <c r="B66">
        <v>193</v>
      </c>
      <c r="C66">
        <v>9</v>
      </c>
      <c r="D66">
        <v>16</v>
      </c>
      <c r="E66">
        <v>4</v>
      </c>
      <c r="F66">
        <f t="shared" si="1"/>
        <v>29</v>
      </c>
      <c r="G66">
        <v>222</v>
      </c>
      <c r="I66" t="s">
        <v>479</v>
      </c>
      <c r="J66">
        <v>9</v>
      </c>
      <c r="K66">
        <v>16</v>
      </c>
      <c r="L66">
        <v>4</v>
      </c>
      <c r="M66">
        <f t="shared" si="2"/>
        <v>29</v>
      </c>
      <c r="N66" t="s">
        <v>573</v>
      </c>
      <c r="O66" t="s">
        <v>501</v>
      </c>
      <c r="P66">
        <v>10</v>
      </c>
      <c r="Q66">
        <v>13</v>
      </c>
      <c r="R66">
        <v>1</v>
      </c>
      <c r="S66">
        <f t="shared" si="6"/>
        <v>24</v>
      </c>
      <c r="T66" t="s">
        <v>574</v>
      </c>
      <c r="V66">
        <v>193</v>
      </c>
      <c r="W66">
        <v>29</v>
      </c>
      <c r="AJ66">
        <v>24</v>
      </c>
      <c r="AK66">
        <v>29</v>
      </c>
      <c r="BO66">
        <v>227</v>
      </c>
      <c r="BP66">
        <v>24</v>
      </c>
      <c r="BQ66">
        <v>222</v>
      </c>
      <c r="BR66">
        <v>29</v>
      </c>
      <c r="BS66" s="76">
        <f t="shared" si="3"/>
        <v>0.10572687224669604</v>
      </c>
      <c r="BT66" s="76">
        <f t="shared" si="4"/>
        <v>0.13063063063063063</v>
      </c>
    </row>
    <row r="67" spans="1:72" x14ac:dyDescent="0.2">
      <c r="A67" t="s">
        <v>479</v>
      </c>
      <c r="B67">
        <v>196</v>
      </c>
      <c r="C67">
        <v>13</v>
      </c>
      <c r="D67">
        <v>12</v>
      </c>
      <c r="E67">
        <v>5</v>
      </c>
      <c r="F67">
        <f t="shared" ref="F67:F130" si="7">SUM(C67:E67)</f>
        <v>30</v>
      </c>
      <c r="G67">
        <v>226</v>
      </c>
      <c r="I67" t="s">
        <v>479</v>
      </c>
      <c r="J67">
        <v>13</v>
      </c>
      <c r="K67">
        <v>12</v>
      </c>
      <c r="L67">
        <v>5</v>
      </c>
      <c r="M67">
        <f t="shared" ref="M67:M77" si="8">SUM(J67:L67)</f>
        <v>30</v>
      </c>
      <c r="N67" t="s">
        <v>573</v>
      </c>
      <c r="O67" t="s">
        <v>499</v>
      </c>
      <c r="P67">
        <v>11</v>
      </c>
      <c r="Q67">
        <v>13</v>
      </c>
      <c r="R67">
        <v>5</v>
      </c>
      <c r="S67">
        <f t="shared" si="6"/>
        <v>29</v>
      </c>
      <c r="T67" t="s">
        <v>574</v>
      </c>
      <c r="V67">
        <v>196</v>
      </c>
      <c r="W67">
        <v>30</v>
      </c>
      <c r="AJ67">
        <v>29</v>
      </c>
      <c r="AK67">
        <v>30</v>
      </c>
      <c r="BO67">
        <v>229</v>
      </c>
      <c r="BP67">
        <v>29</v>
      </c>
      <c r="BQ67">
        <v>226</v>
      </c>
      <c r="BR67">
        <v>30</v>
      </c>
      <c r="BS67" s="76">
        <f t="shared" ref="BS67:BS109" si="9">BP67/BO67</f>
        <v>0.12663755458515283</v>
      </c>
      <c r="BT67" s="76">
        <f t="shared" ref="BT67:BT77" si="10">BR67/BQ67</f>
        <v>0.13274336283185842</v>
      </c>
    </row>
    <row r="68" spans="1:72" x14ac:dyDescent="0.2">
      <c r="A68" t="s">
        <v>479</v>
      </c>
      <c r="B68">
        <v>201</v>
      </c>
      <c r="C68">
        <v>9</v>
      </c>
      <c r="D68">
        <v>12</v>
      </c>
      <c r="E68">
        <v>1</v>
      </c>
      <c r="F68">
        <f t="shared" si="7"/>
        <v>22</v>
      </c>
      <c r="G68">
        <v>223</v>
      </c>
      <c r="I68" t="s">
        <v>479</v>
      </c>
      <c r="J68">
        <v>9</v>
      </c>
      <c r="K68">
        <v>12</v>
      </c>
      <c r="L68">
        <v>1</v>
      </c>
      <c r="M68">
        <f t="shared" si="8"/>
        <v>22</v>
      </c>
      <c r="N68" t="s">
        <v>573</v>
      </c>
      <c r="O68" t="s">
        <v>499</v>
      </c>
      <c r="P68">
        <v>14</v>
      </c>
      <c r="Q68">
        <v>18</v>
      </c>
      <c r="R68">
        <v>5</v>
      </c>
      <c r="S68">
        <f t="shared" si="6"/>
        <v>37</v>
      </c>
      <c r="T68" t="s">
        <v>574</v>
      </c>
      <c r="V68">
        <v>201</v>
      </c>
      <c r="W68">
        <v>22</v>
      </c>
      <c r="AJ68">
        <v>37</v>
      </c>
      <c r="AK68">
        <v>22</v>
      </c>
      <c r="BO68">
        <v>230</v>
      </c>
      <c r="BP68">
        <v>37</v>
      </c>
      <c r="BQ68">
        <v>223</v>
      </c>
      <c r="BR68">
        <v>22</v>
      </c>
      <c r="BS68" s="76">
        <f t="shared" si="9"/>
        <v>0.16086956521739129</v>
      </c>
      <c r="BT68" s="76">
        <f t="shared" si="10"/>
        <v>9.8654708520179366E-2</v>
      </c>
    </row>
    <row r="69" spans="1:72" x14ac:dyDescent="0.2">
      <c r="A69" t="s">
        <v>479</v>
      </c>
      <c r="B69">
        <v>180</v>
      </c>
      <c r="C69">
        <v>18</v>
      </c>
      <c r="D69">
        <v>13</v>
      </c>
      <c r="E69">
        <v>17</v>
      </c>
      <c r="F69">
        <f t="shared" si="7"/>
        <v>48</v>
      </c>
      <c r="G69">
        <v>228</v>
      </c>
      <c r="I69" t="s">
        <v>479</v>
      </c>
      <c r="J69">
        <v>18</v>
      </c>
      <c r="K69">
        <v>13</v>
      </c>
      <c r="L69">
        <v>17</v>
      </c>
      <c r="M69">
        <f t="shared" si="8"/>
        <v>48</v>
      </c>
      <c r="N69" t="s">
        <v>573</v>
      </c>
      <c r="O69" t="s">
        <v>499</v>
      </c>
      <c r="P69">
        <v>34</v>
      </c>
      <c r="Q69">
        <v>20</v>
      </c>
      <c r="R69">
        <v>10</v>
      </c>
      <c r="S69">
        <f t="shared" si="6"/>
        <v>64</v>
      </c>
      <c r="T69" t="s">
        <v>574</v>
      </c>
      <c r="V69">
        <v>180</v>
      </c>
      <c r="W69">
        <v>48</v>
      </c>
      <c r="AJ69">
        <v>64</v>
      </c>
      <c r="AK69">
        <v>48</v>
      </c>
      <c r="BO69">
        <v>237</v>
      </c>
      <c r="BP69">
        <v>64</v>
      </c>
      <c r="BQ69">
        <v>228</v>
      </c>
      <c r="BR69">
        <v>48</v>
      </c>
      <c r="BS69" s="76">
        <f t="shared" si="9"/>
        <v>0.27004219409282698</v>
      </c>
      <c r="BT69" s="76">
        <f t="shared" si="10"/>
        <v>0.21052631578947367</v>
      </c>
    </row>
    <row r="70" spans="1:72" x14ac:dyDescent="0.2">
      <c r="A70" t="s">
        <v>479</v>
      </c>
      <c r="B70">
        <v>183</v>
      </c>
      <c r="C70">
        <v>19</v>
      </c>
      <c r="D70">
        <v>13</v>
      </c>
      <c r="E70">
        <v>9</v>
      </c>
      <c r="F70">
        <f t="shared" si="7"/>
        <v>41</v>
      </c>
      <c r="G70">
        <v>224</v>
      </c>
      <c r="I70" t="s">
        <v>479</v>
      </c>
      <c r="J70">
        <v>19</v>
      </c>
      <c r="K70">
        <v>13</v>
      </c>
      <c r="L70">
        <v>9</v>
      </c>
      <c r="M70">
        <f t="shared" si="8"/>
        <v>41</v>
      </c>
      <c r="N70" t="s">
        <v>573</v>
      </c>
      <c r="O70" t="s">
        <v>499</v>
      </c>
      <c r="P70">
        <v>9</v>
      </c>
      <c r="Q70">
        <v>15</v>
      </c>
      <c r="R70">
        <v>4</v>
      </c>
      <c r="S70">
        <f t="shared" si="6"/>
        <v>28</v>
      </c>
      <c r="T70" t="s">
        <v>574</v>
      </c>
      <c r="V70">
        <v>183</v>
      </c>
      <c r="W70">
        <v>41</v>
      </c>
      <c r="AJ70">
        <v>28</v>
      </c>
      <c r="AK70">
        <v>41</v>
      </c>
      <c r="BO70">
        <v>230</v>
      </c>
      <c r="BP70">
        <v>28</v>
      </c>
      <c r="BQ70">
        <v>224</v>
      </c>
      <c r="BR70">
        <v>41</v>
      </c>
      <c r="BS70" s="76">
        <f t="shared" si="9"/>
        <v>0.12173913043478261</v>
      </c>
      <c r="BT70" s="76">
        <f t="shared" si="10"/>
        <v>0.18303571428571427</v>
      </c>
    </row>
    <row r="71" spans="1:72" x14ac:dyDescent="0.2">
      <c r="A71" t="s">
        <v>480</v>
      </c>
      <c r="B71">
        <v>195</v>
      </c>
      <c r="C71">
        <v>10</v>
      </c>
      <c r="D71">
        <v>15</v>
      </c>
      <c r="E71">
        <v>5</v>
      </c>
      <c r="F71">
        <f t="shared" si="7"/>
        <v>30</v>
      </c>
      <c r="G71">
        <v>225</v>
      </c>
      <c r="I71" t="s">
        <v>480</v>
      </c>
      <c r="J71">
        <v>10</v>
      </c>
      <c r="K71">
        <v>15</v>
      </c>
      <c r="L71">
        <v>5</v>
      </c>
      <c r="M71">
        <f t="shared" si="8"/>
        <v>30</v>
      </c>
      <c r="N71" t="s">
        <v>573</v>
      </c>
      <c r="O71" t="s">
        <v>499</v>
      </c>
      <c r="P71">
        <v>11</v>
      </c>
      <c r="Q71">
        <v>14</v>
      </c>
      <c r="R71">
        <v>5</v>
      </c>
      <c r="S71">
        <f t="shared" si="6"/>
        <v>30</v>
      </c>
      <c r="T71" t="s">
        <v>574</v>
      </c>
      <c r="V71">
        <v>195</v>
      </c>
      <c r="W71">
        <v>30</v>
      </c>
      <c r="AJ71">
        <v>30</v>
      </c>
      <c r="AK71">
        <v>30</v>
      </c>
      <c r="BO71">
        <v>211</v>
      </c>
      <c r="BP71">
        <v>30</v>
      </c>
      <c r="BQ71">
        <v>225</v>
      </c>
      <c r="BR71">
        <v>30</v>
      </c>
      <c r="BS71" s="76">
        <f t="shared" si="9"/>
        <v>0.14218009478672985</v>
      </c>
      <c r="BT71" s="76">
        <f t="shared" si="10"/>
        <v>0.13333333333333333</v>
      </c>
    </row>
    <row r="72" spans="1:72" x14ac:dyDescent="0.2">
      <c r="A72" t="s">
        <v>480</v>
      </c>
      <c r="B72">
        <v>153</v>
      </c>
      <c r="C72">
        <v>8</v>
      </c>
      <c r="D72">
        <v>15</v>
      </c>
      <c r="E72">
        <v>0</v>
      </c>
      <c r="F72">
        <f t="shared" si="7"/>
        <v>23</v>
      </c>
      <c r="G72">
        <v>176</v>
      </c>
      <c r="I72" t="s">
        <v>480</v>
      </c>
      <c r="J72">
        <v>8</v>
      </c>
      <c r="K72">
        <v>15</v>
      </c>
      <c r="L72">
        <v>0</v>
      </c>
      <c r="M72">
        <f t="shared" si="8"/>
        <v>23</v>
      </c>
      <c r="N72" t="s">
        <v>573</v>
      </c>
      <c r="O72" t="s">
        <v>499</v>
      </c>
      <c r="P72">
        <v>8</v>
      </c>
      <c r="Q72">
        <v>15</v>
      </c>
      <c r="R72">
        <v>2</v>
      </c>
      <c r="S72">
        <f t="shared" si="6"/>
        <v>25</v>
      </c>
      <c r="T72" t="s">
        <v>574</v>
      </c>
      <c r="V72">
        <v>153</v>
      </c>
      <c r="W72">
        <v>23</v>
      </c>
      <c r="AJ72">
        <v>25</v>
      </c>
      <c r="AK72">
        <v>23</v>
      </c>
      <c r="BO72">
        <v>230</v>
      </c>
      <c r="BP72">
        <v>25</v>
      </c>
      <c r="BQ72">
        <v>176</v>
      </c>
      <c r="BR72">
        <v>23</v>
      </c>
      <c r="BS72" s="76">
        <f t="shared" si="9"/>
        <v>0.10869565217391304</v>
      </c>
      <c r="BT72" s="76">
        <f t="shared" si="10"/>
        <v>0.13068181818181818</v>
      </c>
    </row>
    <row r="73" spans="1:72" x14ac:dyDescent="0.2">
      <c r="A73" t="s">
        <v>480</v>
      </c>
      <c r="B73">
        <v>184</v>
      </c>
      <c r="C73">
        <v>14</v>
      </c>
      <c r="D73">
        <v>15</v>
      </c>
      <c r="E73">
        <v>10</v>
      </c>
      <c r="F73">
        <f t="shared" si="7"/>
        <v>39</v>
      </c>
      <c r="G73">
        <v>223</v>
      </c>
      <c r="I73" t="s">
        <v>480</v>
      </c>
      <c r="J73">
        <v>14</v>
      </c>
      <c r="K73">
        <v>15</v>
      </c>
      <c r="L73">
        <v>10</v>
      </c>
      <c r="M73">
        <f t="shared" si="8"/>
        <v>39</v>
      </c>
      <c r="N73" t="s">
        <v>573</v>
      </c>
      <c r="O73" t="s">
        <v>499</v>
      </c>
      <c r="P73">
        <v>12</v>
      </c>
      <c r="Q73">
        <v>16</v>
      </c>
      <c r="R73">
        <v>9</v>
      </c>
      <c r="S73">
        <f t="shared" si="6"/>
        <v>37</v>
      </c>
      <c r="T73" t="s">
        <v>574</v>
      </c>
      <c r="V73">
        <v>184</v>
      </c>
      <c r="W73">
        <v>39</v>
      </c>
      <c r="AJ73">
        <v>37</v>
      </c>
      <c r="AK73">
        <v>39</v>
      </c>
      <c r="BO73">
        <v>228</v>
      </c>
      <c r="BP73">
        <v>37</v>
      </c>
      <c r="BQ73">
        <v>223</v>
      </c>
      <c r="BR73">
        <v>39</v>
      </c>
      <c r="BS73" s="76">
        <f t="shared" si="9"/>
        <v>0.16228070175438597</v>
      </c>
      <c r="BT73" s="76">
        <f t="shared" si="10"/>
        <v>0.17488789237668162</v>
      </c>
    </row>
    <row r="74" spans="1:72" x14ac:dyDescent="0.2">
      <c r="A74" t="s">
        <v>480</v>
      </c>
      <c r="B74">
        <v>190</v>
      </c>
      <c r="C74">
        <v>9</v>
      </c>
      <c r="D74">
        <v>9</v>
      </c>
      <c r="E74">
        <v>6</v>
      </c>
      <c r="F74">
        <f t="shared" si="7"/>
        <v>24</v>
      </c>
      <c r="G74">
        <v>214</v>
      </c>
      <c r="I74" t="s">
        <v>480</v>
      </c>
      <c r="J74">
        <v>9</v>
      </c>
      <c r="K74">
        <v>9</v>
      </c>
      <c r="L74">
        <v>6</v>
      </c>
      <c r="M74">
        <f t="shared" si="8"/>
        <v>24</v>
      </c>
      <c r="N74" t="s">
        <v>573</v>
      </c>
      <c r="O74" t="s">
        <v>499</v>
      </c>
      <c r="P74">
        <v>7</v>
      </c>
      <c r="Q74">
        <v>12</v>
      </c>
      <c r="R74">
        <v>4</v>
      </c>
      <c r="S74">
        <f t="shared" si="6"/>
        <v>23</v>
      </c>
      <c r="T74" t="s">
        <v>574</v>
      </c>
      <c r="V74">
        <v>190</v>
      </c>
      <c r="W74">
        <v>24</v>
      </c>
      <c r="AJ74">
        <v>23</v>
      </c>
      <c r="AK74">
        <v>24</v>
      </c>
      <c r="BO74">
        <v>230</v>
      </c>
      <c r="BP74">
        <v>23</v>
      </c>
      <c r="BQ74">
        <v>214</v>
      </c>
      <c r="BR74">
        <v>24</v>
      </c>
      <c r="BS74" s="76">
        <f t="shared" si="9"/>
        <v>0.1</v>
      </c>
      <c r="BT74" s="76">
        <f t="shared" si="10"/>
        <v>0.11214953271028037</v>
      </c>
    </row>
    <row r="75" spans="1:72" x14ac:dyDescent="0.2">
      <c r="A75" t="s">
        <v>480</v>
      </c>
      <c r="B75">
        <v>169</v>
      </c>
      <c r="C75">
        <v>10</v>
      </c>
      <c r="D75">
        <v>16</v>
      </c>
      <c r="E75">
        <v>10</v>
      </c>
      <c r="F75">
        <f t="shared" si="7"/>
        <v>36</v>
      </c>
      <c r="G75">
        <v>205</v>
      </c>
      <c r="I75" t="s">
        <v>480</v>
      </c>
      <c r="J75">
        <v>10</v>
      </c>
      <c r="K75">
        <v>16</v>
      </c>
      <c r="L75">
        <v>10</v>
      </c>
      <c r="M75">
        <f t="shared" si="8"/>
        <v>36</v>
      </c>
      <c r="N75" t="s">
        <v>573</v>
      </c>
      <c r="O75" t="s">
        <v>499</v>
      </c>
      <c r="P75">
        <v>9</v>
      </c>
      <c r="Q75">
        <v>9</v>
      </c>
      <c r="R75">
        <v>5</v>
      </c>
      <c r="S75">
        <f t="shared" si="6"/>
        <v>23</v>
      </c>
      <c r="T75" t="s">
        <v>574</v>
      </c>
      <c r="V75">
        <v>169</v>
      </c>
      <c r="W75">
        <v>36</v>
      </c>
      <c r="AJ75">
        <v>23</v>
      </c>
      <c r="AK75">
        <v>36</v>
      </c>
      <c r="BO75">
        <v>227</v>
      </c>
      <c r="BP75">
        <v>23</v>
      </c>
      <c r="BQ75">
        <v>205</v>
      </c>
      <c r="BR75">
        <v>36</v>
      </c>
      <c r="BS75" s="76">
        <f t="shared" si="9"/>
        <v>0.1013215859030837</v>
      </c>
      <c r="BT75" s="76">
        <f t="shared" si="10"/>
        <v>0.17560975609756097</v>
      </c>
    </row>
    <row r="76" spans="1:72" x14ac:dyDescent="0.2">
      <c r="A76" t="s">
        <v>480</v>
      </c>
      <c r="B76">
        <v>172</v>
      </c>
      <c r="C76">
        <v>10</v>
      </c>
      <c r="D76">
        <v>21</v>
      </c>
      <c r="E76">
        <v>12</v>
      </c>
      <c r="F76">
        <f t="shared" si="7"/>
        <v>43</v>
      </c>
      <c r="G76">
        <v>215</v>
      </c>
      <c r="I76" t="s">
        <v>480</v>
      </c>
      <c r="J76">
        <v>10</v>
      </c>
      <c r="K76">
        <v>21</v>
      </c>
      <c r="L76">
        <v>12</v>
      </c>
      <c r="M76">
        <f t="shared" si="8"/>
        <v>43</v>
      </c>
      <c r="N76" t="s">
        <v>573</v>
      </c>
      <c r="O76" t="s">
        <v>499</v>
      </c>
      <c r="P76">
        <v>7</v>
      </c>
      <c r="Q76">
        <v>14</v>
      </c>
      <c r="R76">
        <v>2</v>
      </c>
      <c r="S76">
        <f t="shared" si="6"/>
        <v>23</v>
      </c>
      <c r="T76" t="s">
        <v>574</v>
      </c>
      <c r="V76">
        <v>172</v>
      </c>
      <c r="W76">
        <v>43</v>
      </c>
      <c r="AJ76">
        <v>23</v>
      </c>
      <c r="AK76">
        <v>43</v>
      </c>
      <c r="BO76">
        <v>229</v>
      </c>
      <c r="BP76">
        <v>23</v>
      </c>
      <c r="BQ76">
        <v>215</v>
      </c>
      <c r="BR76">
        <v>43</v>
      </c>
      <c r="BS76" s="76">
        <f t="shared" si="9"/>
        <v>0.10043668122270742</v>
      </c>
      <c r="BT76" s="76">
        <f t="shared" si="10"/>
        <v>0.2</v>
      </c>
    </row>
    <row r="77" spans="1:72" x14ac:dyDescent="0.2">
      <c r="A77" t="s">
        <v>480</v>
      </c>
      <c r="B77">
        <v>136</v>
      </c>
      <c r="C77">
        <v>28</v>
      </c>
      <c r="D77">
        <v>32</v>
      </c>
      <c r="E77">
        <v>17</v>
      </c>
      <c r="F77">
        <f t="shared" si="7"/>
        <v>77</v>
      </c>
      <c r="G77">
        <v>213</v>
      </c>
      <c r="I77" t="s">
        <v>480</v>
      </c>
      <c r="J77">
        <v>28</v>
      </c>
      <c r="K77">
        <v>32</v>
      </c>
      <c r="L77">
        <v>17</v>
      </c>
      <c r="M77">
        <f t="shared" si="8"/>
        <v>77</v>
      </c>
      <c r="N77" t="s">
        <v>573</v>
      </c>
      <c r="O77" t="s">
        <v>499</v>
      </c>
      <c r="P77">
        <v>9</v>
      </c>
      <c r="Q77">
        <v>13</v>
      </c>
      <c r="R77">
        <v>1</v>
      </c>
      <c r="S77">
        <f t="shared" si="6"/>
        <v>23</v>
      </c>
      <c r="T77" t="s">
        <v>574</v>
      </c>
      <c r="V77">
        <v>136</v>
      </c>
      <c r="W77">
        <v>77</v>
      </c>
      <c r="AJ77">
        <v>23</v>
      </c>
      <c r="AK77">
        <v>77</v>
      </c>
      <c r="BO77">
        <v>230</v>
      </c>
      <c r="BP77">
        <v>23</v>
      </c>
      <c r="BQ77">
        <v>213</v>
      </c>
      <c r="BR77">
        <v>77</v>
      </c>
      <c r="BS77" s="76">
        <f t="shared" si="9"/>
        <v>0.1</v>
      </c>
      <c r="BT77" s="76">
        <f t="shared" si="10"/>
        <v>0.36150234741784038</v>
      </c>
    </row>
    <row r="78" spans="1:72" x14ac:dyDescent="0.2">
      <c r="A78" t="s">
        <v>496</v>
      </c>
      <c r="B78">
        <v>190</v>
      </c>
      <c r="C78">
        <v>13</v>
      </c>
      <c r="D78">
        <v>15</v>
      </c>
      <c r="E78">
        <v>8</v>
      </c>
      <c r="F78">
        <f t="shared" si="7"/>
        <v>36</v>
      </c>
      <c r="G78">
        <v>226</v>
      </c>
      <c r="O78" t="s">
        <v>499</v>
      </c>
      <c r="P78">
        <v>11</v>
      </c>
      <c r="Q78">
        <v>17</v>
      </c>
      <c r="R78">
        <v>9</v>
      </c>
      <c r="S78">
        <f t="shared" si="6"/>
        <v>37</v>
      </c>
      <c r="T78" t="s">
        <v>574</v>
      </c>
      <c r="V78">
        <v>190</v>
      </c>
      <c r="W78">
        <v>36</v>
      </c>
      <c r="AJ78">
        <v>37</v>
      </c>
      <c r="BO78">
        <v>215</v>
      </c>
      <c r="BP78">
        <v>37</v>
      </c>
      <c r="BS78" s="76">
        <f t="shared" si="9"/>
        <v>0.17209302325581396</v>
      </c>
      <c r="BT78" s="76"/>
    </row>
    <row r="79" spans="1:72" x14ac:dyDescent="0.2">
      <c r="A79" t="s">
        <v>496</v>
      </c>
      <c r="B79">
        <v>219</v>
      </c>
      <c r="C79">
        <v>10</v>
      </c>
      <c r="D79">
        <v>14</v>
      </c>
      <c r="E79">
        <v>2</v>
      </c>
      <c r="F79">
        <f t="shared" si="7"/>
        <v>26</v>
      </c>
      <c r="G79">
        <v>245</v>
      </c>
      <c r="O79" t="s">
        <v>499</v>
      </c>
      <c r="P79">
        <v>9</v>
      </c>
      <c r="Q79">
        <v>18</v>
      </c>
      <c r="R79">
        <v>5</v>
      </c>
      <c r="S79">
        <f t="shared" si="6"/>
        <v>32</v>
      </c>
      <c r="T79" t="s">
        <v>574</v>
      </c>
      <c r="V79">
        <v>219</v>
      </c>
      <c r="W79">
        <v>26</v>
      </c>
      <c r="AJ79">
        <v>32</v>
      </c>
      <c r="BO79">
        <v>227</v>
      </c>
      <c r="BP79">
        <v>32</v>
      </c>
      <c r="BS79" s="76">
        <f t="shared" si="9"/>
        <v>0.14096916299559473</v>
      </c>
      <c r="BT79" s="76"/>
    </row>
    <row r="80" spans="1:72" x14ac:dyDescent="0.2">
      <c r="A80" t="s">
        <v>496</v>
      </c>
      <c r="B80">
        <v>198</v>
      </c>
      <c r="C80">
        <v>13</v>
      </c>
      <c r="D80">
        <v>17</v>
      </c>
      <c r="E80">
        <v>15</v>
      </c>
      <c r="F80">
        <f t="shared" si="7"/>
        <v>45</v>
      </c>
      <c r="G80">
        <v>243</v>
      </c>
      <c r="O80" t="s">
        <v>498</v>
      </c>
      <c r="P80">
        <v>15</v>
      </c>
      <c r="Q80">
        <v>15</v>
      </c>
      <c r="R80">
        <v>11</v>
      </c>
      <c r="S80">
        <f t="shared" si="6"/>
        <v>41</v>
      </c>
      <c r="T80" t="s">
        <v>574</v>
      </c>
      <c r="V80">
        <v>198</v>
      </c>
      <c r="W80">
        <v>45</v>
      </c>
      <c r="AJ80">
        <v>41</v>
      </c>
      <c r="BO80">
        <v>228</v>
      </c>
      <c r="BP80">
        <v>41</v>
      </c>
      <c r="BS80" s="76">
        <f t="shared" si="9"/>
        <v>0.17982456140350878</v>
      </c>
      <c r="BT80" s="76"/>
    </row>
    <row r="81" spans="1:72" x14ac:dyDescent="0.2">
      <c r="A81" t="s">
        <v>496</v>
      </c>
      <c r="B81">
        <v>202</v>
      </c>
      <c r="C81">
        <v>14</v>
      </c>
      <c r="D81">
        <v>13</v>
      </c>
      <c r="E81">
        <v>11</v>
      </c>
      <c r="F81">
        <f t="shared" si="7"/>
        <v>38</v>
      </c>
      <c r="G81">
        <v>240</v>
      </c>
      <c r="O81" t="s">
        <v>498</v>
      </c>
      <c r="P81">
        <v>9</v>
      </c>
      <c r="Q81">
        <v>19</v>
      </c>
      <c r="R81">
        <v>3</v>
      </c>
      <c r="S81">
        <f t="shared" si="6"/>
        <v>31</v>
      </c>
      <c r="T81" t="s">
        <v>574</v>
      </c>
      <c r="V81">
        <v>202</v>
      </c>
      <c r="W81">
        <v>38</v>
      </c>
      <c r="AJ81">
        <v>31</v>
      </c>
      <c r="BO81">
        <v>206</v>
      </c>
      <c r="BP81">
        <v>31</v>
      </c>
      <c r="BS81" s="76">
        <f t="shared" si="9"/>
        <v>0.15048543689320387</v>
      </c>
      <c r="BT81" s="76"/>
    </row>
    <row r="82" spans="1:72" x14ac:dyDescent="0.2">
      <c r="A82" t="s">
        <v>496</v>
      </c>
      <c r="B82">
        <v>205</v>
      </c>
      <c r="C82">
        <v>17</v>
      </c>
      <c r="D82">
        <v>13</v>
      </c>
      <c r="E82">
        <v>8</v>
      </c>
      <c r="F82">
        <f t="shared" si="7"/>
        <v>38</v>
      </c>
      <c r="G82">
        <v>243</v>
      </c>
      <c r="O82" t="s">
        <v>498</v>
      </c>
      <c r="P82">
        <v>10</v>
      </c>
      <c r="Q82">
        <v>11</v>
      </c>
      <c r="R82">
        <v>5</v>
      </c>
      <c r="S82">
        <f t="shared" si="6"/>
        <v>26</v>
      </c>
      <c r="T82" t="s">
        <v>574</v>
      </c>
      <c r="V82">
        <v>205</v>
      </c>
      <c r="W82">
        <v>38</v>
      </c>
      <c r="AJ82">
        <v>26</v>
      </c>
      <c r="BO82">
        <v>204</v>
      </c>
      <c r="BP82">
        <v>26</v>
      </c>
      <c r="BS82" s="76">
        <f t="shared" si="9"/>
        <v>0.12745098039215685</v>
      </c>
      <c r="BT82" s="76"/>
    </row>
    <row r="83" spans="1:72" x14ac:dyDescent="0.2">
      <c r="A83" t="s">
        <v>496</v>
      </c>
      <c r="B83">
        <v>189</v>
      </c>
      <c r="C83">
        <v>20</v>
      </c>
      <c r="D83">
        <v>16</v>
      </c>
      <c r="E83">
        <v>9</v>
      </c>
      <c r="F83">
        <f t="shared" si="7"/>
        <v>45</v>
      </c>
      <c r="G83">
        <v>234</v>
      </c>
      <c r="O83" t="s">
        <v>498</v>
      </c>
      <c r="P83">
        <v>13</v>
      </c>
      <c r="Q83">
        <v>17</v>
      </c>
      <c r="R83">
        <v>13</v>
      </c>
      <c r="S83">
        <f t="shared" si="6"/>
        <v>43</v>
      </c>
      <c r="T83" t="s">
        <v>574</v>
      </c>
      <c r="V83">
        <v>189</v>
      </c>
      <c r="W83">
        <v>45</v>
      </c>
      <c r="AJ83">
        <v>43</v>
      </c>
      <c r="BO83">
        <v>231</v>
      </c>
      <c r="BP83">
        <v>43</v>
      </c>
      <c r="BS83" s="76">
        <f t="shared" si="9"/>
        <v>0.18614718614718614</v>
      </c>
      <c r="BT83" s="76"/>
    </row>
    <row r="84" spans="1:72" x14ac:dyDescent="0.2">
      <c r="A84" t="s">
        <v>496</v>
      </c>
      <c r="B84">
        <v>202</v>
      </c>
      <c r="C84">
        <v>11</v>
      </c>
      <c r="D84">
        <v>17</v>
      </c>
      <c r="E84">
        <v>5</v>
      </c>
      <c r="F84">
        <f t="shared" si="7"/>
        <v>33</v>
      </c>
      <c r="G84">
        <v>235</v>
      </c>
      <c r="O84" t="s">
        <v>498</v>
      </c>
      <c r="P84">
        <v>10</v>
      </c>
      <c r="Q84">
        <v>13</v>
      </c>
      <c r="R84">
        <v>8</v>
      </c>
      <c r="S84">
        <f t="shared" si="6"/>
        <v>31</v>
      </c>
      <c r="T84" t="s">
        <v>574</v>
      </c>
      <c r="V84">
        <v>202</v>
      </c>
      <c r="W84">
        <v>33</v>
      </c>
      <c r="AJ84">
        <v>31</v>
      </c>
      <c r="BO84">
        <v>230</v>
      </c>
      <c r="BP84">
        <v>31</v>
      </c>
      <c r="BS84" s="76">
        <f t="shared" si="9"/>
        <v>0.13478260869565217</v>
      </c>
      <c r="BT84" s="76"/>
    </row>
    <row r="85" spans="1:72" x14ac:dyDescent="0.2">
      <c r="A85" t="s">
        <v>496</v>
      </c>
      <c r="B85">
        <v>180</v>
      </c>
      <c r="C85">
        <v>12</v>
      </c>
      <c r="D85">
        <v>10</v>
      </c>
      <c r="E85">
        <v>8</v>
      </c>
      <c r="F85">
        <f t="shared" si="7"/>
        <v>30</v>
      </c>
      <c r="G85">
        <v>210</v>
      </c>
      <c r="O85" t="s">
        <v>498</v>
      </c>
      <c r="P85">
        <v>9</v>
      </c>
      <c r="Q85">
        <v>13</v>
      </c>
      <c r="R85">
        <v>2</v>
      </c>
      <c r="S85">
        <f t="shared" si="6"/>
        <v>24</v>
      </c>
      <c r="T85" t="s">
        <v>574</v>
      </c>
      <c r="V85">
        <v>180</v>
      </c>
      <c r="W85">
        <v>30</v>
      </c>
      <c r="AJ85">
        <v>24</v>
      </c>
      <c r="BO85">
        <v>229</v>
      </c>
      <c r="BP85">
        <v>24</v>
      </c>
      <c r="BS85" s="76">
        <f t="shared" si="9"/>
        <v>0.10480349344978165</v>
      </c>
      <c r="BT85" s="76"/>
    </row>
    <row r="86" spans="1:72" x14ac:dyDescent="0.2">
      <c r="A86" t="s">
        <v>496</v>
      </c>
      <c r="B86">
        <v>192</v>
      </c>
      <c r="C86">
        <v>16</v>
      </c>
      <c r="D86">
        <v>12</v>
      </c>
      <c r="E86">
        <v>9</v>
      </c>
      <c r="F86">
        <f t="shared" si="7"/>
        <v>37</v>
      </c>
      <c r="G86">
        <v>229</v>
      </c>
      <c r="O86" t="s">
        <v>498</v>
      </c>
      <c r="P86">
        <v>15</v>
      </c>
      <c r="Q86">
        <v>23</v>
      </c>
      <c r="R86">
        <v>11</v>
      </c>
      <c r="S86">
        <f t="shared" si="6"/>
        <v>49</v>
      </c>
      <c r="T86" t="s">
        <v>574</v>
      </c>
      <c r="V86">
        <v>192</v>
      </c>
      <c r="W86">
        <v>37</v>
      </c>
      <c r="AJ86">
        <v>49</v>
      </c>
      <c r="BO86">
        <v>214</v>
      </c>
      <c r="BP86">
        <v>49</v>
      </c>
      <c r="BS86" s="76">
        <f t="shared" si="9"/>
        <v>0.22897196261682243</v>
      </c>
      <c r="BT86" s="76"/>
    </row>
    <row r="87" spans="1:72" x14ac:dyDescent="0.2">
      <c r="A87" t="s">
        <v>496</v>
      </c>
      <c r="B87">
        <v>215</v>
      </c>
      <c r="C87">
        <v>14</v>
      </c>
      <c r="D87">
        <v>10</v>
      </c>
      <c r="E87">
        <v>2</v>
      </c>
      <c r="F87">
        <f t="shared" si="7"/>
        <v>26</v>
      </c>
      <c r="G87">
        <v>241</v>
      </c>
      <c r="O87" t="s">
        <v>498</v>
      </c>
      <c r="P87">
        <v>16</v>
      </c>
      <c r="Q87">
        <v>18</v>
      </c>
      <c r="R87">
        <v>8</v>
      </c>
      <c r="S87">
        <f t="shared" si="6"/>
        <v>42</v>
      </c>
      <c r="T87" t="s">
        <v>574</v>
      </c>
      <c r="V87">
        <v>215</v>
      </c>
      <c r="W87">
        <v>26</v>
      </c>
      <c r="AJ87">
        <v>42</v>
      </c>
      <c r="BO87">
        <v>221</v>
      </c>
      <c r="BP87">
        <v>42</v>
      </c>
      <c r="BS87" s="76">
        <f t="shared" si="9"/>
        <v>0.19004524886877827</v>
      </c>
      <c r="BT87" s="76"/>
    </row>
    <row r="88" spans="1:72" x14ac:dyDescent="0.2">
      <c r="A88" t="s">
        <v>496</v>
      </c>
      <c r="B88">
        <v>115</v>
      </c>
      <c r="C88">
        <v>7</v>
      </c>
      <c r="D88">
        <v>12</v>
      </c>
      <c r="E88">
        <v>2</v>
      </c>
      <c r="F88">
        <f t="shared" si="7"/>
        <v>21</v>
      </c>
      <c r="G88">
        <v>136</v>
      </c>
      <c r="O88" t="s">
        <v>498</v>
      </c>
      <c r="P88">
        <v>14</v>
      </c>
      <c r="Q88">
        <v>17</v>
      </c>
      <c r="R88">
        <v>10</v>
      </c>
      <c r="S88">
        <f t="shared" si="6"/>
        <v>41</v>
      </c>
      <c r="T88" t="s">
        <v>574</v>
      </c>
      <c r="V88">
        <v>115</v>
      </c>
      <c r="W88">
        <v>21</v>
      </c>
      <c r="AJ88">
        <v>41</v>
      </c>
      <c r="BO88">
        <v>225</v>
      </c>
      <c r="BP88">
        <v>41</v>
      </c>
      <c r="BS88" s="76">
        <f t="shared" si="9"/>
        <v>0.18222222222222223</v>
      </c>
      <c r="BT88" s="76"/>
    </row>
    <row r="89" spans="1:72" x14ac:dyDescent="0.2">
      <c r="A89" t="s">
        <v>496</v>
      </c>
      <c r="B89">
        <v>198</v>
      </c>
      <c r="C89">
        <v>10</v>
      </c>
      <c r="D89">
        <v>16</v>
      </c>
      <c r="E89">
        <v>6</v>
      </c>
      <c r="F89">
        <f t="shared" si="7"/>
        <v>32</v>
      </c>
      <c r="G89">
        <v>230</v>
      </c>
      <c r="O89" t="s">
        <v>498</v>
      </c>
      <c r="P89">
        <v>12</v>
      </c>
      <c r="Q89">
        <v>12</v>
      </c>
      <c r="R89">
        <v>0</v>
      </c>
      <c r="S89">
        <f t="shared" si="6"/>
        <v>24</v>
      </c>
      <c r="T89" t="s">
        <v>574</v>
      </c>
      <c r="V89">
        <v>198</v>
      </c>
      <c r="W89">
        <v>32</v>
      </c>
      <c r="AJ89">
        <v>24</v>
      </c>
      <c r="BO89">
        <v>223</v>
      </c>
      <c r="BP89">
        <v>24</v>
      </c>
      <c r="BS89" s="76">
        <f t="shared" si="9"/>
        <v>0.10762331838565023</v>
      </c>
      <c r="BT89" s="76"/>
    </row>
    <row r="90" spans="1:72" x14ac:dyDescent="0.2">
      <c r="A90" t="s">
        <v>496</v>
      </c>
      <c r="B90">
        <v>195</v>
      </c>
      <c r="C90">
        <v>15</v>
      </c>
      <c r="D90">
        <v>10</v>
      </c>
      <c r="E90">
        <v>5</v>
      </c>
      <c r="F90">
        <f t="shared" si="7"/>
        <v>30</v>
      </c>
      <c r="G90">
        <v>225</v>
      </c>
      <c r="O90" t="s">
        <v>498</v>
      </c>
      <c r="P90">
        <v>10</v>
      </c>
      <c r="Q90">
        <v>11</v>
      </c>
      <c r="R90">
        <v>1</v>
      </c>
      <c r="S90">
        <f t="shared" si="6"/>
        <v>22</v>
      </c>
      <c r="T90" t="s">
        <v>574</v>
      </c>
      <c r="V90">
        <v>195</v>
      </c>
      <c r="W90">
        <v>30</v>
      </c>
      <c r="AJ90">
        <v>22</v>
      </c>
      <c r="BO90">
        <v>216</v>
      </c>
      <c r="BP90">
        <v>22</v>
      </c>
      <c r="BS90" s="76">
        <f t="shared" si="9"/>
        <v>0.10185185185185185</v>
      </c>
      <c r="BT90" s="76"/>
    </row>
    <row r="91" spans="1:72" x14ac:dyDescent="0.2">
      <c r="A91" t="s">
        <v>496</v>
      </c>
      <c r="B91">
        <v>212</v>
      </c>
      <c r="C91">
        <v>12</v>
      </c>
      <c r="D91">
        <v>11</v>
      </c>
      <c r="E91">
        <v>4</v>
      </c>
      <c r="F91">
        <f t="shared" si="7"/>
        <v>27</v>
      </c>
      <c r="G91">
        <v>239</v>
      </c>
      <c r="O91" t="s">
        <v>498</v>
      </c>
      <c r="P91">
        <v>12</v>
      </c>
      <c r="Q91">
        <v>14</v>
      </c>
      <c r="R91">
        <v>5</v>
      </c>
      <c r="S91">
        <f t="shared" si="6"/>
        <v>31</v>
      </c>
      <c r="T91" t="s">
        <v>574</v>
      </c>
      <c r="V91">
        <v>212</v>
      </c>
      <c r="W91">
        <v>27</v>
      </c>
      <c r="AJ91">
        <v>31</v>
      </c>
      <c r="BO91">
        <v>230</v>
      </c>
      <c r="BP91">
        <v>31</v>
      </c>
      <c r="BS91" s="76">
        <f t="shared" si="9"/>
        <v>0.13478260869565217</v>
      </c>
      <c r="BT91" s="76"/>
    </row>
    <row r="92" spans="1:72" x14ac:dyDescent="0.2">
      <c r="A92" t="s">
        <v>496</v>
      </c>
      <c r="B92">
        <v>206</v>
      </c>
      <c r="C92">
        <v>16</v>
      </c>
      <c r="D92">
        <v>14</v>
      </c>
      <c r="E92">
        <v>6</v>
      </c>
      <c r="F92">
        <f t="shared" si="7"/>
        <v>36</v>
      </c>
      <c r="G92">
        <v>242</v>
      </c>
      <c r="O92" t="s">
        <v>498</v>
      </c>
      <c r="P92">
        <v>14</v>
      </c>
      <c r="Q92">
        <v>9</v>
      </c>
      <c r="R92">
        <v>4</v>
      </c>
      <c r="S92">
        <f t="shared" si="6"/>
        <v>27</v>
      </c>
      <c r="T92" t="s">
        <v>574</v>
      </c>
      <c r="V92">
        <v>206</v>
      </c>
      <c r="W92">
        <v>36</v>
      </c>
      <c r="AJ92">
        <v>27</v>
      </c>
      <c r="BO92">
        <v>198</v>
      </c>
      <c r="BP92">
        <v>27</v>
      </c>
      <c r="BS92" s="76">
        <f t="shared" si="9"/>
        <v>0.13636363636363635</v>
      </c>
      <c r="BT92" s="76"/>
    </row>
    <row r="93" spans="1:72" x14ac:dyDescent="0.2">
      <c r="A93" t="s">
        <v>496</v>
      </c>
      <c r="B93">
        <v>215</v>
      </c>
      <c r="C93">
        <v>14</v>
      </c>
      <c r="D93">
        <v>12</v>
      </c>
      <c r="E93">
        <v>2</v>
      </c>
      <c r="F93">
        <f t="shared" si="7"/>
        <v>28</v>
      </c>
      <c r="G93">
        <v>243</v>
      </c>
      <c r="O93" t="s">
        <v>498</v>
      </c>
      <c r="P93">
        <v>11</v>
      </c>
      <c r="Q93">
        <v>17</v>
      </c>
      <c r="R93">
        <v>7</v>
      </c>
      <c r="S93">
        <f t="shared" si="6"/>
        <v>35</v>
      </c>
      <c r="T93" t="s">
        <v>574</v>
      </c>
      <c r="V93">
        <v>215</v>
      </c>
      <c r="W93">
        <v>28</v>
      </c>
      <c r="AJ93">
        <v>35</v>
      </c>
      <c r="BO93">
        <v>229</v>
      </c>
      <c r="BP93">
        <v>35</v>
      </c>
      <c r="BS93" s="76">
        <f t="shared" si="9"/>
        <v>0.15283842794759825</v>
      </c>
      <c r="BT93" s="76"/>
    </row>
    <row r="94" spans="1:72" x14ac:dyDescent="0.2">
      <c r="A94" t="s">
        <v>496</v>
      </c>
      <c r="B94">
        <v>201</v>
      </c>
      <c r="C94">
        <v>14</v>
      </c>
      <c r="D94">
        <v>12</v>
      </c>
      <c r="E94">
        <v>12</v>
      </c>
      <c r="F94">
        <f t="shared" si="7"/>
        <v>38</v>
      </c>
      <c r="G94">
        <v>239</v>
      </c>
      <c r="O94" t="s">
        <v>498</v>
      </c>
      <c r="P94">
        <v>9</v>
      </c>
      <c r="Q94">
        <v>12</v>
      </c>
      <c r="R94">
        <v>4</v>
      </c>
      <c r="S94">
        <f t="shared" si="6"/>
        <v>25</v>
      </c>
      <c r="T94" t="s">
        <v>574</v>
      </c>
      <c r="V94">
        <v>201</v>
      </c>
      <c r="W94">
        <v>38</v>
      </c>
      <c r="AJ94">
        <v>25</v>
      </c>
      <c r="BO94">
        <v>232</v>
      </c>
      <c r="BP94">
        <v>25</v>
      </c>
      <c r="BS94" s="76">
        <f t="shared" si="9"/>
        <v>0.10775862068965517</v>
      </c>
      <c r="BT94" s="76"/>
    </row>
    <row r="95" spans="1:72" x14ac:dyDescent="0.2">
      <c r="A95" t="s">
        <v>496</v>
      </c>
      <c r="B95">
        <v>205</v>
      </c>
      <c r="C95">
        <v>12</v>
      </c>
      <c r="D95">
        <v>9</v>
      </c>
      <c r="E95">
        <v>3</v>
      </c>
      <c r="F95">
        <f t="shared" si="7"/>
        <v>24</v>
      </c>
      <c r="G95">
        <v>229</v>
      </c>
      <c r="O95" t="s">
        <v>498</v>
      </c>
      <c r="P95">
        <v>12</v>
      </c>
      <c r="Q95">
        <v>9</v>
      </c>
      <c r="R95">
        <v>1</v>
      </c>
      <c r="S95">
        <f t="shared" si="6"/>
        <v>22</v>
      </c>
      <c r="T95" t="s">
        <v>574</v>
      </c>
      <c r="V95">
        <v>205</v>
      </c>
      <c r="W95">
        <v>24</v>
      </c>
      <c r="AJ95">
        <v>22</v>
      </c>
      <c r="BO95">
        <v>230</v>
      </c>
      <c r="BP95">
        <v>22</v>
      </c>
      <c r="BS95" s="76">
        <f t="shared" si="9"/>
        <v>9.5652173913043481E-2</v>
      </c>
      <c r="BT95" s="76"/>
    </row>
    <row r="96" spans="1:72" x14ac:dyDescent="0.2">
      <c r="A96" t="s">
        <v>504</v>
      </c>
      <c r="B96">
        <v>192</v>
      </c>
      <c r="C96">
        <v>12</v>
      </c>
      <c r="D96">
        <v>14</v>
      </c>
      <c r="E96">
        <v>17</v>
      </c>
      <c r="F96">
        <f t="shared" si="7"/>
        <v>43</v>
      </c>
      <c r="G96">
        <v>235</v>
      </c>
      <c r="O96" t="s">
        <v>498</v>
      </c>
      <c r="P96">
        <v>14</v>
      </c>
      <c r="Q96">
        <v>14</v>
      </c>
      <c r="R96">
        <v>8</v>
      </c>
      <c r="S96">
        <f t="shared" si="6"/>
        <v>36</v>
      </c>
      <c r="T96" t="s">
        <v>574</v>
      </c>
      <c r="V96">
        <v>192</v>
      </c>
      <c r="W96">
        <v>43</v>
      </c>
      <c r="AJ96">
        <v>36</v>
      </c>
      <c r="BO96">
        <v>222</v>
      </c>
      <c r="BP96">
        <v>36</v>
      </c>
      <c r="BS96" s="76">
        <f t="shared" si="9"/>
        <v>0.16216216216216217</v>
      </c>
      <c r="BT96" s="76"/>
    </row>
    <row r="97" spans="1:72" x14ac:dyDescent="0.2">
      <c r="A97" t="s">
        <v>504</v>
      </c>
      <c r="B97">
        <v>215</v>
      </c>
      <c r="C97">
        <v>7</v>
      </c>
      <c r="D97">
        <v>13</v>
      </c>
      <c r="E97">
        <v>3</v>
      </c>
      <c r="F97">
        <f t="shared" si="7"/>
        <v>23</v>
      </c>
      <c r="G97">
        <v>238</v>
      </c>
      <c r="O97" t="s">
        <v>498</v>
      </c>
      <c r="P97">
        <v>12</v>
      </c>
      <c r="Q97">
        <v>20</v>
      </c>
      <c r="R97">
        <v>13</v>
      </c>
      <c r="S97">
        <f t="shared" si="6"/>
        <v>45</v>
      </c>
      <c r="T97" t="s">
        <v>574</v>
      </c>
      <c r="V97">
        <v>215</v>
      </c>
      <c r="W97">
        <v>23</v>
      </c>
      <c r="AJ97">
        <v>45</v>
      </c>
      <c r="BO97">
        <v>209</v>
      </c>
      <c r="BP97">
        <v>45</v>
      </c>
      <c r="BS97" s="76">
        <f t="shared" si="9"/>
        <v>0.21531100478468901</v>
      </c>
      <c r="BT97" s="76"/>
    </row>
    <row r="98" spans="1:72" x14ac:dyDescent="0.2">
      <c r="A98" t="s">
        <v>504</v>
      </c>
      <c r="B98">
        <v>198</v>
      </c>
      <c r="C98">
        <v>15</v>
      </c>
      <c r="D98">
        <v>11</v>
      </c>
      <c r="E98">
        <v>10</v>
      </c>
      <c r="F98">
        <f t="shared" si="7"/>
        <v>36</v>
      </c>
      <c r="G98">
        <v>234</v>
      </c>
      <c r="O98" t="s">
        <v>497</v>
      </c>
      <c r="P98">
        <v>11</v>
      </c>
      <c r="Q98">
        <v>15</v>
      </c>
      <c r="R98">
        <v>3</v>
      </c>
      <c r="S98">
        <f t="shared" si="6"/>
        <v>29</v>
      </c>
      <c r="T98" t="s">
        <v>574</v>
      </c>
      <c r="V98">
        <v>198</v>
      </c>
      <c r="W98">
        <v>36</v>
      </c>
      <c r="AJ98">
        <v>29</v>
      </c>
      <c r="BO98">
        <v>231</v>
      </c>
      <c r="BP98">
        <v>29</v>
      </c>
      <c r="BS98" s="76">
        <f t="shared" si="9"/>
        <v>0.12554112554112554</v>
      </c>
      <c r="BT98" s="76"/>
    </row>
    <row r="99" spans="1:72" x14ac:dyDescent="0.2">
      <c r="A99" t="s">
        <v>504</v>
      </c>
      <c r="B99">
        <v>213</v>
      </c>
      <c r="C99">
        <v>9</v>
      </c>
      <c r="D99">
        <v>12</v>
      </c>
      <c r="E99">
        <v>1</v>
      </c>
      <c r="F99">
        <f t="shared" si="7"/>
        <v>22</v>
      </c>
      <c r="G99">
        <v>235</v>
      </c>
      <c r="O99" t="s">
        <v>497</v>
      </c>
      <c r="P99">
        <v>26</v>
      </c>
      <c r="Q99">
        <v>36</v>
      </c>
      <c r="R99">
        <v>14</v>
      </c>
      <c r="S99">
        <f t="shared" si="6"/>
        <v>76</v>
      </c>
      <c r="T99" t="s">
        <v>574</v>
      </c>
      <c r="V99">
        <v>213</v>
      </c>
      <c r="W99">
        <v>22</v>
      </c>
      <c r="AJ99">
        <v>76</v>
      </c>
      <c r="BO99">
        <v>185</v>
      </c>
      <c r="BP99">
        <v>76</v>
      </c>
      <c r="BS99" s="76">
        <f t="shared" si="9"/>
        <v>0.41081081081081083</v>
      </c>
      <c r="BT99" s="76"/>
    </row>
    <row r="100" spans="1:72" x14ac:dyDescent="0.2">
      <c r="A100" t="s">
        <v>504</v>
      </c>
      <c r="B100">
        <v>200</v>
      </c>
      <c r="C100">
        <v>8</v>
      </c>
      <c r="D100">
        <v>18</v>
      </c>
      <c r="E100">
        <v>5</v>
      </c>
      <c r="F100">
        <f t="shared" si="7"/>
        <v>31</v>
      </c>
      <c r="G100">
        <v>231</v>
      </c>
      <c r="O100" t="s">
        <v>497</v>
      </c>
      <c r="P100">
        <v>10</v>
      </c>
      <c r="Q100">
        <v>16</v>
      </c>
      <c r="R100">
        <v>9</v>
      </c>
      <c r="S100">
        <f t="shared" si="6"/>
        <v>35</v>
      </c>
      <c r="T100" t="s">
        <v>574</v>
      </c>
      <c r="V100">
        <v>200</v>
      </c>
      <c r="W100">
        <v>31</v>
      </c>
      <c r="AJ100">
        <v>35</v>
      </c>
      <c r="BO100">
        <v>212</v>
      </c>
      <c r="BP100">
        <v>35</v>
      </c>
      <c r="BS100" s="76">
        <f t="shared" si="9"/>
        <v>0.1650943396226415</v>
      </c>
      <c r="BT100" s="76"/>
    </row>
    <row r="101" spans="1:72" x14ac:dyDescent="0.2">
      <c r="A101" t="s">
        <v>504</v>
      </c>
      <c r="B101">
        <v>201</v>
      </c>
      <c r="C101">
        <v>6</v>
      </c>
      <c r="D101">
        <v>10</v>
      </c>
      <c r="E101">
        <v>2</v>
      </c>
      <c r="F101">
        <f t="shared" si="7"/>
        <v>18</v>
      </c>
      <c r="G101">
        <v>219</v>
      </c>
      <c r="O101" t="s">
        <v>497</v>
      </c>
      <c r="P101">
        <v>10</v>
      </c>
      <c r="Q101">
        <v>12</v>
      </c>
      <c r="R101">
        <v>5</v>
      </c>
      <c r="S101">
        <f t="shared" si="6"/>
        <v>27</v>
      </c>
      <c r="T101" t="s">
        <v>574</v>
      </c>
      <c r="V101">
        <v>201</v>
      </c>
      <c r="W101">
        <v>18</v>
      </c>
      <c r="AJ101">
        <v>27</v>
      </c>
      <c r="BO101">
        <v>229</v>
      </c>
      <c r="BP101">
        <v>27</v>
      </c>
      <c r="BS101" s="76">
        <f t="shared" si="9"/>
        <v>0.11790393013100436</v>
      </c>
      <c r="BT101" s="76"/>
    </row>
    <row r="102" spans="1:72" x14ac:dyDescent="0.2">
      <c r="A102" t="s">
        <v>504</v>
      </c>
      <c r="B102">
        <v>199</v>
      </c>
      <c r="C102">
        <v>12</v>
      </c>
      <c r="D102">
        <v>12</v>
      </c>
      <c r="E102">
        <v>6</v>
      </c>
      <c r="F102">
        <f t="shared" si="7"/>
        <v>30</v>
      </c>
      <c r="G102">
        <v>229</v>
      </c>
      <c r="O102" t="s">
        <v>497</v>
      </c>
      <c r="P102">
        <v>12</v>
      </c>
      <c r="Q102">
        <v>12</v>
      </c>
      <c r="R102">
        <v>10</v>
      </c>
      <c r="S102">
        <f t="shared" si="6"/>
        <v>34</v>
      </c>
      <c r="T102" t="s">
        <v>574</v>
      </c>
      <c r="V102">
        <v>199</v>
      </c>
      <c r="W102">
        <v>30</v>
      </c>
      <c r="AJ102">
        <v>34</v>
      </c>
      <c r="BO102">
        <v>228</v>
      </c>
      <c r="BP102">
        <v>34</v>
      </c>
      <c r="BS102" s="76">
        <f t="shared" si="9"/>
        <v>0.14912280701754385</v>
      </c>
      <c r="BT102" s="76"/>
    </row>
    <row r="103" spans="1:72" x14ac:dyDescent="0.2">
      <c r="A103" t="s">
        <v>504</v>
      </c>
      <c r="B103">
        <v>186</v>
      </c>
      <c r="C103">
        <v>10</v>
      </c>
      <c r="D103">
        <v>15</v>
      </c>
      <c r="E103">
        <v>14</v>
      </c>
      <c r="F103">
        <f t="shared" si="7"/>
        <v>39</v>
      </c>
      <c r="G103">
        <v>225</v>
      </c>
      <c r="O103" t="s">
        <v>497</v>
      </c>
      <c r="P103">
        <v>11</v>
      </c>
      <c r="Q103">
        <v>15</v>
      </c>
      <c r="R103">
        <v>8</v>
      </c>
      <c r="S103">
        <f t="shared" si="6"/>
        <v>34</v>
      </c>
      <c r="T103" t="s">
        <v>574</v>
      </c>
      <c r="V103">
        <v>186</v>
      </c>
      <c r="W103">
        <v>39</v>
      </c>
      <c r="AJ103">
        <v>34</v>
      </c>
      <c r="BO103">
        <v>225</v>
      </c>
      <c r="BP103">
        <v>34</v>
      </c>
      <c r="BS103" s="76">
        <f t="shared" si="9"/>
        <v>0.15111111111111111</v>
      </c>
      <c r="BT103" s="76"/>
    </row>
    <row r="104" spans="1:72" x14ac:dyDescent="0.2">
      <c r="A104" t="s">
        <v>504</v>
      </c>
      <c r="B104">
        <v>202</v>
      </c>
      <c r="C104">
        <v>6</v>
      </c>
      <c r="D104">
        <v>16</v>
      </c>
      <c r="E104">
        <v>4</v>
      </c>
      <c r="F104">
        <f t="shared" si="7"/>
        <v>26</v>
      </c>
      <c r="G104">
        <v>228</v>
      </c>
      <c r="O104" t="s">
        <v>497</v>
      </c>
      <c r="P104">
        <v>10</v>
      </c>
      <c r="Q104">
        <v>19</v>
      </c>
      <c r="R104">
        <v>8</v>
      </c>
      <c r="S104">
        <f t="shared" si="6"/>
        <v>37</v>
      </c>
      <c r="T104" t="s">
        <v>574</v>
      </c>
      <c r="V104">
        <v>202</v>
      </c>
      <c r="W104">
        <v>26</v>
      </c>
      <c r="AJ104">
        <v>37</v>
      </c>
      <c r="BO104">
        <v>216</v>
      </c>
      <c r="BP104">
        <v>37</v>
      </c>
      <c r="BS104" s="76">
        <f t="shared" si="9"/>
        <v>0.17129629629629631</v>
      </c>
      <c r="BT104" s="76"/>
    </row>
    <row r="105" spans="1:72" x14ac:dyDescent="0.2">
      <c r="A105" t="s">
        <v>504</v>
      </c>
      <c r="B105">
        <v>163</v>
      </c>
      <c r="C105">
        <v>11</v>
      </c>
      <c r="D105">
        <v>13</v>
      </c>
      <c r="E105">
        <v>1</v>
      </c>
      <c r="F105">
        <f t="shared" si="7"/>
        <v>25</v>
      </c>
      <c r="G105">
        <v>188</v>
      </c>
      <c r="O105" t="s">
        <v>497</v>
      </c>
      <c r="P105">
        <v>13</v>
      </c>
      <c r="Q105">
        <v>16</v>
      </c>
      <c r="R105">
        <v>5</v>
      </c>
      <c r="S105">
        <f t="shared" si="6"/>
        <v>34</v>
      </c>
      <c r="T105" t="s">
        <v>574</v>
      </c>
      <c r="V105">
        <v>163</v>
      </c>
      <c r="W105">
        <v>25</v>
      </c>
      <c r="AJ105">
        <v>34</v>
      </c>
      <c r="BO105">
        <v>208</v>
      </c>
      <c r="BP105">
        <v>34</v>
      </c>
      <c r="BS105" s="76">
        <f t="shared" si="9"/>
        <v>0.16346153846153846</v>
      </c>
      <c r="BT105" s="76"/>
    </row>
    <row r="106" spans="1:72" x14ac:dyDescent="0.2">
      <c r="A106" t="s">
        <v>504</v>
      </c>
      <c r="B106">
        <v>170</v>
      </c>
      <c r="C106">
        <v>3</v>
      </c>
      <c r="D106">
        <v>13</v>
      </c>
      <c r="E106">
        <v>1</v>
      </c>
      <c r="F106">
        <f t="shared" si="7"/>
        <v>17</v>
      </c>
      <c r="G106">
        <v>187</v>
      </c>
      <c r="O106" t="s">
        <v>497</v>
      </c>
      <c r="P106">
        <v>9</v>
      </c>
      <c r="Q106">
        <v>15</v>
      </c>
      <c r="R106">
        <v>2</v>
      </c>
      <c r="S106">
        <f t="shared" si="6"/>
        <v>26</v>
      </c>
      <c r="T106" t="s">
        <v>574</v>
      </c>
      <c r="V106">
        <v>170</v>
      </c>
      <c r="W106">
        <v>17</v>
      </c>
      <c r="AJ106">
        <v>26</v>
      </c>
      <c r="BO106">
        <v>219</v>
      </c>
      <c r="BP106">
        <v>26</v>
      </c>
      <c r="BS106" s="76">
        <f t="shared" si="9"/>
        <v>0.11872146118721461</v>
      </c>
      <c r="BT106" s="76"/>
    </row>
    <row r="107" spans="1:72" x14ac:dyDescent="0.2">
      <c r="A107" t="s">
        <v>504</v>
      </c>
      <c r="B107">
        <v>207</v>
      </c>
      <c r="C107">
        <v>7</v>
      </c>
      <c r="D107">
        <v>15</v>
      </c>
      <c r="E107">
        <v>0</v>
      </c>
      <c r="F107">
        <f t="shared" si="7"/>
        <v>22</v>
      </c>
      <c r="G107">
        <v>229</v>
      </c>
      <c r="O107" t="s">
        <v>497</v>
      </c>
      <c r="P107">
        <v>13</v>
      </c>
      <c r="Q107">
        <v>21</v>
      </c>
      <c r="R107">
        <v>3</v>
      </c>
      <c r="S107">
        <f t="shared" si="6"/>
        <v>37</v>
      </c>
      <c r="T107" t="s">
        <v>574</v>
      </c>
      <c r="V107">
        <v>207</v>
      </c>
      <c r="W107">
        <v>22</v>
      </c>
      <c r="AJ107">
        <v>37</v>
      </c>
      <c r="BO107">
        <v>206</v>
      </c>
      <c r="BP107">
        <v>37</v>
      </c>
      <c r="BS107" s="76">
        <f t="shared" si="9"/>
        <v>0.1796116504854369</v>
      </c>
      <c r="BT107" s="76"/>
    </row>
    <row r="108" spans="1:72" x14ac:dyDescent="0.2">
      <c r="A108" t="s">
        <v>503</v>
      </c>
      <c r="B108">
        <v>214</v>
      </c>
      <c r="C108">
        <v>12</v>
      </c>
      <c r="D108">
        <v>13</v>
      </c>
      <c r="E108">
        <v>2</v>
      </c>
      <c r="F108">
        <f t="shared" si="7"/>
        <v>27</v>
      </c>
      <c r="G108">
        <v>241</v>
      </c>
      <c r="O108" t="s">
        <v>497</v>
      </c>
      <c r="P108">
        <v>8</v>
      </c>
      <c r="Q108">
        <v>10</v>
      </c>
      <c r="R108">
        <v>2</v>
      </c>
      <c r="S108">
        <f t="shared" si="6"/>
        <v>20</v>
      </c>
      <c r="T108" t="s">
        <v>574</v>
      </c>
      <c r="V108">
        <v>214</v>
      </c>
      <c r="W108">
        <v>27</v>
      </c>
      <c r="AJ108">
        <v>20</v>
      </c>
      <c r="BO108">
        <v>208</v>
      </c>
      <c r="BP108">
        <v>20</v>
      </c>
      <c r="BS108" s="76">
        <f t="shared" si="9"/>
        <v>9.6153846153846159E-2</v>
      </c>
      <c r="BT108" s="76"/>
    </row>
    <row r="109" spans="1:72" x14ac:dyDescent="0.2">
      <c r="A109" t="s">
        <v>503</v>
      </c>
      <c r="B109">
        <v>200</v>
      </c>
      <c r="C109">
        <v>10</v>
      </c>
      <c r="D109">
        <v>14</v>
      </c>
      <c r="E109">
        <v>0</v>
      </c>
      <c r="F109">
        <f t="shared" si="7"/>
        <v>24</v>
      </c>
      <c r="G109">
        <v>224</v>
      </c>
      <c r="O109" t="s">
        <v>497</v>
      </c>
      <c r="P109">
        <v>7</v>
      </c>
      <c r="Q109">
        <v>18</v>
      </c>
      <c r="R109">
        <v>4</v>
      </c>
      <c r="S109">
        <f t="shared" si="6"/>
        <v>29</v>
      </c>
      <c r="T109" t="s">
        <v>574</v>
      </c>
      <c r="V109">
        <v>200</v>
      </c>
      <c r="W109">
        <v>24</v>
      </c>
      <c r="AJ109">
        <v>29</v>
      </c>
      <c r="BO109">
        <v>220</v>
      </c>
      <c r="BP109">
        <v>29</v>
      </c>
      <c r="BS109" s="76">
        <f t="shared" si="9"/>
        <v>0.13181818181818181</v>
      </c>
      <c r="BT109" s="76"/>
    </row>
    <row r="110" spans="1:72" x14ac:dyDescent="0.2">
      <c r="A110" t="s">
        <v>503</v>
      </c>
      <c r="B110">
        <v>170</v>
      </c>
      <c r="C110">
        <v>14</v>
      </c>
      <c r="D110">
        <v>10</v>
      </c>
      <c r="E110">
        <v>11</v>
      </c>
      <c r="F110">
        <f t="shared" si="7"/>
        <v>35</v>
      </c>
      <c r="G110">
        <v>205</v>
      </c>
      <c r="V110">
        <v>170</v>
      </c>
      <c r="W110">
        <v>35</v>
      </c>
    </row>
    <row r="111" spans="1:72" x14ac:dyDescent="0.2">
      <c r="A111" t="s">
        <v>503</v>
      </c>
      <c r="B111">
        <v>206</v>
      </c>
      <c r="C111">
        <v>11</v>
      </c>
      <c r="D111">
        <v>13</v>
      </c>
      <c r="E111">
        <v>0</v>
      </c>
      <c r="F111">
        <f t="shared" si="7"/>
        <v>24</v>
      </c>
      <c r="G111">
        <v>230</v>
      </c>
      <c r="V111">
        <v>206</v>
      </c>
      <c r="W111">
        <v>24</v>
      </c>
    </row>
    <row r="112" spans="1:72" x14ac:dyDescent="0.2">
      <c r="A112" t="s">
        <v>503</v>
      </c>
      <c r="B112">
        <v>190</v>
      </c>
      <c r="C112">
        <v>11</v>
      </c>
      <c r="D112">
        <v>18</v>
      </c>
      <c r="E112">
        <v>4</v>
      </c>
      <c r="F112">
        <f t="shared" si="7"/>
        <v>33</v>
      </c>
      <c r="G112">
        <v>223</v>
      </c>
      <c r="V112">
        <v>190</v>
      </c>
      <c r="W112">
        <v>33</v>
      </c>
    </row>
    <row r="113" spans="1:23" x14ac:dyDescent="0.2">
      <c r="A113" t="s">
        <v>503</v>
      </c>
      <c r="B113">
        <v>162</v>
      </c>
      <c r="C113">
        <v>13</v>
      </c>
      <c r="D113">
        <v>17</v>
      </c>
      <c r="E113">
        <v>15</v>
      </c>
      <c r="F113">
        <f t="shared" si="7"/>
        <v>45</v>
      </c>
      <c r="G113">
        <v>207</v>
      </c>
      <c r="V113">
        <v>162</v>
      </c>
      <c r="W113">
        <v>45</v>
      </c>
    </row>
    <row r="114" spans="1:23" x14ac:dyDescent="0.2">
      <c r="A114" t="s">
        <v>503</v>
      </c>
      <c r="B114">
        <v>170</v>
      </c>
      <c r="C114">
        <v>10</v>
      </c>
      <c r="D114">
        <v>13</v>
      </c>
      <c r="E114">
        <v>11</v>
      </c>
      <c r="F114">
        <f t="shared" si="7"/>
        <v>34</v>
      </c>
      <c r="G114">
        <v>204</v>
      </c>
      <c r="V114">
        <v>170</v>
      </c>
      <c r="W114">
        <v>34</v>
      </c>
    </row>
    <row r="115" spans="1:23" x14ac:dyDescent="0.2">
      <c r="A115" t="s">
        <v>503</v>
      </c>
      <c r="B115">
        <v>180</v>
      </c>
      <c r="C115">
        <v>15</v>
      </c>
      <c r="D115">
        <v>15</v>
      </c>
      <c r="E115">
        <v>10</v>
      </c>
      <c r="F115">
        <f t="shared" si="7"/>
        <v>40</v>
      </c>
      <c r="G115">
        <v>220</v>
      </c>
      <c r="V115">
        <v>180</v>
      </c>
      <c r="W115">
        <v>40</v>
      </c>
    </row>
    <row r="116" spans="1:23" x14ac:dyDescent="0.2">
      <c r="A116" t="s">
        <v>503</v>
      </c>
      <c r="B116">
        <v>193</v>
      </c>
      <c r="C116">
        <v>13</v>
      </c>
      <c r="D116">
        <v>14</v>
      </c>
      <c r="E116">
        <v>10</v>
      </c>
      <c r="F116">
        <f t="shared" si="7"/>
        <v>37</v>
      </c>
      <c r="G116">
        <v>230</v>
      </c>
      <c r="V116">
        <v>193</v>
      </c>
      <c r="W116">
        <v>37</v>
      </c>
    </row>
    <row r="117" spans="1:23" x14ac:dyDescent="0.2">
      <c r="A117" t="s">
        <v>503</v>
      </c>
      <c r="B117">
        <v>185</v>
      </c>
      <c r="C117">
        <v>14</v>
      </c>
      <c r="D117">
        <v>18</v>
      </c>
      <c r="E117">
        <v>11</v>
      </c>
      <c r="F117">
        <f t="shared" si="7"/>
        <v>43</v>
      </c>
      <c r="G117">
        <v>228</v>
      </c>
      <c r="V117">
        <v>185</v>
      </c>
      <c r="W117">
        <v>43</v>
      </c>
    </row>
    <row r="118" spans="1:23" x14ac:dyDescent="0.2">
      <c r="A118" t="s">
        <v>503</v>
      </c>
      <c r="B118">
        <v>187</v>
      </c>
      <c r="C118">
        <v>9</v>
      </c>
      <c r="D118">
        <v>13</v>
      </c>
      <c r="E118">
        <v>1</v>
      </c>
      <c r="F118">
        <f t="shared" si="7"/>
        <v>23</v>
      </c>
      <c r="G118">
        <v>210</v>
      </c>
      <c r="V118">
        <v>187</v>
      </c>
      <c r="W118">
        <v>23</v>
      </c>
    </row>
    <row r="119" spans="1:23" x14ac:dyDescent="0.2">
      <c r="A119" t="s">
        <v>503</v>
      </c>
      <c r="B119">
        <v>171</v>
      </c>
      <c r="C119">
        <v>16</v>
      </c>
      <c r="D119">
        <v>15</v>
      </c>
      <c r="E119">
        <v>9</v>
      </c>
      <c r="F119">
        <f t="shared" si="7"/>
        <v>40</v>
      </c>
      <c r="G119">
        <v>211</v>
      </c>
      <c r="V119">
        <v>171</v>
      </c>
      <c r="W119">
        <v>40</v>
      </c>
    </row>
    <row r="120" spans="1:23" x14ac:dyDescent="0.2">
      <c r="A120" t="s">
        <v>502</v>
      </c>
      <c r="B120">
        <v>195</v>
      </c>
      <c r="C120">
        <v>11</v>
      </c>
      <c r="D120">
        <v>14</v>
      </c>
      <c r="E120">
        <v>6</v>
      </c>
      <c r="F120">
        <f t="shared" si="7"/>
        <v>31</v>
      </c>
      <c r="G120">
        <v>226</v>
      </c>
      <c r="V120">
        <v>195</v>
      </c>
      <c r="W120">
        <v>31</v>
      </c>
    </row>
    <row r="121" spans="1:23" x14ac:dyDescent="0.2">
      <c r="A121" t="s">
        <v>502</v>
      </c>
      <c r="B121">
        <v>194</v>
      </c>
      <c r="C121">
        <v>14</v>
      </c>
      <c r="D121">
        <v>14</v>
      </c>
      <c r="E121">
        <v>13</v>
      </c>
      <c r="F121">
        <f t="shared" si="7"/>
        <v>41</v>
      </c>
      <c r="G121">
        <v>235</v>
      </c>
      <c r="V121">
        <v>194</v>
      </c>
      <c r="W121">
        <v>41</v>
      </c>
    </row>
    <row r="122" spans="1:23" x14ac:dyDescent="0.2">
      <c r="A122" t="s">
        <v>502</v>
      </c>
      <c r="B122">
        <v>178</v>
      </c>
      <c r="C122">
        <v>12</v>
      </c>
      <c r="D122">
        <v>16</v>
      </c>
      <c r="E122">
        <v>12</v>
      </c>
      <c r="F122">
        <f t="shared" si="7"/>
        <v>40</v>
      </c>
      <c r="G122">
        <v>218</v>
      </c>
      <c r="V122">
        <v>178</v>
      </c>
      <c r="W122">
        <v>40</v>
      </c>
    </row>
    <row r="123" spans="1:23" x14ac:dyDescent="0.2">
      <c r="A123" t="s">
        <v>502</v>
      </c>
      <c r="B123">
        <v>197</v>
      </c>
      <c r="C123">
        <v>11</v>
      </c>
      <c r="D123">
        <v>12</v>
      </c>
      <c r="E123">
        <v>5</v>
      </c>
      <c r="F123">
        <f t="shared" si="7"/>
        <v>28</v>
      </c>
      <c r="G123">
        <v>225</v>
      </c>
      <c r="V123">
        <v>197</v>
      </c>
      <c r="W123">
        <v>28</v>
      </c>
    </row>
    <row r="124" spans="1:23" x14ac:dyDescent="0.2">
      <c r="A124" t="s">
        <v>502</v>
      </c>
      <c r="B124">
        <v>170</v>
      </c>
      <c r="C124">
        <v>9</v>
      </c>
      <c r="D124">
        <v>21</v>
      </c>
      <c r="E124">
        <v>13</v>
      </c>
      <c r="F124">
        <f t="shared" si="7"/>
        <v>43</v>
      </c>
      <c r="G124">
        <v>213</v>
      </c>
      <c r="V124">
        <v>170</v>
      </c>
      <c r="W124">
        <v>43</v>
      </c>
    </row>
    <row r="125" spans="1:23" x14ac:dyDescent="0.2">
      <c r="A125" t="s">
        <v>502</v>
      </c>
      <c r="B125">
        <v>153</v>
      </c>
      <c r="C125">
        <v>19</v>
      </c>
      <c r="D125">
        <v>31</v>
      </c>
      <c r="E125">
        <v>13</v>
      </c>
      <c r="F125">
        <f t="shared" si="7"/>
        <v>63</v>
      </c>
      <c r="G125">
        <v>216</v>
      </c>
      <c r="V125">
        <v>153</v>
      </c>
      <c r="W125">
        <v>63</v>
      </c>
    </row>
    <row r="126" spans="1:23" x14ac:dyDescent="0.2">
      <c r="A126" t="s">
        <v>502</v>
      </c>
      <c r="B126">
        <v>191</v>
      </c>
      <c r="C126">
        <v>13</v>
      </c>
      <c r="D126">
        <v>15</v>
      </c>
      <c r="E126">
        <v>13</v>
      </c>
      <c r="F126">
        <f t="shared" si="7"/>
        <v>41</v>
      </c>
      <c r="G126">
        <v>232</v>
      </c>
      <c r="V126">
        <v>191</v>
      </c>
      <c r="W126">
        <v>41</v>
      </c>
    </row>
    <row r="127" spans="1:23" x14ac:dyDescent="0.2">
      <c r="A127" t="s">
        <v>502</v>
      </c>
      <c r="B127">
        <v>193</v>
      </c>
      <c r="C127">
        <v>13</v>
      </c>
      <c r="D127">
        <v>12</v>
      </c>
      <c r="E127">
        <v>11</v>
      </c>
      <c r="F127">
        <f t="shared" si="7"/>
        <v>36</v>
      </c>
      <c r="G127">
        <v>229</v>
      </c>
      <c r="V127">
        <v>193</v>
      </c>
      <c r="W127">
        <v>36</v>
      </c>
    </row>
    <row r="128" spans="1:23" x14ac:dyDescent="0.2">
      <c r="A128" t="s">
        <v>502</v>
      </c>
      <c r="B128">
        <v>194</v>
      </c>
      <c r="C128">
        <v>12</v>
      </c>
      <c r="D128">
        <v>12</v>
      </c>
      <c r="E128">
        <v>14</v>
      </c>
      <c r="F128">
        <f t="shared" si="7"/>
        <v>38</v>
      </c>
      <c r="G128">
        <v>232</v>
      </c>
      <c r="V128">
        <v>194</v>
      </c>
      <c r="W128">
        <v>38</v>
      </c>
    </row>
    <row r="129" spans="1:23" x14ac:dyDescent="0.2">
      <c r="A129" t="s">
        <v>502</v>
      </c>
      <c r="B129">
        <v>154</v>
      </c>
      <c r="C129">
        <v>22</v>
      </c>
      <c r="D129">
        <v>40</v>
      </c>
      <c r="E129">
        <v>18</v>
      </c>
      <c r="F129">
        <f t="shared" si="7"/>
        <v>80</v>
      </c>
      <c r="G129">
        <v>234</v>
      </c>
      <c r="V129">
        <v>154</v>
      </c>
      <c r="W129">
        <v>80</v>
      </c>
    </row>
    <row r="130" spans="1:23" x14ac:dyDescent="0.2">
      <c r="A130" t="s">
        <v>502</v>
      </c>
      <c r="B130">
        <v>199</v>
      </c>
      <c r="C130">
        <v>7</v>
      </c>
      <c r="D130">
        <v>14</v>
      </c>
      <c r="E130">
        <v>6</v>
      </c>
      <c r="F130">
        <f t="shared" si="7"/>
        <v>27</v>
      </c>
      <c r="G130">
        <v>226</v>
      </c>
      <c r="V130">
        <v>199</v>
      </c>
      <c r="W130">
        <v>27</v>
      </c>
    </row>
    <row r="131" spans="1:23" x14ac:dyDescent="0.2">
      <c r="A131" t="s">
        <v>500</v>
      </c>
      <c r="B131">
        <v>198</v>
      </c>
      <c r="C131">
        <v>8</v>
      </c>
      <c r="D131">
        <v>13</v>
      </c>
      <c r="E131">
        <v>11</v>
      </c>
      <c r="F131">
        <f t="shared" ref="F131:F185" si="11">SUM(C131:E131)</f>
        <v>32</v>
      </c>
      <c r="G131">
        <v>230</v>
      </c>
      <c r="V131">
        <v>198</v>
      </c>
      <c r="W131">
        <v>32</v>
      </c>
    </row>
    <row r="132" spans="1:23" x14ac:dyDescent="0.2">
      <c r="A132" t="s">
        <v>500</v>
      </c>
      <c r="B132">
        <v>185</v>
      </c>
      <c r="C132">
        <v>15</v>
      </c>
      <c r="D132">
        <v>18</v>
      </c>
      <c r="E132">
        <v>10</v>
      </c>
      <c r="F132">
        <f t="shared" si="11"/>
        <v>43</v>
      </c>
      <c r="G132">
        <v>228</v>
      </c>
      <c r="V132">
        <v>185</v>
      </c>
      <c r="W132">
        <v>43</v>
      </c>
    </row>
    <row r="133" spans="1:23" x14ac:dyDescent="0.2">
      <c r="A133" t="s">
        <v>500</v>
      </c>
      <c r="B133">
        <v>205</v>
      </c>
      <c r="C133">
        <v>7</v>
      </c>
      <c r="D133">
        <v>12</v>
      </c>
      <c r="E133">
        <v>2</v>
      </c>
      <c r="F133">
        <f t="shared" si="11"/>
        <v>21</v>
      </c>
      <c r="G133">
        <v>226</v>
      </c>
      <c r="V133">
        <v>205</v>
      </c>
      <c r="W133">
        <v>21</v>
      </c>
    </row>
    <row r="134" spans="1:23" x14ac:dyDescent="0.2">
      <c r="A134" t="s">
        <v>500</v>
      </c>
      <c r="B134">
        <v>194</v>
      </c>
      <c r="C134">
        <v>14</v>
      </c>
      <c r="D134">
        <v>14</v>
      </c>
      <c r="E134">
        <v>8</v>
      </c>
      <c r="F134">
        <f t="shared" si="11"/>
        <v>36</v>
      </c>
      <c r="G134">
        <v>230</v>
      </c>
      <c r="V134">
        <v>194</v>
      </c>
      <c r="W134">
        <v>36</v>
      </c>
    </row>
    <row r="135" spans="1:23" x14ac:dyDescent="0.2">
      <c r="A135" t="s">
        <v>500</v>
      </c>
      <c r="B135">
        <v>197</v>
      </c>
      <c r="C135">
        <v>7</v>
      </c>
      <c r="D135">
        <v>18</v>
      </c>
      <c r="E135">
        <v>8</v>
      </c>
      <c r="F135">
        <f t="shared" si="11"/>
        <v>33</v>
      </c>
      <c r="G135">
        <v>230</v>
      </c>
      <c r="V135">
        <v>197</v>
      </c>
      <c r="W135">
        <v>33</v>
      </c>
    </row>
    <row r="136" spans="1:23" x14ac:dyDescent="0.2">
      <c r="A136" t="s">
        <v>500</v>
      </c>
      <c r="B136">
        <v>203</v>
      </c>
      <c r="C136">
        <v>10</v>
      </c>
      <c r="D136">
        <v>15</v>
      </c>
      <c r="E136">
        <v>3</v>
      </c>
      <c r="F136">
        <f t="shared" si="11"/>
        <v>28</v>
      </c>
      <c r="G136">
        <v>231</v>
      </c>
      <c r="V136">
        <v>203</v>
      </c>
      <c r="W136">
        <v>28</v>
      </c>
    </row>
    <row r="137" spans="1:23" x14ac:dyDescent="0.2">
      <c r="A137" t="s">
        <v>501</v>
      </c>
      <c r="B137">
        <v>187</v>
      </c>
      <c r="C137">
        <v>8</v>
      </c>
      <c r="D137">
        <v>19</v>
      </c>
      <c r="E137">
        <v>17</v>
      </c>
      <c r="F137">
        <f t="shared" si="11"/>
        <v>44</v>
      </c>
      <c r="G137">
        <v>231</v>
      </c>
      <c r="V137">
        <v>187</v>
      </c>
      <c r="W137">
        <v>44</v>
      </c>
    </row>
    <row r="138" spans="1:23" x14ac:dyDescent="0.2">
      <c r="A138" t="s">
        <v>501</v>
      </c>
      <c r="B138">
        <v>185</v>
      </c>
      <c r="C138">
        <v>14</v>
      </c>
      <c r="D138">
        <v>13</v>
      </c>
      <c r="E138">
        <v>10</v>
      </c>
      <c r="F138">
        <f t="shared" si="11"/>
        <v>37</v>
      </c>
      <c r="G138">
        <v>222</v>
      </c>
      <c r="V138">
        <v>185</v>
      </c>
      <c r="W138">
        <v>37</v>
      </c>
    </row>
    <row r="139" spans="1:23" x14ac:dyDescent="0.2">
      <c r="A139" t="s">
        <v>501</v>
      </c>
      <c r="B139">
        <v>182</v>
      </c>
      <c r="C139">
        <v>14</v>
      </c>
      <c r="D139">
        <v>14</v>
      </c>
      <c r="E139">
        <v>22</v>
      </c>
      <c r="F139">
        <f t="shared" si="11"/>
        <v>50</v>
      </c>
      <c r="G139">
        <v>232</v>
      </c>
      <c r="V139">
        <v>182</v>
      </c>
      <c r="W139">
        <v>50</v>
      </c>
    </row>
    <row r="140" spans="1:23" x14ac:dyDescent="0.2">
      <c r="A140" t="s">
        <v>501</v>
      </c>
      <c r="B140">
        <v>188</v>
      </c>
      <c r="C140">
        <v>15</v>
      </c>
      <c r="D140">
        <v>14</v>
      </c>
      <c r="E140">
        <v>10</v>
      </c>
      <c r="F140">
        <f t="shared" si="11"/>
        <v>39</v>
      </c>
      <c r="G140">
        <v>227</v>
      </c>
      <c r="V140">
        <v>188</v>
      </c>
      <c r="W140">
        <v>39</v>
      </c>
    </row>
    <row r="141" spans="1:23" x14ac:dyDescent="0.2">
      <c r="A141" t="s">
        <v>501</v>
      </c>
      <c r="B141">
        <v>180</v>
      </c>
      <c r="C141">
        <v>17</v>
      </c>
      <c r="D141">
        <v>15</v>
      </c>
      <c r="E141">
        <v>10</v>
      </c>
      <c r="F141">
        <f t="shared" si="11"/>
        <v>42</v>
      </c>
      <c r="G141">
        <v>222</v>
      </c>
      <c r="V141">
        <v>180</v>
      </c>
      <c r="W141">
        <v>42</v>
      </c>
    </row>
    <row r="142" spans="1:23" x14ac:dyDescent="0.2">
      <c r="A142" t="s">
        <v>501</v>
      </c>
      <c r="B142">
        <v>203</v>
      </c>
      <c r="C142">
        <v>10</v>
      </c>
      <c r="D142">
        <v>13</v>
      </c>
      <c r="E142">
        <v>1</v>
      </c>
      <c r="F142">
        <f t="shared" si="11"/>
        <v>24</v>
      </c>
      <c r="G142">
        <v>227</v>
      </c>
      <c r="V142">
        <v>203</v>
      </c>
      <c r="W142">
        <v>24</v>
      </c>
    </row>
    <row r="143" spans="1:23" x14ac:dyDescent="0.2">
      <c r="A143" t="s">
        <v>499</v>
      </c>
      <c r="B143">
        <v>200</v>
      </c>
      <c r="C143">
        <v>11</v>
      </c>
      <c r="D143">
        <v>13</v>
      </c>
      <c r="E143">
        <v>5</v>
      </c>
      <c r="F143">
        <f t="shared" si="11"/>
        <v>29</v>
      </c>
      <c r="G143">
        <v>229</v>
      </c>
      <c r="V143">
        <v>200</v>
      </c>
      <c r="W143">
        <v>29</v>
      </c>
    </row>
    <row r="144" spans="1:23" x14ac:dyDescent="0.2">
      <c r="A144" t="s">
        <v>499</v>
      </c>
      <c r="B144">
        <v>193</v>
      </c>
      <c r="C144">
        <v>14</v>
      </c>
      <c r="D144">
        <v>18</v>
      </c>
      <c r="E144">
        <v>5</v>
      </c>
      <c r="F144">
        <f t="shared" si="11"/>
        <v>37</v>
      </c>
      <c r="G144">
        <v>230</v>
      </c>
      <c r="V144">
        <v>193</v>
      </c>
      <c r="W144">
        <v>37</v>
      </c>
    </row>
    <row r="145" spans="1:23" x14ac:dyDescent="0.2">
      <c r="A145" t="s">
        <v>499</v>
      </c>
      <c r="B145">
        <v>173</v>
      </c>
      <c r="C145">
        <v>34</v>
      </c>
      <c r="D145">
        <v>20</v>
      </c>
      <c r="E145">
        <v>10</v>
      </c>
      <c r="F145">
        <f t="shared" si="11"/>
        <v>64</v>
      </c>
      <c r="G145">
        <v>237</v>
      </c>
      <c r="V145">
        <v>173</v>
      </c>
      <c r="W145">
        <v>64</v>
      </c>
    </row>
    <row r="146" spans="1:23" x14ac:dyDescent="0.2">
      <c r="A146" t="s">
        <v>499</v>
      </c>
      <c r="B146">
        <v>202</v>
      </c>
      <c r="C146">
        <v>9</v>
      </c>
      <c r="D146">
        <v>15</v>
      </c>
      <c r="E146">
        <v>4</v>
      </c>
      <c r="F146">
        <f t="shared" si="11"/>
        <v>28</v>
      </c>
      <c r="G146">
        <v>230</v>
      </c>
      <c r="V146">
        <v>202</v>
      </c>
      <c r="W146">
        <v>28</v>
      </c>
    </row>
    <row r="147" spans="1:23" x14ac:dyDescent="0.2">
      <c r="A147" t="s">
        <v>499</v>
      </c>
      <c r="B147">
        <v>181</v>
      </c>
      <c r="C147">
        <v>11</v>
      </c>
      <c r="D147">
        <v>14</v>
      </c>
      <c r="E147">
        <v>5</v>
      </c>
      <c r="F147">
        <f t="shared" si="11"/>
        <v>30</v>
      </c>
      <c r="G147">
        <v>211</v>
      </c>
      <c r="V147">
        <v>181</v>
      </c>
      <c r="W147">
        <v>30</v>
      </c>
    </row>
    <row r="148" spans="1:23" x14ac:dyDescent="0.2">
      <c r="A148" t="s">
        <v>499</v>
      </c>
      <c r="B148">
        <v>205</v>
      </c>
      <c r="C148">
        <v>8</v>
      </c>
      <c r="D148">
        <v>15</v>
      </c>
      <c r="E148">
        <v>2</v>
      </c>
      <c r="F148">
        <f t="shared" si="11"/>
        <v>25</v>
      </c>
      <c r="G148">
        <v>230</v>
      </c>
      <c r="V148">
        <v>205</v>
      </c>
      <c r="W148">
        <v>25</v>
      </c>
    </row>
    <row r="149" spans="1:23" x14ac:dyDescent="0.2">
      <c r="A149" t="s">
        <v>499</v>
      </c>
      <c r="B149">
        <v>191</v>
      </c>
      <c r="C149">
        <v>12</v>
      </c>
      <c r="D149">
        <v>16</v>
      </c>
      <c r="E149">
        <v>9</v>
      </c>
      <c r="F149">
        <f t="shared" si="11"/>
        <v>37</v>
      </c>
      <c r="G149">
        <v>228</v>
      </c>
      <c r="V149">
        <v>191</v>
      </c>
      <c r="W149">
        <v>37</v>
      </c>
    </row>
    <row r="150" spans="1:23" x14ac:dyDescent="0.2">
      <c r="A150" t="s">
        <v>499</v>
      </c>
      <c r="B150">
        <v>207</v>
      </c>
      <c r="C150">
        <v>7</v>
      </c>
      <c r="D150">
        <v>12</v>
      </c>
      <c r="E150">
        <v>4</v>
      </c>
      <c r="F150">
        <f t="shared" si="11"/>
        <v>23</v>
      </c>
      <c r="G150">
        <v>230</v>
      </c>
      <c r="V150">
        <v>207</v>
      </c>
      <c r="W150">
        <v>23</v>
      </c>
    </row>
    <row r="151" spans="1:23" x14ac:dyDescent="0.2">
      <c r="A151" t="s">
        <v>499</v>
      </c>
      <c r="B151">
        <v>204</v>
      </c>
      <c r="C151">
        <v>9</v>
      </c>
      <c r="D151">
        <v>9</v>
      </c>
      <c r="E151">
        <v>5</v>
      </c>
      <c r="F151">
        <f t="shared" si="11"/>
        <v>23</v>
      </c>
      <c r="G151">
        <v>227</v>
      </c>
      <c r="V151">
        <v>204</v>
      </c>
      <c r="W151">
        <v>23</v>
      </c>
    </row>
    <row r="152" spans="1:23" x14ac:dyDescent="0.2">
      <c r="A152" t="s">
        <v>499</v>
      </c>
      <c r="B152">
        <v>206</v>
      </c>
      <c r="C152">
        <v>7</v>
      </c>
      <c r="D152">
        <v>14</v>
      </c>
      <c r="E152">
        <v>2</v>
      </c>
      <c r="F152">
        <f t="shared" si="11"/>
        <v>23</v>
      </c>
      <c r="G152">
        <v>229</v>
      </c>
      <c r="V152">
        <v>206</v>
      </c>
      <c r="W152">
        <v>23</v>
      </c>
    </row>
    <row r="153" spans="1:23" x14ac:dyDescent="0.2">
      <c r="A153" t="s">
        <v>499</v>
      </c>
      <c r="B153">
        <v>207</v>
      </c>
      <c r="C153">
        <v>9</v>
      </c>
      <c r="D153">
        <v>13</v>
      </c>
      <c r="E153">
        <v>1</v>
      </c>
      <c r="F153">
        <f t="shared" si="11"/>
        <v>23</v>
      </c>
      <c r="G153">
        <v>230</v>
      </c>
      <c r="V153">
        <v>207</v>
      </c>
      <c r="W153">
        <v>23</v>
      </c>
    </row>
    <row r="154" spans="1:23" x14ac:dyDescent="0.2">
      <c r="A154" t="s">
        <v>499</v>
      </c>
      <c r="B154">
        <v>178</v>
      </c>
      <c r="C154">
        <v>11</v>
      </c>
      <c r="D154">
        <v>17</v>
      </c>
      <c r="E154">
        <v>9</v>
      </c>
      <c r="F154">
        <f t="shared" si="11"/>
        <v>37</v>
      </c>
      <c r="G154">
        <v>215</v>
      </c>
      <c r="V154">
        <v>178</v>
      </c>
      <c r="W154">
        <v>37</v>
      </c>
    </row>
    <row r="155" spans="1:23" x14ac:dyDescent="0.2">
      <c r="A155" t="s">
        <v>499</v>
      </c>
      <c r="B155">
        <v>195</v>
      </c>
      <c r="C155">
        <v>9</v>
      </c>
      <c r="D155">
        <v>18</v>
      </c>
      <c r="E155">
        <v>5</v>
      </c>
      <c r="F155">
        <f t="shared" si="11"/>
        <v>32</v>
      </c>
      <c r="G155">
        <v>227</v>
      </c>
      <c r="V155">
        <v>195</v>
      </c>
      <c r="W155">
        <v>32</v>
      </c>
    </row>
    <row r="156" spans="1:23" x14ac:dyDescent="0.2">
      <c r="A156" t="s">
        <v>498</v>
      </c>
      <c r="B156">
        <v>187</v>
      </c>
      <c r="C156">
        <v>15</v>
      </c>
      <c r="D156">
        <v>15</v>
      </c>
      <c r="E156">
        <v>11</v>
      </c>
      <c r="F156">
        <f t="shared" si="11"/>
        <v>41</v>
      </c>
      <c r="G156">
        <v>228</v>
      </c>
      <c r="V156">
        <v>187</v>
      </c>
      <c r="W156">
        <v>41</v>
      </c>
    </row>
    <row r="157" spans="1:23" x14ac:dyDescent="0.2">
      <c r="A157" t="s">
        <v>498</v>
      </c>
      <c r="B157">
        <v>175</v>
      </c>
      <c r="C157">
        <v>9</v>
      </c>
      <c r="D157">
        <v>19</v>
      </c>
      <c r="E157">
        <v>3</v>
      </c>
      <c r="F157">
        <f t="shared" si="11"/>
        <v>31</v>
      </c>
      <c r="G157">
        <v>206</v>
      </c>
      <c r="V157">
        <v>175</v>
      </c>
      <c r="W157">
        <v>31</v>
      </c>
    </row>
    <row r="158" spans="1:23" x14ac:dyDescent="0.2">
      <c r="A158" t="s">
        <v>498</v>
      </c>
      <c r="B158">
        <v>178</v>
      </c>
      <c r="C158">
        <v>10</v>
      </c>
      <c r="D158">
        <v>11</v>
      </c>
      <c r="E158">
        <v>5</v>
      </c>
      <c r="F158">
        <f t="shared" si="11"/>
        <v>26</v>
      </c>
      <c r="G158">
        <v>204</v>
      </c>
      <c r="V158">
        <v>178</v>
      </c>
      <c r="W158">
        <v>26</v>
      </c>
    </row>
    <row r="159" spans="1:23" x14ac:dyDescent="0.2">
      <c r="A159" t="s">
        <v>498</v>
      </c>
      <c r="B159">
        <v>188</v>
      </c>
      <c r="C159">
        <v>13</v>
      </c>
      <c r="D159">
        <v>17</v>
      </c>
      <c r="E159">
        <v>13</v>
      </c>
      <c r="F159">
        <f t="shared" si="11"/>
        <v>43</v>
      </c>
      <c r="G159">
        <v>231</v>
      </c>
      <c r="V159">
        <v>188</v>
      </c>
      <c r="W159">
        <v>43</v>
      </c>
    </row>
    <row r="160" spans="1:23" x14ac:dyDescent="0.2">
      <c r="A160" t="s">
        <v>498</v>
      </c>
      <c r="B160">
        <v>199</v>
      </c>
      <c r="C160">
        <v>10</v>
      </c>
      <c r="D160">
        <v>13</v>
      </c>
      <c r="E160">
        <v>8</v>
      </c>
      <c r="F160">
        <f t="shared" si="11"/>
        <v>31</v>
      </c>
      <c r="G160">
        <v>230</v>
      </c>
      <c r="V160">
        <v>199</v>
      </c>
      <c r="W160">
        <v>31</v>
      </c>
    </row>
    <row r="161" spans="1:23" x14ac:dyDescent="0.2">
      <c r="A161" t="s">
        <v>498</v>
      </c>
      <c r="B161">
        <v>205</v>
      </c>
      <c r="C161">
        <v>9</v>
      </c>
      <c r="D161">
        <v>13</v>
      </c>
      <c r="E161">
        <v>2</v>
      </c>
      <c r="F161">
        <f t="shared" si="11"/>
        <v>24</v>
      </c>
      <c r="G161">
        <v>229</v>
      </c>
      <c r="V161">
        <v>205</v>
      </c>
      <c r="W161">
        <v>24</v>
      </c>
    </row>
    <row r="162" spans="1:23" x14ac:dyDescent="0.2">
      <c r="A162" t="s">
        <v>498</v>
      </c>
      <c r="B162">
        <v>165</v>
      </c>
      <c r="C162">
        <v>15</v>
      </c>
      <c r="D162">
        <v>23</v>
      </c>
      <c r="E162">
        <v>11</v>
      </c>
      <c r="F162">
        <f t="shared" si="11"/>
        <v>49</v>
      </c>
      <c r="G162">
        <v>214</v>
      </c>
      <c r="V162">
        <v>165</v>
      </c>
      <c r="W162">
        <v>49</v>
      </c>
    </row>
    <row r="163" spans="1:23" x14ac:dyDescent="0.2">
      <c r="A163" t="s">
        <v>498</v>
      </c>
      <c r="B163">
        <v>179</v>
      </c>
      <c r="C163">
        <v>16</v>
      </c>
      <c r="D163">
        <v>18</v>
      </c>
      <c r="E163">
        <v>8</v>
      </c>
      <c r="F163">
        <f t="shared" si="11"/>
        <v>42</v>
      </c>
      <c r="G163">
        <v>221</v>
      </c>
      <c r="V163">
        <v>179</v>
      </c>
      <c r="W163">
        <v>42</v>
      </c>
    </row>
    <row r="164" spans="1:23" x14ac:dyDescent="0.2">
      <c r="A164" t="s">
        <v>498</v>
      </c>
      <c r="B164">
        <v>184</v>
      </c>
      <c r="C164">
        <v>14</v>
      </c>
      <c r="D164">
        <v>17</v>
      </c>
      <c r="E164">
        <v>10</v>
      </c>
      <c r="F164">
        <f t="shared" si="11"/>
        <v>41</v>
      </c>
      <c r="G164">
        <v>225</v>
      </c>
      <c r="V164">
        <v>184</v>
      </c>
      <c r="W164">
        <v>41</v>
      </c>
    </row>
    <row r="165" spans="1:23" x14ac:dyDescent="0.2">
      <c r="A165" t="s">
        <v>498</v>
      </c>
      <c r="B165">
        <v>199</v>
      </c>
      <c r="C165">
        <v>12</v>
      </c>
      <c r="D165">
        <v>12</v>
      </c>
      <c r="E165">
        <v>0</v>
      </c>
      <c r="F165">
        <f t="shared" si="11"/>
        <v>24</v>
      </c>
      <c r="G165">
        <v>223</v>
      </c>
      <c r="V165">
        <v>199</v>
      </c>
      <c r="W165">
        <v>24</v>
      </c>
    </row>
    <row r="166" spans="1:23" x14ac:dyDescent="0.2">
      <c r="A166" t="s">
        <v>498</v>
      </c>
      <c r="B166">
        <v>194</v>
      </c>
      <c r="C166">
        <v>10</v>
      </c>
      <c r="D166">
        <v>11</v>
      </c>
      <c r="E166">
        <v>1</v>
      </c>
      <c r="F166">
        <f t="shared" si="11"/>
        <v>22</v>
      </c>
      <c r="G166">
        <v>216</v>
      </c>
      <c r="V166">
        <v>194</v>
      </c>
      <c r="W166">
        <v>22</v>
      </c>
    </row>
    <row r="167" spans="1:23" x14ac:dyDescent="0.2">
      <c r="A167" t="s">
        <v>498</v>
      </c>
      <c r="B167">
        <v>199</v>
      </c>
      <c r="C167">
        <v>12</v>
      </c>
      <c r="D167">
        <v>14</v>
      </c>
      <c r="E167">
        <v>5</v>
      </c>
      <c r="F167">
        <f t="shared" si="11"/>
        <v>31</v>
      </c>
      <c r="G167">
        <v>230</v>
      </c>
      <c r="V167">
        <v>199</v>
      </c>
      <c r="W167">
        <v>31</v>
      </c>
    </row>
    <row r="168" spans="1:23" x14ac:dyDescent="0.2">
      <c r="A168" t="s">
        <v>498</v>
      </c>
      <c r="B168">
        <v>171</v>
      </c>
      <c r="C168">
        <v>14</v>
      </c>
      <c r="D168">
        <v>9</v>
      </c>
      <c r="E168">
        <v>4</v>
      </c>
      <c r="F168">
        <f t="shared" si="11"/>
        <v>27</v>
      </c>
      <c r="G168">
        <v>198</v>
      </c>
      <c r="V168">
        <v>171</v>
      </c>
      <c r="W168">
        <v>27</v>
      </c>
    </row>
    <row r="169" spans="1:23" x14ac:dyDescent="0.2">
      <c r="A169" t="s">
        <v>498</v>
      </c>
      <c r="B169">
        <v>194</v>
      </c>
      <c r="C169">
        <v>11</v>
      </c>
      <c r="D169">
        <v>17</v>
      </c>
      <c r="E169">
        <v>7</v>
      </c>
      <c r="F169">
        <f t="shared" si="11"/>
        <v>35</v>
      </c>
      <c r="G169">
        <v>229</v>
      </c>
      <c r="V169">
        <v>194</v>
      </c>
      <c r="W169">
        <v>35</v>
      </c>
    </row>
    <row r="170" spans="1:23" x14ac:dyDescent="0.2">
      <c r="A170" t="s">
        <v>498</v>
      </c>
      <c r="B170">
        <v>207</v>
      </c>
      <c r="C170">
        <v>9</v>
      </c>
      <c r="D170">
        <v>12</v>
      </c>
      <c r="E170">
        <v>4</v>
      </c>
      <c r="F170">
        <f t="shared" si="11"/>
        <v>25</v>
      </c>
      <c r="G170">
        <v>232</v>
      </c>
      <c r="V170">
        <v>207</v>
      </c>
      <c r="W170">
        <v>25</v>
      </c>
    </row>
    <row r="171" spans="1:23" x14ac:dyDescent="0.2">
      <c r="A171" t="s">
        <v>498</v>
      </c>
      <c r="B171">
        <v>208</v>
      </c>
      <c r="C171">
        <v>12</v>
      </c>
      <c r="D171">
        <v>9</v>
      </c>
      <c r="E171">
        <v>1</v>
      </c>
      <c r="F171">
        <f t="shared" si="11"/>
        <v>22</v>
      </c>
      <c r="G171">
        <v>230</v>
      </c>
      <c r="V171">
        <v>208</v>
      </c>
      <c r="W171">
        <v>22</v>
      </c>
    </row>
    <row r="172" spans="1:23" x14ac:dyDescent="0.2">
      <c r="A172" t="s">
        <v>498</v>
      </c>
      <c r="B172">
        <v>186</v>
      </c>
      <c r="C172">
        <v>14</v>
      </c>
      <c r="D172">
        <v>14</v>
      </c>
      <c r="E172">
        <v>8</v>
      </c>
      <c r="F172">
        <f t="shared" si="11"/>
        <v>36</v>
      </c>
      <c r="G172">
        <v>222</v>
      </c>
      <c r="V172">
        <v>186</v>
      </c>
      <c r="W172">
        <v>36</v>
      </c>
    </row>
    <row r="173" spans="1:23" x14ac:dyDescent="0.2">
      <c r="A173" t="s">
        <v>498</v>
      </c>
      <c r="B173">
        <v>164</v>
      </c>
      <c r="C173">
        <v>12</v>
      </c>
      <c r="D173">
        <v>20</v>
      </c>
      <c r="E173">
        <v>13</v>
      </c>
      <c r="F173">
        <f t="shared" si="11"/>
        <v>45</v>
      </c>
      <c r="G173">
        <v>209</v>
      </c>
      <c r="V173">
        <v>164</v>
      </c>
      <c r="W173">
        <v>45</v>
      </c>
    </row>
    <row r="174" spans="1:23" x14ac:dyDescent="0.2">
      <c r="A174" t="s">
        <v>497</v>
      </c>
      <c r="B174">
        <v>202</v>
      </c>
      <c r="C174">
        <v>11</v>
      </c>
      <c r="D174">
        <v>15</v>
      </c>
      <c r="E174">
        <v>3</v>
      </c>
      <c r="F174">
        <f t="shared" si="11"/>
        <v>29</v>
      </c>
      <c r="G174">
        <v>231</v>
      </c>
      <c r="V174">
        <v>202</v>
      </c>
      <c r="W174">
        <v>29</v>
      </c>
    </row>
    <row r="175" spans="1:23" x14ac:dyDescent="0.2">
      <c r="A175" t="s">
        <v>497</v>
      </c>
      <c r="B175">
        <v>109</v>
      </c>
      <c r="C175">
        <v>26</v>
      </c>
      <c r="D175">
        <v>36</v>
      </c>
      <c r="E175">
        <v>14</v>
      </c>
      <c r="F175">
        <f t="shared" si="11"/>
        <v>76</v>
      </c>
      <c r="G175">
        <v>185</v>
      </c>
      <c r="V175">
        <v>109</v>
      </c>
      <c r="W175">
        <v>76</v>
      </c>
    </row>
    <row r="176" spans="1:23" x14ac:dyDescent="0.2">
      <c r="A176" t="s">
        <v>497</v>
      </c>
      <c r="B176">
        <v>177</v>
      </c>
      <c r="C176">
        <v>10</v>
      </c>
      <c r="D176">
        <v>16</v>
      </c>
      <c r="E176">
        <v>9</v>
      </c>
      <c r="F176">
        <f t="shared" si="11"/>
        <v>35</v>
      </c>
      <c r="G176">
        <v>212</v>
      </c>
      <c r="V176">
        <v>177</v>
      </c>
      <c r="W176">
        <v>35</v>
      </c>
    </row>
    <row r="177" spans="1:23" x14ac:dyDescent="0.2">
      <c r="A177" t="s">
        <v>497</v>
      </c>
      <c r="B177">
        <v>202</v>
      </c>
      <c r="C177">
        <v>10</v>
      </c>
      <c r="D177">
        <v>12</v>
      </c>
      <c r="E177">
        <v>5</v>
      </c>
      <c r="F177">
        <f t="shared" si="11"/>
        <v>27</v>
      </c>
      <c r="G177">
        <v>229</v>
      </c>
      <c r="V177">
        <v>202</v>
      </c>
      <c r="W177">
        <v>27</v>
      </c>
    </row>
    <row r="178" spans="1:23" x14ac:dyDescent="0.2">
      <c r="A178" t="s">
        <v>497</v>
      </c>
      <c r="B178">
        <v>194</v>
      </c>
      <c r="C178">
        <v>12</v>
      </c>
      <c r="D178">
        <v>12</v>
      </c>
      <c r="E178">
        <v>10</v>
      </c>
      <c r="F178">
        <f t="shared" si="11"/>
        <v>34</v>
      </c>
      <c r="G178">
        <v>228</v>
      </c>
      <c r="V178">
        <v>194</v>
      </c>
      <c r="W178">
        <v>34</v>
      </c>
    </row>
    <row r="179" spans="1:23" x14ac:dyDescent="0.2">
      <c r="A179" t="s">
        <v>497</v>
      </c>
      <c r="B179">
        <v>191</v>
      </c>
      <c r="C179">
        <v>11</v>
      </c>
      <c r="D179">
        <v>15</v>
      </c>
      <c r="E179">
        <v>8</v>
      </c>
      <c r="F179">
        <f t="shared" si="11"/>
        <v>34</v>
      </c>
      <c r="G179">
        <v>225</v>
      </c>
      <c r="V179">
        <v>191</v>
      </c>
      <c r="W179">
        <v>34</v>
      </c>
    </row>
    <row r="180" spans="1:23" x14ac:dyDescent="0.2">
      <c r="A180" t="s">
        <v>497</v>
      </c>
      <c r="B180">
        <v>179</v>
      </c>
      <c r="C180">
        <v>10</v>
      </c>
      <c r="D180">
        <v>19</v>
      </c>
      <c r="E180">
        <v>8</v>
      </c>
      <c r="F180">
        <f t="shared" si="11"/>
        <v>37</v>
      </c>
      <c r="G180">
        <v>216</v>
      </c>
      <c r="V180">
        <v>179</v>
      </c>
      <c r="W180">
        <v>37</v>
      </c>
    </row>
    <row r="181" spans="1:23" x14ac:dyDescent="0.2">
      <c r="A181" t="s">
        <v>497</v>
      </c>
      <c r="B181">
        <v>174</v>
      </c>
      <c r="C181">
        <v>13</v>
      </c>
      <c r="D181">
        <v>16</v>
      </c>
      <c r="E181">
        <v>5</v>
      </c>
      <c r="F181">
        <f t="shared" si="11"/>
        <v>34</v>
      </c>
      <c r="G181">
        <v>208</v>
      </c>
      <c r="V181">
        <v>174</v>
      </c>
      <c r="W181">
        <v>34</v>
      </c>
    </row>
    <row r="182" spans="1:23" x14ac:dyDescent="0.2">
      <c r="A182" t="s">
        <v>497</v>
      </c>
      <c r="B182">
        <v>193</v>
      </c>
      <c r="C182">
        <v>9</v>
      </c>
      <c r="D182">
        <v>15</v>
      </c>
      <c r="E182">
        <v>2</v>
      </c>
      <c r="F182">
        <f t="shared" si="11"/>
        <v>26</v>
      </c>
      <c r="G182">
        <v>219</v>
      </c>
      <c r="V182">
        <v>193</v>
      </c>
      <c r="W182">
        <v>26</v>
      </c>
    </row>
    <row r="183" spans="1:23" x14ac:dyDescent="0.2">
      <c r="A183" t="s">
        <v>497</v>
      </c>
      <c r="B183">
        <v>169</v>
      </c>
      <c r="C183">
        <v>13</v>
      </c>
      <c r="D183">
        <v>21</v>
      </c>
      <c r="E183">
        <v>3</v>
      </c>
      <c r="F183">
        <f t="shared" si="11"/>
        <v>37</v>
      </c>
      <c r="G183">
        <v>206</v>
      </c>
      <c r="V183">
        <v>169</v>
      </c>
      <c r="W183">
        <v>37</v>
      </c>
    </row>
    <row r="184" spans="1:23" x14ac:dyDescent="0.2">
      <c r="A184" t="s">
        <v>497</v>
      </c>
      <c r="B184">
        <v>188</v>
      </c>
      <c r="C184">
        <v>8</v>
      </c>
      <c r="D184">
        <v>10</v>
      </c>
      <c r="E184">
        <v>2</v>
      </c>
      <c r="F184">
        <f t="shared" si="11"/>
        <v>20</v>
      </c>
      <c r="G184">
        <v>208</v>
      </c>
      <c r="V184">
        <v>188</v>
      </c>
      <c r="W184">
        <v>20</v>
      </c>
    </row>
    <row r="185" spans="1:23" x14ac:dyDescent="0.2">
      <c r="A185" t="s">
        <v>497</v>
      </c>
      <c r="B185">
        <v>191</v>
      </c>
      <c r="C185">
        <v>7</v>
      </c>
      <c r="D185">
        <v>18</v>
      </c>
      <c r="E185">
        <v>4</v>
      </c>
      <c r="F185">
        <f t="shared" si="11"/>
        <v>29</v>
      </c>
      <c r="G185">
        <v>220</v>
      </c>
      <c r="V185">
        <v>191</v>
      </c>
      <c r="W185">
        <v>29</v>
      </c>
    </row>
    <row r="186" spans="1:23" x14ac:dyDescent="0.2">
      <c r="B186" s="26"/>
      <c r="E186" s="26"/>
      <c r="F186" s="26"/>
      <c r="L186" s="26"/>
    </row>
    <row r="187" spans="1:23" x14ac:dyDescent="0.2">
      <c r="B187" s="26"/>
      <c r="E187" s="26"/>
      <c r="F187" s="26"/>
      <c r="L187" s="26"/>
    </row>
    <row r="188" spans="1:23" x14ac:dyDescent="0.2">
      <c r="B188" s="26"/>
      <c r="E188" s="26"/>
      <c r="F188" s="26"/>
      <c r="L188" s="26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F206E-361E-2B42-B198-5EF04129DCDF}">
  <dimension ref="A1:AQ188"/>
  <sheetViews>
    <sheetView topLeftCell="M10" zoomScale="88" zoomScaleNormal="88" workbookViewId="0">
      <selection activeCell="AH42" sqref="AH42"/>
    </sheetView>
  </sheetViews>
  <sheetFormatPr baseColWidth="10" defaultRowHeight="16" x14ac:dyDescent="0.2"/>
  <cols>
    <col min="1" max="1" width="17.83203125" customWidth="1"/>
    <col min="11" max="11" width="10.83203125" style="27"/>
    <col min="17" max="17" width="10.83203125" style="27"/>
    <col min="31" max="33" width="12.83203125" customWidth="1"/>
    <col min="34" max="34" width="27.6640625" customWidth="1"/>
    <col min="35" max="35" width="24.83203125" customWidth="1"/>
  </cols>
  <sheetData>
    <row r="1" spans="1:24" ht="68" x14ac:dyDescent="0.2">
      <c r="A1" t="s">
        <v>0</v>
      </c>
      <c r="B1" s="7" t="s">
        <v>473</v>
      </c>
      <c r="C1" s="7" t="s">
        <v>525</v>
      </c>
      <c r="D1" s="7" t="s">
        <v>466</v>
      </c>
      <c r="E1" s="7" t="s">
        <v>467</v>
      </c>
      <c r="F1" s="7" t="s">
        <v>468</v>
      </c>
      <c r="G1" s="7" t="s">
        <v>469</v>
      </c>
      <c r="H1" s="7" t="s">
        <v>470</v>
      </c>
      <c r="I1" s="7" t="s">
        <v>526</v>
      </c>
      <c r="J1" s="7" t="s">
        <v>471</v>
      </c>
      <c r="M1" t="s">
        <v>473</v>
      </c>
      <c r="N1" t="s">
        <v>525</v>
      </c>
      <c r="O1" t="s">
        <v>526</v>
      </c>
      <c r="P1" s="7" t="s">
        <v>471</v>
      </c>
      <c r="S1" t="s">
        <v>473</v>
      </c>
      <c r="T1" t="s">
        <v>525</v>
      </c>
      <c r="U1" t="s">
        <v>526</v>
      </c>
      <c r="V1" s="7" t="s">
        <v>471</v>
      </c>
      <c r="W1" t="s">
        <v>646</v>
      </c>
      <c r="X1" t="s">
        <v>616</v>
      </c>
    </row>
    <row r="2" spans="1:24" x14ac:dyDescent="0.2">
      <c r="A2" t="s">
        <v>369</v>
      </c>
      <c r="B2" t="s">
        <v>474</v>
      </c>
      <c r="C2">
        <f t="shared" ref="C2:C33" si="0">SUM(D2:E2)</f>
        <v>29</v>
      </c>
      <c r="D2">
        <v>9</v>
      </c>
      <c r="E2">
        <v>20</v>
      </c>
      <c r="F2">
        <v>158</v>
      </c>
      <c r="G2">
        <v>11</v>
      </c>
      <c r="H2">
        <v>8</v>
      </c>
      <c r="I2">
        <f t="shared" ref="I2:I33" si="1">SUM(G2:H2)</f>
        <v>19</v>
      </c>
      <c r="J2">
        <v>3</v>
      </c>
      <c r="L2">
        <v>13</v>
      </c>
      <c r="M2" t="s">
        <v>474</v>
      </c>
      <c r="N2">
        <v>29</v>
      </c>
      <c r="O2">
        <v>19</v>
      </c>
      <c r="P2">
        <v>3</v>
      </c>
      <c r="S2" t="s">
        <v>474</v>
      </c>
      <c r="T2">
        <v>29</v>
      </c>
      <c r="U2">
        <v>19</v>
      </c>
      <c r="V2">
        <v>3</v>
      </c>
      <c r="X2" t="s">
        <v>617</v>
      </c>
    </row>
    <row r="3" spans="1:24" x14ac:dyDescent="0.2">
      <c r="A3" t="s">
        <v>370</v>
      </c>
      <c r="B3" t="s">
        <v>474</v>
      </c>
      <c r="C3">
        <f t="shared" si="0"/>
        <v>6</v>
      </c>
      <c r="D3">
        <v>4</v>
      </c>
      <c r="E3">
        <v>2</v>
      </c>
      <c r="F3">
        <v>189</v>
      </c>
      <c r="G3">
        <v>4</v>
      </c>
      <c r="H3">
        <v>8</v>
      </c>
      <c r="I3">
        <f t="shared" si="1"/>
        <v>12</v>
      </c>
      <c r="J3">
        <v>3</v>
      </c>
      <c r="M3" t="s">
        <v>474</v>
      </c>
      <c r="N3">
        <v>6</v>
      </c>
      <c r="O3">
        <v>12</v>
      </c>
      <c r="P3">
        <v>3</v>
      </c>
      <c r="S3" t="s">
        <v>474</v>
      </c>
      <c r="T3">
        <v>5</v>
      </c>
      <c r="U3">
        <v>14</v>
      </c>
      <c r="V3">
        <v>2</v>
      </c>
      <c r="X3" t="s">
        <v>618</v>
      </c>
    </row>
    <row r="4" spans="1:24" x14ac:dyDescent="0.2">
      <c r="A4" t="s">
        <v>371</v>
      </c>
      <c r="B4" t="s">
        <v>474</v>
      </c>
      <c r="C4">
        <f t="shared" si="0"/>
        <v>5</v>
      </c>
      <c r="D4">
        <v>3</v>
      </c>
      <c r="E4">
        <v>2</v>
      </c>
      <c r="F4">
        <v>176</v>
      </c>
      <c r="G4">
        <v>5</v>
      </c>
      <c r="H4">
        <v>9</v>
      </c>
      <c r="I4">
        <f t="shared" si="1"/>
        <v>14</v>
      </c>
      <c r="J4">
        <v>2</v>
      </c>
      <c r="M4" t="s">
        <v>474</v>
      </c>
      <c r="N4">
        <v>5</v>
      </c>
      <c r="O4">
        <v>14</v>
      </c>
      <c r="P4">
        <v>2</v>
      </c>
      <c r="S4" t="s">
        <v>474</v>
      </c>
      <c r="T4">
        <v>6</v>
      </c>
      <c r="U4">
        <v>20</v>
      </c>
      <c r="V4">
        <v>3</v>
      </c>
    </row>
    <row r="5" spans="1:24" x14ac:dyDescent="0.2">
      <c r="A5" t="s">
        <v>372</v>
      </c>
      <c r="B5" t="s">
        <v>474</v>
      </c>
      <c r="C5">
        <f t="shared" si="0"/>
        <v>13</v>
      </c>
      <c r="D5">
        <v>8</v>
      </c>
      <c r="E5">
        <v>5</v>
      </c>
      <c r="F5">
        <v>170</v>
      </c>
      <c r="G5">
        <v>17</v>
      </c>
      <c r="H5">
        <v>23</v>
      </c>
      <c r="I5">
        <f t="shared" si="1"/>
        <v>40</v>
      </c>
      <c r="J5">
        <v>6</v>
      </c>
      <c r="M5" t="s">
        <v>474</v>
      </c>
      <c r="N5">
        <v>13</v>
      </c>
      <c r="O5">
        <v>40</v>
      </c>
      <c r="P5">
        <v>6</v>
      </c>
      <c r="S5" t="s">
        <v>474</v>
      </c>
      <c r="T5">
        <v>6</v>
      </c>
      <c r="U5">
        <v>8</v>
      </c>
      <c r="V5">
        <v>1</v>
      </c>
      <c r="X5" t="s">
        <v>619</v>
      </c>
    </row>
    <row r="6" spans="1:24" x14ac:dyDescent="0.2">
      <c r="A6" t="s">
        <v>373</v>
      </c>
      <c r="B6" t="s">
        <v>474</v>
      </c>
      <c r="C6">
        <f t="shared" si="0"/>
        <v>6</v>
      </c>
      <c r="D6">
        <v>3</v>
      </c>
      <c r="E6">
        <v>3</v>
      </c>
      <c r="F6">
        <v>169</v>
      </c>
      <c r="G6">
        <v>9</v>
      </c>
      <c r="H6">
        <v>11</v>
      </c>
      <c r="I6">
        <f t="shared" si="1"/>
        <v>20</v>
      </c>
      <c r="J6">
        <v>3</v>
      </c>
      <c r="M6" t="s">
        <v>474</v>
      </c>
      <c r="N6">
        <v>6</v>
      </c>
      <c r="O6">
        <v>20</v>
      </c>
      <c r="P6">
        <v>3</v>
      </c>
      <c r="S6" t="s">
        <v>474</v>
      </c>
      <c r="T6">
        <v>9</v>
      </c>
      <c r="U6">
        <v>13</v>
      </c>
      <c r="V6">
        <v>9</v>
      </c>
      <c r="X6" t="s">
        <v>656</v>
      </c>
    </row>
    <row r="7" spans="1:24" x14ac:dyDescent="0.2">
      <c r="A7" t="s">
        <v>374</v>
      </c>
      <c r="B7" t="s">
        <v>474</v>
      </c>
      <c r="C7">
        <f t="shared" si="0"/>
        <v>7</v>
      </c>
      <c r="D7">
        <v>4</v>
      </c>
      <c r="E7">
        <v>3</v>
      </c>
      <c r="F7">
        <v>167</v>
      </c>
      <c r="G7">
        <v>7</v>
      </c>
      <c r="H7">
        <v>9</v>
      </c>
      <c r="I7">
        <f t="shared" si="1"/>
        <v>16</v>
      </c>
      <c r="J7">
        <v>3</v>
      </c>
      <c r="M7" t="s">
        <v>474</v>
      </c>
      <c r="N7">
        <v>7</v>
      </c>
      <c r="O7">
        <v>16</v>
      </c>
      <c r="P7">
        <v>3</v>
      </c>
      <c r="S7" t="s">
        <v>474</v>
      </c>
      <c r="T7">
        <v>12</v>
      </c>
      <c r="U7">
        <v>20</v>
      </c>
      <c r="V7">
        <v>12</v>
      </c>
      <c r="X7" t="s">
        <v>620</v>
      </c>
    </row>
    <row r="8" spans="1:24" x14ac:dyDescent="0.2">
      <c r="A8" t="s">
        <v>375</v>
      </c>
      <c r="B8" t="s">
        <v>474</v>
      </c>
      <c r="C8">
        <f t="shared" si="0"/>
        <v>18</v>
      </c>
      <c r="D8">
        <v>7</v>
      </c>
      <c r="E8">
        <v>11</v>
      </c>
      <c r="F8">
        <v>161</v>
      </c>
      <c r="G8">
        <v>3</v>
      </c>
      <c r="H8">
        <v>11</v>
      </c>
      <c r="I8">
        <f t="shared" si="1"/>
        <v>14</v>
      </c>
      <c r="J8">
        <v>22</v>
      </c>
      <c r="M8" t="s">
        <v>474</v>
      </c>
      <c r="N8">
        <v>18</v>
      </c>
      <c r="O8">
        <v>14</v>
      </c>
      <c r="P8">
        <v>22</v>
      </c>
      <c r="S8" t="s">
        <v>474</v>
      </c>
      <c r="T8">
        <v>4</v>
      </c>
      <c r="U8">
        <v>16</v>
      </c>
      <c r="V8">
        <v>3</v>
      </c>
      <c r="W8">
        <f>AVERAGE(V2:V7)</f>
        <v>5</v>
      </c>
      <c r="X8" t="s">
        <v>632</v>
      </c>
    </row>
    <row r="9" spans="1:24" x14ac:dyDescent="0.2">
      <c r="A9" t="s">
        <v>376</v>
      </c>
      <c r="B9" t="s">
        <v>474</v>
      </c>
      <c r="C9">
        <f t="shared" si="0"/>
        <v>6</v>
      </c>
      <c r="D9">
        <v>5</v>
      </c>
      <c r="E9">
        <v>1</v>
      </c>
      <c r="F9">
        <v>91</v>
      </c>
      <c r="G9">
        <v>1</v>
      </c>
      <c r="H9">
        <v>7</v>
      </c>
      <c r="I9">
        <f t="shared" si="1"/>
        <v>8</v>
      </c>
      <c r="J9">
        <v>1</v>
      </c>
      <c r="M9" t="s">
        <v>474</v>
      </c>
      <c r="N9">
        <v>6</v>
      </c>
      <c r="O9">
        <v>8</v>
      </c>
      <c r="P9">
        <v>1</v>
      </c>
      <c r="S9" t="s">
        <v>475</v>
      </c>
      <c r="T9">
        <v>7</v>
      </c>
      <c r="U9">
        <v>13</v>
      </c>
      <c r="V9">
        <v>1</v>
      </c>
      <c r="X9" t="s">
        <v>621</v>
      </c>
    </row>
    <row r="10" spans="1:24" x14ac:dyDescent="0.2">
      <c r="A10" t="s">
        <v>377</v>
      </c>
      <c r="B10" t="s">
        <v>474</v>
      </c>
      <c r="C10">
        <f t="shared" si="0"/>
        <v>10</v>
      </c>
      <c r="D10">
        <v>3</v>
      </c>
      <c r="E10">
        <v>7</v>
      </c>
      <c r="F10">
        <v>184</v>
      </c>
      <c r="G10">
        <v>7</v>
      </c>
      <c r="H10">
        <v>8</v>
      </c>
      <c r="I10">
        <f t="shared" si="1"/>
        <v>15</v>
      </c>
      <c r="J10">
        <v>6</v>
      </c>
      <c r="M10" t="s">
        <v>474</v>
      </c>
      <c r="N10">
        <v>10</v>
      </c>
      <c r="O10">
        <v>15</v>
      </c>
      <c r="P10">
        <v>6</v>
      </c>
      <c r="S10" t="s">
        <v>475</v>
      </c>
      <c r="T10">
        <v>6</v>
      </c>
      <c r="U10">
        <v>16</v>
      </c>
      <c r="V10">
        <v>4</v>
      </c>
      <c r="X10" t="s">
        <v>631</v>
      </c>
    </row>
    <row r="11" spans="1:24" x14ac:dyDescent="0.2">
      <c r="A11" t="s">
        <v>378</v>
      </c>
      <c r="B11" t="s">
        <v>474</v>
      </c>
      <c r="C11">
        <f t="shared" si="0"/>
        <v>9</v>
      </c>
      <c r="D11">
        <v>5</v>
      </c>
      <c r="E11">
        <v>4</v>
      </c>
      <c r="F11">
        <v>171</v>
      </c>
      <c r="G11">
        <v>4</v>
      </c>
      <c r="H11">
        <v>9</v>
      </c>
      <c r="I11">
        <f t="shared" si="1"/>
        <v>13</v>
      </c>
      <c r="J11">
        <v>9</v>
      </c>
      <c r="M11" t="s">
        <v>474</v>
      </c>
      <c r="N11">
        <v>9</v>
      </c>
      <c r="O11">
        <v>13</v>
      </c>
      <c r="P11">
        <v>9</v>
      </c>
      <c r="S11" t="s">
        <v>475</v>
      </c>
      <c r="T11">
        <v>10</v>
      </c>
      <c r="U11">
        <v>14</v>
      </c>
      <c r="V11">
        <v>1</v>
      </c>
    </row>
    <row r="12" spans="1:24" x14ac:dyDescent="0.2">
      <c r="A12" t="s">
        <v>379</v>
      </c>
      <c r="B12" t="s">
        <v>474</v>
      </c>
      <c r="C12">
        <f t="shared" si="0"/>
        <v>12</v>
      </c>
      <c r="D12">
        <v>6</v>
      </c>
      <c r="E12">
        <v>6</v>
      </c>
      <c r="F12">
        <v>159</v>
      </c>
      <c r="G12">
        <v>10</v>
      </c>
      <c r="H12">
        <v>10</v>
      </c>
      <c r="I12">
        <f t="shared" si="1"/>
        <v>20</v>
      </c>
      <c r="J12">
        <v>12</v>
      </c>
      <c r="M12" t="s">
        <v>474</v>
      </c>
      <c r="N12">
        <v>12</v>
      </c>
      <c r="O12">
        <v>20</v>
      </c>
      <c r="P12">
        <v>12</v>
      </c>
      <c r="S12" t="s">
        <v>475</v>
      </c>
      <c r="T12">
        <v>6</v>
      </c>
      <c r="U12">
        <v>16</v>
      </c>
      <c r="V12">
        <v>4</v>
      </c>
      <c r="X12" t="s">
        <v>605</v>
      </c>
    </row>
    <row r="13" spans="1:24" x14ac:dyDescent="0.2">
      <c r="A13" t="s">
        <v>380</v>
      </c>
      <c r="B13" t="s">
        <v>474</v>
      </c>
      <c r="C13">
        <f t="shared" si="0"/>
        <v>8</v>
      </c>
      <c r="D13">
        <v>5</v>
      </c>
      <c r="E13">
        <v>3</v>
      </c>
      <c r="F13">
        <v>196</v>
      </c>
      <c r="G13">
        <v>5</v>
      </c>
      <c r="H13">
        <v>8</v>
      </c>
      <c r="I13">
        <f t="shared" si="1"/>
        <v>13</v>
      </c>
      <c r="J13">
        <v>4</v>
      </c>
      <c r="M13" t="s">
        <v>474</v>
      </c>
      <c r="N13">
        <v>8</v>
      </c>
      <c r="O13">
        <v>13</v>
      </c>
      <c r="P13">
        <v>4</v>
      </c>
      <c r="S13" t="s">
        <v>475</v>
      </c>
      <c r="T13">
        <v>11</v>
      </c>
      <c r="U13">
        <v>11</v>
      </c>
      <c r="V13">
        <v>3</v>
      </c>
      <c r="X13" t="s">
        <v>647</v>
      </c>
    </row>
    <row r="14" spans="1:24" x14ac:dyDescent="0.2">
      <c r="A14" t="s">
        <v>381</v>
      </c>
      <c r="B14" t="s">
        <v>474</v>
      </c>
      <c r="C14">
        <f t="shared" si="0"/>
        <v>4</v>
      </c>
      <c r="D14">
        <v>3</v>
      </c>
      <c r="E14">
        <v>1</v>
      </c>
      <c r="F14">
        <v>196</v>
      </c>
      <c r="G14">
        <v>8</v>
      </c>
      <c r="H14">
        <v>8</v>
      </c>
      <c r="I14">
        <f t="shared" si="1"/>
        <v>16</v>
      </c>
      <c r="J14">
        <v>3</v>
      </c>
      <c r="M14" t="s">
        <v>474</v>
      </c>
      <c r="N14">
        <v>4</v>
      </c>
      <c r="O14">
        <v>16</v>
      </c>
      <c r="P14">
        <v>3</v>
      </c>
      <c r="S14" t="s">
        <v>475</v>
      </c>
      <c r="T14">
        <v>8</v>
      </c>
      <c r="U14">
        <v>17</v>
      </c>
      <c r="V14">
        <v>2</v>
      </c>
      <c r="X14" t="s">
        <v>648</v>
      </c>
    </row>
    <row r="15" spans="1:24" x14ac:dyDescent="0.2">
      <c r="A15" t="s">
        <v>382</v>
      </c>
      <c r="B15" t="s">
        <v>475</v>
      </c>
      <c r="C15">
        <f t="shared" si="0"/>
        <v>7</v>
      </c>
      <c r="D15">
        <v>5</v>
      </c>
      <c r="E15">
        <v>2</v>
      </c>
      <c r="F15">
        <v>159</v>
      </c>
      <c r="G15">
        <v>3</v>
      </c>
      <c r="H15">
        <v>10</v>
      </c>
      <c r="I15">
        <f t="shared" si="1"/>
        <v>13</v>
      </c>
      <c r="J15">
        <v>1</v>
      </c>
      <c r="L15">
        <v>11</v>
      </c>
      <c r="M15" t="s">
        <v>475</v>
      </c>
      <c r="N15">
        <v>7</v>
      </c>
      <c r="O15">
        <v>13</v>
      </c>
      <c r="P15">
        <v>1</v>
      </c>
      <c r="S15" t="s">
        <v>475</v>
      </c>
      <c r="T15">
        <v>10</v>
      </c>
      <c r="U15">
        <v>14</v>
      </c>
      <c r="V15">
        <v>2</v>
      </c>
      <c r="W15">
        <f>AVERAGE(V9:V14)</f>
        <v>2.5</v>
      </c>
      <c r="X15" t="s">
        <v>649</v>
      </c>
    </row>
    <row r="16" spans="1:24" x14ac:dyDescent="0.2">
      <c r="A16" t="s">
        <v>383</v>
      </c>
      <c r="B16" t="s">
        <v>475</v>
      </c>
      <c r="C16">
        <f t="shared" si="0"/>
        <v>14</v>
      </c>
      <c r="D16">
        <v>5</v>
      </c>
      <c r="E16">
        <v>9</v>
      </c>
      <c r="F16">
        <v>182</v>
      </c>
      <c r="G16">
        <v>9</v>
      </c>
      <c r="H16">
        <v>8</v>
      </c>
      <c r="I16">
        <f t="shared" si="1"/>
        <v>17</v>
      </c>
      <c r="J16">
        <v>3</v>
      </c>
      <c r="M16" t="s">
        <v>475</v>
      </c>
      <c r="N16">
        <v>14</v>
      </c>
      <c r="O16">
        <v>17</v>
      </c>
      <c r="P16">
        <v>3</v>
      </c>
      <c r="S16" t="s">
        <v>476</v>
      </c>
      <c r="T16">
        <v>17</v>
      </c>
      <c r="U16">
        <v>15</v>
      </c>
      <c r="V16">
        <v>10</v>
      </c>
      <c r="X16" s="71" t="s">
        <v>668</v>
      </c>
    </row>
    <row r="17" spans="1:43" x14ac:dyDescent="0.2">
      <c r="A17" t="s">
        <v>384</v>
      </c>
      <c r="B17" t="s">
        <v>475</v>
      </c>
      <c r="C17">
        <f t="shared" si="0"/>
        <v>6</v>
      </c>
      <c r="D17">
        <v>2</v>
      </c>
      <c r="E17">
        <v>4</v>
      </c>
      <c r="F17">
        <v>156</v>
      </c>
      <c r="G17">
        <v>8</v>
      </c>
      <c r="H17">
        <v>8</v>
      </c>
      <c r="I17">
        <f t="shared" si="1"/>
        <v>16</v>
      </c>
      <c r="J17">
        <v>4</v>
      </c>
      <c r="M17" t="s">
        <v>475</v>
      </c>
      <c r="N17">
        <v>6</v>
      </c>
      <c r="O17">
        <v>16</v>
      </c>
      <c r="P17">
        <v>4</v>
      </c>
      <c r="S17" t="s">
        <v>476</v>
      </c>
      <c r="T17">
        <v>11</v>
      </c>
      <c r="U17">
        <v>17</v>
      </c>
      <c r="V17">
        <v>4</v>
      </c>
      <c r="X17" t="s">
        <v>577</v>
      </c>
    </row>
    <row r="18" spans="1:43" x14ac:dyDescent="0.2">
      <c r="A18" t="s">
        <v>385</v>
      </c>
      <c r="B18" t="s">
        <v>475</v>
      </c>
      <c r="C18">
        <f t="shared" si="0"/>
        <v>7</v>
      </c>
      <c r="D18">
        <v>3</v>
      </c>
      <c r="E18">
        <v>4</v>
      </c>
      <c r="F18">
        <v>156</v>
      </c>
      <c r="G18">
        <v>8</v>
      </c>
      <c r="H18">
        <v>6</v>
      </c>
      <c r="I18">
        <f t="shared" si="1"/>
        <v>14</v>
      </c>
      <c r="J18">
        <v>2</v>
      </c>
      <c r="M18" t="s">
        <v>475</v>
      </c>
      <c r="N18">
        <v>7</v>
      </c>
      <c r="O18">
        <v>14</v>
      </c>
      <c r="P18">
        <v>2</v>
      </c>
      <c r="S18" t="s">
        <v>476</v>
      </c>
      <c r="T18">
        <v>10</v>
      </c>
      <c r="U18">
        <v>12</v>
      </c>
      <c r="V18">
        <v>6</v>
      </c>
      <c r="X18" t="s">
        <v>650</v>
      </c>
    </row>
    <row r="19" spans="1:43" x14ac:dyDescent="0.2">
      <c r="A19" t="s">
        <v>386</v>
      </c>
      <c r="B19" t="s">
        <v>475</v>
      </c>
      <c r="C19">
        <f t="shared" si="0"/>
        <v>10</v>
      </c>
      <c r="D19">
        <v>7</v>
      </c>
      <c r="E19">
        <v>3</v>
      </c>
      <c r="F19">
        <v>180</v>
      </c>
      <c r="G19">
        <v>7</v>
      </c>
      <c r="H19">
        <v>7</v>
      </c>
      <c r="I19">
        <f t="shared" si="1"/>
        <v>14</v>
      </c>
      <c r="J19">
        <v>1</v>
      </c>
      <c r="M19" t="s">
        <v>475</v>
      </c>
      <c r="N19">
        <v>10</v>
      </c>
      <c r="O19">
        <v>14</v>
      </c>
      <c r="P19">
        <v>1</v>
      </c>
      <c r="S19" t="s">
        <v>476</v>
      </c>
      <c r="T19">
        <v>11</v>
      </c>
      <c r="U19">
        <v>15</v>
      </c>
      <c r="V19">
        <v>8</v>
      </c>
      <c r="X19" t="s">
        <v>651</v>
      </c>
    </row>
    <row r="20" spans="1:43" x14ac:dyDescent="0.2">
      <c r="A20" t="s">
        <v>387</v>
      </c>
      <c r="B20" t="s">
        <v>475</v>
      </c>
      <c r="C20">
        <f t="shared" si="0"/>
        <v>8</v>
      </c>
      <c r="D20">
        <v>2</v>
      </c>
      <c r="E20">
        <v>6</v>
      </c>
      <c r="F20">
        <v>188</v>
      </c>
      <c r="G20">
        <v>7</v>
      </c>
      <c r="H20">
        <v>9</v>
      </c>
      <c r="I20">
        <f t="shared" si="1"/>
        <v>16</v>
      </c>
      <c r="J20">
        <v>5</v>
      </c>
      <c r="M20" t="s">
        <v>475</v>
      </c>
      <c r="N20">
        <v>8</v>
      </c>
      <c r="O20">
        <v>16</v>
      </c>
      <c r="P20">
        <v>5</v>
      </c>
      <c r="S20" t="s">
        <v>476</v>
      </c>
      <c r="T20">
        <v>7</v>
      </c>
      <c r="U20">
        <v>16</v>
      </c>
      <c r="V20">
        <v>2</v>
      </c>
      <c r="X20" t="s">
        <v>652</v>
      </c>
    </row>
    <row r="21" spans="1:43" x14ac:dyDescent="0.2">
      <c r="A21" t="s">
        <v>388</v>
      </c>
      <c r="B21" t="s">
        <v>475</v>
      </c>
      <c r="C21">
        <f t="shared" si="0"/>
        <v>6</v>
      </c>
      <c r="D21">
        <v>4</v>
      </c>
      <c r="E21">
        <v>2</v>
      </c>
      <c r="F21">
        <v>189</v>
      </c>
      <c r="G21">
        <v>7</v>
      </c>
      <c r="H21">
        <v>9</v>
      </c>
      <c r="I21">
        <f t="shared" si="1"/>
        <v>16</v>
      </c>
      <c r="J21">
        <v>4</v>
      </c>
      <c r="M21" t="s">
        <v>475</v>
      </c>
      <c r="N21">
        <v>6</v>
      </c>
      <c r="O21">
        <v>16</v>
      </c>
      <c r="P21">
        <v>4</v>
      </c>
      <c r="S21" t="s">
        <v>476</v>
      </c>
      <c r="T21">
        <v>5</v>
      </c>
      <c r="U21">
        <v>17</v>
      </c>
      <c r="V21">
        <v>6</v>
      </c>
    </row>
    <row r="22" spans="1:43" ht="17" thickBot="1" x14ac:dyDescent="0.25">
      <c r="A22" t="s">
        <v>389</v>
      </c>
      <c r="B22" t="s">
        <v>475</v>
      </c>
      <c r="C22">
        <f t="shared" si="0"/>
        <v>11</v>
      </c>
      <c r="D22">
        <v>7</v>
      </c>
      <c r="E22">
        <v>4</v>
      </c>
      <c r="F22">
        <v>196</v>
      </c>
      <c r="G22">
        <v>4</v>
      </c>
      <c r="H22">
        <v>7</v>
      </c>
      <c r="I22">
        <f t="shared" si="1"/>
        <v>11</v>
      </c>
      <c r="J22">
        <v>3</v>
      </c>
      <c r="M22" t="s">
        <v>475</v>
      </c>
      <c r="N22">
        <v>11</v>
      </c>
      <c r="O22">
        <v>11</v>
      </c>
      <c r="P22">
        <v>3</v>
      </c>
      <c r="S22" t="s">
        <v>476</v>
      </c>
      <c r="T22">
        <v>9</v>
      </c>
      <c r="U22">
        <v>21</v>
      </c>
      <c r="V22">
        <v>7</v>
      </c>
      <c r="W22">
        <f>AVERAGE(V16:V21)</f>
        <v>6</v>
      </c>
      <c r="X22" s="38" t="s">
        <v>542</v>
      </c>
      <c r="Y22" s="38"/>
      <c r="Z22" s="38"/>
      <c r="AA22" s="38"/>
      <c r="AB22" s="38"/>
      <c r="AC22" s="38"/>
      <c r="AD22" s="38"/>
      <c r="AE22" s="38"/>
      <c r="AF22" s="38"/>
      <c r="AH22" s="38" t="s">
        <v>561</v>
      </c>
      <c r="AI22" s="38"/>
      <c r="AJ22" s="38"/>
      <c r="AK22" s="38"/>
    </row>
    <row r="23" spans="1:43" ht="17" thickTop="1" x14ac:dyDescent="0.2">
      <c r="A23" t="s">
        <v>390</v>
      </c>
      <c r="B23" t="s">
        <v>475</v>
      </c>
      <c r="C23">
        <f t="shared" si="0"/>
        <v>7</v>
      </c>
      <c r="D23">
        <v>4</v>
      </c>
      <c r="E23">
        <v>3</v>
      </c>
      <c r="F23">
        <v>188</v>
      </c>
      <c r="G23">
        <v>7</v>
      </c>
      <c r="H23">
        <v>10</v>
      </c>
      <c r="I23">
        <f t="shared" si="1"/>
        <v>17</v>
      </c>
      <c r="J23">
        <v>4</v>
      </c>
      <c r="M23" t="s">
        <v>475</v>
      </c>
      <c r="N23">
        <v>7</v>
      </c>
      <c r="O23">
        <v>17</v>
      </c>
      <c r="P23">
        <v>4</v>
      </c>
      <c r="S23" t="s">
        <v>477</v>
      </c>
      <c r="T23">
        <v>16</v>
      </c>
      <c r="U23">
        <v>17</v>
      </c>
      <c r="V23">
        <v>10</v>
      </c>
      <c r="AH23" s="31" t="s">
        <v>562</v>
      </c>
      <c r="AI23" s="31" t="s">
        <v>563</v>
      </c>
      <c r="AJ23" s="31" t="s">
        <v>564</v>
      </c>
      <c r="AK23" s="31" t="s">
        <v>565</v>
      </c>
    </row>
    <row r="24" spans="1:43" ht="17" thickBot="1" x14ac:dyDescent="0.25">
      <c r="A24" t="s">
        <v>391</v>
      </c>
      <c r="B24" t="s">
        <v>475</v>
      </c>
      <c r="C24">
        <f t="shared" si="0"/>
        <v>8</v>
      </c>
      <c r="D24">
        <v>6</v>
      </c>
      <c r="E24">
        <v>2</v>
      </c>
      <c r="F24">
        <v>194</v>
      </c>
      <c r="G24">
        <v>10</v>
      </c>
      <c r="H24">
        <v>7</v>
      </c>
      <c r="I24">
        <f t="shared" si="1"/>
        <v>17</v>
      </c>
      <c r="J24">
        <v>2</v>
      </c>
      <c r="M24" t="s">
        <v>475</v>
      </c>
      <c r="N24">
        <v>8</v>
      </c>
      <c r="O24">
        <v>17</v>
      </c>
      <c r="P24">
        <v>2</v>
      </c>
      <c r="S24" t="s">
        <v>477</v>
      </c>
      <c r="T24">
        <v>9</v>
      </c>
      <c r="U24">
        <v>14</v>
      </c>
      <c r="V24">
        <v>15</v>
      </c>
      <c r="X24" t="s">
        <v>543</v>
      </c>
      <c r="AC24" t="s">
        <v>544</v>
      </c>
      <c r="AD24">
        <v>0.05</v>
      </c>
      <c r="AH24" t="str">
        <f>T1</f>
        <v>any dubius alleles silenced</v>
      </c>
      <c r="AI24">
        <f>AVERAGE(T2:T50)</f>
        <v>10.897959183673469</v>
      </c>
      <c r="AJ24">
        <f>COUNT(T2:T50)</f>
        <v>49</v>
      </c>
      <c r="AK24">
        <f>_xlfn.STDEV.S(T2:T50)</f>
        <v>5.3121123307932772</v>
      </c>
    </row>
    <row r="25" spans="1:43" ht="17" thickTop="1" x14ac:dyDescent="0.2">
      <c r="A25" t="s">
        <v>392</v>
      </c>
      <c r="B25" t="s">
        <v>475</v>
      </c>
      <c r="C25">
        <f t="shared" si="0"/>
        <v>10</v>
      </c>
      <c r="D25">
        <v>5</v>
      </c>
      <c r="E25">
        <v>5</v>
      </c>
      <c r="F25">
        <v>176</v>
      </c>
      <c r="G25">
        <v>5</v>
      </c>
      <c r="H25">
        <v>9</v>
      </c>
      <c r="I25">
        <f t="shared" si="1"/>
        <v>14</v>
      </c>
      <c r="J25">
        <v>2</v>
      </c>
      <c r="M25" t="s">
        <v>475</v>
      </c>
      <c r="N25">
        <v>10</v>
      </c>
      <c r="O25">
        <v>14</v>
      </c>
      <c r="P25">
        <v>2</v>
      </c>
      <c r="S25" t="s">
        <v>477</v>
      </c>
      <c r="T25">
        <v>10</v>
      </c>
      <c r="U25">
        <v>16</v>
      </c>
      <c r="V25">
        <v>8</v>
      </c>
      <c r="X25" s="31" t="s">
        <v>545</v>
      </c>
      <c r="Y25" s="31" t="s">
        <v>546</v>
      </c>
      <c r="Z25" s="31" t="s">
        <v>472</v>
      </c>
      <c r="AA25" s="31" t="s">
        <v>528</v>
      </c>
      <c r="AB25" s="31" t="s">
        <v>529</v>
      </c>
      <c r="AC25" s="31" t="s">
        <v>547</v>
      </c>
      <c r="AD25" s="31" t="s">
        <v>548</v>
      </c>
      <c r="AE25" s="31" t="s">
        <v>549</v>
      </c>
      <c r="AF25" s="31" t="s">
        <v>550</v>
      </c>
      <c r="AH25" t="str">
        <f>U1</f>
        <v>any porrifolius alleles silenced</v>
      </c>
      <c r="AI25">
        <f>AVERAGE(U2:U50)</f>
        <v>15.673469387755102</v>
      </c>
      <c r="AJ25">
        <f>COUNT(U2:U50)</f>
        <v>49</v>
      </c>
      <c r="AK25">
        <f>_xlfn.STDEV.S(U2:U50)</f>
        <v>3.5319243757360312</v>
      </c>
    </row>
    <row r="26" spans="1:43" x14ac:dyDescent="0.2">
      <c r="A26" t="s">
        <v>393</v>
      </c>
      <c r="B26" t="s">
        <v>476</v>
      </c>
      <c r="C26">
        <f t="shared" si="0"/>
        <v>7</v>
      </c>
      <c r="D26">
        <v>6</v>
      </c>
      <c r="E26">
        <v>1</v>
      </c>
      <c r="F26">
        <v>194</v>
      </c>
      <c r="G26">
        <v>6</v>
      </c>
      <c r="H26">
        <v>8</v>
      </c>
      <c r="I26">
        <f t="shared" si="1"/>
        <v>14</v>
      </c>
      <c r="J26">
        <v>4</v>
      </c>
      <c r="L26">
        <v>12</v>
      </c>
      <c r="M26" t="s">
        <v>476</v>
      </c>
      <c r="N26">
        <v>7</v>
      </c>
      <c r="O26">
        <v>14</v>
      </c>
      <c r="P26">
        <v>4</v>
      </c>
      <c r="S26" t="s">
        <v>477</v>
      </c>
      <c r="T26">
        <v>10</v>
      </c>
      <c r="U26">
        <v>14</v>
      </c>
      <c r="V26">
        <v>2</v>
      </c>
      <c r="X26" t="str">
        <f>T1</f>
        <v>any dubius alleles silenced</v>
      </c>
      <c r="Y26">
        <f>COUNT(T2:T50)</f>
        <v>49</v>
      </c>
      <c r="Z26">
        <f>SUM(T2:T50)</f>
        <v>534</v>
      </c>
      <c r="AA26">
        <f>AVERAGE(T2:T50)</f>
        <v>10.897959183673469</v>
      </c>
      <c r="AB26">
        <f>_xlfn.VAR.S(T2:T50)</f>
        <v>28.218537414965983</v>
      </c>
      <c r="AC26">
        <f>DEVSQ(T2:T50)</f>
        <v>1354.4897959183672</v>
      </c>
      <c r="AD26">
        <f>SQRT(AA33/Y26)</f>
        <v>0.6499758821086169</v>
      </c>
      <c r="AE26">
        <f>AA26-AD26*_xlfn.T.INV.2T(AD24,Z33)</f>
        <v>9.6132330617064312</v>
      </c>
      <c r="AF26">
        <f>AA26+AD26*_xlfn.T.INV.2T(AD24,Z33)</f>
        <v>12.182685305640508</v>
      </c>
      <c r="AG26" s="34"/>
      <c r="AH26" s="34" t="str">
        <f>V1</f>
        <v>total silencing</v>
      </c>
      <c r="AI26">
        <f>AVERAGE(V2:V50)</f>
        <v>6.0816326530612246</v>
      </c>
      <c r="AJ26">
        <f>COUNT(V2:V50)</f>
        <v>49</v>
      </c>
      <c r="AK26">
        <f>_xlfn.STDEV.S(V2:V50)</f>
        <v>4.6270794185509976</v>
      </c>
    </row>
    <row r="27" spans="1:43" x14ac:dyDescent="0.2">
      <c r="A27" t="s">
        <v>394</v>
      </c>
      <c r="B27" t="s">
        <v>476</v>
      </c>
      <c r="C27">
        <f t="shared" si="0"/>
        <v>17</v>
      </c>
      <c r="D27">
        <v>8</v>
      </c>
      <c r="E27">
        <v>9</v>
      </c>
      <c r="F27">
        <v>166</v>
      </c>
      <c r="G27">
        <v>4</v>
      </c>
      <c r="H27">
        <v>11</v>
      </c>
      <c r="I27">
        <f t="shared" si="1"/>
        <v>15</v>
      </c>
      <c r="J27">
        <v>10</v>
      </c>
      <c r="M27" t="s">
        <v>476</v>
      </c>
      <c r="N27">
        <v>17</v>
      </c>
      <c r="O27">
        <v>15</v>
      </c>
      <c r="P27">
        <v>10</v>
      </c>
      <c r="S27" t="s">
        <v>477</v>
      </c>
      <c r="T27">
        <v>8</v>
      </c>
      <c r="U27">
        <v>16</v>
      </c>
      <c r="V27">
        <v>4</v>
      </c>
      <c r="X27" t="str">
        <f>U1</f>
        <v>any porrifolius alleles silenced</v>
      </c>
      <c r="Y27" s="34">
        <f>COUNT(U2:U50)</f>
        <v>49</v>
      </c>
      <c r="Z27" s="34">
        <f>SUM(U2:U50)</f>
        <v>768</v>
      </c>
      <c r="AA27">
        <f>AVERAGE(U2:U50)</f>
        <v>15.673469387755102</v>
      </c>
      <c r="AB27">
        <f>_xlfn.VAR.S(U2:U50)</f>
        <v>12.474489795918354</v>
      </c>
      <c r="AC27" s="51">
        <f>DEVSQ(U2:U50)</f>
        <v>598.77551020408168</v>
      </c>
      <c r="AD27" s="51">
        <f>SQRT(AA33/Y27)</f>
        <v>0.6499758821086169</v>
      </c>
      <c r="AE27" s="51">
        <f>AA27-AD27*_xlfn.T.INV.2T(AD24,Z33)</f>
        <v>14.388743265788063</v>
      </c>
      <c r="AF27" s="51">
        <f>AA27+AD27*_xlfn.T.INV.2T(AD24,Z33)</f>
        <v>16.958195509722142</v>
      </c>
      <c r="AG27" s="51"/>
      <c r="AH27" s="52"/>
      <c r="AI27" s="52"/>
      <c r="AJ27" s="32"/>
      <c r="AK27" s="32"/>
    </row>
    <row r="28" spans="1:43" ht="17" thickBot="1" x14ac:dyDescent="0.25">
      <c r="A28" t="s">
        <v>395</v>
      </c>
      <c r="B28" t="s">
        <v>476</v>
      </c>
      <c r="C28">
        <f t="shared" si="0"/>
        <v>6</v>
      </c>
      <c r="D28">
        <v>3</v>
      </c>
      <c r="E28">
        <v>3</v>
      </c>
      <c r="F28">
        <v>196</v>
      </c>
      <c r="G28">
        <v>6</v>
      </c>
      <c r="H28">
        <v>9</v>
      </c>
      <c r="I28">
        <f t="shared" si="1"/>
        <v>15</v>
      </c>
      <c r="J28">
        <v>2</v>
      </c>
      <c r="M28" t="s">
        <v>476</v>
      </c>
      <c r="N28">
        <v>6</v>
      </c>
      <c r="O28">
        <v>15</v>
      </c>
      <c r="P28">
        <v>2</v>
      </c>
      <c r="S28" t="s">
        <v>477</v>
      </c>
      <c r="T28">
        <v>8</v>
      </c>
      <c r="U28">
        <v>15</v>
      </c>
      <c r="V28">
        <v>6</v>
      </c>
      <c r="X28" t="str">
        <f>V1</f>
        <v>total silencing</v>
      </c>
      <c r="Y28">
        <f>COUNT(V2:V50)</f>
        <v>49</v>
      </c>
      <c r="Z28">
        <f>SUM(V2:V50)</f>
        <v>298</v>
      </c>
      <c r="AA28">
        <f>AVERAGE(V2:V50)</f>
        <v>6.0816326530612246</v>
      </c>
      <c r="AB28">
        <f>_xlfn.VAR.S(V2:V50)</f>
        <v>21.409863945578234</v>
      </c>
      <c r="AC28">
        <f>DEVSQ(V2:V50)</f>
        <v>1027.6734693877549</v>
      </c>
      <c r="AD28">
        <f>SQRT(AA33/Y28)</f>
        <v>0.6499758821086169</v>
      </c>
      <c r="AE28">
        <f>AA28-AD28*_xlfn.T.INV.2T(AD24,Z33)</f>
        <v>4.7969065310941863</v>
      </c>
      <c r="AF28">
        <f>AA28+AD28*_xlfn.T.INV.2T(AD24,Z33)</f>
        <v>7.3663587750282629</v>
      </c>
      <c r="AH28" s="38" t="s">
        <v>566</v>
      </c>
      <c r="AI28" s="38"/>
      <c r="AJ28" s="38"/>
      <c r="AK28" s="38"/>
      <c r="AL28" s="38"/>
      <c r="AM28" s="69" t="s">
        <v>567</v>
      </c>
      <c r="AN28" s="38">
        <v>0.05</v>
      </c>
      <c r="AO28" s="38"/>
      <c r="AP28" s="38"/>
      <c r="AQ28" s="38"/>
    </row>
    <row r="29" spans="1:43" ht="17" thickTop="1" x14ac:dyDescent="0.2">
      <c r="A29" t="s">
        <v>396</v>
      </c>
      <c r="B29" t="s">
        <v>476</v>
      </c>
      <c r="C29">
        <f t="shared" si="0"/>
        <v>9</v>
      </c>
      <c r="D29">
        <v>6</v>
      </c>
      <c r="E29">
        <v>3</v>
      </c>
      <c r="F29">
        <v>126</v>
      </c>
      <c r="G29">
        <v>6</v>
      </c>
      <c r="H29">
        <v>13</v>
      </c>
      <c r="I29">
        <f t="shared" si="1"/>
        <v>19</v>
      </c>
      <c r="J29">
        <v>12</v>
      </c>
      <c r="M29" t="s">
        <v>476</v>
      </c>
      <c r="N29">
        <v>9</v>
      </c>
      <c r="O29">
        <v>19</v>
      </c>
      <c r="P29">
        <v>12</v>
      </c>
      <c r="S29" t="s">
        <v>477</v>
      </c>
      <c r="T29">
        <v>19</v>
      </c>
      <c r="U29">
        <v>18</v>
      </c>
      <c r="V29">
        <v>12</v>
      </c>
      <c r="W29">
        <f>AVERAGE(V23:V28)</f>
        <v>7.5</v>
      </c>
      <c r="X29" s="32"/>
      <c r="Y29" s="32"/>
      <c r="Z29" s="32"/>
      <c r="AA29" s="32"/>
      <c r="AB29" s="32"/>
      <c r="AC29" s="32"/>
      <c r="AD29" s="32"/>
      <c r="AE29" s="32"/>
      <c r="AF29" s="32"/>
      <c r="AH29" s="31" t="str">
        <f t="array" ref="AH29:AQ32">[1]!REGWQ(T1:V50,TRUE,AN28)</f>
        <v>group 1</v>
      </c>
      <c r="AI29" s="31" t="str">
        <v>group 2</v>
      </c>
      <c r="AJ29" s="31" t="str">
        <v>index 1</v>
      </c>
      <c r="AK29" s="31" t="str">
        <v>index 2</v>
      </c>
      <c r="AL29" s="31" t="str">
        <v>mean</v>
      </c>
      <c r="AM29" s="31" t="str">
        <v>q-stat</v>
      </c>
      <c r="AN29" s="31" t="str">
        <v>alpha</v>
      </c>
      <c r="AO29" s="31" t="str">
        <v>q-crit</v>
      </c>
      <c r="AP29" s="54" t="str">
        <v>p-value</v>
      </c>
      <c r="AQ29" s="54" t="str">
        <v>sig</v>
      </c>
    </row>
    <row r="30" spans="1:43" ht="17" thickBot="1" x14ac:dyDescent="0.25">
      <c r="A30" t="s">
        <v>397</v>
      </c>
      <c r="B30" t="s">
        <v>476</v>
      </c>
      <c r="C30">
        <f t="shared" si="0"/>
        <v>11</v>
      </c>
      <c r="D30">
        <v>5</v>
      </c>
      <c r="E30">
        <v>6</v>
      </c>
      <c r="F30">
        <v>178</v>
      </c>
      <c r="G30">
        <v>9</v>
      </c>
      <c r="H30">
        <v>8</v>
      </c>
      <c r="I30">
        <f t="shared" si="1"/>
        <v>17</v>
      </c>
      <c r="J30">
        <v>4</v>
      </c>
      <c r="M30" t="s">
        <v>476</v>
      </c>
      <c r="N30">
        <v>11</v>
      </c>
      <c r="O30">
        <v>17</v>
      </c>
      <c r="P30">
        <v>4</v>
      </c>
      <c r="S30" t="s">
        <v>478</v>
      </c>
      <c r="T30">
        <v>9</v>
      </c>
      <c r="U30">
        <v>15</v>
      </c>
      <c r="V30">
        <v>2</v>
      </c>
      <c r="X30" t="s">
        <v>551</v>
      </c>
      <c r="AH30" t="str">
        <v>any porrifolius alleles silenced</v>
      </c>
      <c r="AI30" t="str">
        <v>any dubius alleles silenced</v>
      </c>
      <c r="AJ30">
        <v>1</v>
      </c>
      <c r="AK30">
        <v>2</v>
      </c>
      <c r="AL30">
        <v>4.7755102040816322</v>
      </c>
      <c r="AM30">
        <v>7.3472113897352287</v>
      </c>
      <c r="AN30">
        <v>0.05</v>
      </c>
      <c r="AO30">
        <v>2.7953333333333332</v>
      </c>
      <c r="AP30" s="11">
        <v>6.8597423674710001E-7</v>
      </c>
      <c r="AQ30" s="35" t="str">
        <v>yes</v>
      </c>
    </row>
    <row r="31" spans="1:43" ht="17" thickTop="1" x14ac:dyDescent="0.2">
      <c r="A31" t="s">
        <v>398</v>
      </c>
      <c r="B31" t="s">
        <v>476</v>
      </c>
      <c r="C31">
        <f t="shared" si="0"/>
        <v>10</v>
      </c>
      <c r="D31">
        <v>6</v>
      </c>
      <c r="E31">
        <v>4</v>
      </c>
      <c r="F31">
        <v>141</v>
      </c>
      <c r="G31">
        <v>5</v>
      </c>
      <c r="H31">
        <v>10</v>
      </c>
      <c r="I31">
        <f t="shared" si="1"/>
        <v>15</v>
      </c>
      <c r="J31">
        <v>10</v>
      </c>
      <c r="M31" t="s">
        <v>476</v>
      </c>
      <c r="N31">
        <v>10</v>
      </c>
      <c r="O31">
        <v>15</v>
      </c>
      <c r="P31">
        <v>10</v>
      </c>
      <c r="S31" t="s">
        <v>478</v>
      </c>
      <c r="T31">
        <v>22</v>
      </c>
      <c r="U31">
        <v>16</v>
      </c>
      <c r="V31">
        <v>16</v>
      </c>
      <c r="X31" s="31" t="s">
        <v>552</v>
      </c>
      <c r="Y31" s="31" t="s">
        <v>547</v>
      </c>
      <c r="Z31" s="31" t="s">
        <v>531</v>
      </c>
      <c r="AA31" s="31" t="s">
        <v>553</v>
      </c>
      <c r="AB31" s="31" t="s">
        <v>475</v>
      </c>
      <c r="AC31" s="31" t="s">
        <v>554</v>
      </c>
      <c r="AD31" s="31" t="s">
        <v>555</v>
      </c>
      <c r="AE31" s="31" t="s">
        <v>556</v>
      </c>
      <c r="AF31" s="31" t="s">
        <v>557</v>
      </c>
      <c r="AH31" t="str">
        <v>any porrifolius alleles silenced</v>
      </c>
      <c r="AI31" t="str">
        <v>total silencing</v>
      </c>
      <c r="AJ31">
        <v>1</v>
      </c>
      <c r="AK31">
        <v>3</v>
      </c>
      <c r="AL31">
        <v>9.591836734693878</v>
      </c>
      <c r="AM31">
        <v>14.757219458015205</v>
      </c>
      <c r="AN31">
        <v>0.05</v>
      </c>
      <c r="AO31">
        <v>3.3489999999999998</v>
      </c>
      <c r="AP31" s="11">
        <v>-9.5479180117763462E-15</v>
      </c>
      <c r="AQ31" s="35" t="str">
        <v>yes</v>
      </c>
    </row>
    <row r="32" spans="1:43" x14ac:dyDescent="0.2">
      <c r="A32" t="s">
        <v>399</v>
      </c>
      <c r="B32" t="s">
        <v>476</v>
      </c>
      <c r="C32">
        <f t="shared" si="0"/>
        <v>10</v>
      </c>
      <c r="D32">
        <v>3</v>
      </c>
      <c r="E32">
        <v>7</v>
      </c>
      <c r="F32">
        <v>161</v>
      </c>
      <c r="G32">
        <v>5</v>
      </c>
      <c r="H32">
        <v>7</v>
      </c>
      <c r="I32">
        <f t="shared" si="1"/>
        <v>12</v>
      </c>
      <c r="J32">
        <v>6</v>
      </c>
      <c r="M32" t="s">
        <v>476</v>
      </c>
      <c r="N32">
        <v>10</v>
      </c>
      <c r="O32">
        <v>12</v>
      </c>
      <c r="P32">
        <v>6</v>
      </c>
      <c r="S32" t="s">
        <v>478</v>
      </c>
      <c r="T32">
        <v>11</v>
      </c>
      <c r="U32">
        <v>15</v>
      </c>
      <c r="V32">
        <v>3</v>
      </c>
      <c r="X32" t="s">
        <v>558</v>
      </c>
      <c r="Y32">
        <f>Y34-Y33</f>
        <v>2254.0952380952408</v>
      </c>
      <c r="Z32">
        <f>COUNTA(X26:X28)-1</f>
        <v>2</v>
      </c>
      <c r="AA32">
        <f>Y32/Z32</f>
        <v>1127.0476190476204</v>
      </c>
      <c r="AB32">
        <f>AA32/AA33</f>
        <v>54.44421015157539</v>
      </c>
      <c r="AC32" s="11">
        <f>_xlfn.F.DIST.RT(AB32,Z32,Z33)</f>
        <v>2.4615887258888291E-18</v>
      </c>
      <c r="AD32">
        <f>Y32/Y34</f>
        <v>0.43057890975245305</v>
      </c>
      <c r="AE32">
        <f>SQRT(DEVSQ(AA26:AA28)/(AA33*Z32))</f>
        <v>1.0540902853285321</v>
      </c>
      <c r="AF32">
        <f>(Y34-Z34*AA33)/(Y34+AA33)</f>
        <v>0.42100549593999853</v>
      </c>
      <c r="AH32" s="33" t="str">
        <v>any dubius alleles silenced</v>
      </c>
      <c r="AI32" s="33" t="str">
        <v>total silencing</v>
      </c>
      <c r="AJ32" s="33">
        <v>2</v>
      </c>
      <c r="AK32" s="33">
        <v>3</v>
      </c>
      <c r="AL32" s="33">
        <v>4.8163265306122449</v>
      </c>
      <c r="AM32" s="33">
        <v>7.4100080682799749</v>
      </c>
      <c r="AN32" s="33">
        <v>0.05</v>
      </c>
      <c r="AO32" s="33">
        <v>2.7953333333333332</v>
      </c>
      <c r="AP32" s="36">
        <v>5.6080243249212458E-7</v>
      </c>
      <c r="AQ32" s="37" t="str">
        <v>yes</v>
      </c>
    </row>
    <row r="33" spans="1:35" x14ac:dyDescent="0.2">
      <c r="A33" t="s">
        <v>400</v>
      </c>
      <c r="B33" t="s">
        <v>476</v>
      </c>
      <c r="C33">
        <f t="shared" si="0"/>
        <v>11</v>
      </c>
      <c r="D33">
        <v>7</v>
      </c>
      <c r="E33">
        <v>4</v>
      </c>
      <c r="F33">
        <v>156</v>
      </c>
      <c r="G33">
        <v>8</v>
      </c>
      <c r="H33">
        <v>7</v>
      </c>
      <c r="I33">
        <f t="shared" si="1"/>
        <v>15</v>
      </c>
      <c r="J33">
        <v>8</v>
      </c>
      <c r="M33" t="s">
        <v>476</v>
      </c>
      <c r="N33">
        <v>11</v>
      </c>
      <c r="O33">
        <v>15</v>
      </c>
      <c r="P33">
        <v>8</v>
      </c>
      <c r="S33" t="s">
        <v>478</v>
      </c>
      <c r="T33">
        <v>13</v>
      </c>
      <c r="U33">
        <v>18</v>
      </c>
      <c r="V33">
        <v>13</v>
      </c>
      <c r="X33" t="s">
        <v>559</v>
      </c>
      <c r="Y33">
        <f>SUM(AC26:AC28)</f>
        <v>2980.9387755102039</v>
      </c>
      <c r="Z33">
        <f>Z34-Z32</f>
        <v>144</v>
      </c>
      <c r="AA33">
        <f>Y33/Z33</f>
        <v>20.700963718820859</v>
      </c>
    </row>
    <row r="34" spans="1:35" x14ac:dyDescent="0.2">
      <c r="A34" t="s">
        <v>401</v>
      </c>
      <c r="B34" t="s">
        <v>476</v>
      </c>
      <c r="C34">
        <f t="shared" ref="C34:C65" si="2">SUM(D34:E34)</f>
        <v>7</v>
      </c>
      <c r="D34">
        <v>3</v>
      </c>
      <c r="E34">
        <v>4</v>
      </c>
      <c r="F34">
        <v>186</v>
      </c>
      <c r="G34">
        <v>6</v>
      </c>
      <c r="H34">
        <v>10</v>
      </c>
      <c r="I34">
        <f t="shared" ref="I34:I65" si="3">SUM(G34:H34)</f>
        <v>16</v>
      </c>
      <c r="J34">
        <v>2</v>
      </c>
      <c r="M34" t="s">
        <v>476</v>
      </c>
      <c r="N34">
        <v>7</v>
      </c>
      <c r="O34">
        <v>16</v>
      </c>
      <c r="P34">
        <v>2</v>
      </c>
      <c r="S34" t="s">
        <v>478</v>
      </c>
      <c r="T34">
        <v>9</v>
      </c>
      <c r="U34">
        <v>14</v>
      </c>
      <c r="V34">
        <v>3</v>
      </c>
      <c r="X34" s="33" t="s">
        <v>560</v>
      </c>
      <c r="Y34" s="33">
        <f>DEVSQ(T2:V50)</f>
        <v>5235.0340136054447</v>
      </c>
      <c r="Z34" s="33">
        <f>COUNT(T2:V50)-1</f>
        <v>146</v>
      </c>
      <c r="AA34" s="33">
        <f>Y34/Z34</f>
        <v>35.856397353461951</v>
      </c>
      <c r="AB34" s="33"/>
      <c r="AC34" s="33"/>
      <c r="AD34" s="33"/>
      <c r="AE34" s="33"/>
      <c r="AF34" s="33"/>
    </row>
    <row r="35" spans="1:35" x14ac:dyDescent="0.2">
      <c r="A35" t="s">
        <v>402</v>
      </c>
      <c r="B35" t="s">
        <v>476</v>
      </c>
      <c r="C35">
        <f t="shared" si="2"/>
        <v>6</v>
      </c>
      <c r="D35">
        <v>4</v>
      </c>
      <c r="E35">
        <v>2</v>
      </c>
      <c r="F35">
        <v>177</v>
      </c>
      <c r="G35">
        <v>2</v>
      </c>
      <c r="H35">
        <v>8</v>
      </c>
      <c r="I35">
        <f t="shared" si="3"/>
        <v>10</v>
      </c>
      <c r="J35">
        <v>4</v>
      </c>
      <c r="M35" t="s">
        <v>476</v>
      </c>
      <c r="N35">
        <v>6</v>
      </c>
      <c r="O35">
        <v>10</v>
      </c>
      <c r="P35">
        <v>4</v>
      </c>
      <c r="S35" t="s">
        <v>478</v>
      </c>
      <c r="T35">
        <v>11</v>
      </c>
      <c r="U35">
        <v>14</v>
      </c>
      <c r="V35">
        <v>5</v>
      </c>
    </row>
    <row r="36" spans="1:35" x14ac:dyDescent="0.2">
      <c r="A36" t="s">
        <v>403</v>
      </c>
      <c r="B36" t="s">
        <v>476</v>
      </c>
      <c r="C36">
        <f t="shared" si="2"/>
        <v>5</v>
      </c>
      <c r="D36">
        <v>3</v>
      </c>
      <c r="E36">
        <v>2</v>
      </c>
      <c r="F36">
        <v>187</v>
      </c>
      <c r="G36">
        <v>7</v>
      </c>
      <c r="H36">
        <v>10</v>
      </c>
      <c r="I36">
        <f t="shared" si="3"/>
        <v>17</v>
      </c>
      <c r="J36">
        <v>6</v>
      </c>
      <c r="M36" t="s">
        <v>476</v>
      </c>
      <c r="N36">
        <v>5</v>
      </c>
      <c r="O36">
        <v>17</v>
      </c>
      <c r="P36">
        <v>6</v>
      </c>
      <c r="S36" t="s">
        <v>478</v>
      </c>
      <c r="T36">
        <v>7</v>
      </c>
      <c r="U36">
        <v>17</v>
      </c>
      <c r="V36">
        <v>2</v>
      </c>
      <c r="W36">
        <f>AVERAGE(V30:V35)</f>
        <v>7</v>
      </c>
    </row>
    <row r="37" spans="1:35" x14ac:dyDescent="0.2">
      <c r="A37" t="s">
        <v>404</v>
      </c>
      <c r="B37" t="s">
        <v>476</v>
      </c>
      <c r="C37">
        <f t="shared" si="2"/>
        <v>9</v>
      </c>
      <c r="D37">
        <v>4</v>
      </c>
      <c r="E37">
        <v>5</v>
      </c>
      <c r="F37">
        <v>139</v>
      </c>
      <c r="G37">
        <v>8</v>
      </c>
      <c r="H37">
        <v>13</v>
      </c>
      <c r="I37">
        <f t="shared" si="3"/>
        <v>21</v>
      </c>
      <c r="J37">
        <v>7</v>
      </c>
      <c r="M37" t="s">
        <v>476</v>
      </c>
      <c r="N37">
        <v>9</v>
      </c>
      <c r="O37">
        <v>21</v>
      </c>
      <c r="P37">
        <v>7</v>
      </c>
      <c r="S37" t="s">
        <v>479</v>
      </c>
      <c r="T37">
        <v>7</v>
      </c>
      <c r="U37">
        <v>16</v>
      </c>
      <c r="V37">
        <v>4</v>
      </c>
    </row>
    <row r="38" spans="1:35" x14ac:dyDescent="0.2">
      <c r="A38" t="s">
        <v>405</v>
      </c>
      <c r="B38" t="s">
        <v>477</v>
      </c>
      <c r="C38">
        <f t="shared" si="2"/>
        <v>16</v>
      </c>
      <c r="D38">
        <v>10</v>
      </c>
      <c r="E38">
        <v>6</v>
      </c>
      <c r="F38">
        <v>167</v>
      </c>
      <c r="G38">
        <v>7</v>
      </c>
      <c r="H38">
        <v>10</v>
      </c>
      <c r="I38">
        <f t="shared" si="3"/>
        <v>17</v>
      </c>
      <c r="J38">
        <v>10</v>
      </c>
      <c r="L38">
        <v>10</v>
      </c>
      <c r="M38" t="s">
        <v>477</v>
      </c>
      <c r="N38">
        <v>16</v>
      </c>
      <c r="O38">
        <v>17</v>
      </c>
      <c r="P38">
        <v>10</v>
      </c>
      <c r="S38" t="s">
        <v>479</v>
      </c>
      <c r="T38">
        <v>13</v>
      </c>
      <c r="U38">
        <v>15</v>
      </c>
      <c r="V38">
        <v>8</v>
      </c>
      <c r="Y38" s="34"/>
      <c r="Z38" s="34"/>
      <c r="AC38" s="38" t="s">
        <v>625</v>
      </c>
      <c r="AD38" s="38"/>
      <c r="AE38" s="38"/>
      <c r="AF38" s="38"/>
      <c r="AG38" s="38"/>
      <c r="AH38" s="38"/>
      <c r="AI38" s="38"/>
    </row>
    <row r="39" spans="1:35" x14ac:dyDescent="0.2">
      <c r="A39" t="s">
        <v>406</v>
      </c>
      <c r="B39" t="s">
        <v>477</v>
      </c>
      <c r="C39">
        <f t="shared" si="2"/>
        <v>9</v>
      </c>
      <c r="D39">
        <v>3</v>
      </c>
      <c r="E39">
        <v>6</v>
      </c>
      <c r="F39">
        <v>183</v>
      </c>
      <c r="G39">
        <v>7</v>
      </c>
      <c r="H39">
        <v>7</v>
      </c>
      <c r="I39">
        <f t="shared" si="3"/>
        <v>14</v>
      </c>
      <c r="J39">
        <v>15</v>
      </c>
      <c r="M39" t="s">
        <v>477</v>
      </c>
      <c r="N39">
        <v>9</v>
      </c>
      <c r="O39">
        <v>14</v>
      </c>
      <c r="P39">
        <v>15</v>
      </c>
      <c r="S39" t="s">
        <v>479</v>
      </c>
      <c r="T39">
        <v>9</v>
      </c>
      <c r="U39">
        <v>17</v>
      </c>
      <c r="V39">
        <v>1</v>
      </c>
    </row>
    <row r="40" spans="1:35" ht="17" thickBot="1" x14ac:dyDescent="0.25">
      <c r="A40" t="s">
        <v>407</v>
      </c>
      <c r="B40" t="s">
        <v>477</v>
      </c>
      <c r="C40">
        <f t="shared" si="2"/>
        <v>10</v>
      </c>
      <c r="D40">
        <v>6</v>
      </c>
      <c r="E40">
        <v>4</v>
      </c>
      <c r="F40">
        <v>188</v>
      </c>
      <c r="G40">
        <v>5</v>
      </c>
      <c r="H40">
        <v>11</v>
      </c>
      <c r="I40">
        <f t="shared" si="3"/>
        <v>16</v>
      </c>
      <c r="J40">
        <v>8</v>
      </c>
      <c r="M40" t="s">
        <v>477</v>
      </c>
      <c r="N40">
        <v>10</v>
      </c>
      <c r="O40">
        <v>16</v>
      </c>
      <c r="P40">
        <v>8</v>
      </c>
      <c r="S40" t="s">
        <v>479</v>
      </c>
      <c r="T40">
        <v>9</v>
      </c>
      <c r="U40">
        <v>16</v>
      </c>
      <c r="V40">
        <v>4</v>
      </c>
      <c r="X40" t="s">
        <v>622</v>
      </c>
      <c r="Y40" t="str">
        <f>IF(COUNTIF(Y42:Z48,Y42)=COUNT(Y42:Z48),"balanced","unbalanced")</f>
        <v>balanced</v>
      </c>
      <c r="AC40" t="s">
        <v>551</v>
      </c>
      <c r="AF40" s="34"/>
      <c r="AG40" s="34" t="s">
        <v>544</v>
      </c>
      <c r="AH40" s="34">
        <v>0.05</v>
      </c>
    </row>
    <row r="41" spans="1:35" ht="69" thickTop="1" x14ac:dyDescent="0.2">
      <c r="A41" t="s">
        <v>408</v>
      </c>
      <c r="B41" t="s">
        <v>477</v>
      </c>
      <c r="C41">
        <f t="shared" si="2"/>
        <v>9</v>
      </c>
      <c r="D41">
        <v>3</v>
      </c>
      <c r="E41">
        <v>6</v>
      </c>
      <c r="F41">
        <v>171</v>
      </c>
      <c r="G41">
        <v>6</v>
      </c>
      <c r="H41">
        <v>7</v>
      </c>
      <c r="I41">
        <f t="shared" si="3"/>
        <v>13</v>
      </c>
      <c r="J41">
        <v>4</v>
      </c>
      <c r="M41" t="s">
        <v>477</v>
      </c>
      <c r="N41">
        <v>9</v>
      </c>
      <c r="O41">
        <v>13</v>
      </c>
      <c r="P41">
        <v>4</v>
      </c>
      <c r="S41" t="s">
        <v>479</v>
      </c>
      <c r="T41">
        <v>9</v>
      </c>
      <c r="U41">
        <v>12</v>
      </c>
      <c r="V41">
        <v>1</v>
      </c>
      <c r="Y41" s="55" t="str">
        <f>T1</f>
        <v>any dubius alleles silenced</v>
      </c>
      <c r="Z41" s="55" t="str">
        <f>U1</f>
        <v>any porrifolius alleles silenced</v>
      </c>
      <c r="AB41" s="51"/>
      <c r="AC41" s="31"/>
      <c r="AD41" s="31" t="s">
        <v>547</v>
      </c>
      <c r="AE41" s="31" t="s">
        <v>531</v>
      </c>
      <c r="AF41" s="31" t="s">
        <v>553</v>
      </c>
      <c r="AG41" s="31" t="s">
        <v>475</v>
      </c>
      <c r="AH41" s="31" t="s">
        <v>571</v>
      </c>
      <c r="AI41" s="31" t="s">
        <v>626</v>
      </c>
    </row>
    <row r="42" spans="1:35" x14ac:dyDescent="0.2">
      <c r="A42" t="s">
        <v>409</v>
      </c>
      <c r="B42" t="s">
        <v>477</v>
      </c>
      <c r="C42">
        <f t="shared" si="2"/>
        <v>10</v>
      </c>
      <c r="D42">
        <v>5</v>
      </c>
      <c r="E42">
        <v>5</v>
      </c>
      <c r="F42">
        <v>167</v>
      </c>
      <c r="G42">
        <v>6</v>
      </c>
      <c r="H42">
        <v>8</v>
      </c>
      <c r="I42">
        <f t="shared" si="3"/>
        <v>14</v>
      </c>
      <c r="J42">
        <v>2</v>
      </c>
      <c r="M42" t="s">
        <v>477</v>
      </c>
      <c r="N42">
        <v>10</v>
      </c>
      <c r="O42">
        <v>14</v>
      </c>
      <c r="P42">
        <v>2</v>
      </c>
      <c r="S42" t="s">
        <v>479</v>
      </c>
      <c r="T42">
        <v>18</v>
      </c>
      <c r="U42">
        <v>13</v>
      </c>
      <c r="V42">
        <v>17</v>
      </c>
      <c r="X42" t="str">
        <f>S2</f>
        <v>E</v>
      </c>
      <c r="Y42" s="45">
        <f>COUNT(T2:T8)</f>
        <v>7</v>
      </c>
      <c r="Z42" s="46">
        <f>COUNT(U2:U8)</f>
        <v>7</v>
      </c>
      <c r="AA42">
        <f>COUNT(T2:U8)</f>
        <v>14</v>
      </c>
      <c r="AC42" t="s">
        <v>627</v>
      </c>
      <c r="AD42">
        <f>DEVSQ(AA53:AA59)*AA42</f>
        <v>105.71428571428565</v>
      </c>
      <c r="AE42">
        <f>COUNT(AA53:AA59)-1</f>
        <v>6</v>
      </c>
      <c r="AF42">
        <f>AD42/AE42</f>
        <v>17.61904761904761</v>
      </c>
      <c r="AG42">
        <f>AF42/AF45</f>
        <v>0.81703470031545689</v>
      </c>
      <c r="AH42" s="1">
        <f>_xlfn.F.DIST.RT(AG42,AE42,AE45)</f>
        <v>0.55974528226503284</v>
      </c>
      <c r="AI42">
        <f>AD42/(AD42+AD45)</f>
        <v>5.5141579731743634E-2</v>
      </c>
    </row>
    <row r="43" spans="1:35" x14ac:dyDescent="0.2">
      <c r="A43" t="s">
        <v>410</v>
      </c>
      <c r="B43" t="s">
        <v>477</v>
      </c>
      <c r="C43">
        <f t="shared" si="2"/>
        <v>7</v>
      </c>
      <c r="D43">
        <v>1</v>
      </c>
      <c r="E43">
        <v>6</v>
      </c>
      <c r="F43">
        <v>148</v>
      </c>
      <c r="G43">
        <v>5</v>
      </c>
      <c r="H43">
        <v>6</v>
      </c>
      <c r="I43">
        <f t="shared" si="3"/>
        <v>11</v>
      </c>
      <c r="J43">
        <v>3</v>
      </c>
      <c r="M43" t="s">
        <v>477</v>
      </c>
      <c r="N43">
        <v>7</v>
      </c>
      <c r="O43">
        <v>11</v>
      </c>
      <c r="P43">
        <v>3</v>
      </c>
      <c r="S43" t="s">
        <v>479</v>
      </c>
      <c r="T43">
        <v>19</v>
      </c>
      <c r="U43">
        <v>13</v>
      </c>
      <c r="V43">
        <v>9</v>
      </c>
      <c r="W43">
        <f>AVERAGE(V37:V42)</f>
        <v>5.833333333333333</v>
      </c>
      <c r="X43" t="str">
        <f>S9</f>
        <v>F</v>
      </c>
      <c r="Y43" s="47">
        <f>COUNT(T9:T15)</f>
        <v>7</v>
      </c>
      <c r="Z43" s="48">
        <f>COUNT(U9:U15)</f>
        <v>7</v>
      </c>
      <c r="AA43">
        <f>COUNT(T9:U15)</f>
        <v>14</v>
      </c>
      <c r="AC43" t="s">
        <v>628</v>
      </c>
      <c r="AD43">
        <f>DEVSQ(Y60:Z60)*Y49</f>
        <v>558.73469387755085</v>
      </c>
      <c r="AE43">
        <f>COUNT(Y60:Z60)-1</f>
        <v>1</v>
      </c>
      <c r="AF43">
        <f>AD43/AE43</f>
        <v>558.73469387755085</v>
      </c>
      <c r="AG43">
        <f>AF43/AF45</f>
        <v>25.909779179810712</v>
      </c>
      <c r="AH43" s="11">
        <f>_xlfn.F.DIST.RT(AG43,AE43,AE45)</f>
        <v>2.1548286500325321E-6</v>
      </c>
      <c r="AI43">
        <f>AD43/(AD43+AD45)</f>
        <v>0.23573679588076246</v>
      </c>
    </row>
    <row r="44" spans="1:35" x14ac:dyDescent="0.2">
      <c r="A44" t="s">
        <v>411</v>
      </c>
      <c r="B44" t="s">
        <v>477</v>
      </c>
      <c r="C44">
        <f t="shared" si="2"/>
        <v>8</v>
      </c>
      <c r="D44">
        <v>4</v>
      </c>
      <c r="E44">
        <v>4</v>
      </c>
      <c r="F44">
        <v>171</v>
      </c>
      <c r="G44">
        <v>6</v>
      </c>
      <c r="H44">
        <v>10</v>
      </c>
      <c r="I44">
        <f t="shared" si="3"/>
        <v>16</v>
      </c>
      <c r="J44">
        <v>4</v>
      </c>
      <c r="M44" t="s">
        <v>477</v>
      </c>
      <c r="N44">
        <v>8</v>
      </c>
      <c r="O44">
        <v>16</v>
      </c>
      <c r="P44">
        <v>4</v>
      </c>
      <c r="S44" t="s">
        <v>480</v>
      </c>
      <c r="T44">
        <v>10</v>
      </c>
      <c r="U44">
        <v>15</v>
      </c>
      <c r="V44">
        <v>5</v>
      </c>
      <c r="X44" t="str">
        <f>S16</f>
        <v>G</v>
      </c>
      <c r="Y44" s="47">
        <f>COUNT(T16:T22)</f>
        <v>7</v>
      </c>
      <c r="Z44" s="48">
        <f>COUNT(U16:U22)</f>
        <v>7</v>
      </c>
      <c r="AA44">
        <f>COUNT(T16:U22)</f>
        <v>14</v>
      </c>
      <c r="AC44" t="s">
        <v>629</v>
      </c>
      <c r="AD44">
        <f>AD46-AD42-AD43-AD45</f>
        <v>36.122448979591809</v>
      </c>
      <c r="AE44">
        <f>AE43*AE42</f>
        <v>6</v>
      </c>
      <c r="AF44">
        <f>AD44/AE44</f>
        <v>6.0204081632653015</v>
      </c>
      <c r="AG44">
        <f>AF44/AF45</f>
        <v>0.27917981072555181</v>
      </c>
      <c r="AH44">
        <f>_xlfn.F.DIST.RT(AG44,AE44,AE45)</f>
        <v>0.94529752795074407</v>
      </c>
      <c r="AI44">
        <f>AD44/(AD44+AD45)</f>
        <v>1.9551529879597906E-2</v>
      </c>
    </row>
    <row r="45" spans="1:35" x14ac:dyDescent="0.2">
      <c r="A45" t="s">
        <v>412</v>
      </c>
      <c r="B45" t="s">
        <v>477</v>
      </c>
      <c r="C45">
        <f t="shared" si="2"/>
        <v>4</v>
      </c>
      <c r="D45">
        <v>2</v>
      </c>
      <c r="E45">
        <v>2</v>
      </c>
      <c r="F45">
        <v>161</v>
      </c>
      <c r="G45">
        <v>15</v>
      </c>
      <c r="H45">
        <v>9</v>
      </c>
      <c r="I45">
        <f t="shared" si="3"/>
        <v>24</v>
      </c>
      <c r="J45">
        <v>0</v>
      </c>
      <c r="M45" t="s">
        <v>477</v>
      </c>
      <c r="N45">
        <v>4</v>
      </c>
      <c r="O45">
        <v>24</v>
      </c>
      <c r="P45">
        <v>0</v>
      </c>
      <c r="S45" t="s">
        <v>480</v>
      </c>
      <c r="T45">
        <v>8</v>
      </c>
      <c r="U45">
        <v>15</v>
      </c>
      <c r="V45">
        <v>0</v>
      </c>
      <c r="X45" t="str">
        <f>S23</f>
        <v>J</v>
      </c>
      <c r="Y45" s="47">
        <f>COUNT(T23:T29)</f>
        <v>7</v>
      </c>
      <c r="Z45" s="48">
        <f>COUNT(U23:U29)</f>
        <v>7</v>
      </c>
      <c r="AA45">
        <f>COUNT(T23:U29)</f>
        <v>14</v>
      </c>
      <c r="AC45" t="s">
        <v>630</v>
      </c>
      <c r="AD45">
        <f>SUM(Y64:Z70)*(Y42-1)</f>
        <v>1811.4285714285716</v>
      </c>
      <c r="AE45">
        <f>AE46-AE42-AE43-AE44</f>
        <v>84</v>
      </c>
      <c r="AF45">
        <f>AD45/AE45</f>
        <v>21.564625850340139</v>
      </c>
    </row>
    <row r="46" spans="1:35" x14ac:dyDescent="0.2">
      <c r="A46" t="s">
        <v>413</v>
      </c>
      <c r="B46" t="s">
        <v>477</v>
      </c>
      <c r="C46">
        <f t="shared" si="2"/>
        <v>8</v>
      </c>
      <c r="D46">
        <v>5</v>
      </c>
      <c r="E46">
        <v>3</v>
      </c>
      <c r="F46">
        <v>189</v>
      </c>
      <c r="G46">
        <v>6</v>
      </c>
      <c r="H46">
        <v>9</v>
      </c>
      <c r="I46">
        <f t="shared" si="3"/>
        <v>15</v>
      </c>
      <c r="J46">
        <v>6</v>
      </c>
      <c r="M46" t="s">
        <v>477</v>
      </c>
      <c r="N46">
        <v>8</v>
      </c>
      <c r="O46">
        <v>15</v>
      </c>
      <c r="P46">
        <v>6</v>
      </c>
      <c r="S46" t="s">
        <v>480</v>
      </c>
      <c r="T46">
        <v>14</v>
      </c>
      <c r="U46">
        <v>15</v>
      </c>
      <c r="V46">
        <v>10</v>
      </c>
      <c r="X46" t="str">
        <f>S30</f>
        <v>K</v>
      </c>
      <c r="Y46" s="47">
        <f>COUNT(T30:T36)</f>
        <v>7</v>
      </c>
      <c r="Z46" s="48">
        <f>COUNT(U30:U36)</f>
        <v>7</v>
      </c>
      <c r="AA46">
        <f>COUNT(T30:U36)</f>
        <v>14</v>
      </c>
      <c r="AC46" s="33" t="s">
        <v>560</v>
      </c>
      <c r="AD46" s="33">
        <f>AF46*AE46</f>
        <v>2512</v>
      </c>
      <c r="AE46" s="33">
        <f>AA49-1</f>
        <v>97</v>
      </c>
      <c r="AF46" s="33">
        <f>AA71</f>
        <v>25.896907216494846</v>
      </c>
      <c r="AG46" s="33"/>
      <c r="AH46" s="33"/>
      <c r="AI46" s="33"/>
    </row>
    <row r="47" spans="1:35" x14ac:dyDescent="0.2">
      <c r="A47" t="s">
        <v>414</v>
      </c>
      <c r="B47" t="s">
        <v>477</v>
      </c>
      <c r="C47">
        <f t="shared" si="2"/>
        <v>19</v>
      </c>
      <c r="D47">
        <v>12</v>
      </c>
      <c r="E47">
        <v>7</v>
      </c>
      <c r="F47">
        <v>169</v>
      </c>
      <c r="G47">
        <v>7</v>
      </c>
      <c r="H47">
        <v>11</v>
      </c>
      <c r="I47">
        <f t="shared" si="3"/>
        <v>18</v>
      </c>
      <c r="J47">
        <v>12</v>
      </c>
      <c r="M47" t="s">
        <v>477</v>
      </c>
      <c r="N47">
        <v>19</v>
      </c>
      <c r="O47">
        <v>18</v>
      </c>
      <c r="P47">
        <v>12</v>
      </c>
      <c r="S47" t="s">
        <v>480</v>
      </c>
      <c r="T47">
        <v>9</v>
      </c>
      <c r="U47">
        <v>9</v>
      </c>
      <c r="V47">
        <v>6</v>
      </c>
      <c r="X47" t="str">
        <f>S37</f>
        <v>L</v>
      </c>
      <c r="Y47" s="47">
        <f>COUNT(T37:T43)</f>
        <v>7</v>
      </c>
      <c r="Z47" s="48">
        <f>COUNT(U37:U43)</f>
        <v>7</v>
      </c>
      <c r="AA47">
        <f>COUNT(T37:U43)</f>
        <v>14</v>
      </c>
    </row>
    <row r="48" spans="1:35" x14ac:dyDescent="0.2">
      <c r="A48" t="s">
        <v>415</v>
      </c>
      <c r="B48" t="s">
        <v>478</v>
      </c>
      <c r="C48">
        <f t="shared" si="2"/>
        <v>9</v>
      </c>
      <c r="D48">
        <v>6</v>
      </c>
      <c r="E48">
        <v>3</v>
      </c>
      <c r="F48">
        <v>198</v>
      </c>
      <c r="G48">
        <v>6</v>
      </c>
      <c r="H48">
        <v>9</v>
      </c>
      <c r="I48">
        <f t="shared" si="3"/>
        <v>15</v>
      </c>
      <c r="J48">
        <v>2</v>
      </c>
      <c r="L48">
        <v>12</v>
      </c>
      <c r="M48" t="s">
        <v>478</v>
      </c>
      <c r="N48">
        <v>9</v>
      </c>
      <c r="O48">
        <v>15</v>
      </c>
      <c r="P48">
        <v>2</v>
      </c>
      <c r="S48" t="s">
        <v>480</v>
      </c>
      <c r="T48">
        <v>10</v>
      </c>
      <c r="U48">
        <v>16</v>
      </c>
      <c r="V48">
        <v>10</v>
      </c>
      <c r="X48" t="str">
        <f>S44</f>
        <v>M</v>
      </c>
      <c r="Y48" s="49">
        <f>COUNT(T44:T50)</f>
        <v>7</v>
      </c>
      <c r="Z48" s="50">
        <f>COUNT(U44:U50)</f>
        <v>7</v>
      </c>
      <c r="AA48">
        <f>COUNT(T44:U50)</f>
        <v>14</v>
      </c>
    </row>
    <row r="49" spans="1:37" x14ac:dyDescent="0.2">
      <c r="A49" t="s">
        <v>416</v>
      </c>
      <c r="B49" t="s">
        <v>478</v>
      </c>
      <c r="C49">
        <f t="shared" si="2"/>
        <v>22</v>
      </c>
      <c r="D49">
        <v>10</v>
      </c>
      <c r="E49">
        <v>12</v>
      </c>
      <c r="F49">
        <v>172</v>
      </c>
      <c r="G49">
        <v>6</v>
      </c>
      <c r="H49">
        <v>10</v>
      </c>
      <c r="I49">
        <f t="shared" si="3"/>
        <v>16</v>
      </c>
      <c r="J49">
        <v>16</v>
      </c>
      <c r="M49" t="s">
        <v>478</v>
      </c>
      <c r="N49">
        <v>22</v>
      </c>
      <c r="O49">
        <v>16</v>
      </c>
      <c r="P49">
        <v>16</v>
      </c>
      <c r="S49" t="s">
        <v>480</v>
      </c>
      <c r="T49">
        <v>10</v>
      </c>
      <c r="U49">
        <v>21</v>
      </c>
      <c r="V49">
        <v>12</v>
      </c>
      <c r="Y49" s="34">
        <f>COUNT(T2:T50)</f>
        <v>49</v>
      </c>
      <c r="Z49" s="34">
        <f>COUNT(U2:U50)</f>
        <v>49</v>
      </c>
      <c r="AA49">
        <f>COUNT(T2:U50)</f>
        <v>98</v>
      </c>
    </row>
    <row r="50" spans="1:37" x14ac:dyDescent="0.2">
      <c r="A50" t="s">
        <v>417</v>
      </c>
      <c r="B50" t="s">
        <v>478</v>
      </c>
      <c r="C50">
        <f t="shared" si="2"/>
        <v>9</v>
      </c>
      <c r="D50">
        <v>6</v>
      </c>
      <c r="E50">
        <v>3</v>
      </c>
      <c r="F50">
        <v>175</v>
      </c>
      <c r="G50">
        <v>5</v>
      </c>
      <c r="H50">
        <v>11</v>
      </c>
      <c r="I50">
        <f t="shared" si="3"/>
        <v>16</v>
      </c>
      <c r="J50">
        <v>1</v>
      </c>
      <c r="M50" t="s">
        <v>478</v>
      </c>
      <c r="N50">
        <v>9</v>
      </c>
      <c r="O50">
        <v>16</v>
      </c>
      <c r="P50">
        <v>1</v>
      </c>
      <c r="S50" t="s">
        <v>480</v>
      </c>
      <c r="T50">
        <v>28</v>
      </c>
      <c r="U50">
        <v>32</v>
      </c>
      <c r="V50">
        <v>17</v>
      </c>
      <c r="W50">
        <f>AVERAGE(V44:V49)</f>
        <v>7.166666666666667</v>
      </c>
    </row>
    <row r="51" spans="1:37" x14ac:dyDescent="0.2">
      <c r="A51" t="s">
        <v>418</v>
      </c>
      <c r="B51" t="s">
        <v>478</v>
      </c>
      <c r="C51">
        <f t="shared" si="2"/>
        <v>11</v>
      </c>
      <c r="D51">
        <v>4</v>
      </c>
      <c r="E51">
        <v>7</v>
      </c>
      <c r="F51">
        <v>156</v>
      </c>
      <c r="G51">
        <v>5</v>
      </c>
      <c r="H51">
        <v>10</v>
      </c>
      <c r="I51">
        <f t="shared" si="3"/>
        <v>15</v>
      </c>
      <c r="J51">
        <v>3</v>
      </c>
      <c r="M51" t="s">
        <v>478</v>
      </c>
      <c r="N51">
        <v>11</v>
      </c>
      <c r="O51">
        <v>15</v>
      </c>
      <c r="P51">
        <v>3</v>
      </c>
      <c r="X51" t="s">
        <v>623</v>
      </c>
    </row>
    <row r="52" spans="1:37" ht="68" x14ac:dyDescent="0.2">
      <c r="A52" t="s">
        <v>419</v>
      </c>
      <c r="B52" t="s">
        <v>478</v>
      </c>
      <c r="C52">
        <f t="shared" si="2"/>
        <v>13</v>
      </c>
      <c r="D52">
        <v>8</v>
      </c>
      <c r="E52">
        <v>5</v>
      </c>
      <c r="F52">
        <v>180</v>
      </c>
      <c r="G52">
        <v>4</v>
      </c>
      <c r="H52">
        <v>14</v>
      </c>
      <c r="I52">
        <f t="shared" si="3"/>
        <v>18</v>
      </c>
      <c r="J52">
        <v>13</v>
      </c>
      <c r="M52" t="s">
        <v>478</v>
      </c>
      <c r="N52">
        <v>13</v>
      </c>
      <c r="O52">
        <v>18</v>
      </c>
      <c r="P52">
        <v>13</v>
      </c>
      <c r="Y52" s="55" t="str">
        <f>T1</f>
        <v>any dubius alleles silenced</v>
      </c>
      <c r="Z52" s="55" t="str">
        <f>U1</f>
        <v>any porrifolius alleles silenced</v>
      </c>
    </row>
    <row r="53" spans="1:37" x14ac:dyDescent="0.2">
      <c r="A53" t="s">
        <v>420</v>
      </c>
      <c r="B53" t="s">
        <v>478</v>
      </c>
      <c r="C53">
        <f t="shared" si="2"/>
        <v>10</v>
      </c>
      <c r="D53">
        <v>7</v>
      </c>
      <c r="E53">
        <v>3</v>
      </c>
      <c r="F53">
        <v>193</v>
      </c>
      <c r="G53">
        <v>2</v>
      </c>
      <c r="H53">
        <v>8</v>
      </c>
      <c r="I53">
        <f t="shared" si="3"/>
        <v>10</v>
      </c>
      <c r="J53">
        <v>4</v>
      </c>
      <c r="M53" t="s">
        <v>478</v>
      </c>
      <c r="N53">
        <v>10</v>
      </c>
      <c r="O53">
        <v>10</v>
      </c>
      <c r="P53">
        <v>4</v>
      </c>
      <c r="X53" t="str">
        <f>S2</f>
        <v>E</v>
      </c>
      <c r="Y53" s="56">
        <f>AVERAGE(T2:T8)</f>
        <v>10.142857142857142</v>
      </c>
      <c r="Z53" s="57">
        <f>AVERAGE(U2:U8)</f>
        <v>15.714285714285714</v>
      </c>
      <c r="AA53" s="8">
        <f>AVERAGE(T2:U8)</f>
        <v>12.928571428571429</v>
      </c>
    </row>
    <row r="54" spans="1:37" x14ac:dyDescent="0.2">
      <c r="A54" t="s">
        <v>421</v>
      </c>
      <c r="B54" t="s">
        <v>478</v>
      </c>
      <c r="C54">
        <f t="shared" si="2"/>
        <v>9</v>
      </c>
      <c r="D54">
        <v>5</v>
      </c>
      <c r="E54">
        <v>4</v>
      </c>
      <c r="F54">
        <v>201</v>
      </c>
      <c r="G54">
        <v>3</v>
      </c>
      <c r="H54">
        <v>11</v>
      </c>
      <c r="I54">
        <f t="shared" si="3"/>
        <v>14</v>
      </c>
      <c r="J54">
        <v>3</v>
      </c>
      <c r="M54" t="s">
        <v>478</v>
      </c>
      <c r="N54">
        <v>9</v>
      </c>
      <c r="O54">
        <v>14</v>
      </c>
      <c r="P54">
        <v>3</v>
      </c>
      <c r="X54" t="str">
        <f>S9</f>
        <v>F</v>
      </c>
      <c r="Y54" s="58">
        <f>AVERAGE(T9:T15)</f>
        <v>8.2857142857142865</v>
      </c>
      <c r="Z54" s="59">
        <f>AVERAGE(U9:U15)</f>
        <v>14.428571428571429</v>
      </c>
      <c r="AA54" s="8">
        <f>AVERAGE(T9:U15)</f>
        <v>11.357142857142858</v>
      </c>
    </row>
    <row r="55" spans="1:37" x14ac:dyDescent="0.2">
      <c r="A55" t="s">
        <v>422</v>
      </c>
      <c r="B55" t="s">
        <v>478</v>
      </c>
      <c r="C55">
        <f t="shared" si="2"/>
        <v>13</v>
      </c>
      <c r="D55">
        <v>6</v>
      </c>
      <c r="E55">
        <v>7</v>
      </c>
      <c r="F55">
        <v>190</v>
      </c>
      <c r="G55">
        <v>4</v>
      </c>
      <c r="H55">
        <v>8</v>
      </c>
      <c r="I55">
        <f t="shared" si="3"/>
        <v>12</v>
      </c>
      <c r="J55">
        <v>6</v>
      </c>
      <c r="M55" t="s">
        <v>478</v>
      </c>
      <c r="N55">
        <v>13</v>
      </c>
      <c r="O55">
        <v>12</v>
      </c>
      <c r="P55">
        <v>6</v>
      </c>
      <c r="X55" t="str">
        <f>S16</f>
        <v>G</v>
      </c>
      <c r="Y55" s="58">
        <f>AVERAGE(T16:T22)</f>
        <v>10</v>
      </c>
      <c r="Z55" s="59">
        <f>AVERAGE(U16:U22)</f>
        <v>16.142857142857142</v>
      </c>
      <c r="AA55" s="8">
        <f>AVERAGE(T16:U22)</f>
        <v>13.071428571428571</v>
      </c>
    </row>
    <row r="56" spans="1:37" x14ac:dyDescent="0.2">
      <c r="A56" t="s">
        <v>423</v>
      </c>
      <c r="B56" t="s">
        <v>478</v>
      </c>
      <c r="C56">
        <f t="shared" si="2"/>
        <v>11</v>
      </c>
      <c r="D56">
        <v>4</v>
      </c>
      <c r="E56">
        <v>7</v>
      </c>
      <c r="F56">
        <v>175</v>
      </c>
      <c r="G56">
        <v>4</v>
      </c>
      <c r="H56">
        <v>10</v>
      </c>
      <c r="I56">
        <f t="shared" si="3"/>
        <v>14</v>
      </c>
      <c r="J56">
        <v>5</v>
      </c>
      <c r="M56" t="s">
        <v>478</v>
      </c>
      <c r="N56">
        <v>11</v>
      </c>
      <c r="O56">
        <v>14</v>
      </c>
      <c r="P56">
        <v>5</v>
      </c>
      <c r="X56" t="str">
        <f>S23</f>
        <v>J</v>
      </c>
      <c r="Y56" s="58">
        <f>AVERAGE(T23:T29)</f>
        <v>11.428571428571429</v>
      </c>
      <c r="Z56" s="59">
        <f>AVERAGE(U23:U29)</f>
        <v>15.714285714285714</v>
      </c>
      <c r="AA56" s="8">
        <f>AVERAGE(T23:U29)</f>
        <v>13.571428571428571</v>
      </c>
    </row>
    <row r="57" spans="1:37" x14ac:dyDescent="0.2">
      <c r="A57" t="s">
        <v>424</v>
      </c>
      <c r="B57" t="s">
        <v>478</v>
      </c>
      <c r="C57">
        <f t="shared" si="2"/>
        <v>10</v>
      </c>
      <c r="D57">
        <v>5</v>
      </c>
      <c r="E57">
        <v>5</v>
      </c>
      <c r="F57">
        <v>173</v>
      </c>
      <c r="G57">
        <v>6</v>
      </c>
      <c r="H57">
        <v>10</v>
      </c>
      <c r="I57">
        <f t="shared" si="3"/>
        <v>16</v>
      </c>
      <c r="J57">
        <v>4</v>
      </c>
      <c r="M57" t="s">
        <v>478</v>
      </c>
      <c r="N57">
        <v>10</v>
      </c>
      <c r="O57">
        <v>16</v>
      </c>
      <c r="P57">
        <v>4</v>
      </c>
      <c r="X57" t="str">
        <f>S30</f>
        <v>K</v>
      </c>
      <c r="Y57" s="58">
        <f>AVERAGE(T30:T36)</f>
        <v>11.714285714285714</v>
      </c>
      <c r="Z57" s="59">
        <f>AVERAGE(U30:U36)</f>
        <v>15.571428571428571</v>
      </c>
      <c r="AA57" s="8">
        <f>AVERAGE(T30:U36)</f>
        <v>13.642857142857142</v>
      </c>
    </row>
    <row r="58" spans="1:37" x14ac:dyDescent="0.2">
      <c r="A58" t="s">
        <v>425</v>
      </c>
      <c r="B58" t="s">
        <v>478</v>
      </c>
      <c r="C58">
        <f t="shared" si="2"/>
        <v>9</v>
      </c>
      <c r="D58">
        <v>2</v>
      </c>
      <c r="E58">
        <v>7</v>
      </c>
      <c r="F58">
        <v>199</v>
      </c>
      <c r="G58">
        <v>8</v>
      </c>
      <c r="H58">
        <v>8</v>
      </c>
      <c r="I58">
        <f t="shared" si="3"/>
        <v>16</v>
      </c>
      <c r="J58">
        <v>1</v>
      </c>
      <c r="M58" t="s">
        <v>478</v>
      </c>
      <c r="N58">
        <v>9</v>
      </c>
      <c r="O58">
        <v>16</v>
      </c>
      <c r="P58">
        <v>1</v>
      </c>
      <c r="X58" t="str">
        <f>S37</f>
        <v>L</v>
      </c>
      <c r="Y58" s="58">
        <f>AVERAGE(T37:T43)</f>
        <v>12</v>
      </c>
      <c r="Z58" s="59">
        <f>AVERAGE(U37:U43)</f>
        <v>14.571428571428571</v>
      </c>
      <c r="AA58" s="8">
        <f>AVERAGE(T37:U43)</f>
        <v>13.285714285714286</v>
      </c>
      <c r="AB58" s="8"/>
    </row>
    <row r="59" spans="1:37" x14ac:dyDescent="0.2">
      <c r="A59" t="s">
        <v>426</v>
      </c>
      <c r="B59" t="s">
        <v>478</v>
      </c>
      <c r="C59">
        <f t="shared" si="2"/>
        <v>7</v>
      </c>
      <c r="D59">
        <v>3</v>
      </c>
      <c r="E59">
        <v>4</v>
      </c>
      <c r="F59">
        <v>195</v>
      </c>
      <c r="G59">
        <v>8</v>
      </c>
      <c r="H59">
        <v>9</v>
      </c>
      <c r="I59">
        <f t="shared" si="3"/>
        <v>17</v>
      </c>
      <c r="J59">
        <v>2</v>
      </c>
      <c r="M59" t="s">
        <v>478</v>
      </c>
      <c r="N59">
        <v>7</v>
      </c>
      <c r="O59">
        <v>17</v>
      </c>
      <c r="P59">
        <v>2</v>
      </c>
      <c r="X59" t="str">
        <f>S44</f>
        <v>M</v>
      </c>
      <c r="Y59" s="60">
        <f>AVERAGE(T44:T50)</f>
        <v>12.714285714285714</v>
      </c>
      <c r="Z59" s="61">
        <f>AVERAGE(U44:U50)</f>
        <v>17.571428571428573</v>
      </c>
      <c r="AA59" s="8">
        <f>AVERAGE(T44:U50)</f>
        <v>15.142857142857142</v>
      </c>
      <c r="AB59" s="8"/>
    </row>
    <row r="60" spans="1:37" x14ac:dyDescent="0.2">
      <c r="A60" t="s">
        <v>427</v>
      </c>
      <c r="B60" t="s">
        <v>479</v>
      </c>
      <c r="C60">
        <f t="shared" si="2"/>
        <v>7</v>
      </c>
      <c r="D60">
        <v>3</v>
      </c>
      <c r="E60">
        <v>4</v>
      </c>
      <c r="F60">
        <v>203</v>
      </c>
      <c r="G60">
        <v>10</v>
      </c>
      <c r="H60">
        <v>6</v>
      </c>
      <c r="I60">
        <f t="shared" si="3"/>
        <v>16</v>
      </c>
      <c r="J60">
        <v>4</v>
      </c>
      <c r="L60">
        <v>11</v>
      </c>
      <c r="M60" t="s">
        <v>479</v>
      </c>
      <c r="N60">
        <v>7</v>
      </c>
      <c r="O60">
        <v>16</v>
      </c>
      <c r="P60">
        <v>4</v>
      </c>
      <c r="Y60" s="8">
        <f>AVERAGE(T2:T50)</f>
        <v>10.897959183673469</v>
      </c>
      <c r="Z60" s="8">
        <f>AVERAGE(U2:U50)</f>
        <v>15.673469387755102</v>
      </c>
      <c r="AA60" s="8">
        <f>AVERAGE(T2:U50)</f>
        <v>13.285714285714286</v>
      </c>
    </row>
    <row r="61" spans="1:37" x14ac:dyDescent="0.2">
      <c r="A61" t="s">
        <v>428</v>
      </c>
      <c r="B61" t="s">
        <v>479</v>
      </c>
      <c r="C61">
        <f t="shared" si="2"/>
        <v>18</v>
      </c>
      <c r="D61">
        <v>7</v>
      </c>
      <c r="E61">
        <v>11</v>
      </c>
      <c r="F61">
        <v>182</v>
      </c>
      <c r="G61">
        <v>8</v>
      </c>
      <c r="H61">
        <v>9</v>
      </c>
      <c r="I61">
        <f t="shared" si="3"/>
        <v>17</v>
      </c>
      <c r="J61">
        <v>12</v>
      </c>
      <c r="M61" t="s">
        <v>479</v>
      </c>
      <c r="N61">
        <v>18</v>
      </c>
      <c r="O61">
        <v>17</v>
      </c>
      <c r="P61">
        <v>12</v>
      </c>
    </row>
    <row r="62" spans="1:37" x14ac:dyDescent="0.2">
      <c r="A62" t="s">
        <v>429</v>
      </c>
      <c r="B62" t="s">
        <v>479</v>
      </c>
      <c r="C62">
        <f t="shared" si="2"/>
        <v>13</v>
      </c>
      <c r="D62">
        <v>6</v>
      </c>
      <c r="E62">
        <v>7</v>
      </c>
      <c r="F62">
        <v>186</v>
      </c>
      <c r="G62">
        <v>7</v>
      </c>
      <c r="H62">
        <v>8</v>
      </c>
      <c r="I62">
        <f t="shared" si="3"/>
        <v>15</v>
      </c>
      <c r="J62">
        <v>8</v>
      </c>
      <c r="M62" t="s">
        <v>479</v>
      </c>
      <c r="N62">
        <v>13</v>
      </c>
      <c r="O62">
        <v>15</v>
      </c>
      <c r="P62">
        <v>8</v>
      </c>
      <c r="X62" t="s">
        <v>624</v>
      </c>
    </row>
    <row r="63" spans="1:37" ht="68" x14ac:dyDescent="0.2">
      <c r="A63" t="s">
        <v>430</v>
      </c>
      <c r="B63" t="s">
        <v>479</v>
      </c>
      <c r="C63">
        <f t="shared" si="2"/>
        <v>12</v>
      </c>
      <c r="D63">
        <v>4</v>
      </c>
      <c r="E63">
        <v>8</v>
      </c>
      <c r="F63">
        <v>189</v>
      </c>
      <c r="G63">
        <v>9</v>
      </c>
      <c r="H63">
        <v>10</v>
      </c>
      <c r="I63">
        <f t="shared" si="3"/>
        <v>19</v>
      </c>
      <c r="J63">
        <v>1</v>
      </c>
      <c r="M63" t="s">
        <v>479</v>
      </c>
      <c r="N63">
        <v>12</v>
      </c>
      <c r="O63">
        <v>19</v>
      </c>
      <c r="P63">
        <v>1</v>
      </c>
      <c r="Y63" s="55" t="str">
        <f>T1</f>
        <v>any dubius alleles silenced</v>
      </c>
      <c r="Z63" s="55" t="str">
        <f>U1</f>
        <v>any porrifolius alleles silenced</v>
      </c>
      <c r="AF63" s="7" t="s">
        <v>525</v>
      </c>
      <c r="AG63" s="7" t="s">
        <v>526</v>
      </c>
      <c r="AH63" s="7" t="s">
        <v>471</v>
      </c>
      <c r="AI63" s="7" t="s">
        <v>643</v>
      </c>
      <c r="AJ63" s="7" t="s">
        <v>644</v>
      </c>
      <c r="AK63" s="7" t="s">
        <v>645</v>
      </c>
    </row>
    <row r="64" spans="1:37" x14ac:dyDescent="0.2">
      <c r="A64" t="s">
        <v>431</v>
      </c>
      <c r="B64" t="s">
        <v>479</v>
      </c>
      <c r="C64">
        <f t="shared" si="2"/>
        <v>9</v>
      </c>
      <c r="D64">
        <v>7</v>
      </c>
      <c r="E64">
        <v>2</v>
      </c>
      <c r="F64">
        <v>181</v>
      </c>
      <c r="G64">
        <v>9</v>
      </c>
      <c r="H64">
        <v>8</v>
      </c>
      <c r="I64">
        <f t="shared" si="3"/>
        <v>17</v>
      </c>
      <c r="J64">
        <v>1</v>
      </c>
      <c r="M64" t="s">
        <v>479</v>
      </c>
      <c r="N64">
        <v>9</v>
      </c>
      <c r="O64">
        <v>17</v>
      </c>
      <c r="P64">
        <v>1</v>
      </c>
      <c r="X64" t="str">
        <f>S2</f>
        <v>E</v>
      </c>
      <c r="Y64" s="45">
        <f>VAR(T2:T8)</f>
        <v>76.476190476190482</v>
      </c>
      <c r="Z64" s="46">
        <f>VAR(U2:U8)</f>
        <v>19.571428571428555</v>
      </c>
      <c r="AA64">
        <f>VAR(T2:U8)</f>
        <v>52.686813186813197</v>
      </c>
      <c r="AE64" t="s">
        <v>474</v>
      </c>
      <c r="AF64" s="8">
        <v>10.142857142857142</v>
      </c>
      <c r="AG64" s="8">
        <v>15.714285714285714</v>
      </c>
      <c r="AH64">
        <v>5</v>
      </c>
      <c r="AI64" s="8">
        <f>STDEV(T2:T8)</f>
        <v>8.7450666364636973</v>
      </c>
      <c r="AJ64" s="8">
        <f t="shared" ref="AJ64:AK64" si="4">STDEV(U2:U8)</f>
        <v>4.4239607334862905</v>
      </c>
      <c r="AK64" s="8">
        <f t="shared" si="4"/>
        <v>4.1115400891590372</v>
      </c>
    </row>
    <row r="65" spans="1:37" x14ac:dyDescent="0.2">
      <c r="A65" t="s">
        <v>432</v>
      </c>
      <c r="B65" t="s">
        <v>479</v>
      </c>
      <c r="C65">
        <f t="shared" si="2"/>
        <v>10</v>
      </c>
      <c r="D65">
        <v>3</v>
      </c>
      <c r="E65">
        <v>7</v>
      </c>
      <c r="F65">
        <v>191</v>
      </c>
      <c r="G65">
        <v>7</v>
      </c>
      <c r="H65">
        <v>11</v>
      </c>
      <c r="I65">
        <f t="shared" si="3"/>
        <v>18</v>
      </c>
      <c r="J65">
        <v>2</v>
      </c>
      <c r="M65" t="s">
        <v>479</v>
      </c>
      <c r="N65">
        <v>10</v>
      </c>
      <c r="O65">
        <v>18</v>
      </c>
      <c r="P65">
        <v>2</v>
      </c>
      <c r="X65" t="str">
        <f>S9</f>
        <v>F</v>
      </c>
      <c r="Y65" s="47">
        <f>VAR(T9:T15)</f>
        <v>4.2380952380952408</v>
      </c>
      <c r="Z65" s="48">
        <f>VAR(U9:U15)</f>
        <v>4.2857142857142962</v>
      </c>
      <c r="AA65">
        <f>VAR(T9:U15)</f>
        <v>14.093406593406598</v>
      </c>
      <c r="AE65" t="s">
        <v>475</v>
      </c>
      <c r="AF65" s="8">
        <v>8.2857142857142865</v>
      </c>
      <c r="AG65" s="8">
        <v>14.428571428571429</v>
      </c>
      <c r="AH65">
        <v>2.5</v>
      </c>
      <c r="AI65" s="8">
        <f>STDEV(T10:T15)</f>
        <v>2.16794833886788</v>
      </c>
      <c r="AJ65" s="8">
        <f t="shared" ref="AJ65:AK65" si="5">STDEV(U10:U15)</f>
        <v>2.1602468994692834</v>
      </c>
      <c r="AK65" s="8">
        <f t="shared" si="5"/>
        <v>1.211060141638997</v>
      </c>
    </row>
    <row r="66" spans="1:37" x14ac:dyDescent="0.2">
      <c r="A66" t="s">
        <v>433</v>
      </c>
      <c r="B66" t="s">
        <v>479</v>
      </c>
      <c r="C66">
        <f t="shared" ref="C66:C77" si="6">SUM(D66:E66)</f>
        <v>9</v>
      </c>
      <c r="D66">
        <v>5</v>
      </c>
      <c r="E66">
        <v>4</v>
      </c>
      <c r="F66">
        <v>193</v>
      </c>
      <c r="G66">
        <v>5</v>
      </c>
      <c r="H66">
        <v>11</v>
      </c>
      <c r="I66">
        <f t="shared" ref="I66:I77" si="7">SUM(G66:H66)</f>
        <v>16</v>
      </c>
      <c r="J66">
        <v>4</v>
      </c>
      <c r="M66" t="s">
        <v>479</v>
      </c>
      <c r="N66">
        <v>9</v>
      </c>
      <c r="O66">
        <v>16</v>
      </c>
      <c r="P66">
        <v>4</v>
      </c>
      <c r="X66" t="str">
        <f>S16</f>
        <v>G</v>
      </c>
      <c r="Y66" s="47">
        <f>VAR(T16:T22)</f>
        <v>14.333333333333334</v>
      </c>
      <c r="Z66" s="48">
        <f>VAR(U16:U22)</f>
        <v>7.4761904761904816</v>
      </c>
      <c r="AA66">
        <f>VAR(T16:U22)</f>
        <v>20.225274725274737</v>
      </c>
      <c r="AE66" t="s">
        <v>476</v>
      </c>
      <c r="AF66" s="8">
        <v>10</v>
      </c>
      <c r="AG66" s="8">
        <v>16.142857142857142</v>
      </c>
      <c r="AH66">
        <v>6</v>
      </c>
      <c r="AI66" s="8">
        <f>STDEV(T16:T22)</f>
        <v>3.7859388972001824</v>
      </c>
      <c r="AJ66" s="8">
        <f t="shared" ref="AJ66:AK66" si="8">STDEV(U16:U22)</f>
        <v>2.73426232761059</v>
      </c>
      <c r="AK66" s="8">
        <f t="shared" si="8"/>
        <v>2.6095064302514768</v>
      </c>
    </row>
    <row r="67" spans="1:37" x14ac:dyDescent="0.2">
      <c r="A67" t="s">
        <v>434</v>
      </c>
      <c r="B67" t="s">
        <v>479</v>
      </c>
      <c r="C67">
        <f t="shared" si="6"/>
        <v>13</v>
      </c>
      <c r="D67">
        <v>6</v>
      </c>
      <c r="E67">
        <v>7</v>
      </c>
      <c r="F67">
        <v>196</v>
      </c>
      <c r="G67">
        <v>4</v>
      </c>
      <c r="H67">
        <v>8</v>
      </c>
      <c r="I67">
        <f t="shared" si="7"/>
        <v>12</v>
      </c>
      <c r="J67">
        <v>5</v>
      </c>
      <c r="M67" t="s">
        <v>479</v>
      </c>
      <c r="N67">
        <v>13</v>
      </c>
      <c r="O67">
        <v>12</v>
      </c>
      <c r="P67">
        <v>5</v>
      </c>
      <c r="X67" t="str">
        <f>S23</f>
        <v>J</v>
      </c>
      <c r="Y67" s="47">
        <f>VAR(T23:T29)</f>
        <v>18.61904761904761</v>
      </c>
      <c r="Z67" s="48">
        <f>VAR(U23:U29)</f>
        <v>2.2380952380952377</v>
      </c>
      <c r="AA67">
        <f>VAR(T23:U29)</f>
        <v>14.571428571428582</v>
      </c>
      <c r="AE67" t="s">
        <v>477</v>
      </c>
      <c r="AF67" s="8">
        <v>11.428571428571429</v>
      </c>
      <c r="AG67" s="8">
        <v>15.714285714285714</v>
      </c>
      <c r="AH67">
        <v>7.5</v>
      </c>
      <c r="AI67" s="8">
        <f>STDEV(T23:T29)</f>
        <v>4.3149794459588806</v>
      </c>
      <c r="AJ67" s="8">
        <f t="shared" ref="AJ67:AK67" si="9">STDEV(U23:U29)</f>
        <v>1.4960264830861911</v>
      </c>
      <c r="AK67" s="8">
        <f t="shared" si="9"/>
        <v>4.5617456975947057</v>
      </c>
    </row>
    <row r="68" spans="1:37" x14ac:dyDescent="0.2">
      <c r="A68" t="s">
        <v>435</v>
      </c>
      <c r="B68" t="s">
        <v>479</v>
      </c>
      <c r="C68">
        <f t="shared" si="6"/>
        <v>9</v>
      </c>
      <c r="D68">
        <v>7</v>
      </c>
      <c r="E68">
        <v>2</v>
      </c>
      <c r="F68">
        <v>201</v>
      </c>
      <c r="G68">
        <v>5</v>
      </c>
      <c r="H68">
        <v>7</v>
      </c>
      <c r="I68">
        <f t="shared" si="7"/>
        <v>12</v>
      </c>
      <c r="J68">
        <v>1</v>
      </c>
      <c r="M68" t="s">
        <v>479</v>
      </c>
      <c r="N68">
        <v>9</v>
      </c>
      <c r="O68">
        <v>12</v>
      </c>
      <c r="P68">
        <v>1</v>
      </c>
      <c r="X68" t="str">
        <f>S30</f>
        <v>K</v>
      </c>
      <c r="Y68" s="47">
        <f>VAR(T30:T36)</f>
        <v>24.238095238095241</v>
      </c>
      <c r="Z68" s="48">
        <f>VAR(U30:U36)</f>
        <v>2.285714285714286</v>
      </c>
      <c r="AA68">
        <f>VAR(T30:U36)</f>
        <v>16.247252747252752</v>
      </c>
      <c r="AE68" t="s">
        <v>478</v>
      </c>
      <c r="AF68" s="8">
        <v>11.714285714285714</v>
      </c>
      <c r="AG68" s="8">
        <v>15.571428571428571</v>
      </c>
      <c r="AH68">
        <v>7</v>
      </c>
      <c r="AI68" s="8">
        <f>STDEV(T30:T36)</f>
        <v>4.9232200070782168</v>
      </c>
      <c r="AJ68" s="8">
        <f t="shared" ref="AJ68:AK68" si="10">STDEV(U30:U36)</f>
        <v>1.511857892036909</v>
      </c>
      <c r="AK68" s="8">
        <f t="shared" si="10"/>
        <v>5.7652489311473136</v>
      </c>
    </row>
    <row r="69" spans="1:37" x14ac:dyDescent="0.2">
      <c r="A69" t="s">
        <v>436</v>
      </c>
      <c r="B69" t="s">
        <v>479</v>
      </c>
      <c r="C69">
        <f t="shared" si="6"/>
        <v>18</v>
      </c>
      <c r="D69">
        <v>10</v>
      </c>
      <c r="E69">
        <v>8</v>
      </c>
      <c r="F69">
        <v>180</v>
      </c>
      <c r="G69">
        <v>3</v>
      </c>
      <c r="H69">
        <v>10</v>
      </c>
      <c r="I69">
        <f t="shared" si="7"/>
        <v>13</v>
      </c>
      <c r="J69">
        <v>17</v>
      </c>
      <c r="M69" t="s">
        <v>479</v>
      </c>
      <c r="N69">
        <v>18</v>
      </c>
      <c r="O69">
        <v>13</v>
      </c>
      <c r="P69">
        <v>17</v>
      </c>
      <c r="X69" t="str">
        <f>S37</f>
        <v>L</v>
      </c>
      <c r="Y69" s="47">
        <f>VAR(T37:T43)</f>
        <v>23</v>
      </c>
      <c r="Z69" s="48">
        <f>VAR(U37:U43)</f>
        <v>3.6190476190476297</v>
      </c>
      <c r="AA69">
        <f>VAR(T37:U43)</f>
        <v>14.065934065934051</v>
      </c>
      <c r="AE69" t="s">
        <v>479</v>
      </c>
      <c r="AF69" s="8">
        <v>12</v>
      </c>
      <c r="AG69" s="8">
        <v>14.571428571428571</v>
      </c>
      <c r="AH69" s="8">
        <v>5.833333333333333</v>
      </c>
      <c r="AI69" s="8">
        <f>STDEV(T37:T43)</f>
        <v>4.7958315233127191</v>
      </c>
      <c r="AJ69" s="8">
        <f t="shared" ref="AJ69:AK69" si="11">STDEV(U37:U43)</f>
        <v>1.9023794624226864</v>
      </c>
      <c r="AK69" s="8">
        <f t="shared" si="11"/>
        <v>5.6484300389366524</v>
      </c>
    </row>
    <row r="70" spans="1:37" x14ac:dyDescent="0.2">
      <c r="A70" t="s">
        <v>437</v>
      </c>
      <c r="B70" t="s">
        <v>479</v>
      </c>
      <c r="C70">
        <f t="shared" si="6"/>
        <v>19</v>
      </c>
      <c r="D70">
        <v>10</v>
      </c>
      <c r="E70">
        <v>9</v>
      </c>
      <c r="F70">
        <v>183</v>
      </c>
      <c r="G70">
        <v>3</v>
      </c>
      <c r="H70">
        <v>10</v>
      </c>
      <c r="I70">
        <f t="shared" si="7"/>
        <v>13</v>
      </c>
      <c r="J70">
        <v>9</v>
      </c>
      <c r="M70" t="s">
        <v>479</v>
      </c>
      <c r="N70">
        <v>19</v>
      </c>
      <c r="O70">
        <v>13</v>
      </c>
      <c r="P70">
        <v>9</v>
      </c>
      <c r="X70" t="str">
        <f>S44</f>
        <v>M</v>
      </c>
      <c r="Y70" s="49">
        <f>VAR(T44:T50)</f>
        <v>48.904761904761891</v>
      </c>
      <c r="Z70" s="50">
        <f>VAR(U44:U50)</f>
        <v>52.619047619047628</v>
      </c>
      <c r="AA70">
        <f>VAR(T44:U50)</f>
        <v>53.208791208791212</v>
      </c>
      <c r="AE70" t="s">
        <v>480</v>
      </c>
      <c r="AF70" s="8">
        <v>12.714285714285714</v>
      </c>
      <c r="AG70" s="8">
        <v>17.571428571428573</v>
      </c>
      <c r="AH70" s="8">
        <v>7.166666666666667</v>
      </c>
      <c r="AI70" s="8">
        <f>STDEV(T44:T50)</f>
        <v>6.993193970194298</v>
      </c>
      <c r="AJ70" s="8">
        <f t="shared" ref="AJ70:AK70" si="12">STDEV(U44:U50)</f>
        <v>7.2538987874830196</v>
      </c>
      <c r="AK70" s="8">
        <f t="shared" si="12"/>
        <v>5.4728768442548521</v>
      </c>
    </row>
    <row r="71" spans="1:37" x14ac:dyDescent="0.2">
      <c r="A71" t="s">
        <v>438</v>
      </c>
      <c r="B71" t="s">
        <v>480</v>
      </c>
      <c r="C71">
        <f t="shared" si="6"/>
        <v>10</v>
      </c>
      <c r="D71">
        <v>6</v>
      </c>
      <c r="E71">
        <v>4</v>
      </c>
      <c r="F71">
        <v>195</v>
      </c>
      <c r="G71">
        <v>7</v>
      </c>
      <c r="H71">
        <v>8</v>
      </c>
      <c r="I71">
        <f t="shared" si="7"/>
        <v>15</v>
      </c>
      <c r="J71">
        <v>5</v>
      </c>
      <c r="L71">
        <v>7</v>
      </c>
      <c r="M71" t="s">
        <v>480</v>
      </c>
      <c r="N71">
        <v>10</v>
      </c>
      <c r="O71">
        <v>15</v>
      </c>
      <c r="P71">
        <v>5</v>
      </c>
      <c r="Y71">
        <f>VAR(T2:T50)</f>
        <v>28.218537414965983</v>
      </c>
      <c r="Z71">
        <f>VAR(U2:U50)</f>
        <v>12.474489795918354</v>
      </c>
      <c r="AA71">
        <f>VAR(T2:U50)</f>
        <v>25.896907216494846</v>
      </c>
    </row>
    <row r="72" spans="1:37" x14ac:dyDescent="0.2">
      <c r="A72" t="s">
        <v>439</v>
      </c>
      <c r="B72" t="s">
        <v>480</v>
      </c>
      <c r="C72">
        <f t="shared" si="6"/>
        <v>8</v>
      </c>
      <c r="D72">
        <v>4</v>
      </c>
      <c r="E72">
        <v>4</v>
      </c>
      <c r="F72">
        <v>153</v>
      </c>
      <c r="G72">
        <v>6</v>
      </c>
      <c r="H72">
        <v>9</v>
      </c>
      <c r="I72">
        <f t="shared" si="7"/>
        <v>15</v>
      </c>
      <c r="J72">
        <v>0</v>
      </c>
      <c r="M72" t="s">
        <v>480</v>
      </c>
      <c r="N72">
        <v>8</v>
      </c>
      <c r="O72">
        <v>15</v>
      </c>
      <c r="P72">
        <v>0</v>
      </c>
    </row>
    <row r="73" spans="1:37" x14ac:dyDescent="0.2">
      <c r="A73" t="s">
        <v>440</v>
      </c>
      <c r="B73" t="s">
        <v>480</v>
      </c>
      <c r="C73">
        <f t="shared" si="6"/>
        <v>14</v>
      </c>
      <c r="D73">
        <v>7</v>
      </c>
      <c r="E73">
        <v>7</v>
      </c>
      <c r="F73">
        <v>184</v>
      </c>
      <c r="G73">
        <v>5</v>
      </c>
      <c r="H73">
        <v>10</v>
      </c>
      <c r="I73">
        <f t="shared" si="7"/>
        <v>15</v>
      </c>
      <c r="J73">
        <v>10</v>
      </c>
      <c r="M73" t="s">
        <v>480</v>
      </c>
      <c r="N73">
        <v>14</v>
      </c>
      <c r="O73">
        <v>15</v>
      </c>
      <c r="P73">
        <v>10</v>
      </c>
    </row>
    <row r="74" spans="1:37" x14ac:dyDescent="0.2">
      <c r="A74" t="s">
        <v>441</v>
      </c>
      <c r="B74" t="s">
        <v>480</v>
      </c>
      <c r="C74">
        <f t="shared" si="6"/>
        <v>9</v>
      </c>
      <c r="D74">
        <v>6</v>
      </c>
      <c r="E74">
        <v>3</v>
      </c>
      <c r="F74">
        <v>190</v>
      </c>
      <c r="G74">
        <v>4</v>
      </c>
      <c r="H74">
        <v>5</v>
      </c>
      <c r="I74">
        <f t="shared" si="7"/>
        <v>9</v>
      </c>
      <c r="J74">
        <v>6</v>
      </c>
      <c r="M74" t="s">
        <v>480</v>
      </c>
      <c r="N74">
        <v>9</v>
      </c>
      <c r="O74">
        <v>9</v>
      </c>
      <c r="P74">
        <v>6</v>
      </c>
    </row>
    <row r="75" spans="1:37" x14ac:dyDescent="0.2">
      <c r="A75" t="s">
        <v>442</v>
      </c>
      <c r="B75" t="s">
        <v>480</v>
      </c>
      <c r="C75">
        <f t="shared" si="6"/>
        <v>10</v>
      </c>
      <c r="D75">
        <v>4</v>
      </c>
      <c r="E75">
        <v>6</v>
      </c>
      <c r="F75">
        <v>169</v>
      </c>
      <c r="G75">
        <v>8</v>
      </c>
      <c r="H75">
        <v>8</v>
      </c>
      <c r="I75">
        <f t="shared" si="7"/>
        <v>16</v>
      </c>
      <c r="J75">
        <v>10</v>
      </c>
      <c r="M75" t="s">
        <v>480</v>
      </c>
      <c r="N75">
        <v>10</v>
      </c>
      <c r="O75">
        <v>16</v>
      </c>
      <c r="P75">
        <v>10</v>
      </c>
    </row>
    <row r="76" spans="1:37" x14ac:dyDescent="0.2">
      <c r="A76" t="s">
        <v>443</v>
      </c>
      <c r="B76" t="s">
        <v>480</v>
      </c>
      <c r="C76">
        <f t="shared" si="6"/>
        <v>10</v>
      </c>
      <c r="D76">
        <v>6</v>
      </c>
      <c r="E76">
        <v>4</v>
      </c>
      <c r="F76">
        <v>172</v>
      </c>
      <c r="G76">
        <v>10</v>
      </c>
      <c r="H76">
        <v>11</v>
      </c>
      <c r="I76">
        <f t="shared" si="7"/>
        <v>21</v>
      </c>
      <c r="J76">
        <v>12</v>
      </c>
      <c r="M76" t="s">
        <v>480</v>
      </c>
      <c r="N76">
        <v>10</v>
      </c>
      <c r="O76">
        <v>21</v>
      </c>
      <c r="P76">
        <v>12</v>
      </c>
    </row>
    <row r="77" spans="1:37" x14ac:dyDescent="0.2">
      <c r="A77" t="s">
        <v>444</v>
      </c>
      <c r="B77" t="s">
        <v>480</v>
      </c>
      <c r="C77">
        <f t="shared" si="6"/>
        <v>28</v>
      </c>
      <c r="D77">
        <v>16</v>
      </c>
      <c r="E77">
        <v>12</v>
      </c>
      <c r="F77">
        <v>136</v>
      </c>
      <c r="G77">
        <v>11</v>
      </c>
      <c r="H77">
        <v>21</v>
      </c>
      <c r="I77">
        <f t="shared" si="7"/>
        <v>32</v>
      </c>
      <c r="J77">
        <v>17</v>
      </c>
      <c r="M77" t="s">
        <v>480</v>
      </c>
      <c r="N77">
        <v>28</v>
      </c>
      <c r="O77">
        <v>32</v>
      </c>
      <c r="P77">
        <v>17</v>
      </c>
    </row>
    <row r="88" spans="24:29" ht="17" thickBot="1" x14ac:dyDescent="0.25"/>
    <row r="89" spans="24:29" ht="68" x14ac:dyDescent="0.2">
      <c r="X89" s="62" t="s">
        <v>525</v>
      </c>
      <c r="Y89" s="63"/>
      <c r="Z89" s="62" t="s">
        <v>526</v>
      </c>
      <c r="AA89" s="63"/>
      <c r="AB89" s="62" t="s">
        <v>471</v>
      </c>
      <c r="AC89" s="68"/>
    </row>
    <row r="90" spans="24:29" x14ac:dyDescent="0.2">
      <c r="X90" s="64"/>
      <c r="Y90" s="65"/>
      <c r="Z90" s="64"/>
      <c r="AA90" s="65"/>
      <c r="AB90" s="64"/>
      <c r="AC90" s="65"/>
    </row>
    <row r="91" spans="24:29" x14ac:dyDescent="0.2">
      <c r="X91" s="64" t="s">
        <v>528</v>
      </c>
      <c r="Y91" s="65">
        <v>10.897959183673469</v>
      </c>
      <c r="Z91" s="64" t="s">
        <v>528</v>
      </c>
      <c r="AA91" s="65">
        <v>15.673469387755102</v>
      </c>
      <c r="AB91" s="64" t="s">
        <v>528</v>
      </c>
      <c r="AC91" s="65">
        <v>6.0816326530612246</v>
      </c>
    </row>
    <row r="92" spans="24:29" x14ac:dyDescent="0.2">
      <c r="X92" s="64" t="s">
        <v>633</v>
      </c>
      <c r="Y92" s="65">
        <v>0.75887319011332532</v>
      </c>
      <c r="Z92" s="64" t="s">
        <v>633</v>
      </c>
      <c r="AA92" s="65">
        <v>0.50456062510514732</v>
      </c>
      <c r="AB92" s="64" t="s">
        <v>633</v>
      </c>
      <c r="AC92" s="65">
        <v>0.66101134550728535</v>
      </c>
    </row>
    <row r="93" spans="24:29" x14ac:dyDescent="0.2">
      <c r="X93" s="64" t="s">
        <v>634</v>
      </c>
      <c r="Y93" s="65">
        <v>10</v>
      </c>
      <c r="Z93" s="64" t="s">
        <v>634</v>
      </c>
      <c r="AA93" s="65">
        <v>15</v>
      </c>
      <c r="AB93" s="64" t="s">
        <v>634</v>
      </c>
      <c r="AC93" s="65">
        <v>4</v>
      </c>
    </row>
    <row r="94" spans="24:29" x14ac:dyDescent="0.2">
      <c r="X94" s="64" t="s">
        <v>635</v>
      </c>
      <c r="Y94" s="65">
        <v>9</v>
      </c>
      <c r="Z94" s="64" t="s">
        <v>635</v>
      </c>
      <c r="AA94" s="65">
        <v>16</v>
      </c>
      <c r="AB94" s="64" t="s">
        <v>635</v>
      </c>
      <c r="AC94" s="65">
        <v>2</v>
      </c>
    </row>
    <row r="95" spans="24:29" x14ac:dyDescent="0.2">
      <c r="X95" s="64" t="s">
        <v>636</v>
      </c>
      <c r="Y95" s="65">
        <v>5.3121123307932772</v>
      </c>
      <c r="Z95" s="64" t="s">
        <v>636</v>
      </c>
      <c r="AA95" s="65">
        <v>3.5319243757360312</v>
      </c>
      <c r="AB95" s="64" t="s">
        <v>636</v>
      </c>
      <c r="AC95" s="65">
        <v>4.6270794185509976</v>
      </c>
    </row>
    <row r="96" spans="24:29" x14ac:dyDescent="0.2">
      <c r="X96" s="64" t="s">
        <v>637</v>
      </c>
      <c r="Y96" s="65">
        <v>28.218537414965983</v>
      </c>
      <c r="Z96" s="64" t="s">
        <v>637</v>
      </c>
      <c r="AA96" s="65">
        <v>12.474489795918354</v>
      </c>
      <c r="AB96" s="64" t="s">
        <v>637</v>
      </c>
      <c r="AC96" s="65">
        <v>21.409863945578234</v>
      </c>
    </row>
    <row r="97" spans="24:29" x14ac:dyDescent="0.2">
      <c r="X97" s="64" t="s">
        <v>638</v>
      </c>
      <c r="Y97" s="65">
        <v>3.6157326681000188</v>
      </c>
      <c r="Z97" s="64" t="s">
        <v>638</v>
      </c>
      <c r="AA97" s="65">
        <v>8.9574957891665594</v>
      </c>
      <c r="AB97" s="64" t="s">
        <v>638</v>
      </c>
      <c r="AC97" s="65">
        <v>-0.16713696235981068</v>
      </c>
    </row>
    <row r="98" spans="24:29" x14ac:dyDescent="0.2">
      <c r="X98" s="64" t="s">
        <v>639</v>
      </c>
      <c r="Y98" s="65">
        <v>1.8146279905242697</v>
      </c>
      <c r="Z98" s="64" t="s">
        <v>639</v>
      </c>
      <c r="AA98" s="65">
        <v>1.888214064924133</v>
      </c>
      <c r="AB98" s="64" t="s">
        <v>639</v>
      </c>
      <c r="AC98" s="65">
        <v>0.86916542064824875</v>
      </c>
    </row>
    <row r="99" spans="24:29" x14ac:dyDescent="0.2">
      <c r="X99" s="64" t="s">
        <v>640</v>
      </c>
      <c r="Y99" s="65">
        <v>25</v>
      </c>
      <c r="Z99" s="64" t="s">
        <v>640</v>
      </c>
      <c r="AA99" s="65">
        <v>24</v>
      </c>
      <c r="AB99" s="64" t="s">
        <v>640</v>
      </c>
      <c r="AC99" s="65">
        <v>17</v>
      </c>
    </row>
    <row r="100" spans="24:29" x14ac:dyDescent="0.2">
      <c r="X100" s="64" t="s">
        <v>641</v>
      </c>
      <c r="Y100" s="65">
        <v>4</v>
      </c>
      <c r="Z100" s="64" t="s">
        <v>641</v>
      </c>
      <c r="AA100" s="65">
        <v>8</v>
      </c>
      <c r="AB100" s="64" t="s">
        <v>641</v>
      </c>
      <c r="AC100" s="65">
        <v>0</v>
      </c>
    </row>
    <row r="101" spans="24:29" x14ac:dyDescent="0.2">
      <c r="X101" s="64" t="s">
        <v>642</v>
      </c>
      <c r="Y101" s="65">
        <v>29</v>
      </c>
      <c r="Z101" s="64" t="s">
        <v>642</v>
      </c>
      <c r="AA101" s="65">
        <v>32</v>
      </c>
      <c r="AB101" s="64" t="s">
        <v>642</v>
      </c>
      <c r="AC101" s="65">
        <v>17</v>
      </c>
    </row>
    <row r="102" spans="24:29" x14ac:dyDescent="0.2">
      <c r="X102" s="64" t="s">
        <v>472</v>
      </c>
      <c r="Y102" s="65">
        <v>534</v>
      </c>
      <c r="Z102" s="64" t="s">
        <v>472</v>
      </c>
      <c r="AA102" s="65">
        <v>768</v>
      </c>
      <c r="AB102" s="64" t="s">
        <v>472</v>
      </c>
      <c r="AC102" s="65">
        <v>298</v>
      </c>
    </row>
    <row r="103" spans="24:29" ht="17" thickBot="1" x14ac:dyDescent="0.25">
      <c r="X103" s="66" t="s">
        <v>546</v>
      </c>
      <c r="Y103" s="67">
        <v>49</v>
      </c>
      <c r="Z103" s="66" t="s">
        <v>546</v>
      </c>
      <c r="AA103" s="67">
        <v>49</v>
      </c>
      <c r="AB103" s="66" t="s">
        <v>546</v>
      </c>
      <c r="AC103" s="67">
        <v>49</v>
      </c>
    </row>
    <row r="159" spans="21:22" x14ac:dyDescent="0.2">
      <c r="U159" s="26"/>
      <c r="V159" s="26"/>
    </row>
    <row r="160" spans="21:22" x14ac:dyDescent="0.2">
      <c r="U160" s="26"/>
      <c r="V160" s="26"/>
    </row>
    <row r="161" spans="21:22" x14ac:dyDescent="0.2">
      <c r="U161" s="26"/>
      <c r="V161" s="26"/>
    </row>
    <row r="186" spans="4:16" x14ac:dyDescent="0.2">
      <c r="D186" s="26"/>
      <c r="E186" s="26"/>
      <c r="F186" s="26"/>
      <c r="G186" s="26"/>
      <c r="H186" s="26"/>
      <c r="I186" s="26"/>
      <c r="J186" s="26"/>
      <c r="O186" s="26"/>
      <c r="P186" s="26"/>
    </row>
    <row r="187" spans="4:16" x14ac:dyDescent="0.2">
      <c r="D187" s="26"/>
      <c r="E187" s="26"/>
      <c r="F187" s="26"/>
      <c r="G187" s="26"/>
      <c r="H187" s="26"/>
      <c r="I187" s="26"/>
      <c r="J187" s="26"/>
      <c r="O187" s="26"/>
      <c r="P187" s="26"/>
    </row>
    <row r="188" spans="4:16" x14ac:dyDescent="0.2">
      <c r="D188" s="26"/>
      <c r="E188" s="26"/>
      <c r="F188" s="26"/>
      <c r="G188" s="26"/>
      <c r="H188" s="26"/>
      <c r="I188" s="26"/>
      <c r="J188" s="26"/>
      <c r="O188" s="26"/>
      <c r="P188" s="26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F5909-32CF-8646-8A76-6F8F88EE41E8}">
  <dimension ref="A1:BG109"/>
  <sheetViews>
    <sheetView topLeftCell="T15" workbookViewId="0">
      <selection activeCell="AS46" sqref="AS46"/>
    </sheetView>
  </sheetViews>
  <sheetFormatPr baseColWidth="10" defaultRowHeight="16" x14ac:dyDescent="0.2"/>
  <cols>
    <col min="11" max="11" width="10.83203125" style="27"/>
    <col min="17" max="17" width="10.83203125" style="27"/>
  </cols>
  <sheetData>
    <row r="1" spans="1:35" ht="68" x14ac:dyDescent="0.2">
      <c r="A1" t="s">
        <v>0</v>
      </c>
      <c r="B1" s="7" t="s">
        <v>473</v>
      </c>
      <c r="C1" s="7" t="s">
        <v>525</v>
      </c>
      <c r="D1" s="7" t="s">
        <v>466</v>
      </c>
      <c r="E1" s="7" t="s">
        <v>467</v>
      </c>
      <c r="F1" s="7" t="s">
        <v>468</v>
      </c>
      <c r="G1" s="7" t="s">
        <v>469</v>
      </c>
      <c r="H1" s="7" t="s">
        <v>470</v>
      </c>
      <c r="I1" s="7" t="s">
        <v>526</v>
      </c>
      <c r="J1" s="7" t="s">
        <v>471</v>
      </c>
      <c r="M1" t="s">
        <v>473</v>
      </c>
      <c r="N1" t="s">
        <v>525</v>
      </c>
      <c r="O1" t="s">
        <v>526</v>
      </c>
      <c r="P1" t="s">
        <v>471</v>
      </c>
      <c r="S1" t="s">
        <v>473</v>
      </c>
      <c r="T1" t="s">
        <v>525</v>
      </c>
      <c r="U1" t="s">
        <v>526</v>
      </c>
      <c r="V1" t="s">
        <v>471</v>
      </c>
      <c r="AI1" s="44" t="s">
        <v>616</v>
      </c>
    </row>
    <row r="2" spans="1:35" x14ac:dyDescent="0.2">
      <c r="A2" t="s">
        <v>1</v>
      </c>
      <c r="B2" t="s">
        <v>496</v>
      </c>
      <c r="C2">
        <f t="shared" ref="C2:C33" si="0">SUM(D2:E2)</f>
        <v>13</v>
      </c>
      <c r="D2">
        <v>5</v>
      </c>
      <c r="E2">
        <v>8</v>
      </c>
      <c r="F2">
        <v>190</v>
      </c>
      <c r="G2">
        <v>7</v>
      </c>
      <c r="H2">
        <v>8</v>
      </c>
      <c r="I2">
        <f t="shared" ref="I2:I33" si="1">SUM(G2:H2)</f>
        <v>15</v>
      </c>
      <c r="J2">
        <v>8</v>
      </c>
      <c r="L2">
        <v>18</v>
      </c>
      <c r="M2" t="s">
        <v>496</v>
      </c>
      <c r="N2">
        <v>13</v>
      </c>
      <c r="O2">
        <v>15</v>
      </c>
      <c r="P2">
        <v>8</v>
      </c>
      <c r="S2" t="s">
        <v>496</v>
      </c>
      <c r="T2">
        <v>13</v>
      </c>
      <c r="U2">
        <v>15</v>
      </c>
      <c r="V2">
        <v>8</v>
      </c>
      <c r="AI2" t="s">
        <v>653</v>
      </c>
    </row>
    <row r="3" spans="1:35" x14ac:dyDescent="0.2">
      <c r="A3" t="s">
        <v>2</v>
      </c>
      <c r="B3" t="s">
        <v>496</v>
      </c>
      <c r="C3">
        <f t="shared" si="0"/>
        <v>10</v>
      </c>
      <c r="D3">
        <v>4</v>
      </c>
      <c r="E3">
        <v>6</v>
      </c>
      <c r="F3">
        <v>219</v>
      </c>
      <c r="G3">
        <v>4</v>
      </c>
      <c r="H3">
        <v>10</v>
      </c>
      <c r="I3">
        <f t="shared" si="1"/>
        <v>14</v>
      </c>
      <c r="J3">
        <v>2</v>
      </c>
      <c r="M3" t="s">
        <v>496</v>
      </c>
      <c r="N3">
        <v>10</v>
      </c>
      <c r="O3">
        <v>14</v>
      </c>
      <c r="P3">
        <v>2</v>
      </c>
      <c r="S3" t="s">
        <v>496</v>
      </c>
      <c r="T3">
        <v>13</v>
      </c>
      <c r="U3">
        <v>17</v>
      </c>
      <c r="V3">
        <v>15</v>
      </c>
      <c r="AI3" t="s">
        <v>654</v>
      </c>
    </row>
    <row r="4" spans="1:35" x14ac:dyDescent="0.2">
      <c r="A4" t="s">
        <v>3</v>
      </c>
      <c r="B4" t="s">
        <v>496</v>
      </c>
      <c r="C4">
        <f t="shared" si="0"/>
        <v>13</v>
      </c>
      <c r="D4">
        <v>5</v>
      </c>
      <c r="E4">
        <v>8</v>
      </c>
      <c r="F4">
        <v>198</v>
      </c>
      <c r="G4">
        <v>6</v>
      </c>
      <c r="H4">
        <v>11</v>
      </c>
      <c r="I4">
        <f t="shared" si="1"/>
        <v>17</v>
      </c>
      <c r="J4">
        <v>15</v>
      </c>
      <c r="M4" t="s">
        <v>496</v>
      </c>
      <c r="N4">
        <v>13</v>
      </c>
      <c r="O4">
        <v>17</v>
      </c>
      <c r="P4">
        <v>15</v>
      </c>
      <c r="S4" t="s">
        <v>496</v>
      </c>
      <c r="T4">
        <v>17</v>
      </c>
      <c r="U4">
        <v>13</v>
      </c>
      <c r="V4">
        <v>8</v>
      </c>
    </row>
    <row r="5" spans="1:35" x14ac:dyDescent="0.2">
      <c r="A5" t="s">
        <v>4</v>
      </c>
      <c r="B5" t="s">
        <v>496</v>
      </c>
      <c r="C5">
        <f t="shared" si="0"/>
        <v>14</v>
      </c>
      <c r="D5">
        <v>5</v>
      </c>
      <c r="E5">
        <v>9</v>
      </c>
      <c r="F5">
        <v>202</v>
      </c>
      <c r="G5">
        <v>2</v>
      </c>
      <c r="H5">
        <v>11</v>
      </c>
      <c r="I5">
        <f t="shared" si="1"/>
        <v>13</v>
      </c>
      <c r="J5">
        <v>11</v>
      </c>
      <c r="M5" t="s">
        <v>496</v>
      </c>
      <c r="N5">
        <v>14</v>
      </c>
      <c r="O5">
        <v>13</v>
      </c>
      <c r="P5">
        <v>11</v>
      </c>
      <c r="S5" t="s">
        <v>496</v>
      </c>
      <c r="T5">
        <v>20</v>
      </c>
      <c r="U5">
        <v>16</v>
      </c>
      <c r="V5">
        <v>9</v>
      </c>
      <c r="AI5" s="44" t="s">
        <v>619</v>
      </c>
    </row>
    <row r="6" spans="1:35" x14ac:dyDescent="0.2">
      <c r="A6" t="s">
        <v>5</v>
      </c>
      <c r="B6" t="s">
        <v>496</v>
      </c>
      <c r="C6">
        <f t="shared" si="0"/>
        <v>17</v>
      </c>
      <c r="D6">
        <v>6</v>
      </c>
      <c r="E6">
        <v>11</v>
      </c>
      <c r="F6">
        <v>205</v>
      </c>
      <c r="G6">
        <v>4</v>
      </c>
      <c r="H6">
        <v>9</v>
      </c>
      <c r="I6">
        <f t="shared" si="1"/>
        <v>13</v>
      </c>
      <c r="J6">
        <v>8</v>
      </c>
      <c r="M6" t="s">
        <v>496</v>
      </c>
      <c r="N6">
        <v>17</v>
      </c>
      <c r="O6">
        <v>13</v>
      </c>
      <c r="P6">
        <v>8</v>
      </c>
      <c r="S6" t="s">
        <v>496</v>
      </c>
      <c r="T6">
        <v>12</v>
      </c>
      <c r="U6">
        <v>10</v>
      </c>
      <c r="V6">
        <v>8</v>
      </c>
      <c r="AI6" t="s">
        <v>657</v>
      </c>
    </row>
    <row r="7" spans="1:35" x14ac:dyDescent="0.2">
      <c r="A7" t="s">
        <v>6</v>
      </c>
      <c r="B7" t="s">
        <v>496</v>
      </c>
      <c r="C7">
        <f t="shared" si="0"/>
        <v>20</v>
      </c>
      <c r="D7">
        <v>10</v>
      </c>
      <c r="E7">
        <v>10</v>
      </c>
      <c r="F7">
        <v>189</v>
      </c>
      <c r="G7">
        <v>4</v>
      </c>
      <c r="H7">
        <v>12</v>
      </c>
      <c r="I7">
        <f t="shared" si="1"/>
        <v>16</v>
      </c>
      <c r="J7">
        <v>9</v>
      </c>
      <c r="M7" t="s">
        <v>496</v>
      </c>
      <c r="N7">
        <v>20</v>
      </c>
      <c r="O7">
        <v>16</v>
      </c>
      <c r="P7">
        <v>9</v>
      </c>
      <c r="S7" t="s">
        <v>496</v>
      </c>
      <c r="T7">
        <v>14</v>
      </c>
      <c r="U7">
        <v>10</v>
      </c>
      <c r="V7">
        <v>2</v>
      </c>
      <c r="AI7" t="s">
        <v>658</v>
      </c>
    </row>
    <row r="8" spans="1:35" x14ac:dyDescent="0.2">
      <c r="A8" t="s">
        <v>16</v>
      </c>
      <c r="B8" t="s">
        <v>496</v>
      </c>
      <c r="C8">
        <f t="shared" si="0"/>
        <v>11</v>
      </c>
      <c r="D8">
        <v>5</v>
      </c>
      <c r="E8">
        <v>6</v>
      </c>
      <c r="F8">
        <v>202</v>
      </c>
      <c r="G8">
        <v>6</v>
      </c>
      <c r="H8">
        <v>11</v>
      </c>
      <c r="I8">
        <f t="shared" si="1"/>
        <v>17</v>
      </c>
      <c r="J8">
        <v>5</v>
      </c>
      <c r="M8" t="s">
        <v>496</v>
      </c>
      <c r="N8">
        <v>11</v>
      </c>
      <c r="O8">
        <v>17</v>
      </c>
      <c r="P8">
        <v>5</v>
      </c>
      <c r="S8" t="s">
        <v>496</v>
      </c>
      <c r="T8">
        <v>7</v>
      </c>
      <c r="U8">
        <v>12</v>
      </c>
      <c r="V8">
        <v>2</v>
      </c>
      <c r="AI8" t="s">
        <v>659</v>
      </c>
    </row>
    <row r="9" spans="1:35" x14ac:dyDescent="0.2">
      <c r="A9" t="s">
        <v>17</v>
      </c>
      <c r="B9" t="s">
        <v>496</v>
      </c>
      <c r="C9">
        <f t="shared" si="0"/>
        <v>12</v>
      </c>
      <c r="D9">
        <v>7</v>
      </c>
      <c r="E9">
        <v>5</v>
      </c>
      <c r="F9">
        <v>180</v>
      </c>
      <c r="G9">
        <v>5</v>
      </c>
      <c r="H9">
        <v>5</v>
      </c>
      <c r="I9">
        <f t="shared" si="1"/>
        <v>10</v>
      </c>
      <c r="J9">
        <v>8</v>
      </c>
      <c r="M9" t="s">
        <v>496</v>
      </c>
      <c r="N9">
        <v>12</v>
      </c>
      <c r="O9">
        <v>10</v>
      </c>
      <c r="P9">
        <v>8</v>
      </c>
      <c r="S9" t="s">
        <v>496</v>
      </c>
      <c r="T9">
        <v>15</v>
      </c>
      <c r="U9">
        <v>10</v>
      </c>
      <c r="V9">
        <v>5</v>
      </c>
      <c r="AI9" t="s">
        <v>655</v>
      </c>
    </row>
    <row r="10" spans="1:35" x14ac:dyDescent="0.2">
      <c r="A10" t="s">
        <v>18</v>
      </c>
      <c r="B10" t="s">
        <v>496</v>
      </c>
      <c r="C10">
        <f t="shared" si="0"/>
        <v>16</v>
      </c>
      <c r="D10">
        <v>9</v>
      </c>
      <c r="E10">
        <v>7</v>
      </c>
      <c r="F10">
        <v>192</v>
      </c>
      <c r="G10">
        <v>6</v>
      </c>
      <c r="H10">
        <v>6</v>
      </c>
      <c r="I10">
        <f t="shared" si="1"/>
        <v>12</v>
      </c>
      <c r="J10">
        <v>9</v>
      </c>
      <c r="M10" t="s">
        <v>496</v>
      </c>
      <c r="N10">
        <v>16</v>
      </c>
      <c r="O10">
        <v>12</v>
      </c>
      <c r="P10">
        <v>9</v>
      </c>
      <c r="S10" t="s">
        <v>496</v>
      </c>
      <c r="T10">
        <v>12</v>
      </c>
      <c r="U10">
        <v>11</v>
      </c>
      <c r="V10">
        <v>4</v>
      </c>
      <c r="AI10" t="s">
        <v>631</v>
      </c>
    </row>
    <row r="11" spans="1:35" x14ac:dyDescent="0.2">
      <c r="A11" t="s">
        <v>19</v>
      </c>
      <c r="B11" t="s">
        <v>496</v>
      </c>
      <c r="C11">
        <f t="shared" si="0"/>
        <v>14</v>
      </c>
      <c r="D11">
        <v>5</v>
      </c>
      <c r="E11">
        <v>9</v>
      </c>
      <c r="F11">
        <v>215</v>
      </c>
      <c r="G11">
        <v>5</v>
      </c>
      <c r="H11">
        <v>5</v>
      </c>
      <c r="I11">
        <f t="shared" si="1"/>
        <v>10</v>
      </c>
      <c r="J11">
        <v>2</v>
      </c>
      <c r="M11" t="s">
        <v>496</v>
      </c>
      <c r="N11">
        <v>14</v>
      </c>
      <c r="O11">
        <v>10</v>
      </c>
      <c r="P11">
        <v>2</v>
      </c>
      <c r="S11" t="s">
        <v>496</v>
      </c>
      <c r="T11">
        <v>14</v>
      </c>
      <c r="U11">
        <v>12</v>
      </c>
      <c r="V11">
        <v>2</v>
      </c>
    </row>
    <row r="12" spans="1:35" x14ac:dyDescent="0.2">
      <c r="A12" t="s">
        <v>20</v>
      </c>
      <c r="B12" t="s">
        <v>496</v>
      </c>
      <c r="C12">
        <f t="shared" si="0"/>
        <v>7</v>
      </c>
      <c r="D12">
        <v>5</v>
      </c>
      <c r="E12">
        <v>2</v>
      </c>
      <c r="F12">
        <v>115</v>
      </c>
      <c r="G12">
        <v>6</v>
      </c>
      <c r="H12">
        <v>6</v>
      </c>
      <c r="I12">
        <f t="shared" si="1"/>
        <v>12</v>
      </c>
      <c r="J12">
        <v>2</v>
      </c>
      <c r="M12" t="s">
        <v>496</v>
      </c>
      <c r="N12">
        <v>7</v>
      </c>
      <c r="O12">
        <v>12</v>
      </c>
      <c r="P12">
        <v>2</v>
      </c>
      <c r="S12" t="s">
        <v>496</v>
      </c>
      <c r="T12">
        <v>14</v>
      </c>
      <c r="U12">
        <v>12</v>
      </c>
      <c r="V12">
        <v>12</v>
      </c>
      <c r="AI12" s="44" t="s">
        <v>605</v>
      </c>
    </row>
    <row r="13" spans="1:35" x14ac:dyDescent="0.2">
      <c r="A13" t="s">
        <v>21</v>
      </c>
      <c r="B13" t="s">
        <v>496</v>
      </c>
      <c r="C13">
        <f t="shared" si="0"/>
        <v>10</v>
      </c>
      <c r="D13">
        <v>5</v>
      </c>
      <c r="E13">
        <v>5</v>
      </c>
      <c r="F13">
        <v>198</v>
      </c>
      <c r="G13">
        <v>8</v>
      </c>
      <c r="H13">
        <v>8</v>
      </c>
      <c r="I13">
        <f t="shared" si="1"/>
        <v>16</v>
      </c>
      <c r="J13">
        <v>6</v>
      </c>
      <c r="M13" t="s">
        <v>496</v>
      </c>
      <c r="N13">
        <v>10</v>
      </c>
      <c r="O13">
        <v>16</v>
      </c>
      <c r="P13">
        <v>6</v>
      </c>
      <c r="S13" t="s">
        <v>504</v>
      </c>
      <c r="T13">
        <v>12</v>
      </c>
      <c r="U13">
        <v>14</v>
      </c>
      <c r="V13">
        <v>17</v>
      </c>
      <c r="AI13" t="s">
        <v>660</v>
      </c>
    </row>
    <row r="14" spans="1:35" x14ac:dyDescent="0.2">
      <c r="A14" t="s">
        <v>63</v>
      </c>
      <c r="B14" t="s">
        <v>496</v>
      </c>
      <c r="C14">
        <f t="shared" si="0"/>
        <v>15</v>
      </c>
      <c r="D14">
        <v>7</v>
      </c>
      <c r="E14">
        <v>8</v>
      </c>
      <c r="F14">
        <v>195</v>
      </c>
      <c r="G14">
        <v>2</v>
      </c>
      <c r="H14">
        <v>8</v>
      </c>
      <c r="I14">
        <f t="shared" si="1"/>
        <v>10</v>
      </c>
      <c r="J14">
        <v>5</v>
      </c>
      <c r="M14" t="s">
        <v>496</v>
      </c>
      <c r="N14">
        <v>15</v>
      </c>
      <c r="O14">
        <v>10</v>
      </c>
      <c r="P14">
        <v>5</v>
      </c>
      <c r="S14" t="s">
        <v>504</v>
      </c>
      <c r="T14">
        <v>7</v>
      </c>
      <c r="U14">
        <v>13</v>
      </c>
      <c r="V14">
        <v>3</v>
      </c>
      <c r="AI14" t="s">
        <v>648</v>
      </c>
    </row>
    <row r="15" spans="1:35" x14ac:dyDescent="0.2">
      <c r="A15" t="s">
        <v>64</v>
      </c>
      <c r="B15" t="s">
        <v>496</v>
      </c>
      <c r="C15">
        <f t="shared" si="0"/>
        <v>12</v>
      </c>
      <c r="D15">
        <v>5</v>
      </c>
      <c r="E15">
        <v>7</v>
      </c>
      <c r="F15">
        <v>212</v>
      </c>
      <c r="G15">
        <v>4</v>
      </c>
      <c r="H15">
        <v>7</v>
      </c>
      <c r="I15">
        <f t="shared" si="1"/>
        <v>11</v>
      </c>
      <c r="J15">
        <v>4</v>
      </c>
      <c r="M15" t="s">
        <v>496</v>
      </c>
      <c r="N15">
        <v>12</v>
      </c>
      <c r="O15">
        <v>11</v>
      </c>
      <c r="P15">
        <v>4</v>
      </c>
      <c r="S15" t="s">
        <v>504</v>
      </c>
      <c r="T15">
        <v>15</v>
      </c>
      <c r="U15">
        <v>11</v>
      </c>
      <c r="V15">
        <v>10</v>
      </c>
      <c r="AI15" t="s">
        <v>649</v>
      </c>
    </row>
    <row r="16" spans="1:35" x14ac:dyDescent="0.2">
      <c r="A16" t="s">
        <v>65</v>
      </c>
      <c r="B16" t="s">
        <v>496</v>
      </c>
      <c r="C16">
        <f t="shared" si="0"/>
        <v>16</v>
      </c>
      <c r="D16">
        <v>10</v>
      </c>
      <c r="E16">
        <v>6</v>
      </c>
      <c r="F16">
        <v>206</v>
      </c>
      <c r="G16">
        <v>3</v>
      </c>
      <c r="H16">
        <v>11</v>
      </c>
      <c r="I16">
        <f t="shared" si="1"/>
        <v>14</v>
      </c>
      <c r="J16">
        <v>6</v>
      </c>
      <c r="M16" t="s">
        <v>496</v>
      </c>
      <c r="N16">
        <v>16</v>
      </c>
      <c r="O16">
        <v>14</v>
      </c>
      <c r="P16">
        <v>6</v>
      </c>
      <c r="S16" t="s">
        <v>504</v>
      </c>
      <c r="T16">
        <v>9</v>
      </c>
      <c r="U16">
        <v>12</v>
      </c>
      <c r="V16">
        <v>1</v>
      </c>
      <c r="AI16" s="71" t="s">
        <v>667</v>
      </c>
    </row>
    <row r="17" spans="1:59" x14ac:dyDescent="0.2">
      <c r="A17" t="s">
        <v>66</v>
      </c>
      <c r="B17" t="s">
        <v>496</v>
      </c>
      <c r="C17">
        <f t="shared" si="0"/>
        <v>14</v>
      </c>
      <c r="D17">
        <v>8</v>
      </c>
      <c r="E17">
        <v>6</v>
      </c>
      <c r="F17">
        <v>215</v>
      </c>
      <c r="G17">
        <v>2</v>
      </c>
      <c r="H17">
        <v>10</v>
      </c>
      <c r="I17">
        <f t="shared" si="1"/>
        <v>12</v>
      </c>
      <c r="J17">
        <v>2</v>
      </c>
      <c r="M17" t="s">
        <v>496</v>
      </c>
      <c r="N17">
        <v>14</v>
      </c>
      <c r="O17">
        <v>12</v>
      </c>
      <c r="P17">
        <v>2</v>
      </c>
      <c r="S17" t="s">
        <v>504</v>
      </c>
      <c r="T17">
        <v>8</v>
      </c>
      <c r="U17">
        <v>18</v>
      </c>
      <c r="V17">
        <v>5</v>
      </c>
      <c r="AI17" s="44" t="s">
        <v>577</v>
      </c>
    </row>
    <row r="18" spans="1:59" x14ac:dyDescent="0.2">
      <c r="A18" t="s">
        <v>67</v>
      </c>
      <c r="B18" t="s">
        <v>496</v>
      </c>
      <c r="C18">
        <f t="shared" si="0"/>
        <v>14</v>
      </c>
      <c r="D18">
        <v>7</v>
      </c>
      <c r="E18">
        <v>7</v>
      </c>
      <c r="F18">
        <v>201</v>
      </c>
      <c r="G18">
        <v>4</v>
      </c>
      <c r="H18">
        <v>8</v>
      </c>
      <c r="I18">
        <f t="shared" si="1"/>
        <v>12</v>
      </c>
      <c r="J18">
        <v>12</v>
      </c>
      <c r="M18" t="s">
        <v>496</v>
      </c>
      <c r="N18">
        <v>14</v>
      </c>
      <c r="O18">
        <v>12</v>
      </c>
      <c r="P18">
        <v>12</v>
      </c>
      <c r="S18" t="s">
        <v>504</v>
      </c>
      <c r="T18">
        <v>12</v>
      </c>
      <c r="U18">
        <v>12</v>
      </c>
      <c r="V18">
        <v>6</v>
      </c>
      <c r="AI18" t="s">
        <v>661</v>
      </c>
    </row>
    <row r="19" spans="1:59" x14ac:dyDescent="0.2">
      <c r="A19" t="s">
        <v>68</v>
      </c>
      <c r="B19" t="s">
        <v>496</v>
      </c>
      <c r="C19">
        <f t="shared" si="0"/>
        <v>12</v>
      </c>
      <c r="D19">
        <v>5</v>
      </c>
      <c r="E19">
        <v>7</v>
      </c>
      <c r="F19">
        <v>205</v>
      </c>
      <c r="G19">
        <v>4</v>
      </c>
      <c r="H19">
        <v>5</v>
      </c>
      <c r="I19">
        <f t="shared" si="1"/>
        <v>9</v>
      </c>
      <c r="J19">
        <v>3</v>
      </c>
      <c r="M19" t="s">
        <v>496</v>
      </c>
      <c r="N19">
        <v>12</v>
      </c>
      <c r="O19">
        <v>9</v>
      </c>
      <c r="P19">
        <v>3</v>
      </c>
      <c r="S19" t="s">
        <v>504</v>
      </c>
      <c r="T19">
        <v>10</v>
      </c>
      <c r="U19">
        <v>15</v>
      </c>
      <c r="V19">
        <v>14</v>
      </c>
      <c r="AI19" t="s">
        <v>662</v>
      </c>
    </row>
    <row r="20" spans="1:59" x14ac:dyDescent="0.2">
      <c r="A20" t="s">
        <v>22</v>
      </c>
      <c r="B20" t="s">
        <v>504</v>
      </c>
      <c r="C20">
        <f t="shared" si="0"/>
        <v>12</v>
      </c>
      <c r="D20">
        <v>6</v>
      </c>
      <c r="E20">
        <v>6</v>
      </c>
      <c r="F20">
        <v>192</v>
      </c>
      <c r="G20">
        <v>4</v>
      </c>
      <c r="H20">
        <v>10</v>
      </c>
      <c r="I20">
        <f t="shared" si="1"/>
        <v>14</v>
      </c>
      <c r="J20">
        <v>17</v>
      </c>
      <c r="L20">
        <v>12</v>
      </c>
      <c r="M20" t="s">
        <v>504</v>
      </c>
      <c r="N20">
        <v>12</v>
      </c>
      <c r="O20">
        <v>14</v>
      </c>
      <c r="P20">
        <v>17</v>
      </c>
      <c r="S20" t="s">
        <v>504</v>
      </c>
      <c r="T20">
        <v>6</v>
      </c>
      <c r="U20">
        <v>16</v>
      </c>
      <c r="V20">
        <v>4</v>
      </c>
      <c r="AI20" t="s">
        <v>652</v>
      </c>
    </row>
    <row r="21" spans="1:59" x14ac:dyDescent="0.2">
      <c r="A21" t="s">
        <v>23</v>
      </c>
      <c r="B21" t="s">
        <v>504</v>
      </c>
      <c r="C21">
        <f t="shared" si="0"/>
        <v>7</v>
      </c>
      <c r="D21">
        <v>4</v>
      </c>
      <c r="E21">
        <v>3</v>
      </c>
      <c r="F21">
        <v>215</v>
      </c>
      <c r="G21">
        <v>5</v>
      </c>
      <c r="H21">
        <v>8</v>
      </c>
      <c r="I21">
        <f t="shared" si="1"/>
        <v>13</v>
      </c>
      <c r="J21">
        <v>3</v>
      </c>
      <c r="M21" t="s">
        <v>504</v>
      </c>
      <c r="N21">
        <v>7</v>
      </c>
      <c r="O21">
        <v>13</v>
      </c>
      <c r="P21">
        <v>3</v>
      </c>
      <c r="S21" t="s">
        <v>504</v>
      </c>
      <c r="T21">
        <v>11</v>
      </c>
      <c r="U21">
        <v>13</v>
      </c>
      <c r="V21">
        <v>1</v>
      </c>
      <c r="AI21" t="s">
        <v>664</v>
      </c>
    </row>
    <row r="22" spans="1:59" x14ac:dyDescent="0.2">
      <c r="A22" t="s">
        <v>24</v>
      </c>
      <c r="B22" t="s">
        <v>504</v>
      </c>
      <c r="C22">
        <f t="shared" si="0"/>
        <v>15</v>
      </c>
      <c r="D22">
        <v>7</v>
      </c>
      <c r="E22">
        <v>8</v>
      </c>
      <c r="F22">
        <v>198</v>
      </c>
      <c r="G22">
        <v>1</v>
      </c>
      <c r="H22">
        <v>10</v>
      </c>
      <c r="I22">
        <f t="shared" si="1"/>
        <v>11</v>
      </c>
      <c r="J22">
        <v>10</v>
      </c>
      <c r="M22" t="s">
        <v>504</v>
      </c>
      <c r="N22">
        <v>15</v>
      </c>
      <c r="O22">
        <v>11</v>
      </c>
      <c r="P22">
        <v>10</v>
      </c>
      <c r="S22" t="s">
        <v>504</v>
      </c>
      <c r="T22">
        <v>3</v>
      </c>
      <c r="U22">
        <v>13</v>
      </c>
      <c r="V22">
        <v>1</v>
      </c>
      <c r="AI22" t="s">
        <v>665</v>
      </c>
    </row>
    <row r="23" spans="1:59" x14ac:dyDescent="0.2">
      <c r="A23" t="s">
        <v>25</v>
      </c>
      <c r="B23" t="s">
        <v>504</v>
      </c>
      <c r="C23">
        <f t="shared" si="0"/>
        <v>9</v>
      </c>
      <c r="D23">
        <v>6</v>
      </c>
      <c r="E23">
        <v>3</v>
      </c>
      <c r="F23">
        <v>213</v>
      </c>
      <c r="G23">
        <v>4</v>
      </c>
      <c r="H23">
        <v>8</v>
      </c>
      <c r="I23">
        <f t="shared" si="1"/>
        <v>12</v>
      </c>
      <c r="J23">
        <v>1</v>
      </c>
      <c r="M23" t="s">
        <v>504</v>
      </c>
      <c r="N23">
        <v>9</v>
      </c>
      <c r="O23">
        <v>12</v>
      </c>
      <c r="P23">
        <v>1</v>
      </c>
      <c r="S23" t="s">
        <v>504</v>
      </c>
      <c r="T23">
        <v>7</v>
      </c>
      <c r="U23">
        <v>15</v>
      </c>
      <c r="V23">
        <v>0</v>
      </c>
      <c r="AI23" t="s">
        <v>666</v>
      </c>
    </row>
    <row r="24" spans="1:59" x14ac:dyDescent="0.2">
      <c r="A24" t="s">
        <v>26</v>
      </c>
      <c r="B24" t="s">
        <v>504</v>
      </c>
      <c r="C24">
        <f t="shared" si="0"/>
        <v>8</v>
      </c>
      <c r="D24">
        <v>6</v>
      </c>
      <c r="E24">
        <v>2</v>
      </c>
      <c r="F24">
        <v>200</v>
      </c>
      <c r="G24">
        <v>10</v>
      </c>
      <c r="H24">
        <v>8</v>
      </c>
      <c r="I24">
        <f t="shared" si="1"/>
        <v>18</v>
      </c>
      <c r="J24">
        <v>5</v>
      </c>
      <c r="M24" t="s">
        <v>504</v>
      </c>
      <c r="N24">
        <v>8</v>
      </c>
      <c r="O24">
        <v>18</v>
      </c>
      <c r="P24">
        <v>5</v>
      </c>
      <c r="S24" t="s">
        <v>503</v>
      </c>
      <c r="T24">
        <v>12</v>
      </c>
      <c r="U24">
        <v>13</v>
      </c>
      <c r="V24">
        <v>2</v>
      </c>
    </row>
    <row r="25" spans="1:59" x14ac:dyDescent="0.2">
      <c r="A25" t="s">
        <v>27</v>
      </c>
      <c r="B25" t="s">
        <v>504</v>
      </c>
      <c r="C25">
        <f t="shared" si="0"/>
        <v>6</v>
      </c>
      <c r="D25">
        <v>4</v>
      </c>
      <c r="E25">
        <v>2</v>
      </c>
      <c r="F25">
        <v>201</v>
      </c>
      <c r="G25">
        <v>3</v>
      </c>
      <c r="H25">
        <v>7</v>
      </c>
      <c r="I25">
        <f t="shared" si="1"/>
        <v>10</v>
      </c>
      <c r="J25">
        <v>2</v>
      </c>
      <c r="M25" t="s">
        <v>504</v>
      </c>
      <c r="N25">
        <v>6</v>
      </c>
      <c r="O25">
        <v>10</v>
      </c>
      <c r="P25">
        <v>2</v>
      </c>
      <c r="S25" t="s">
        <v>503</v>
      </c>
      <c r="T25">
        <v>10</v>
      </c>
      <c r="U25">
        <v>14</v>
      </c>
      <c r="V25">
        <v>0</v>
      </c>
    </row>
    <row r="26" spans="1:59" ht="17" thickBot="1" x14ac:dyDescent="0.25">
      <c r="A26" t="s">
        <v>69</v>
      </c>
      <c r="B26" t="s">
        <v>504</v>
      </c>
      <c r="C26">
        <f t="shared" si="0"/>
        <v>12</v>
      </c>
      <c r="D26">
        <v>6</v>
      </c>
      <c r="E26">
        <v>6</v>
      </c>
      <c r="F26">
        <v>199</v>
      </c>
      <c r="G26">
        <v>2</v>
      </c>
      <c r="H26">
        <v>10</v>
      </c>
      <c r="I26">
        <f t="shared" si="1"/>
        <v>12</v>
      </c>
      <c r="J26">
        <v>6</v>
      </c>
      <c r="M26" t="s">
        <v>504</v>
      </c>
      <c r="N26">
        <v>12</v>
      </c>
      <c r="O26">
        <v>12</v>
      </c>
      <c r="P26">
        <v>6</v>
      </c>
      <c r="S26" t="s">
        <v>503</v>
      </c>
      <c r="T26">
        <v>11</v>
      </c>
      <c r="U26">
        <v>13</v>
      </c>
      <c r="V26">
        <v>0</v>
      </c>
      <c r="AI26" s="38" t="s">
        <v>542</v>
      </c>
      <c r="AJ26" s="38"/>
      <c r="AK26" s="38"/>
      <c r="AL26" s="38"/>
      <c r="AM26" s="38"/>
      <c r="AN26" s="38"/>
      <c r="AO26" s="38"/>
      <c r="AP26" s="38"/>
      <c r="AQ26" s="38"/>
      <c r="AS26" s="38" t="s">
        <v>561</v>
      </c>
      <c r="AT26" s="38"/>
      <c r="AU26" s="38"/>
      <c r="AV26" s="38"/>
      <c r="BD26" s="38" t="s">
        <v>568</v>
      </c>
      <c r="BE26" s="38"/>
      <c r="BF26" s="38"/>
      <c r="BG26" s="38"/>
    </row>
    <row r="27" spans="1:59" ht="18" thickTop="1" thickBot="1" x14ac:dyDescent="0.25">
      <c r="A27" t="s">
        <v>70</v>
      </c>
      <c r="B27" t="s">
        <v>504</v>
      </c>
      <c r="C27">
        <f t="shared" si="0"/>
        <v>10</v>
      </c>
      <c r="D27">
        <v>5</v>
      </c>
      <c r="E27">
        <v>5</v>
      </c>
      <c r="F27">
        <v>186</v>
      </c>
      <c r="G27">
        <v>5</v>
      </c>
      <c r="H27">
        <v>10</v>
      </c>
      <c r="I27">
        <f t="shared" si="1"/>
        <v>15</v>
      </c>
      <c r="J27">
        <v>14</v>
      </c>
      <c r="M27" t="s">
        <v>504</v>
      </c>
      <c r="N27">
        <v>10</v>
      </c>
      <c r="O27">
        <v>15</v>
      </c>
      <c r="P27">
        <v>14</v>
      </c>
      <c r="S27" t="s">
        <v>503</v>
      </c>
      <c r="T27">
        <v>11</v>
      </c>
      <c r="U27">
        <v>18</v>
      </c>
      <c r="V27">
        <v>4</v>
      </c>
      <c r="AS27" s="31" t="s">
        <v>562</v>
      </c>
      <c r="AT27" s="31" t="s">
        <v>563</v>
      </c>
      <c r="AU27" s="31" t="s">
        <v>564</v>
      </c>
      <c r="AV27" s="31" t="s">
        <v>565</v>
      </c>
    </row>
    <row r="28" spans="1:59" ht="18" thickTop="1" thickBot="1" x14ac:dyDescent="0.25">
      <c r="A28" t="s">
        <v>71</v>
      </c>
      <c r="B28" t="s">
        <v>504</v>
      </c>
      <c r="C28">
        <f t="shared" si="0"/>
        <v>6</v>
      </c>
      <c r="D28">
        <v>5</v>
      </c>
      <c r="E28">
        <v>1</v>
      </c>
      <c r="F28">
        <v>202</v>
      </c>
      <c r="G28">
        <v>7</v>
      </c>
      <c r="H28">
        <v>9</v>
      </c>
      <c r="I28">
        <f t="shared" si="1"/>
        <v>16</v>
      </c>
      <c r="J28">
        <v>4</v>
      </c>
      <c r="M28" t="s">
        <v>504</v>
      </c>
      <c r="N28">
        <v>6</v>
      </c>
      <c r="O28">
        <v>16</v>
      </c>
      <c r="P28">
        <v>4</v>
      </c>
      <c r="S28" t="s">
        <v>503</v>
      </c>
      <c r="T28">
        <v>13</v>
      </c>
      <c r="U28">
        <v>17</v>
      </c>
      <c r="V28">
        <v>15</v>
      </c>
      <c r="AI28" t="s">
        <v>543</v>
      </c>
      <c r="AN28" t="s">
        <v>544</v>
      </c>
      <c r="AO28">
        <v>0.05</v>
      </c>
      <c r="AS28" t="str">
        <f>T1</f>
        <v>any dubius alleles silenced</v>
      </c>
      <c r="AT28">
        <f>AVERAGE(T2:T89)</f>
        <v>11.977272727272727</v>
      </c>
      <c r="AU28">
        <f>COUNT(T2:T89)</f>
        <v>88</v>
      </c>
      <c r="AV28">
        <f>_xlfn.STDEV.S(T2:T89)</f>
        <v>4.3044410979991587</v>
      </c>
      <c r="BD28" s="31" t="s">
        <v>569</v>
      </c>
      <c r="BE28" s="31" t="s">
        <v>570</v>
      </c>
      <c r="BF28" s="54" t="s">
        <v>571</v>
      </c>
      <c r="BG28" s="31" t="s">
        <v>563</v>
      </c>
    </row>
    <row r="29" spans="1:59" ht="17" thickTop="1" x14ac:dyDescent="0.2">
      <c r="A29" t="s">
        <v>72</v>
      </c>
      <c r="B29" t="s">
        <v>504</v>
      </c>
      <c r="C29">
        <f t="shared" si="0"/>
        <v>11</v>
      </c>
      <c r="D29">
        <v>5</v>
      </c>
      <c r="E29">
        <v>6</v>
      </c>
      <c r="F29">
        <v>163</v>
      </c>
      <c r="G29">
        <v>7</v>
      </c>
      <c r="H29">
        <v>6</v>
      </c>
      <c r="I29">
        <f t="shared" si="1"/>
        <v>13</v>
      </c>
      <c r="J29">
        <v>1</v>
      </c>
      <c r="M29" t="s">
        <v>504</v>
      </c>
      <c r="N29">
        <v>11</v>
      </c>
      <c r="O29">
        <v>13</v>
      </c>
      <c r="P29">
        <v>1</v>
      </c>
      <c r="S29" t="s">
        <v>503</v>
      </c>
      <c r="T29">
        <v>10</v>
      </c>
      <c r="U29">
        <v>13</v>
      </c>
      <c r="V29">
        <v>11</v>
      </c>
      <c r="AI29" s="31" t="s">
        <v>545</v>
      </c>
      <c r="AJ29" s="31" t="s">
        <v>546</v>
      </c>
      <c r="AK29" s="31" t="s">
        <v>472</v>
      </c>
      <c r="AL29" s="31" t="s">
        <v>528</v>
      </c>
      <c r="AM29" s="31" t="s">
        <v>529</v>
      </c>
      <c r="AN29" s="31" t="s">
        <v>547</v>
      </c>
      <c r="AO29" s="31" t="s">
        <v>548</v>
      </c>
      <c r="AP29" s="31" t="s">
        <v>549</v>
      </c>
      <c r="AQ29" s="31" t="s">
        <v>550</v>
      </c>
      <c r="AS29" t="str">
        <f>U1</f>
        <v>any porrifolius alleles silenced</v>
      </c>
      <c r="AT29">
        <f>AVERAGE(U2:U89)</f>
        <v>15.181818181818182</v>
      </c>
      <c r="AU29">
        <f>COUNT(U2:U89)</f>
        <v>88</v>
      </c>
      <c r="AV29">
        <f>_xlfn.STDEV.S(U2:U89)</f>
        <v>4.8554873674799692</v>
      </c>
      <c r="BD29" t="str">
        <f>T1</f>
        <v>any dubius alleles silenced</v>
      </c>
      <c r="BE29" t="str">
        <f>U1</f>
        <v>any porrifolius alleles silenced</v>
      </c>
      <c r="BF29" s="11">
        <f>_xlfn.T.TEST(T2:T89,U2:U89,2,3)</f>
        <v>7.1059634670758636E-6</v>
      </c>
      <c r="BG29">
        <f>ABS(AVERAGE(T2:T89)-AVERAGE(U2:U89))</f>
        <v>3.204545454545455</v>
      </c>
    </row>
    <row r="30" spans="1:59" x14ac:dyDescent="0.2">
      <c r="A30" t="s">
        <v>73</v>
      </c>
      <c r="B30" t="s">
        <v>504</v>
      </c>
      <c r="C30">
        <f t="shared" si="0"/>
        <v>3</v>
      </c>
      <c r="D30">
        <v>2</v>
      </c>
      <c r="E30">
        <v>1</v>
      </c>
      <c r="F30">
        <v>170</v>
      </c>
      <c r="G30">
        <v>5</v>
      </c>
      <c r="H30">
        <v>8</v>
      </c>
      <c r="I30">
        <f t="shared" si="1"/>
        <v>13</v>
      </c>
      <c r="J30">
        <v>1</v>
      </c>
      <c r="M30" t="s">
        <v>504</v>
      </c>
      <c r="N30">
        <v>3</v>
      </c>
      <c r="O30">
        <v>13</v>
      </c>
      <c r="P30">
        <v>1</v>
      </c>
      <c r="S30" t="s">
        <v>503</v>
      </c>
      <c r="T30">
        <v>15</v>
      </c>
      <c r="U30">
        <v>15</v>
      </c>
      <c r="V30">
        <v>10</v>
      </c>
      <c r="AI30" t="str">
        <f>T1</f>
        <v>any dubius alleles silenced</v>
      </c>
      <c r="AJ30">
        <f>COUNT(T2:T89)</f>
        <v>88</v>
      </c>
      <c r="AK30">
        <f>SUM(T2:T89)</f>
        <v>1054</v>
      </c>
      <c r="AL30">
        <f>AVERAGE(T2:T89)</f>
        <v>11.977272727272727</v>
      </c>
      <c r="AM30">
        <f>_xlfn.VAR.S(T2:T89)</f>
        <v>18.528213166144205</v>
      </c>
      <c r="AN30">
        <f>DEVSQ(T2:T89)</f>
        <v>1611.9545454545462</v>
      </c>
      <c r="AO30">
        <f>SQRT(AL37/AJ30)</f>
        <v>0.49022850622516789</v>
      </c>
      <c r="AP30">
        <f>AL30-AO30*_xlfn.T.INV.2T(AO28,AK37)</f>
        <v>11.011966362089652</v>
      </c>
      <c r="AQ30">
        <f>AL30+AO30*_xlfn.T.INV.2T(AO28,AK37)</f>
        <v>12.942579092455802</v>
      </c>
      <c r="AS30" t="str">
        <f>V1</f>
        <v>total silencing</v>
      </c>
      <c r="AT30">
        <f>AVERAGE(V2:V89)</f>
        <v>7.0568181818181817</v>
      </c>
      <c r="AU30">
        <f>COUNT(V2:V89)</f>
        <v>88</v>
      </c>
      <c r="AV30">
        <f>_xlfn.STDEV.S(V2:V89)</f>
        <v>4.619692865706412</v>
      </c>
      <c r="BD30" t="str">
        <f>T1</f>
        <v>any dubius alleles silenced</v>
      </c>
      <c r="BE30" t="str">
        <f>V1</f>
        <v>total silencing</v>
      </c>
      <c r="BF30" s="11">
        <f>_xlfn.T.TEST(T2:T89,V2:V89,2,3)</f>
        <v>9.4405929601952062E-12</v>
      </c>
      <c r="BG30">
        <f>ABS(AVERAGE(T2:T89)-AVERAGE(V2:V89))</f>
        <v>4.920454545454545</v>
      </c>
    </row>
    <row r="31" spans="1:59" x14ac:dyDescent="0.2">
      <c r="A31" t="s">
        <v>74</v>
      </c>
      <c r="B31" t="s">
        <v>504</v>
      </c>
      <c r="C31">
        <f t="shared" si="0"/>
        <v>7</v>
      </c>
      <c r="D31">
        <v>5</v>
      </c>
      <c r="E31">
        <v>2</v>
      </c>
      <c r="F31">
        <v>207</v>
      </c>
      <c r="G31">
        <v>7</v>
      </c>
      <c r="H31">
        <v>8</v>
      </c>
      <c r="I31">
        <f t="shared" si="1"/>
        <v>15</v>
      </c>
      <c r="J31">
        <v>0</v>
      </c>
      <c r="M31" t="s">
        <v>504</v>
      </c>
      <c r="N31">
        <v>7</v>
      </c>
      <c r="O31">
        <v>15</v>
      </c>
      <c r="P31">
        <v>0</v>
      </c>
      <c r="S31" t="s">
        <v>503</v>
      </c>
      <c r="T31">
        <v>13</v>
      </c>
      <c r="U31">
        <v>14</v>
      </c>
      <c r="V31">
        <v>10</v>
      </c>
      <c r="AI31" t="str">
        <f>U1</f>
        <v>any porrifolius alleles silenced</v>
      </c>
      <c r="AJ31">
        <f>COUNT(U2:U89)</f>
        <v>88</v>
      </c>
      <c r="AK31">
        <f>SUM(U2:U89)</f>
        <v>1336</v>
      </c>
      <c r="AL31">
        <f>AVERAGE(U2:U89)</f>
        <v>15.181818181818182</v>
      </c>
      <c r="AM31">
        <f>_xlfn.VAR.S(U2:U89)</f>
        <v>23.575757575757564</v>
      </c>
      <c r="AN31">
        <f>DEVSQ(U2:U89)</f>
        <v>2051.090909090909</v>
      </c>
      <c r="AO31">
        <f>SQRT(AL37/AJ31)</f>
        <v>0.49022850622516789</v>
      </c>
      <c r="AP31">
        <f>AL31-AO31*_xlfn.T.INV.2T(AO28,AK37)</f>
        <v>14.216511816635105</v>
      </c>
      <c r="AQ31">
        <f>AL31+AO31*_xlfn.T.INV.2T(AO28,AK37)</f>
        <v>16.147124547001258</v>
      </c>
      <c r="AS31" s="32"/>
      <c r="AT31" s="32"/>
      <c r="AU31" s="32"/>
      <c r="AV31" s="32"/>
      <c r="BD31" s="33" t="str">
        <f>U1</f>
        <v>any porrifolius alleles silenced</v>
      </c>
      <c r="BE31" s="33" t="str">
        <f>V1</f>
        <v>total silencing</v>
      </c>
      <c r="BF31" s="36">
        <f>_xlfn.T.TEST(U2:U89,V2:V89,2,3)</f>
        <v>9.4567970178237855E-23</v>
      </c>
      <c r="BG31" s="33">
        <f>ABS(AVERAGE(U2:U89)-AVERAGE(V2:V89))</f>
        <v>8.125</v>
      </c>
    </row>
    <row r="32" spans="1:59" ht="17" thickBot="1" x14ac:dyDescent="0.25">
      <c r="A32" t="s">
        <v>28</v>
      </c>
      <c r="B32" t="s">
        <v>503</v>
      </c>
      <c r="C32">
        <f t="shared" si="0"/>
        <v>12</v>
      </c>
      <c r="D32">
        <v>6</v>
      </c>
      <c r="E32">
        <v>6</v>
      </c>
      <c r="F32">
        <v>214</v>
      </c>
      <c r="G32">
        <v>5</v>
      </c>
      <c r="H32">
        <v>8</v>
      </c>
      <c r="I32">
        <f t="shared" si="1"/>
        <v>13</v>
      </c>
      <c r="J32">
        <v>2</v>
      </c>
      <c r="L32">
        <v>12</v>
      </c>
      <c r="M32" t="s">
        <v>503</v>
      </c>
      <c r="N32">
        <v>12</v>
      </c>
      <c r="O32">
        <v>13</v>
      </c>
      <c r="P32">
        <v>2</v>
      </c>
      <c r="S32" t="s">
        <v>503</v>
      </c>
      <c r="T32">
        <v>14</v>
      </c>
      <c r="U32">
        <v>18</v>
      </c>
      <c r="V32">
        <v>11</v>
      </c>
      <c r="AI32" t="str">
        <f>V1</f>
        <v>total silencing</v>
      </c>
      <c r="AJ32">
        <f>COUNT(V2:V89)</f>
        <v>88</v>
      </c>
      <c r="AK32">
        <f>SUM(V2:V89)</f>
        <v>621</v>
      </c>
      <c r="AL32">
        <f>AVERAGE(V2:V89)</f>
        <v>7.0568181818181817</v>
      </c>
      <c r="AM32">
        <f>_xlfn.VAR.S(V2:V89)</f>
        <v>21.341562173458723</v>
      </c>
      <c r="AN32">
        <f>DEVSQ(V2:V89)</f>
        <v>1856.7159090909092</v>
      </c>
      <c r="AO32">
        <f>SQRT(AL37/AJ32)</f>
        <v>0.49022850622516789</v>
      </c>
      <c r="AP32">
        <f>AL32-AO32*_xlfn.T.INV.2T(AO28,AK37)</f>
        <v>6.0915118166351059</v>
      </c>
      <c r="AQ32">
        <f>AL32+AO32*_xlfn.T.INV.2T(AO28,AK37)</f>
        <v>8.0221245470012583</v>
      </c>
      <c r="AS32" s="38" t="s">
        <v>566</v>
      </c>
      <c r="AT32" s="38"/>
      <c r="AU32" s="38"/>
      <c r="AV32" s="38"/>
      <c r="AW32" s="38"/>
      <c r="AX32" s="69" t="s">
        <v>567</v>
      </c>
      <c r="AY32" s="38">
        <v>0.05</v>
      </c>
      <c r="AZ32" s="38"/>
      <c r="BA32" s="38"/>
    </row>
    <row r="33" spans="1:54" ht="17" thickTop="1" x14ac:dyDescent="0.2">
      <c r="A33" t="s">
        <v>29</v>
      </c>
      <c r="B33" t="s">
        <v>503</v>
      </c>
      <c r="C33">
        <f t="shared" si="0"/>
        <v>10</v>
      </c>
      <c r="D33">
        <v>4</v>
      </c>
      <c r="E33">
        <v>6</v>
      </c>
      <c r="F33">
        <v>200</v>
      </c>
      <c r="G33">
        <v>5</v>
      </c>
      <c r="H33">
        <v>9</v>
      </c>
      <c r="I33">
        <f t="shared" si="1"/>
        <v>14</v>
      </c>
      <c r="J33">
        <v>0</v>
      </c>
      <c r="M33" t="s">
        <v>503</v>
      </c>
      <c r="N33">
        <v>10</v>
      </c>
      <c r="O33">
        <v>14</v>
      </c>
      <c r="P33">
        <v>0</v>
      </c>
      <c r="S33" t="s">
        <v>503</v>
      </c>
      <c r="T33">
        <v>9</v>
      </c>
      <c r="U33">
        <v>13</v>
      </c>
      <c r="V33">
        <v>1</v>
      </c>
      <c r="AI33" s="32"/>
      <c r="AJ33" s="32"/>
      <c r="AK33" s="32"/>
      <c r="AL33" s="32"/>
      <c r="AM33" s="32"/>
      <c r="AN33" s="32"/>
      <c r="AO33" s="32"/>
      <c r="AP33" s="32"/>
      <c r="AQ33" s="32"/>
      <c r="AS33" s="31" t="str">
        <f t="array" ref="AS33:BB36">[1]!REGWQ(T1:V89,TRUE,AY32)</f>
        <v>group 1</v>
      </c>
      <c r="AT33" s="31" t="str">
        <v>group 2</v>
      </c>
      <c r="AU33" s="31" t="str">
        <v>index 1</v>
      </c>
      <c r="AV33" s="31" t="str">
        <v>index 2</v>
      </c>
      <c r="AW33" s="31" t="str">
        <v>mean</v>
      </c>
      <c r="AX33" s="31" t="str">
        <v>q-stat</v>
      </c>
      <c r="AY33" s="31" t="str">
        <v>alpha</v>
      </c>
      <c r="AZ33" s="31" t="str">
        <v>q-crit</v>
      </c>
      <c r="BA33" s="54" t="str">
        <v>p-value</v>
      </c>
      <c r="BB33" s="31" t="str">
        <v>sig</v>
      </c>
    </row>
    <row r="34" spans="1:54" ht="17" thickBot="1" x14ac:dyDescent="0.25">
      <c r="A34" t="s">
        <v>30</v>
      </c>
      <c r="B34" t="s">
        <v>503</v>
      </c>
      <c r="C34">
        <f t="shared" ref="C34:C65" si="2">SUM(D34:E34)</f>
        <v>14</v>
      </c>
      <c r="D34">
        <v>6</v>
      </c>
      <c r="E34">
        <v>8</v>
      </c>
      <c r="F34">
        <v>170</v>
      </c>
      <c r="G34">
        <v>4</v>
      </c>
      <c r="H34">
        <v>6</v>
      </c>
      <c r="I34">
        <f t="shared" ref="I34:I65" si="3">SUM(G34:H34)</f>
        <v>10</v>
      </c>
      <c r="J34">
        <v>11</v>
      </c>
      <c r="M34" t="s">
        <v>503</v>
      </c>
      <c r="N34">
        <v>14</v>
      </c>
      <c r="O34">
        <v>10</v>
      </c>
      <c r="P34">
        <v>11</v>
      </c>
      <c r="S34" t="s">
        <v>503</v>
      </c>
      <c r="T34">
        <v>16</v>
      </c>
      <c r="U34">
        <v>15</v>
      </c>
      <c r="V34">
        <v>9</v>
      </c>
      <c r="AI34" t="s">
        <v>551</v>
      </c>
      <c r="AS34" t="str">
        <v>any porrifolius alleles silenced</v>
      </c>
      <c r="AT34" t="str">
        <v>any dubius alleles silenced</v>
      </c>
      <c r="AU34">
        <v>1</v>
      </c>
      <c r="AV34">
        <v>2</v>
      </c>
      <c r="AW34">
        <v>3.204545454545455</v>
      </c>
      <c r="AX34">
        <v>6.5368402976418682</v>
      </c>
      <c r="AY34">
        <v>0.05</v>
      </c>
      <c r="AZ34">
        <v>2.7848735632183907</v>
      </c>
      <c r="BA34" s="11">
        <v>5.9737107535040579E-6</v>
      </c>
      <c r="BB34" s="34" t="str">
        <v>yes</v>
      </c>
    </row>
    <row r="35" spans="1:54" ht="17" thickTop="1" x14ac:dyDescent="0.2">
      <c r="A35" t="s">
        <v>31</v>
      </c>
      <c r="B35" t="s">
        <v>503</v>
      </c>
      <c r="C35">
        <f t="shared" si="2"/>
        <v>11</v>
      </c>
      <c r="D35">
        <v>4</v>
      </c>
      <c r="E35">
        <v>7</v>
      </c>
      <c r="F35">
        <v>206</v>
      </c>
      <c r="G35">
        <v>6</v>
      </c>
      <c r="H35">
        <v>7</v>
      </c>
      <c r="I35">
        <f t="shared" si="3"/>
        <v>13</v>
      </c>
      <c r="J35">
        <v>0</v>
      </c>
      <c r="M35" t="s">
        <v>503</v>
      </c>
      <c r="N35">
        <v>11</v>
      </c>
      <c r="O35">
        <v>13</v>
      </c>
      <c r="P35">
        <v>0</v>
      </c>
      <c r="S35" t="s">
        <v>502</v>
      </c>
      <c r="T35">
        <v>11</v>
      </c>
      <c r="U35">
        <v>14</v>
      </c>
      <c r="V35">
        <v>6</v>
      </c>
      <c r="AI35" s="31" t="s">
        <v>552</v>
      </c>
      <c r="AJ35" s="31" t="s">
        <v>547</v>
      </c>
      <c r="AK35" s="31" t="s">
        <v>531</v>
      </c>
      <c r="AL35" s="31" t="s">
        <v>553</v>
      </c>
      <c r="AM35" s="31" t="s">
        <v>475</v>
      </c>
      <c r="AN35" s="31" t="s">
        <v>554</v>
      </c>
      <c r="AO35" s="31" t="s">
        <v>555</v>
      </c>
      <c r="AP35" s="31" t="s">
        <v>556</v>
      </c>
      <c r="AQ35" s="31" t="s">
        <v>557</v>
      </c>
      <c r="AS35" t="str">
        <v>any porrifolius alleles silenced</v>
      </c>
      <c r="AT35" t="str">
        <v>total silencing</v>
      </c>
      <c r="AU35">
        <v>1</v>
      </c>
      <c r="AV35">
        <v>3</v>
      </c>
      <c r="AW35">
        <v>8.125</v>
      </c>
      <c r="AX35">
        <v>16.573903591538777</v>
      </c>
      <c r="AY35">
        <v>0.05</v>
      </c>
      <c r="AZ35">
        <v>3.333310344827586</v>
      </c>
      <c r="BA35" s="11">
        <v>-6.0618177144533547E-14</v>
      </c>
      <c r="BB35" s="34" t="str">
        <v>yes</v>
      </c>
    </row>
    <row r="36" spans="1:54" x14ac:dyDescent="0.2">
      <c r="A36" t="s">
        <v>32</v>
      </c>
      <c r="B36" t="s">
        <v>503</v>
      </c>
      <c r="C36">
        <f t="shared" si="2"/>
        <v>11</v>
      </c>
      <c r="D36">
        <v>5</v>
      </c>
      <c r="E36">
        <v>6</v>
      </c>
      <c r="F36">
        <v>190</v>
      </c>
      <c r="G36">
        <v>7</v>
      </c>
      <c r="H36">
        <v>11</v>
      </c>
      <c r="I36">
        <f t="shared" si="3"/>
        <v>18</v>
      </c>
      <c r="J36">
        <v>4</v>
      </c>
      <c r="M36" t="s">
        <v>503</v>
      </c>
      <c r="N36">
        <v>11</v>
      </c>
      <c r="O36">
        <v>18</v>
      </c>
      <c r="P36">
        <v>4</v>
      </c>
      <c r="S36" t="s">
        <v>502</v>
      </c>
      <c r="T36">
        <v>14</v>
      </c>
      <c r="U36">
        <v>14</v>
      </c>
      <c r="V36">
        <v>13</v>
      </c>
      <c r="AI36" t="s">
        <v>558</v>
      </c>
      <c r="AJ36">
        <f>AJ38-AJ37</f>
        <v>2947.8712121212156</v>
      </c>
      <c r="AK36">
        <f>COUNTA(AI30:AI32)-1</f>
        <v>2</v>
      </c>
      <c r="AL36">
        <f>AJ36/AK36</f>
        <v>1473.9356060606078</v>
      </c>
      <c r="AM36">
        <f>AL36/AL37</f>
        <v>69.694533484031638</v>
      </c>
      <c r="AN36" s="11">
        <f>_xlfn.F.DIST.RT(AM36,AK36,AK37)</f>
        <v>5.5931670125217425E-25</v>
      </c>
      <c r="AO36">
        <f>AJ36/AJ38</f>
        <v>0.3481340487730688</v>
      </c>
      <c r="AP36">
        <f>SQRT(DEVSQ(AL30:AL32)/(AL37*AK36))</f>
        <v>0.8899344554773756</v>
      </c>
      <c r="AQ36">
        <f>(AJ38-AK38*AL37)/(AJ38+AL37)</f>
        <v>0.34228402882481773</v>
      </c>
      <c r="AS36" s="33" t="str">
        <v>any dubius alleles silenced</v>
      </c>
      <c r="AT36" s="33" t="str">
        <v>total silencing</v>
      </c>
      <c r="AU36" s="33">
        <v>2</v>
      </c>
      <c r="AV36" s="33">
        <v>3</v>
      </c>
      <c r="AW36" s="33">
        <v>4.920454545454545</v>
      </c>
      <c r="AX36" s="33">
        <v>10.037063293896908</v>
      </c>
      <c r="AY36" s="33">
        <v>0.05</v>
      </c>
      <c r="AZ36" s="33">
        <v>2.7848735632183907</v>
      </c>
      <c r="BA36" s="36">
        <v>1.1941447830565721E-11</v>
      </c>
      <c r="BB36" s="53" t="str">
        <v>yes</v>
      </c>
    </row>
    <row r="37" spans="1:54" x14ac:dyDescent="0.2">
      <c r="A37" t="s">
        <v>33</v>
      </c>
      <c r="B37" t="s">
        <v>503</v>
      </c>
      <c r="C37">
        <f t="shared" si="2"/>
        <v>13</v>
      </c>
      <c r="D37">
        <v>5</v>
      </c>
      <c r="E37">
        <v>8</v>
      </c>
      <c r="F37">
        <v>162</v>
      </c>
      <c r="G37">
        <v>6</v>
      </c>
      <c r="H37">
        <v>11</v>
      </c>
      <c r="I37">
        <f t="shared" si="3"/>
        <v>17</v>
      </c>
      <c r="J37">
        <v>15</v>
      </c>
      <c r="M37" t="s">
        <v>503</v>
      </c>
      <c r="N37">
        <v>13</v>
      </c>
      <c r="O37">
        <v>17</v>
      </c>
      <c r="P37">
        <v>15</v>
      </c>
      <c r="S37" t="s">
        <v>502</v>
      </c>
      <c r="T37">
        <v>12</v>
      </c>
      <c r="U37">
        <v>16</v>
      </c>
      <c r="V37">
        <v>12</v>
      </c>
      <c r="AI37" t="s">
        <v>559</v>
      </c>
      <c r="AJ37">
        <f>SUM(AN30:AN32)</f>
        <v>5519.761363636364</v>
      </c>
      <c r="AK37">
        <f>AK38-AK36</f>
        <v>261</v>
      </c>
      <c r="AL37">
        <f>AJ37/AK37</f>
        <v>21.148510971786834</v>
      </c>
    </row>
    <row r="38" spans="1:54" x14ac:dyDescent="0.2">
      <c r="A38" t="s">
        <v>75</v>
      </c>
      <c r="B38" t="s">
        <v>503</v>
      </c>
      <c r="C38">
        <f t="shared" si="2"/>
        <v>10</v>
      </c>
      <c r="D38">
        <v>4</v>
      </c>
      <c r="E38">
        <v>6</v>
      </c>
      <c r="F38">
        <v>170</v>
      </c>
      <c r="G38">
        <v>5</v>
      </c>
      <c r="H38">
        <v>8</v>
      </c>
      <c r="I38">
        <f t="shared" si="3"/>
        <v>13</v>
      </c>
      <c r="J38">
        <v>11</v>
      </c>
      <c r="M38" t="s">
        <v>503</v>
      </c>
      <c r="N38">
        <v>10</v>
      </c>
      <c r="O38">
        <v>13</v>
      </c>
      <c r="P38">
        <v>11</v>
      </c>
      <c r="S38" t="s">
        <v>502</v>
      </c>
      <c r="T38">
        <v>11</v>
      </c>
      <c r="U38">
        <v>12</v>
      </c>
      <c r="V38">
        <v>5</v>
      </c>
      <c r="AI38" s="33" t="s">
        <v>560</v>
      </c>
      <c r="AJ38" s="33">
        <f>DEVSQ(T2:V89)</f>
        <v>8467.6325757575796</v>
      </c>
      <c r="AK38" s="33">
        <f>COUNT(T2:V89)-1</f>
        <v>263</v>
      </c>
      <c r="AL38" s="33">
        <f>AJ38/AK38</f>
        <v>32.196321580827302</v>
      </c>
      <c r="AM38" s="33"/>
      <c r="AN38" s="33"/>
      <c r="AO38" s="33"/>
      <c r="AP38" s="33"/>
      <c r="AQ38" s="33"/>
    </row>
    <row r="39" spans="1:54" x14ac:dyDescent="0.2">
      <c r="A39" t="s">
        <v>76</v>
      </c>
      <c r="B39" t="s">
        <v>503</v>
      </c>
      <c r="C39">
        <f t="shared" si="2"/>
        <v>15</v>
      </c>
      <c r="D39">
        <v>7</v>
      </c>
      <c r="E39">
        <v>8</v>
      </c>
      <c r="F39">
        <v>180</v>
      </c>
      <c r="G39">
        <v>4</v>
      </c>
      <c r="H39">
        <v>11</v>
      </c>
      <c r="I39">
        <f t="shared" si="3"/>
        <v>15</v>
      </c>
      <c r="J39">
        <v>10</v>
      </c>
      <c r="M39" t="s">
        <v>503</v>
      </c>
      <c r="N39">
        <v>15</v>
      </c>
      <c r="O39">
        <v>15</v>
      </c>
      <c r="P39">
        <v>10</v>
      </c>
      <c r="S39" t="s">
        <v>502</v>
      </c>
      <c r="T39">
        <v>9</v>
      </c>
      <c r="U39">
        <v>21</v>
      </c>
      <c r="V39">
        <v>13</v>
      </c>
    </row>
    <row r="40" spans="1:54" x14ac:dyDescent="0.2">
      <c r="A40" t="s">
        <v>77</v>
      </c>
      <c r="B40" t="s">
        <v>503</v>
      </c>
      <c r="C40">
        <f t="shared" si="2"/>
        <v>13</v>
      </c>
      <c r="D40">
        <v>8</v>
      </c>
      <c r="E40">
        <v>5</v>
      </c>
      <c r="F40">
        <v>193</v>
      </c>
      <c r="G40">
        <v>3</v>
      </c>
      <c r="H40">
        <v>11</v>
      </c>
      <c r="I40">
        <f t="shared" si="3"/>
        <v>14</v>
      </c>
      <c r="J40">
        <v>10</v>
      </c>
      <c r="M40" t="s">
        <v>503</v>
      </c>
      <c r="N40">
        <v>13</v>
      </c>
      <c r="O40">
        <v>14</v>
      </c>
      <c r="P40">
        <v>10</v>
      </c>
      <c r="S40" t="s">
        <v>502</v>
      </c>
      <c r="T40">
        <v>19</v>
      </c>
      <c r="U40">
        <v>31</v>
      </c>
      <c r="V40">
        <v>13</v>
      </c>
    </row>
    <row r="41" spans="1:54" x14ac:dyDescent="0.2">
      <c r="A41" t="s">
        <v>78</v>
      </c>
      <c r="B41" t="s">
        <v>503</v>
      </c>
      <c r="C41">
        <f t="shared" si="2"/>
        <v>14</v>
      </c>
      <c r="D41">
        <v>5</v>
      </c>
      <c r="E41">
        <v>9</v>
      </c>
      <c r="F41">
        <v>185</v>
      </c>
      <c r="G41">
        <v>11</v>
      </c>
      <c r="H41">
        <v>7</v>
      </c>
      <c r="I41">
        <f t="shared" si="3"/>
        <v>18</v>
      </c>
      <c r="J41">
        <v>11</v>
      </c>
      <c r="M41" t="s">
        <v>503</v>
      </c>
      <c r="N41">
        <v>14</v>
      </c>
      <c r="O41">
        <v>18</v>
      </c>
      <c r="P41">
        <v>11</v>
      </c>
      <c r="S41" t="s">
        <v>502</v>
      </c>
      <c r="T41">
        <v>13</v>
      </c>
      <c r="U41">
        <v>15</v>
      </c>
      <c r="V41">
        <v>13</v>
      </c>
    </row>
    <row r="42" spans="1:54" x14ac:dyDescent="0.2">
      <c r="A42" t="s">
        <v>79</v>
      </c>
      <c r="B42" t="s">
        <v>503</v>
      </c>
      <c r="C42">
        <f t="shared" si="2"/>
        <v>9</v>
      </c>
      <c r="D42">
        <v>3</v>
      </c>
      <c r="E42">
        <v>6</v>
      </c>
      <c r="F42">
        <v>187</v>
      </c>
      <c r="G42">
        <v>6</v>
      </c>
      <c r="H42">
        <v>7</v>
      </c>
      <c r="I42">
        <f t="shared" si="3"/>
        <v>13</v>
      </c>
      <c r="J42">
        <v>1</v>
      </c>
      <c r="M42" t="s">
        <v>503</v>
      </c>
      <c r="N42">
        <v>9</v>
      </c>
      <c r="O42">
        <v>13</v>
      </c>
      <c r="P42">
        <v>1</v>
      </c>
      <c r="S42" t="s">
        <v>502</v>
      </c>
      <c r="T42">
        <v>13</v>
      </c>
      <c r="U42">
        <v>12</v>
      </c>
      <c r="V42">
        <v>11</v>
      </c>
      <c r="AN42" t="s">
        <v>625</v>
      </c>
    </row>
    <row r="43" spans="1:54" x14ac:dyDescent="0.2">
      <c r="A43" t="s">
        <v>80</v>
      </c>
      <c r="B43" t="s">
        <v>503</v>
      </c>
      <c r="C43">
        <f t="shared" si="2"/>
        <v>16</v>
      </c>
      <c r="D43">
        <v>7</v>
      </c>
      <c r="E43">
        <v>9</v>
      </c>
      <c r="F43">
        <v>171</v>
      </c>
      <c r="G43">
        <v>5</v>
      </c>
      <c r="H43">
        <v>10</v>
      </c>
      <c r="I43">
        <f t="shared" si="3"/>
        <v>15</v>
      </c>
      <c r="J43">
        <v>9</v>
      </c>
      <c r="M43" t="s">
        <v>503</v>
      </c>
      <c r="N43">
        <v>16</v>
      </c>
      <c r="O43">
        <v>15</v>
      </c>
      <c r="P43">
        <v>9</v>
      </c>
      <c r="S43" t="s">
        <v>502</v>
      </c>
      <c r="T43">
        <v>12</v>
      </c>
      <c r="U43">
        <v>12</v>
      </c>
      <c r="V43">
        <v>14</v>
      </c>
    </row>
    <row r="44" spans="1:54" ht="17" thickBot="1" x14ac:dyDescent="0.25">
      <c r="A44" t="s">
        <v>35</v>
      </c>
      <c r="B44" t="s">
        <v>502</v>
      </c>
      <c r="C44">
        <f t="shared" si="2"/>
        <v>11</v>
      </c>
      <c r="D44">
        <v>5</v>
      </c>
      <c r="E44">
        <v>6</v>
      </c>
      <c r="F44">
        <v>195</v>
      </c>
      <c r="G44">
        <v>2</v>
      </c>
      <c r="H44">
        <v>12</v>
      </c>
      <c r="I44">
        <f t="shared" si="3"/>
        <v>14</v>
      </c>
      <c r="J44">
        <v>6</v>
      </c>
      <c r="L44">
        <v>11</v>
      </c>
      <c r="M44" t="s">
        <v>502</v>
      </c>
      <c r="N44">
        <v>11</v>
      </c>
      <c r="O44">
        <v>14</v>
      </c>
      <c r="P44">
        <v>6</v>
      </c>
      <c r="S44" t="s">
        <v>502</v>
      </c>
      <c r="T44">
        <v>22</v>
      </c>
      <c r="U44">
        <v>40</v>
      </c>
      <c r="V44">
        <v>18</v>
      </c>
      <c r="AI44" t="s">
        <v>622</v>
      </c>
      <c r="AJ44" t="str">
        <f>IF(COUNTIF(AJ46:AK53,AJ46)=COUNT(AJ46:AK53),"balanced","unbalanced")</f>
        <v>balanced</v>
      </c>
      <c r="AN44" t="s">
        <v>551</v>
      </c>
      <c r="AR44" s="34" t="s">
        <v>544</v>
      </c>
      <c r="AS44" s="34">
        <v>0.05</v>
      </c>
    </row>
    <row r="45" spans="1:54" ht="17" thickTop="1" x14ac:dyDescent="0.2">
      <c r="A45" t="s">
        <v>36</v>
      </c>
      <c r="B45" t="s">
        <v>502</v>
      </c>
      <c r="C45">
        <f t="shared" si="2"/>
        <v>14</v>
      </c>
      <c r="D45">
        <v>8</v>
      </c>
      <c r="E45">
        <v>6</v>
      </c>
      <c r="F45">
        <v>194</v>
      </c>
      <c r="G45">
        <v>2</v>
      </c>
      <c r="H45">
        <v>12</v>
      </c>
      <c r="I45">
        <f t="shared" si="3"/>
        <v>14</v>
      </c>
      <c r="J45">
        <v>13</v>
      </c>
      <c r="M45" t="s">
        <v>502</v>
      </c>
      <c r="N45">
        <v>14</v>
      </c>
      <c r="O45">
        <v>14</v>
      </c>
      <c r="P45">
        <v>13</v>
      </c>
      <c r="S45" t="s">
        <v>502</v>
      </c>
      <c r="T45">
        <v>7</v>
      </c>
      <c r="U45">
        <v>14</v>
      </c>
      <c r="V45">
        <v>6</v>
      </c>
      <c r="AJ45" s="34" t="str">
        <f>T1</f>
        <v>any dubius alleles silenced</v>
      </c>
      <c r="AK45" s="34" t="str">
        <f>U1</f>
        <v>any porrifolius alleles silenced</v>
      </c>
      <c r="AN45" s="31"/>
      <c r="AO45" s="31" t="s">
        <v>547</v>
      </c>
      <c r="AP45" s="31" t="s">
        <v>531</v>
      </c>
      <c r="AQ45" s="31" t="s">
        <v>553</v>
      </c>
      <c r="AR45" s="31" t="s">
        <v>475</v>
      </c>
      <c r="AS45" s="31" t="s">
        <v>571</v>
      </c>
      <c r="AT45" s="31" t="s">
        <v>626</v>
      </c>
    </row>
    <row r="46" spans="1:54" x14ac:dyDescent="0.2">
      <c r="A46" t="s">
        <v>37</v>
      </c>
      <c r="B46" t="s">
        <v>502</v>
      </c>
      <c r="C46">
        <f t="shared" si="2"/>
        <v>12</v>
      </c>
      <c r="D46">
        <v>6</v>
      </c>
      <c r="E46">
        <v>6</v>
      </c>
      <c r="F46">
        <v>178</v>
      </c>
      <c r="G46">
        <v>4</v>
      </c>
      <c r="H46">
        <v>12</v>
      </c>
      <c r="I46">
        <f t="shared" si="3"/>
        <v>16</v>
      </c>
      <c r="J46">
        <v>12</v>
      </c>
      <c r="M46" t="s">
        <v>502</v>
      </c>
      <c r="N46">
        <v>12</v>
      </c>
      <c r="O46">
        <v>16</v>
      </c>
      <c r="P46">
        <v>12</v>
      </c>
      <c r="S46" t="s">
        <v>500</v>
      </c>
      <c r="T46">
        <v>8</v>
      </c>
      <c r="U46">
        <v>13</v>
      </c>
      <c r="V46">
        <v>11</v>
      </c>
      <c r="AI46" t="str">
        <f>S2</f>
        <v>i</v>
      </c>
      <c r="AJ46" s="45">
        <f>COUNT(T2:T12)</f>
        <v>11</v>
      </c>
      <c r="AK46" s="46">
        <f>COUNT(U2:U12)</f>
        <v>11</v>
      </c>
      <c r="AL46">
        <f>COUNT(T2:U12)</f>
        <v>22</v>
      </c>
      <c r="AN46" t="s">
        <v>627</v>
      </c>
      <c r="AO46">
        <f>DEVSQ(AL58:AL65)*AL46</f>
        <v>218.15909090909088</v>
      </c>
      <c r="AP46">
        <f>COUNT(AL58:AL65)-1</f>
        <v>7</v>
      </c>
      <c r="AQ46">
        <f>AO46/AP46</f>
        <v>31.165584415584412</v>
      </c>
      <c r="AR46">
        <f>AQ46/AQ49</f>
        <v>1.520946888071999</v>
      </c>
      <c r="AS46" s="1">
        <f>_xlfn.F.DIST.RT(AR46,AP46,AP49)</f>
        <v>0.16362597225592587</v>
      </c>
      <c r="AT46">
        <f>AO46/(AO46+AO49)</f>
        <v>6.2389912580026644E-2</v>
      </c>
    </row>
    <row r="47" spans="1:54" x14ac:dyDescent="0.2">
      <c r="A47" t="s">
        <v>38</v>
      </c>
      <c r="B47" t="s">
        <v>502</v>
      </c>
      <c r="C47">
        <f t="shared" si="2"/>
        <v>11</v>
      </c>
      <c r="D47">
        <v>7</v>
      </c>
      <c r="E47">
        <v>4</v>
      </c>
      <c r="F47">
        <v>197</v>
      </c>
      <c r="G47">
        <v>3</v>
      </c>
      <c r="H47">
        <v>9</v>
      </c>
      <c r="I47">
        <f t="shared" si="3"/>
        <v>12</v>
      </c>
      <c r="J47">
        <v>5</v>
      </c>
      <c r="M47" t="s">
        <v>502</v>
      </c>
      <c r="N47">
        <v>11</v>
      </c>
      <c r="O47">
        <v>12</v>
      </c>
      <c r="P47">
        <v>5</v>
      </c>
      <c r="S47" t="s">
        <v>500</v>
      </c>
      <c r="T47">
        <v>15</v>
      </c>
      <c r="U47">
        <v>18</v>
      </c>
      <c r="V47">
        <v>10</v>
      </c>
      <c r="AI47" t="str">
        <f>S13</f>
        <v>ii</v>
      </c>
      <c r="AJ47" s="47">
        <f>COUNT(T13:T23)</f>
        <v>11</v>
      </c>
      <c r="AK47" s="48">
        <f>COUNT(U13:U23)</f>
        <v>11</v>
      </c>
      <c r="AL47">
        <f>COUNT(T13:U23)</f>
        <v>22</v>
      </c>
      <c r="AN47" t="s">
        <v>628</v>
      </c>
      <c r="AO47">
        <f>DEVSQ(AJ66:AK66)*AJ54</f>
        <v>451.84090909090924</v>
      </c>
      <c r="AP47">
        <f>COUNT(AJ66:AK66)-1</f>
        <v>1</v>
      </c>
      <c r="AQ47">
        <f>AO47/AP47</f>
        <v>451.84090909090924</v>
      </c>
      <c r="AR47">
        <f>AQ47/AQ49</f>
        <v>22.050798580301695</v>
      </c>
      <c r="AS47" s="11">
        <f>_xlfn.F.DIST.RT(AR47,AP47,AP49)</f>
        <v>5.676929146390917E-6</v>
      </c>
      <c r="AT47">
        <f>AO47/(AO47+AO49)</f>
        <v>0.12112442654611702</v>
      </c>
    </row>
    <row r="48" spans="1:54" x14ac:dyDescent="0.2">
      <c r="A48" t="s">
        <v>39</v>
      </c>
      <c r="B48" t="s">
        <v>502</v>
      </c>
      <c r="C48">
        <f t="shared" si="2"/>
        <v>9</v>
      </c>
      <c r="D48">
        <v>6</v>
      </c>
      <c r="E48">
        <v>3</v>
      </c>
      <c r="F48">
        <v>170</v>
      </c>
      <c r="G48">
        <v>9</v>
      </c>
      <c r="H48">
        <v>12</v>
      </c>
      <c r="I48">
        <f t="shared" si="3"/>
        <v>21</v>
      </c>
      <c r="J48">
        <v>13</v>
      </c>
      <c r="M48" t="s">
        <v>502</v>
      </c>
      <c r="N48">
        <v>9</v>
      </c>
      <c r="O48">
        <v>21</v>
      </c>
      <c r="P48">
        <v>13</v>
      </c>
      <c r="S48" t="s">
        <v>500</v>
      </c>
      <c r="T48">
        <v>7</v>
      </c>
      <c r="U48">
        <v>12</v>
      </c>
      <c r="V48">
        <v>2</v>
      </c>
      <c r="AI48" t="str">
        <f>S24</f>
        <v>iii</v>
      </c>
      <c r="AJ48" s="47">
        <f>COUNT(T24:T34)</f>
        <v>11</v>
      </c>
      <c r="AK48" s="48">
        <f>COUNT(U24:U34)</f>
        <v>11</v>
      </c>
      <c r="AL48">
        <f>COUNT(T24:U34)</f>
        <v>22</v>
      </c>
      <c r="AN48" t="s">
        <v>629</v>
      </c>
      <c r="AO48">
        <f>AO50-AO46-AO47-AO49</f>
        <v>166.34090909090992</v>
      </c>
      <c r="AP48">
        <f>AP47*AP46</f>
        <v>7</v>
      </c>
      <c r="AQ48">
        <f>AO48/AP48</f>
        <v>23.762987012987132</v>
      </c>
      <c r="AR48">
        <f>AQ48/AQ49</f>
        <v>1.1596843706426729</v>
      </c>
      <c r="AS48">
        <f>_xlfn.F.DIST.RT(AR48,AP48,AP49)</f>
        <v>0.32897366728470617</v>
      </c>
      <c r="AT48">
        <f>AO48/(AO48+AO49)</f>
        <v>4.8286326900874393E-2</v>
      </c>
    </row>
    <row r="49" spans="1:47" x14ac:dyDescent="0.2">
      <c r="A49" t="s">
        <v>81</v>
      </c>
      <c r="B49" t="s">
        <v>502</v>
      </c>
      <c r="C49">
        <f t="shared" si="2"/>
        <v>19</v>
      </c>
      <c r="D49">
        <v>12</v>
      </c>
      <c r="E49">
        <v>7</v>
      </c>
      <c r="F49">
        <v>153</v>
      </c>
      <c r="G49">
        <v>6</v>
      </c>
      <c r="H49">
        <v>25</v>
      </c>
      <c r="I49">
        <f t="shared" si="3"/>
        <v>31</v>
      </c>
      <c r="J49">
        <v>13</v>
      </c>
      <c r="M49" t="s">
        <v>502</v>
      </c>
      <c r="N49">
        <v>19</v>
      </c>
      <c r="O49">
        <v>31</v>
      </c>
      <c r="P49">
        <v>13</v>
      </c>
      <c r="S49" t="s">
        <v>500</v>
      </c>
      <c r="T49">
        <v>14</v>
      </c>
      <c r="U49">
        <v>14</v>
      </c>
      <c r="V49">
        <v>8</v>
      </c>
      <c r="AI49" t="str">
        <f>S35</f>
        <v>iv</v>
      </c>
      <c r="AJ49" s="47">
        <f>COUNT(T35:T45)</f>
        <v>11</v>
      </c>
      <c r="AK49" s="48">
        <f>COUNT(U35:U45)</f>
        <v>11</v>
      </c>
      <c r="AL49">
        <f>COUNT(T35:U45)</f>
        <v>22</v>
      </c>
      <c r="AN49" t="s">
        <v>630</v>
      </c>
      <c r="AO49">
        <f>SUM(AJ70:AK77)*(AJ46-1)</f>
        <v>3278.545454545454</v>
      </c>
      <c r="AP49">
        <f>AP50-AP46-AP47-AP48</f>
        <v>160</v>
      </c>
      <c r="AQ49">
        <f>AO49/AP49</f>
        <v>20.490909090909089</v>
      </c>
    </row>
    <row r="50" spans="1:47" x14ac:dyDescent="0.2">
      <c r="A50" t="s">
        <v>82</v>
      </c>
      <c r="B50" t="s">
        <v>502</v>
      </c>
      <c r="C50">
        <f t="shared" si="2"/>
        <v>13</v>
      </c>
      <c r="D50">
        <v>6</v>
      </c>
      <c r="E50">
        <v>7</v>
      </c>
      <c r="F50">
        <v>191</v>
      </c>
      <c r="G50">
        <v>4</v>
      </c>
      <c r="H50">
        <v>11</v>
      </c>
      <c r="I50">
        <f t="shared" si="3"/>
        <v>15</v>
      </c>
      <c r="J50">
        <v>13</v>
      </c>
      <c r="M50" t="s">
        <v>502</v>
      </c>
      <c r="N50">
        <v>13</v>
      </c>
      <c r="O50">
        <v>15</v>
      </c>
      <c r="P50">
        <v>13</v>
      </c>
      <c r="S50" t="s">
        <v>500</v>
      </c>
      <c r="T50">
        <v>7</v>
      </c>
      <c r="U50">
        <v>18</v>
      </c>
      <c r="V50">
        <v>8</v>
      </c>
      <c r="AI50" t="str">
        <f>S46</f>
        <v>v</v>
      </c>
      <c r="AJ50" s="47">
        <f>COUNT(T46:T56)</f>
        <v>11</v>
      </c>
      <c r="AK50" s="48">
        <f>COUNT(U46:U56)</f>
        <v>11</v>
      </c>
      <c r="AL50">
        <f>COUNT(T46:U56)</f>
        <v>22</v>
      </c>
      <c r="AN50" s="33" t="s">
        <v>560</v>
      </c>
      <c r="AO50" s="33">
        <f>AQ50*AP50</f>
        <v>4114.886363636364</v>
      </c>
      <c r="AP50" s="33">
        <f>AL54-1</f>
        <v>175</v>
      </c>
      <c r="AQ50" s="33">
        <f>AL78</f>
        <v>23.513636363636365</v>
      </c>
      <c r="AR50" s="33"/>
      <c r="AS50" s="33"/>
      <c r="AT50" s="33"/>
    </row>
    <row r="51" spans="1:47" x14ac:dyDescent="0.2">
      <c r="A51" t="s">
        <v>83</v>
      </c>
      <c r="B51" t="s">
        <v>502</v>
      </c>
      <c r="C51">
        <f t="shared" si="2"/>
        <v>13</v>
      </c>
      <c r="D51">
        <v>6</v>
      </c>
      <c r="E51">
        <v>7</v>
      </c>
      <c r="F51">
        <v>193</v>
      </c>
      <c r="G51">
        <v>2</v>
      </c>
      <c r="H51">
        <v>10</v>
      </c>
      <c r="I51">
        <f t="shared" si="3"/>
        <v>12</v>
      </c>
      <c r="J51">
        <v>11</v>
      </c>
      <c r="M51" t="s">
        <v>502</v>
      </c>
      <c r="N51">
        <v>13</v>
      </c>
      <c r="O51">
        <v>12</v>
      </c>
      <c r="P51">
        <v>11</v>
      </c>
      <c r="S51" t="s">
        <v>500</v>
      </c>
      <c r="T51">
        <v>10</v>
      </c>
      <c r="U51">
        <v>15</v>
      </c>
      <c r="V51">
        <v>3</v>
      </c>
      <c r="AI51" t="str">
        <f>S57</f>
        <v>vi</v>
      </c>
      <c r="AJ51" s="47">
        <f>COUNT(T57:T67)</f>
        <v>11</v>
      </c>
      <c r="AK51" s="48">
        <f>COUNT(U57:U67)</f>
        <v>11</v>
      </c>
      <c r="AL51">
        <f>COUNT(T57:U67)</f>
        <v>22</v>
      </c>
    </row>
    <row r="52" spans="1:47" x14ac:dyDescent="0.2">
      <c r="A52" t="s">
        <v>84</v>
      </c>
      <c r="B52" t="s">
        <v>502</v>
      </c>
      <c r="C52">
        <f t="shared" si="2"/>
        <v>12</v>
      </c>
      <c r="D52">
        <v>5</v>
      </c>
      <c r="E52">
        <v>7</v>
      </c>
      <c r="F52">
        <v>194</v>
      </c>
      <c r="G52">
        <v>2</v>
      </c>
      <c r="H52">
        <v>10</v>
      </c>
      <c r="I52">
        <f t="shared" si="3"/>
        <v>12</v>
      </c>
      <c r="J52">
        <v>14</v>
      </c>
      <c r="M52" t="s">
        <v>502</v>
      </c>
      <c r="N52">
        <v>12</v>
      </c>
      <c r="O52">
        <v>12</v>
      </c>
      <c r="P52">
        <v>14</v>
      </c>
      <c r="S52" t="s">
        <v>500</v>
      </c>
      <c r="T52">
        <v>8</v>
      </c>
      <c r="U52">
        <v>19</v>
      </c>
      <c r="V52">
        <v>17</v>
      </c>
      <c r="AI52" t="str">
        <f>S68</f>
        <v>vii</v>
      </c>
      <c r="AJ52" s="47">
        <f>COUNT(T68:T78)</f>
        <v>11</v>
      </c>
      <c r="AK52" s="48">
        <f>COUNT(U68:U78)</f>
        <v>11</v>
      </c>
      <c r="AL52">
        <f>COUNT(T68:U78)</f>
        <v>22</v>
      </c>
    </row>
    <row r="53" spans="1:47" x14ac:dyDescent="0.2">
      <c r="A53" t="s">
        <v>85</v>
      </c>
      <c r="B53" t="s">
        <v>502</v>
      </c>
      <c r="C53">
        <f t="shared" si="2"/>
        <v>22</v>
      </c>
      <c r="D53">
        <v>12</v>
      </c>
      <c r="E53">
        <v>10</v>
      </c>
      <c r="F53">
        <v>154</v>
      </c>
      <c r="G53">
        <v>9</v>
      </c>
      <c r="H53">
        <v>31</v>
      </c>
      <c r="I53">
        <f t="shared" si="3"/>
        <v>40</v>
      </c>
      <c r="J53">
        <v>18</v>
      </c>
      <c r="M53" t="s">
        <v>502</v>
      </c>
      <c r="N53">
        <v>22</v>
      </c>
      <c r="O53">
        <v>40</v>
      </c>
      <c r="P53">
        <v>18</v>
      </c>
      <c r="S53" t="s">
        <v>500</v>
      </c>
      <c r="T53">
        <v>14</v>
      </c>
      <c r="U53">
        <v>13</v>
      </c>
      <c r="V53">
        <v>10</v>
      </c>
      <c r="AI53" t="str">
        <f>S79</f>
        <v>viii</v>
      </c>
      <c r="AJ53" s="49">
        <f>COUNT(T79:T89)</f>
        <v>11</v>
      </c>
      <c r="AK53" s="50">
        <f>COUNT(U79:U89)</f>
        <v>11</v>
      </c>
      <c r="AL53">
        <f>COUNT(T79:U89)</f>
        <v>22</v>
      </c>
    </row>
    <row r="54" spans="1:47" x14ac:dyDescent="0.2">
      <c r="A54" t="s">
        <v>86</v>
      </c>
      <c r="B54" t="s">
        <v>502</v>
      </c>
      <c r="C54">
        <f t="shared" si="2"/>
        <v>7</v>
      </c>
      <c r="D54">
        <v>6</v>
      </c>
      <c r="E54">
        <v>1</v>
      </c>
      <c r="F54">
        <v>199</v>
      </c>
      <c r="G54">
        <v>4</v>
      </c>
      <c r="H54">
        <v>10</v>
      </c>
      <c r="I54">
        <f t="shared" si="3"/>
        <v>14</v>
      </c>
      <c r="J54">
        <v>6</v>
      </c>
      <c r="M54" t="s">
        <v>502</v>
      </c>
      <c r="N54">
        <v>7</v>
      </c>
      <c r="O54">
        <v>14</v>
      </c>
      <c r="P54">
        <v>6</v>
      </c>
      <c r="S54" t="s">
        <v>500</v>
      </c>
      <c r="T54">
        <v>15</v>
      </c>
      <c r="U54">
        <v>14</v>
      </c>
      <c r="V54">
        <v>10</v>
      </c>
      <c r="AJ54">
        <f>COUNT(T2:T89)</f>
        <v>88</v>
      </c>
      <c r="AK54">
        <f>COUNT(U2:U89)</f>
        <v>88</v>
      </c>
      <c r="AL54">
        <f>COUNT(T2:U89)</f>
        <v>176</v>
      </c>
    </row>
    <row r="55" spans="1:47" x14ac:dyDescent="0.2">
      <c r="A55" t="s">
        <v>8</v>
      </c>
      <c r="B55" t="s">
        <v>500</v>
      </c>
      <c r="C55">
        <f t="shared" si="2"/>
        <v>8</v>
      </c>
      <c r="D55">
        <v>5</v>
      </c>
      <c r="E55">
        <v>3</v>
      </c>
      <c r="F55">
        <v>198</v>
      </c>
      <c r="G55">
        <v>3</v>
      </c>
      <c r="H55">
        <v>10</v>
      </c>
      <c r="I55">
        <f t="shared" si="3"/>
        <v>13</v>
      </c>
      <c r="J55">
        <v>11</v>
      </c>
      <c r="L55">
        <v>12</v>
      </c>
      <c r="M55" t="s">
        <v>500</v>
      </c>
      <c r="N55">
        <v>8</v>
      </c>
      <c r="O55">
        <v>13</v>
      </c>
      <c r="P55">
        <v>11</v>
      </c>
      <c r="S55" t="s">
        <v>500</v>
      </c>
      <c r="T55">
        <v>17</v>
      </c>
      <c r="U55">
        <v>15</v>
      </c>
      <c r="V55">
        <v>10</v>
      </c>
    </row>
    <row r="56" spans="1:47" x14ac:dyDescent="0.2">
      <c r="A56" t="s">
        <v>40</v>
      </c>
      <c r="B56" t="s">
        <v>500</v>
      </c>
      <c r="C56">
        <f t="shared" si="2"/>
        <v>15</v>
      </c>
      <c r="D56">
        <v>8</v>
      </c>
      <c r="E56">
        <v>7</v>
      </c>
      <c r="F56">
        <v>185</v>
      </c>
      <c r="G56">
        <v>4</v>
      </c>
      <c r="H56">
        <v>14</v>
      </c>
      <c r="I56">
        <f t="shared" si="3"/>
        <v>18</v>
      </c>
      <c r="J56">
        <v>10</v>
      </c>
      <c r="M56" t="s">
        <v>500</v>
      </c>
      <c r="N56">
        <v>15</v>
      </c>
      <c r="O56">
        <v>18</v>
      </c>
      <c r="P56">
        <v>10</v>
      </c>
      <c r="S56" t="s">
        <v>500</v>
      </c>
      <c r="T56">
        <v>10</v>
      </c>
      <c r="U56">
        <v>13</v>
      </c>
      <c r="V56">
        <v>1</v>
      </c>
      <c r="AI56" t="s">
        <v>623</v>
      </c>
    </row>
    <row r="57" spans="1:47" x14ac:dyDescent="0.2">
      <c r="A57" t="s">
        <v>41</v>
      </c>
      <c r="B57" t="s">
        <v>500</v>
      </c>
      <c r="C57">
        <f t="shared" si="2"/>
        <v>7</v>
      </c>
      <c r="D57">
        <v>5</v>
      </c>
      <c r="E57">
        <v>2</v>
      </c>
      <c r="F57">
        <v>205</v>
      </c>
      <c r="G57">
        <v>3</v>
      </c>
      <c r="H57">
        <v>9</v>
      </c>
      <c r="I57">
        <f t="shared" si="3"/>
        <v>12</v>
      </c>
      <c r="J57">
        <v>2</v>
      </c>
      <c r="M57" t="s">
        <v>500</v>
      </c>
      <c r="N57">
        <v>7</v>
      </c>
      <c r="O57">
        <v>12</v>
      </c>
      <c r="P57">
        <v>2</v>
      </c>
      <c r="S57" t="s">
        <v>499</v>
      </c>
      <c r="T57">
        <v>11</v>
      </c>
      <c r="U57">
        <v>13</v>
      </c>
      <c r="V57">
        <v>5</v>
      </c>
      <c r="AJ57" s="34" t="str">
        <f>T1</f>
        <v>any dubius alleles silenced</v>
      </c>
      <c r="AK57" s="34" t="str">
        <f>U1</f>
        <v>any porrifolius alleles silenced</v>
      </c>
      <c r="AO57" s="41" t="s">
        <v>663</v>
      </c>
      <c r="AP57" s="41" t="s">
        <v>525</v>
      </c>
      <c r="AQ57" s="41" t="s">
        <v>526</v>
      </c>
      <c r="AR57" s="41" t="s">
        <v>471</v>
      </c>
      <c r="AS57" s="70" t="s">
        <v>643</v>
      </c>
      <c r="AT57" s="70" t="s">
        <v>644</v>
      </c>
      <c r="AU57" s="70" t="s">
        <v>645</v>
      </c>
    </row>
    <row r="58" spans="1:47" x14ac:dyDescent="0.2">
      <c r="A58" t="s">
        <v>42</v>
      </c>
      <c r="B58" t="s">
        <v>500</v>
      </c>
      <c r="C58">
        <f t="shared" si="2"/>
        <v>14</v>
      </c>
      <c r="D58">
        <v>6</v>
      </c>
      <c r="E58">
        <v>8</v>
      </c>
      <c r="F58">
        <v>194</v>
      </c>
      <c r="G58">
        <v>5</v>
      </c>
      <c r="H58">
        <v>9</v>
      </c>
      <c r="I58">
        <f t="shared" si="3"/>
        <v>14</v>
      </c>
      <c r="J58">
        <v>8</v>
      </c>
      <c r="M58" t="s">
        <v>500</v>
      </c>
      <c r="N58">
        <v>14</v>
      </c>
      <c r="O58">
        <v>14</v>
      </c>
      <c r="P58">
        <v>8</v>
      </c>
      <c r="S58" t="s">
        <v>499</v>
      </c>
      <c r="T58">
        <v>14</v>
      </c>
      <c r="U58">
        <v>18</v>
      </c>
      <c r="V58">
        <v>5</v>
      </c>
      <c r="AI58" t="str">
        <f>S2</f>
        <v>i</v>
      </c>
      <c r="AJ58" s="45">
        <f>AVERAGE(T2:T12)</f>
        <v>13.727272727272727</v>
      </c>
      <c r="AK58" s="46">
        <f>AVERAGE(U2:U12)</f>
        <v>12.545454545454545</v>
      </c>
      <c r="AL58">
        <f>AVERAGE(T2:U12)</f>
        <v>13.136363636363637</v>
      </c>
      <c r="AO58" s="41" t="s">
        <v>496</v>
      </c>
      <c r="AP58" s="42">
        <v>13.727272727272727</v>
      </c>
      <c r="AQ58" s="42">
        <v>12.545454545454545</v>
      </c>
      <c r="AR58" s="42">
        <f>AVERAGE(V2:V12)</f>
        <v>6.8181818181818183</v>
      </c>
      <c r="AS58" s="8">
        <f>STDEV(T2:T12)</f>
        <v>3.2277208395680383</v>
      </c>
      <c r="AT58" s="8">
        <f t="shared" ref="AT58:AU65" si="4">STDEV(U2:U12)</f>
        <v>2.4642904197207103</v>
      </c>
      <c r="AU58" s="8">
        <f t="shared" si="4"/>
        <v>4.2852813634155185</v>
      </c>
    </row>
    <row r="59" spans="1:47" x14ac:dyDescent="0.2">
      <c r="A59" t="s">
        <v>43</v>
      </c>
      <c r="B59" t="s">
        <v>500</v>
      </c>
      <c r="C59">
        <f t="shared" si="2"/>
        <v>7</v>
      </c>
      <c r="D59">
        <v>4</v>
      </c>
      <c r="E59">
        <v>3</v>
      </c>
      <c r="F59">
        <v>197</v>
      </c>
      <c r="G59">
        <v>7</v>
      </c>
      <c r="H59">
        <v>11</v>
      </c>
      <c r="I59">
        <f t="shared" si="3"/>
        <v>18</v>
      </c>
      <c r="J59">
        <v>8</v>
      </c>
      <c r="M59" t="s">
        <v>500</v>
      </c>
      <c r="N59">
        <v>7</v>
      </c>
      <c r="O59">
        <v>18</v>
      </c>
      <c r="P59">
        <v>8</v>
      </c>
      <c r="S59" t="s">
        <v>499</v>
      </c>
      <c r="T59">
        <v>34</v>
      </c>
      <c r="U59">
        <v>20</v>
      </c>
      <c r="V59">
        <v>10</v>
      </c>
      <c r="AI59" t="str">
        <f>S13</f>
        <v>ii</v>
      </c>
      <c r="AJ59" s="47">
        <f>AVERAGE(T13:T23)</f>
        <v>9.0909090909090917</v>
      </c>
      <c r="AK59" s="48">
        <f>AVERAGE(U13:U23)</f>
        <v>13.818181818181818</v>
      </c>
      <c r="AL59">
        <f>AVERAGE(T13:U23)</f>
        <v>11.454545454545455</v>
      </c>
      <c r="AO59" s="41" t="s">
        <v>504</v>
      </c>
      <c r="AP59" s="42">
        <v>9.0909090909090917</v>
      </c>
      <c r="AQ59" s="42">
        <v>13.818181818181818</v>
      </c>
      <c r="AR59" s="42">
        <f>AVERAGE(V13:V23)</f>
        <v>5.6363636363636367</v>
      </c>
      <c r="AS59" s="8">
        <f t="shared" ref="AS59:AS65" si="5">STDEV(T3:T13)</f>
        <v>3.2641301221834662</v>
      </c>
      <c r="AT59" s="8">
        <f t="shared" si="4"/>
        <v>2.3817487845545915</v>
      </c>
      <c r="AU59" s="8">
        <f t="shared" si="4"/>
        <v>5.2777405633988348</v>
      </c>
    </row>
    <row r="60" spans="1:47" x14ac:dyDescent="0.2">
      <c r="A60" t="s">
        <v>44</v>
      </c>
      <c r="B60" t="s">
        <v>500</v>
      </c>
      <c r="C60">
        <f t="shared" si="2"/>
        <v>10</v>
      </c>
      <c r="D60">
        <v>4</v>
      </c>
      <c r="E60">
        <v>6</v>
      </c>
      <c r="F60">
        <v>203</v>
      </c>
      <c r="G60">
        <v>4</v>
      </c>
      <c r="H60">
        <v>11</v>
      </c>
      <c r="I60">
        <f t="shared" si="3"/>
        <v>15</v>
      </c>
      <c r="J60">
        <v>3</v>
      </c>
      <c r="M60" t="s">
        <v>500</v>
      </c>
      <c r="N60">
        <v>10</v>
      </c>
      <c r="O60">
        <v>15</v>
      </c>
      <c r="P60">
        <v>3</v>
      </c>
      <c r="S60" t="s">
        <v>499</v>
      </c>
      <c r="T60">
        <v>9</v>
      </c>
      <c r="U60">
        <v>15</v>
      </c>
      <c r="V60">
        <v>4</v>
      </c>
      <c r="AI60" t="str">
        <f>S24</f>
        <v>iii</v>
      </c>
      <c r="AJ60" s="47">
        <f>AVERAGE(T24:T34)</f>
        <v>12.181818181818182</v>
      </c>
      <c r="AK60" s="48">
        <f>AVERAGE(U24:U34)</f>
        <v>14.818181818181818</v>
      </c>
      <c r="AL60">
        <f>AVERAGE(T24:U34)</f>
        <v>13.5</v>
      </c>
      <c r="AO60" s="41" t="s">
        <v>503</v>
      </c>
      <c r="AP60" s="42">
        <v>12.181818181818182</v>
      </c>
      <c r="AQ60" s="42">
        <v>14.818181818181818</v>
      </c>
      <c r="AR60" s="42">
        <f>AVERAGE(V24:V34)</f>
        <v>6.6363636363636367</v>
      </c>
      <c r="AS60" s="8">
        <f t="shared" si="5"/>
        <v>3.8328721725240329</v>
      </c>
      <c r="AT60" s="8">
        <f t="shared" si="4"/>
        <v>1.8683974659876574</v>
      </c>
      <c r="AU60" s="8">
        <f t="shared" si="4"/>
        <v>4.8241815132442181</v>
      </c>
    </row>
    <row r="61" spans="1:47" x14ac:dyDescent="0.2">
      <c r="A61" t="s">
        <v>87</v>
      </c>
      <c r="B61" t="s">
        <v>501</v>
      </c>
      <c r="C61">
        <f t="shared" si="2"/>
        <v>8</v>
      </c>
      <c r="D61">
        <v>4</v>
      </c>
      <c r="E61">
        <v>4</v>
      </c>
      <c r="F61">
        <v>187</v>
      </c>
      <c r="G61">
        <v>5</v>
      </c>
      <c r="H61">
        <v>14</v>
      </c>
      <c r="I61">
        <f t="shared" si="3"/>
        <v>19</v>
      </c>
      <c r="J61">
        <v>17</v>
      </c>
      <c r="M61" t="s">
        <v>501</v>
      </c>
      <c r="N61">
        <v>8</v>
      </c>
      <c r="O61">
        <v>19</v>
      </c>
      <c r="P61">
        <v>17</v>
      </c>
      <c r="S61" t="s">
        <v>499</v>
      </c>
      <c r="T61">
        <v>11</v>
      </c>
      <c r="U61">
        <v>14</v>
      </c>
      <c r="V61">
        <v>5</v>
      </c>
      <c r="AI61" t="str">
        <f>S35</f>
        <v>iv</v>
      </c>
      <c r="AJ61" s="47">
        <f>AVERAGE(T35:T45)</f>
        <v>13</v>
      </c>
      <c r="AK61" s="48">
        <f>AVERAGE(U35:U45)</f>
        <v>18.272727272727273</v>
      </c>
      <c r="AL61">
        <f>AVERAGE(T35:U45)</f>
        <v>15.636363636363637</v>
      </c>
      <c r="AO61" s="41" t="s">
        <v>502</v>
      </c>
      <c r="AP61" s="42">
        <v>13</v>
      </c>
      <c r="AQ61" s="42">
        <v>18.272727272727273</v>
      </c>
      <c r="AR61" s="42">
        <f>AVERAGE(V35:V45)</f>
        <v>11.272727272727273</v>
      </c>
      <c r="AS61" s="8">
        <f t="shared" si="5"/>
        <v>3.6729972898042136</v>
      </c>
      <c r="AT61" s="8">
        <f t="shared" si="4"/>
        <v>1.8683974659876574</v>
      </c>
      <c r="AU61" s="8">
        <f t="shared" si="4"/>
        <v>4.9211971935883465</v>
      </c>
    </row>
    <row r="62" spans="1:47" x14ac:dyDescent="0.2">
      <c r="A62" t="s">
        <v>88</v>
      </c>
      <c r="B62" t="s">
        <v>501</v>
      </c>
      <c r="C62">
        <f t="shared" si="2"/>
        <v>14</v>
      </c>
      <c r="D62">
        <v>7</v>
      </c>
      <c r="E62">
        <v>7</v>
      </c>
      <c r="F62">
        <v>185</v>
      </c>
      <c r="G62">
        <v>0</v>
      </c>
      <c r="H62">
        <v>13</v>
      </c>
      <c r="I62">
        <f t="shared" si="3"/>
        <v>13</v>
      </c>
      <c r="J62">
        <v>10</v>
      </c>
      <c r="M62" t="s">
        <v>501</v>
      </c>
      <c r="N62">
        <v>14</v>
      </c>
      <c r="O62">
        <v>13</v>
      </c>
      <c r="P62">
        <v>10</v>
      </c>
      <c r="S62" t="s">
        <v>499</v>
      </c>
      <c r="T62">
        <v>8</v>
      </c>
      <c r="U62">
        <v>15</v>
      </c>
      <c r="V62">
        <v>2</v>
      </c>
      <c r="AI62" t="str">
        <f>S46</f>
        <v>v</v>
      </c>
      <c r="AJ62" s="47">
        <f>AVERAGE(T46:T56)</f>
        <v>11.363636363636363</v>
      </c>
      <c r="AK62" s="48">
        <f>AVERAGE(U46:U56)</f>
        <v>14.909090909090908</v>
      </c>
      <c r="AL62">
        <f>AVERAGE(T46:U56)</f>
        <v>13.136363636363637</v>
      </c>
      <c r="AO62" s="41" t="s">
        <v>500</v>
      </c>
      <c r="AP62" s="42">
        <v>11.363636363636363</v>
      </c>
      <c r="AQ62" s="42">
        <v>14.909090909090908</v>
      </c>
      <c r="AR62" s="42">
        <f>AVERAGE(V46:V56)</f>
        <v>8.1818181818181817</v>
      </c>
      <c r="AS62" s="8">
        <f t="shared" si="5"/>
        <v>2.9817627489304206</v>
      </c>
      <c r="AT62" s="8">
        <f t="shared" si="4"/>
        <v>1.2933395813657274</v>
      </c>
      <c r="AU62" s="8">
        <f t="shared" si="4"/>
        <v>5.1380930314660516</v>
      </c>
    </row>
    <row r="63" spans="1:47" x14ac:dyDescent="0.2">
      <c r="A63" t="s">
        <v>89</v>
      </c>
      <c r="B63" t="s">
        <v>501</v>
      </c>
      <c r="C63">
        <f t="shared" si="2"/>
        <v>14</v>
      </c>
      <c r="D63">
        <v>9</v>
      </c>
      <c r="E63">
        <v>5</v>
      </c>
      <c r="F63">
        <v>182</v>
      </c>
      <c r="G63">
        <v>3</v>
      </c>
      <c r="H63">
        <v>11</v>
      </c>
      <c r="I63">
        <f t="shared" si="3"/>
        <v>14</v>
      </c>
      <c r="J63">
        <v>22</v>
      </c>
      <c r="M63" t="s">
        <v>501</v>
      </c>
      <c r="N63">
        <v>14</v>
      </c>
      <c r="O63">
        <v>14</v>
      </c>
      <c r="P63">
        <v>22</v>
      </c>
      <c r="S63" t="s">
        <v>499</v>
      </c>
      <c r="T63">
        <v>7</v>
      </c>
      <c r="U63">
        <v>12</v>
      </c>
      <c r="V63">
        <v>4</v>
      </c>
      <c r="AI63" t="str">
        <f>S57</f>
        <v>vi</v>
      </c>
      <c r="AJ63" s="47">
        <f>AVERAGE(T57:T67)</f>
        <v>12</v>
      </c>
      <c r="AK63" s="48">
        <f>AVERAGE(U57:U67)</f>
        <v>14.909090909090908</v>
      </c>
      <c r="AL63">
        <f>AVERAGE(T57:U67)</f>
        <v>13.454545454545455</v>
      </c>
      <c r="AO63" s="41" t="s">
        <v>499</v>
      </c>
      <c r="AP63" s="42">
        <v>12</v>
      </c>
      <c r="AQ63" s="42">
        <v>14.909090909090908</v>
      </c>
      <c r="AR63" s="42">
        <f>AVERAGE(V57:V67)</f>
        <v>5</v>
      </c>
      <c r="AS63" s="8">
        <f t="shared" si="5"/>
        <v>3.2051095570553083</v>
      </c>
      <c r="AT63" s="8">
        <f t="shared" si="4"/>
        <v>2.2401298663653018</v>
      </c>
      <c r="AU63" s="8">
        <f t="shared" si="4"/>
        <v>5.1008020759662713</v>
      </c>
    </row>
    <row r="64" spans="1:47" x14ac:dyDescent="0.2">
      <c r="A64" t="s">
        <v>90</v>
      </c>
      <c r="B64" t="s">
        <v>501</v>
      </c>
      <c r="C64">
        <f t="shared" si="2"/>
        <v>15</v>
      </c>
      <c r="D64">
        <v>7</v>
      </c>
      <c r="E64">
        <v>8</v>
      </c>
      <c r="F64">
        <v>188</v>
      </c>
      <c r="G64">
        <v>2</v>
      </c>
      <c r="H64">
        <v>12</v>
      </c>
      <c r="I64">
        <f t="shared" si="3"/>
        <v>14</v>
      </c>
      <c r="J64">
        <v>10</v>
      </c>
      <c r="M64" t="s">
        <v>501</v>
      </c>
      <c r="N64">
        <v>15</v>
      </c>
      <c r="O64">
        <v>14</v>
      </c>
      <c r="P64">
        <v>10</v>
      </c>
      <c r="S64" t="s">
        <v>499</v>
      </c>
      <c r="T64">
        <v>9</v>
      </c>
      <c r="U64">
        <v>9</v>
      </c>
      <c r="V64">
        <v>5</v>
      </c>
      <c r="AI64" t="str">
        <f>S68</f>
        <v>vii</v>
      </c>
      <c r="AJ64" s="47">
        <f>AVERAGE(T68:T78)</f>
        <v>12.636363636363637</v>
      </c>
      <c r="AK64" s="48">
        <f>AVERAGE(U68:U78)</f>
        <v>15.272727272727273</v>
      </c>
      <c r="AL64">
        <f>AVERAGE(T68:U78)</f>
        <v>13.954545454545455</v>
      </c>
      <c r="AO64" s="41" t="s">
        <v>498</v>
      </c>
      <c r="AP64" s="42">
        <v>12.636363636363637</v>
      </c>
      <c r="AQ64" s="42">
        <v>15.272727272727273</v>
      </c>
      <c r="AR64" s="42">
        <f>AVERAGE(V68:V78)</f>
        <v>7</v>
      </c>
      <c r="AS64" s="8">
        <f t="shared" si="5"/>
        <v>3.1071764440638789</v>
      </c>
      <c r="AT64" s="8">
        <f t="shared" si="4"/>
        <v>2.1148823307047779</v>
      </c>
      <c r="AU64" s="8">
        <f t="shared" si="4"/>
        <v>4.9488290626075466</v>
      </c>
    </row>
    <row r="65" spans="1:47" x14ac:dyDescent="0.2">
      <c r="A65" t="s">
        <v>91</v>
      </c>
      <c r="B65" t="s">
        <v>501</v>
      </c>
      <c r="C65">
        <f t="shared" si="2"/>
        <v>17</v>
      </c>
      <c r="D65">
        <v>8</v>
      </c>
      <c r="E65">
        <v>9</v>
      </c>
      <c r="F65">
        <v>180</v>
      </c>
      <c r="G65">
        <v>5</v>
      </c>
      <c r="H65">
        <v>10</v>
      </c>
      <c r="I65">
        <f t="shared" si="3"/>
        <v>15</v>
      </c>
      <c r="J65">
        <v>10</v>
      </c>
      <c r="M65" t="s">
        <v>501</v>
      </c>
      <c r="N65">
        <v>17</v>
      </c>
      <c r="O65">
        <v>15</v>
      </c>
      <c r="P65">
        <v>10</v>
      </c>
      <c r="S65" t="s">
        <v>499</v>
      </c>
      <c r="T65">
        <v>9</v>
      </c>
      <c r="U65">
        <v>13</v>
      </c>
      <c r="V65">
        <v>1</v>
      </c>
      <c r="AI65" t="str">
        <f>S79</f>
        <v>viii</v>
      </c>
      <c r="AJ65" s="49">
        <f>AVERAGE(T79:T89)</f>
        <v>11.818181818181818</v>
      </c>
      <c r="AK65" s="50">
        <f>AVERAGE(U79:U89)</f>
        <v>16.90909090909091</v>
      </c>
      <c r="AL65">
        <f>AVERAGE(T79:U89)</f>
        <v>14.363636363636363</v>
      </c>
      <c r="AO65" s="41" t="s">
        <v>497</v>
      </c>
      <c r="AP65" s="42">
        <v>11.818181818181818</v>
      </c>
      <c r="AQ65" s="42">
        <v>16.90909090909091</v>
      </c>
      <c r="AR65" s="42">
        <f>AVERAGE(V79:V89)</f>
        <v>5.9090909090909092</v>
      </c>
      <c r="AS65" s="8">
        <f t="shared" si="5"/>
        <v>2.8025961989814818</v>
      </c>
      <c r="AT65" s="8">
        <f t="shared" si="4"/>
        <v>2.2401298663653018</v>
      </c>
      <c r="AU65" s="8">
        <f t="shared" si="4"/>
        <v>5.2691210238175739</v>
      </c>
    </row>
    <row r="66" spans="1:47" x14ac:dyDescent="0.2">
      <c r="A66" t="s">
        <v>92</v>
      </c>
      <c r="B66" t="s">
        <v>501</v>
      </c>
      <c r="C66">
        <f t="shared" ref="C66:C97" si="6">SUM(D66:E66)</f>
        <v>10</v>
      </c>
      <c r="D66">
        <v>7</v>
      </c>
      <c r="E66">
        <v>3</v>
      </c>
      <c r="F66">
        <v>203</v>
      </c>
      <c r="G66">
        <v>6</v>
      </c>
      <c r="H66">
        <v>7</v>
      </c>
      <c r="I66">
        <f t="shared" ref="I66:I97" si="7">SUM(G66:H66)</f>
        <v>13</v>
      </c>
      <c r="J66">
        <v>1</v>
      </c>
      <c r="M66" t="s">
        <v>501</v>
      </c>
      <c r="N66">
        <v>10</v>
      </c>
      <c r="O66">
        <v>13</v>
      </c>
      <c r="P66">
        <v>1</v>
      </c>
      <c r="S66" t="s">
        <v>499</v>
      </c>
      <c r="T66">
        <v>11</v>
      </c>
      <c r="U66">
        <v>17</v>
      </c>
      <c r="V66">
        <v>9</v>
      </c>
      <c r="AJ66">
        <f>AVERAGE(T2:T89)</f>
        <v>11.977272727272727</v>
      </c>
      <c r="AK66">
        <f>AVERAGE(U2:U89)</f>
        <v>15.181818181818182</v>
      </c>
      <c r="AL66">
        <f>AVERAGE(T2:U89)</f>
        <v>13.579545454545455</v>
      </c>
    </row>
    <row r="67" spans="1:47" x14ac:dyDescent="0.2">
      <c r="A67" t="s">
        <v>9</v>
      </c>
      <c r="B67" t="s">
        <v>499</v>
      </c>
      <c r="C67">
        <f t="shared" si="6"/>
        <v>11</v>
      </c>
      <c r="D67">
        <v>8</v>
      </c>
      <c r="E67">
        <v>3</v>
      </c>
      <c r="F67">
        <v>200</v>
      </c>
      <c r="G67">
        <v>4</v>
      </c>
      <c r="H67">
        <v>9</v>
      </c>
      <c r="I67">
        <f t="shared" si="7"/>
        <v>13</v>
      </c>
      <c r="J67">
        <v>5</v>
      </c>
      <c r="L67">
        <v>13</v>
      </c>
      <c r="M67" t="s">
        <v>499</v>
      </c>
      <c r="N67">
        <v>11</v>
      </c>
      <c r="O67">
        <v>13</v>
      </c>
      <c r="P67">
        <v>5</v>
      </c>
      <c r="S67" t="s">
        <v>499</v>
      </c>
      <c r="T67">
        <v>9</v>
      </c>
      <c r="U67">
        <v>18</v>
      </c>
      <c r="V67">
        <v>5</v>
      </c>
    </row>
    <row r="68" spans="1:47" x14ac:dyDescent="0.2">
      <c r="A68" t="s">
        <v>45</v>
      </c>
      <c r="B68" t="s">
        <v>499</v>
      </c>
      <c r="C68">
        <f t="shared" si="6"/>
        <v>14</v>
      </c>
      <c r="D68">
        <v>7</v>
      </c>
      <c r="E68">
        <v>7</v>
      </c>
      <c r="F68">
        <v>193</v>
      </c>
      <c r="G68">
        <v>6</v>
      </c>
      <c r="H68">
        <v>12</v>
      </c>
      <c r="I68">
        <f t="shared" si="7"/>
        <v>18</v>
      </c>
      <c r="J68">
        <v>5</v>
      </c>
      <c r="M68" t="s">
        <v>499</v>
      </c>
      <c r="N68">
        <v>14</v>
      </c>
      <c r="O68">
        <v>18</v>
      </c>
      <c r="P68">
        <v>5</v>
      </c>
      <c r="S68" t="s">
        <v>498</v>
      </c>
      <c r="T68">
        <v>15</v>
      </c>
      <c r="U68">
        <v>15</v>
      </c>
      <c r="V68">
        <v>11</v>
      </c>
      <c r="AI68" t="s">
        <v>624</v>
      </c>
    </row>
    <row r="69" spans="1:47" x14ac:dyDescent="0.2">
      <c r="A69" t="s">
        <v>46</v>
      </c>
      <c r="B69" t="s">
        <v>499</v>
      </c>
      <c r="C69">
        <f t="shared" si="6"/>
        <v>34</v>
      </c>
      <c r="D69">
        <v>18</v>
      </c>
      <c r="E69">
        <v>16</v>
      </c>
      <c r="F69">
        <v>173</v>
      </c>
      <c r="G69">
        <v>0</v>
      </c>
      <c r="H69">
        <v>20</v>
      </c>
      <c r="I69">
        <f t="shared" si="7"/>
        <v>20</v>
      </c>
      <c r="J69">
        <v>10</v>
      </c>
      <c r="M69" t="s">
        <v>499</v>
      </c>
      <c r="N69">
        <v>34</v>
      </c>
      <c r="O69">
        <v>20</v>
      </c>
      <c r="P69">
        <v>10</v>
      </c>
      <c r="S69" t="s">
        <v>498</v>
      </c>
      <c r="T69">
        <v>9</v>
      </c>
      <c r="U69">
        <v>19</v>
      </c>
      <c r="V69">
        <v>3</v>
      </c>
      <c r="AJ69" s="34" t="str">
        <f>T1</f>
        <v>any dubius alleles silenced</v>
      </c>
      <c r="AK69" s="34" t="str">
        <f>U1</f>
        <v>any porrifolius alleles silenced</v>
      </c>
    </row>
    <row r="70" spans="1:47" x14ac:dyDescent="0.2">
      <c r="A70" t="s">
        <v>47</v>
      </c>
      <c r="B70" t="s">
        <v>499</v>
      </c>
      <c r="C70">
        <f t="shared" si="6"/>
        <v>9</v>
      </c>
      <c r="D70">
        <v>5</v>
      </c>
      <c r="E70">
        <v>4</v>
      </c>
      <c r="F70">
        <v>202</v>
      </c>
      <c r="G70">
        <v>9</v>
      </c>
      <c r="H70">
        <v>6</v>
      </c>
      <c r="I70">
        <f t="shared" si="7"/>
        <v>15</v>
      </c>
      <c r="J70">
        <v>4</v>
      </c>
      <c r="M70" t="s">
        <v>499</v>
      </c>
      <c r="N70">
        <v>9</v>
      </c>
      <c r="O70">
        <v>15</v>
      </c>
      <c r="P70">
        <v>4</v>
      </c>
      <c r="S70" t="s">
        <v>498</v>
      </c>
      <c r="T70">
        <v>13</v>
      </c>
      <c r="U70">
        <v>17</v>
      </c>
      <c r="V70">
        <v>13</v>
      </c>
      <c r="AI70" t="str">
        <f>S2</f>
        <v>i</v>
      </c>
      <c r="AJ70" s="45">
        <f>VAR(T2:T12)</f>
        <v>10.418181818181802</v>
      </c>
      <c r="AK70" s="46">
        <f>VAR(U2:U12)</f>
        <v>6.072727272727275</v>
      </c>
      <c r="AL70">
        <f>VAR(T2:U12)</f>
        <v>8.2186147186147149</v>
      </c>
    </row>
    <row r="71" spans="1:47" x14ac:dyDescent="0.2">
      <c r="A71" t="s">
        <v>48</v>
      </c>
      <c r="B71" t="s">
        <v>499</v>
      </c>
      <c r="C71">
        <f t="shared" si="6"/>
        <v>11</v>
      </c>
      <c r="D71">
        <v>6</v>
      </c>
      <c r="E71">
        <v>5</v>
      </c>
      <c r="F71">
        <v>181</v>
      </c>
      <c r="G71">
        <v>3</v>
      </c>
      <c r="H71">
        <v>11</v>
      </c>
      <c r="I71">
        <f t="shared" si="7"/>
        <v>14</v>
      </c>
      <c r="J71">
        <v>5</v>
      </c>
      <c r="M71" t="s">
        <v>499</v>
      </c>
      <c r="N71">
        <v>11</v>
      </c>
      <c r="O71">
        <v>14</v>
      </c>
      <c r="P71">
        <v>5</v>
      </c>
      <c r="S71" t="s">
        <v>498</v>
      </c>
      <c r="T71">
        <v>10</v>
      </c>
      <c r="U71">
        <v>13</v>
      </c>
      <c r="V71">
        <v>8</v>
      </c>
      <c r="AI71" t="str">
        <f>S13</f>
        <v>ii</v>
      </c>
      <c r="AJ71" s="47">
        <f>VAR(T13:T23)</f>
        <v>11.290909090909087</v>
      </c>
      <c r="AK71" s="48">
        <f>VAR(U13:U23)</f>
        <v>4.1636363636363516</v>
      </c>
      <c r="AL71">
        <f>VAR(T13:U23)</f>
        <v>13.212121212121215</v>
      </c>
    </row>
    <row r="72" spans="1:47" x14ac:dyDescent="0.2">
      <c r="A72" t="s">
        <v>49</v>
      </c>
      <c r="B72" t="s">
        <v>499</v>
      </c>
      <c r="C72">
        <f t="shared" si="6"/>
        <v>8</v>
      </c>
      <c r="D72">
        <v>6</v>
      </c>
      <c r="E72">
        <v>2</v>
      </c>
      <c r="F72">
        <v>205</v>
      </c>
      <c r="G72">
        <v>7</v>
      </c>
      <c r="H72">
        <v>8</v>
      </c>
      <c r="I72">
        <f t="shared" si="7"/>
        <v>15</v>
      </c>
      <c r="J72">
        <v>2</v>
      </c>
      <c r="M72" t="s">
        <v>499</v>
      </c>
      <c r="N72">
        <v>8</v>
      </c>
      <c r="O72">
        <v>15</v>
      </c>
      <c r="P72">
        <v>2</v>
      </c>
      <c r="S72" t="s">
        <v>498</v>
      </c>
      <c r="T72">
        <v>15</v>
      </c>
      <c r="U72">
        <v>23</v>
      </c>
      <c r="V72">
        <v>11</v>
      </c>
      <c r="AI72" t="str">
        <f>S24</f>
        <v>iii</v>
      </c>
      <c r="AJ72" s="47">
        <f>VAR(T24:T34)</f>
        <v>4.9636363636363736</v>
      </c>
      <c r="AK72" s="48">
        <f>VAR(U24:U34)</f>
        <v>3.9636363636363514</v>
      </c>
      <c r="AL72">
        <f>VAR(T24:U34)</f>
        <v>6.0714285714285712</v>
      </c>
    </row>
    <row r="73" spans="1:47" x14ac:dyDescent="0.2">
      <c r="A73" t="s">
        <v>50</v>
      </c>
      <c r="B73" t="s">
        <v>499</v>
      </c>
      <c r="C73">
        <f t="shared" si="6"/>
        <v>12</v>
      </c>
      <c r="D73">
        <v>6</v>
      </c>
      <c r="E73">
        <v>6</v>
      </c>
      <c r="F73">
        <v>191</v>
      </c>
      <c r="G73">
        <v>7</v>
      </c>
      <c r="H73">
        <v>9</v>
      </c>
      <c r="I73">
        <f t="shared" si="7"/>
        <v>16</v>
      </c>
      <c r="J73">
        <v>9</v>
      </c>
      <c r="M73" t="s">
        <v>499</v>
      </c>
      <c r="N73">
        <v>12</v>
      </c>
      <c r="O73">
        <v>16</v>
      </c>
      <c r="P73">
        <v>9</v>
      </c>
      <c r="S73" t="s">
        <v>498</v>
      </c>
      <c r="T73">
        <v>16</v>
      </c>
      <c r="U73">
        <v>18</v>
      </c>
      <c r="V73">
        <v>8</v>
      </c>
      <c r="AI73" t="str">
        <f>S35</f>
        <v>iv</v>
      </c>
      <c r="AJ73" s="47">
        <f>VAR(T35:T45)</f>
        <v>18</v>
      </c>
      <c r="AK73" s="48">
        <f>VAR(U35:U45)</f>
        <v>83.018181818181802</v>
      </c>
      <c r="AL73">
        <f>VAR(T35:U45)</f>
        <v>55.385281385281381</v>
      </c>
    </row>
    <row r="74" spans="1:47" x14ac:dyDescent="0.2">
      <c r="A74" t="s">
        <v>93</v>
      </c>
      <c r="B74" t="s">
        <v>499</v>
      </c>
      <c r="C74">
        <f t="shared" si="6"/>
        <v>7</v>
      </c>
      <c r="D74">
        <v>4</v>
      </c>
      <c r="E74">
        <v>3</v>
      </c>
      <c r="F74">
        <v>207</v>
      </c>
      <c r="G74">
        <v>5</v>
      </c>
      <c r="H74">
        <v>7</v>
      </c>
      <c r="I74">
        <f t="shared" si="7"/>
        <v>12</v>
      </c>
      <c r="J74">
        <v>4</v>
      </c>
      <c r="M74" t="s">
        <v>499</v>
      </c>
      <c r="N74">
        <v>7</v>
      </c>
      <c r="O74">
        <v>12</v>
      </c>
      <c r="P74">
        <v>4</v>
      </c>
      <c r="S74" t="s">
        <v>498</v>
      </c>
      <c r="T74">
        <v>14</v>
      </c>
      <c r="U74">
        <v>17</v>
      </c>
      <c r="V74">
        <v>10</v>
      </c>
      <c r="AI74" t="str">
        <f>S46</f>
        <v>v</v>
      </c>
      <c r="AJ74" s="47">
        <f>VAR(T46:T56)</f>
        <v>13.654545454545451</v>
      </c>
      <c r="AK74" s="48">
        <f>VAR(U46:U56)</f>
        <v>5.6909090909090994</v>
      </c>
      <c r="AL74">
        <f>VAR(T46:U56)</f>
        <v>12.504329004329</v>
      </c>
    </row>
    <row r="75" spans="1:47" x14ac:dyDescent="0.2">
      <c r="A75" t="s">
        <v>94</v>
      </c>
      <c r="B75" t="s">
        <v>499</v>
      </c>
      <c r="C75">
        <f t="shared" si="6"/>
        <v>9</v>
      </c>
      <c r="D75">
        <v>7</v>
      </c>
      <c r="E75">
        <v>2</v>
      </c>
      <c r="F75">
        <v>204</v>
      </c>
      <c r="G75">
        <v>2</v>
      </c>
      <c r="H75">
        <v>7</v>
      </c>
      <c r="I75">
        <f t="shared" si="7"/>
        <v>9</v>
      </c>
      <c r="J75">
        <v>5</v>
      </c>
      <c r="M75" t="s">
        <v>499</v>
      </c>
      <c r="N75">
        <v>9</v>
      </c>
      <c r="O75">
        <v>9</v>
      </c>
      <c r="P75">
        <v>5</v>
      </c>
      <c r="S75" t="s">
        <v>498</v>
      </c>
      <c r="T75">
        <v>10</v>
      </c>
      <c r="U75">
        <v>11</v>
      </c>
      <c r="V75">
        <v>1</v>
      </c>
      <c r="AI75" t="str">
        <f>S57</f>
        <v>vi</v>
      </c>
      <c r="AJ75" s="47">
        <f>VAR(T57:T67)</f>
        <v>56.8</v>
      </c>
      <c r="AK75" s="48">
        <f>VAR(U57:U67)</f>
        <v>10.090909090909099</v>
      </c>
      <c r="AL75">
        <f>VAR(T57:U67)</f>
        <v>34.069264069264072</v>
      </c>
    </row>
    <row r="76" spans="1:47" x14ac:dyDescent="0.2">
      <c r="A76" t="s">
        <v>95</v>
      </c>
      <c r="B76" t="s">
        <v>499</v>
      </c>
      <c r="C76">
        <f t="shared" si="6"/>
        <v>7</v>
      </c>
      <c r="D76">
        <v>5</v>
      </c>
      <c r="E76">
        <v>2</v>
      </c>
      <c r="F76">
        <v>206</v>
      </c>
      <c r="G76">
        <v>7</v>
      </c>
      <c r="H76">
        <v>7</v>
      </c>
      <c r="I76">
        <f t="shared" si="7"/>
        <v>14</v>
      </c>
      <c r="J76">
        <v>2</v>
      </c>
      <c r="M76" t="s">
        <v>499</v>
      </c>
      <c r="N76">
        <v>7</v>
      </c>
      <c r="O76">
        <v>14</v>
      </c>
      <c r="P76">
        <v>2</v>
      </c>
      <c r="S76" t="s">
        <v>498</v>
      </c>
      <c r="T76">
        <v>14</v>
      </c>
      <c r="U76">
        <v>9</v>
      </c>
      <c r="V76">
        <v>4</v>
      </c>
      <c r="AI76" t="str">
        <f>S68</f>
        <v>vii</v>
      </c>
      <c r="AJ76" s="47">
        <f>VAR(T68:T78)</f>
        <v>5.6545454545454508</v>
      </c>
      <c r="AK76" s="48">
        <f>VAR(U68:U78)</f>
        <v>19.218181818181801</v>
      </c>
      <c r="AL76">
        <f>VAR(T68:U78)</f>
        <v>13.664502164502144</v>
      </c>
    </row>
    <row r="77" spans="1:47" x14ac:dyDescent="0.2">
      <c r="A77" t="s">
        <v>96</v>
      </c>
      <c r="B77" t="s">
        <v>499</v>
      </c>
      <c r="C77">
        <f t="shared" si="6"/>
        <v>9</v>
      </c>
      <c r="D77">
        <v>5</v>
      </c>
      <c r="E77">
        <v>4</v>
      </c>
      <c r="F77">
        <v>207</v>
      </c>
      <c r="G77">
        <v>4</v>
      </c>
      <c r="H77">
        <v>9</v>
      </c>
      <c r="I77">
        <f t="shared" si="7"/>
        <v>13</v>
      </c>
      <c r="J77">
        <v>1</v>
      </c>
      <c r="M77" t="s">
        <v>499</v>
      </c>
      <c r="N77">
        <v>9</v>
      </c>
      <c r="O77">
        <v>13</v>
      </c>
      <c r="P77">
        <v>1</v>
      </c>
      <c r="S77" t="s">
        <v>498</v>
      </c>
      <c r="T77">
        <v>11</v>
      </c>
      <c r="U77">
        <v>17</v>
      </c>
      <c r="V77">
        <v>7</v>
      </c>
      <c r="AI77" t="str">
        <f>S79</f>
        <v>viii</v>
      </c>
      <c r="AJ77" s="49">
        <f>VAR(T79:T89)</f>
        <v>25.763636363636373</v>
      </c>
      <c r="AK77" s="50">
        <f>VAR(U79:U89)</f>
        <v>49.090909090909101</v>
      </c>
      <c r="AL77">
        <f>VAR(T79:U89)</f>
        <v>42.432900432900432</v>
      </c>
    </row>
    <row r="78" spans="1:47" x14ac:dyDescent="0.2">
      <c r="A78" t="s">
        <v>97</v>
      </c>
      <c r="B78" t="s">
        <v>499</v>
      </c>
      <c r="C78">
        <f t="shared" si="6"/>
        <v>11</v>
      </c>
      <c r="D78">
        <v>5</v>
      </c>
      <c r="E78">
        <v>6</v>
      </c>
      <c r="F78">
        <v>178</v>
      </c>
      <c r="G78">
        <v>11</v>
      </c>
      <c r="H78">
        <v>6</v>
      </c>
      <c r="I78">
        <f t="shared" si="7"/>
        <v>17</v>
      </c>
      <c r="J78">
        <v>9</v>
      </c>
      <c r="M78" t="s">
        <v>499</v>
      </c>
      <c r="N78">
        <v>11</v>
      </c>
      <c r="O78">
        <v>17</v>
      </c>
      <c r="P78">
        <v>9</v>
      </c>
      <c r="S78" t="s">
        <v>498</v>
      </c>
      <c r="T78">
        <v>12</v>
      </c>
      <c r="U78">
        <v>9</v>
      </c>
      <c r="V78">
        <v>1</v>
      </c>
      <c r="AJ78">
        <f>VAR(T2:T89)</f>
        <v>18.528213166144205</v>
      </c>
      <c r="AK78">
        <f>VAR(U2:U89)</f>
        <v>23.575757575757564</v>
      </c>
      <c r="AL78">
        <f>VAR(T2:U89)</f>
        <v>23.513636363636365</v>
      </c>
    </row>
    <row r="79" spans="1:47" x14ac:dyDescent="0.2">
      <c r="A79" t="s">
        <v>98</v>
      </c>
      <c r="B79" t="s">
        <v>499</v>
      </c>
      <c r="C79">
        <f t="shared" si="6"/>
        <v>9</v>
      </c>
      <c r="D79">
        <v>5</v>
      </c>
      <c r="E79">
        <v>4</v>
      </c>
      <c r="F79">
        <v>195</v>
      </c>
      <c r="G79">
        <v>9</v>
      </c>
      <c r="H79">
        <v>9</v>
      </c>
      <c r="I79">
        <f t="shared" si="7"/>
        <v>18</v>
      </c>
      <c r="J79">
        <v>5</v>
      </c>
      <c r="M79" t="s">
        <v>499</v>
      </c>
      <c r="N79">
        <v>9</v>
      </c>
      <c r="O79">
        <v>18</v>
      </c>
      <c r="P79">
        <v>5</v>
      </c>
      <c r="S79" t="s">
        <v>497</v>
      </c>
      <c r="T79">
        <v>11</v>
      </c>
      <c r="U79">
        <v>15</v>
      </c>
      <c r="V79">
        <v>3</v>
      </c>
    </row>
    <row r="80" spans="1:47" x14ac:dyDescent="0.2">
      <c r="A80" t="s">
        <v>10</v>
      </c>
      <c r="B80" t="s">
        <v>498</v>
      </c>
      <c r="C80">
        <f t="shared" si="6"/>
        <v>15</v>
      </c>
      <c r="D80">
        <v>9</v>
      </c>
      <c r="E80">
        <v>6</v>
      </c>
      <c r="F80">
        <v>187</v>
      </c>
      <c r="G80">
        <v>3</v>
      </c>
      <c r="H80">
        <v>12</v>
      </c>
      <c r="I80">
        <f t="shared" si="7"/>
        <v>15</v>
      </c>
      <c r="J80">
        <v>11</v>
      </c>
      <c r="L80">
        <v>18</v>
      </c>
      <c r="M80" t="s">
        <v>498</v>
      </c>
      <c r="N80">
        <v>15</v>
      </c>
      <c r="O80">
        <v>15</v>
      </c>
      <c r="P80">
        <v>11</v>
      </c>
      <c r="S80" t="s">
        <v>497</v>
      </c>
      <c r="T80">
        <v>26</v>
      </c>
      <c r="U80">
        <v>36</v>
      </c>
      <c r="V80">
        <v>14</v>
      </c>
    </row>
    <row r="81" spans="1:22" x14ac:dyDescent="0.2">
      <c r="A81" t="s">
        <v>11</v>
      </c>
      <c r="B81" t="s">
        <v>498</v>
      </c>
      <c r="C81">
        <f t="shared" si="6"/>
        <v>9</v>
      </c>
      <c r="D81">
        <v>4</v>
      </c>
      <c r="E81">
        <v>5</v>
      </c>
      <c r="F81">
        <v>175</v>
      </c>
      <c r="G81">
        <v>10</v>
      </c>
      <c r="H81">
        <v>9</v>
      </c>
      <c r="I81">
        <f t="shared" si="7"/>
        <v>19</v>
      </c>
      <c r="J81">
        <v>3</v>
      </c>
      <c r="M81" t="s">
        <v>498</v>
      </c>
      <c r="N81">
        <v>9</v>
      </c>
      <c r="O81">
        <v>19</v>
      </c>
      <c r="P81">
        <v>3</v>
      </c>
      <c r="S81" t="s">
        <v>497</v>
      </c>
      <c r="T81">
        <v>10</v>
      </c>
      <c r="U81">
        <v>16</v>
      </c>
      <c r="V81">
        <v>9</v>
      </c>
    </row>
    <row r="82" spans="1:22" x14ac:dyDescent="0.2">
      <c r="A82" t="s">
        <v>12</v>
      </c>
      <c r="B82" t="s">
        <v>498</v>
      </c>
      <c r="C82">
        <f t="shared" si="6"/>
        <v>10</v>
      </c>
      <c r="D82">
        <v>3</v>
      </c>
      <c r="E82">
        <v>7</v>
      </c>
      <c r="F82">
        <v>178</v>
      </c>
      <c r="G82">
        <v>4</v>
      </c>
      <c r="H82">
        <v>7</v>
      </c>
      <c r="I82">
        <f t="shared" si="7"/>
        <v>11</v>
      </c>
      <c r="J82">
        <v>5</v>
      </c>
      <c r="M82" t="s">
        <v>498</v>
      </c>
      <c r="N82">
        <v>10</v>
      </c>
      <c r="O82">
        <v>11</v>
      </c>
      <c r="P82">
        <v>5</v>
      </c>
      <c r="S82" t="s">
        <v>497</v>
      </c>
      <c r="T82">
        <v>10</v>
      </c>
      <c r="U82">
        <v>12</v>
      </c>
      <c r="V82">
        <v>5</v>
      </c>
    </row>
    <row r="83" spans="1:22" x14ac:dyDescent="0.2">
      <c r="A83" t="s">
        <v>13</v>
      </c>
      <c r="B83" t="s">
        <v>498</v>
      </c>
      <c r="C83">
        <f t="shared" si="6"/>
        <v>13</v>
      </c>
      <c r="D83">
        <v>6</v>
      </c>
      <c r="E83">
        <v>7</v>
      </c>
      <c r="F83">
        <v>188</v>
      </c>
      <c r="G83">
        <v>5</v>
      </c>
      <c r="H83">
        <v>12</v>
      </c>
      <c r="I83">
        <f t="shared" si="7"/>
        <v>17</v>
      </c>
      <c r="J83">
        <v>13</v>
      </c>
      <c r="M83" t="s">
        <v>498</v>
      </c>
      <c r="N83">
        <v>13</v>
      </c>
      <c r="O83">
        <v>17</v>
      </c>
      <c r="P83">
        <v>13</v>
      </c>
      <c r="S83" t="s">
        <v>497</v>
      </c>
      <c r="T83">
        <v>12</v>
      </c>
      <c r="U83">
        <v>12</v>
      </c>
      <c r="V83">
        <v>10</v>
      </c>
    </row>
    <row r="84" spans="1:22" x14ac:dyDescent="0.2">
      <c r="A84" t="s">
        <v>14</v>
      </c>
      <c r="B84" t="s">
        <v>498</v>
      </c>
      <c r="C84">
        <f t="shared" si="6"/>
        <v>10</v>
      </c>
      <c r="D84">
        <v>7</v>
      </c>
      <c r="E84">
        <v>3</v>
      </c>
      <c r="F84">
        <v>199</v>
      </c>
      <c r="G84">
        <v>3</v>
      </c>
      <c r="H84">
        <v>10</v>
      </c>
      <c r="I84">
        <f t="shared" si="7"/>
        <v>13</v>
      </c>
      <c r="J84">
        <v>8</v>
      </c>
      <c r="M84" t="s">
        <v>498</v>
      </c>
      <c r="N84">
        <v>10</v>
      </c>
      <c r="O84">
        <v>13</v>
      </c>
      <c r="P84">
        <v>8</v>
      </c>
      <c r="S84" t="s">
        <v>497</v>
      </c>
      <c r="T84">
        <v>11</v>
      </c>
      <c r="U84">
        <v>15</v>
      </c>
      <c r="V84">
        <v>8</v>
      </c>
    </row>
    <row r="85" spans="1:22" x14ac:dyDescent="0.2">
      <c r="A85" t="s">
        <v>15</v>
      </c>
      <c r="B85" t="s">
        <v>498</v>
      </c>
      <c r="C85">
        <f t="shared" si="6"/>
        <v>9</v>
      </c>
      <c r="D85">
        <v>5</v>
      </c>
      <c r="E85">
        <v>4</v>
      </c>
      <c r="F85">
        <v>205</v>
      </c>
      <c r="G85">
        <v>5</v>
      </c>
      <c r="H85">
        <v>8</v>
      </c>
      <c r="I85">
        <f t="shared" si="7"/>
        <v>13</v>
      </c>
      <c r="J85">
        <v>2</v>
      </c>
      <c r="M85" t="s">
        <v>498</v>
      </c>
      <c r="N85">
        <v>9</v>
      </c>
      <c r="O85">
        <v>13</v>
      </c>
      <c r="P85">
        <v>2</v>
      </c>
      <c r="S85" t="s">
        <v>497</v>
      </c>
      <c r="T85">
        <v>13</v>
      </c>
      <c r="U85">
        <v>16</v>
      </c>
      <c r="V85">
        <v>5</v>
      </c>
    </row>
    <row r="86" spans="1:22" x14ac:dyDescent="0.2">
      <c r="A86" t="s">
        <v>51</v>
      </c>
      <c r="B86" t="s">
        <v>498</v>
      </c>
      <c r="C86">
        <f t="shared" si="6"/>
        <v>15</v>
      </c>
      <c r="D86">
        <v>7</v>
      </c>
      <c r="E86">
        <v>8</v>
      </c>
      <c r="F86">
        <v>165</v>
      </c>
      <c r="G86">
        <v>7</v>
      </c>
      <c r="H86">
        <v>16</v>
      </c>
      <c r="I86">
        <f t="shared" si="7"/>
        <v>23</v>
      </c>
      <c r="J86">
        <v>11</v>
      </c>
      <c r="M86" t="s">
        <v>498</v>
      </c>
      <c r="N86">
        <v>15</v>
      </c>
      <c r="O86">
        <v>23</v>
      </c>
      <c r="P86">
        <v>11</v>
      </c>
      <c r="S86" t="s">
        <v>497</v>
      </c>
      <c r="T86">
        <v>9</v>
      </c>
      <c r="U86">
        <v>15</v>
      </c>
      <c r="V86">
        <v>2</v>
      </c>
    </row>
    <row r="87" spans="1:22" x14ac:dyDescent="0.2">
      <c r="A87" t="s">
        <v>52</v>
      </c>
      <c r="B87" t="s">
        <v>498</v>
      </c>
      <c r="C87">
        <f t="shared" si="6"/>
        <v>16</v>
      </c>
      <c r="D87">
        <v>8</v>
      </c>
      <c r="E87">
        <v>8</v>
      </c>
      <c r="F87">
        <v>179</v>
      </c>
      <c r="G87">
        <v>4</v>
      </c>
      <c r="H87">
        <v>14</v>
      </c>
      <c r="I87">
        <f t="shared" si="7"/>
        <v>18</v>
      </c>
      <c r="J87">
        <v>8</v>
      </c>
      <c r="M87" t="s">
        <v>498</v>
      </c>
      <c r="N87">
        <v>16</v>
      </c>
      <c r="O87">
        <v>18</v>
      </c>
      <c r="P87">
        <v>8</v>
      </c>
      <c r="S87" t="s">
        <v>497</v>
      </c>
      <c r="T87">
        <v>13</v>
      </c>
      <c r="U87">
        <v>21</v>
      </c>
      <c r="V87">
        <v>3</v>
      </c>
    </row>
    <row r="88" spans="1:22" x14ac:dyDescent="0.2">
      <c r="A88" t="s">
        <v>53</v>
      </c>
      <c r="B88" t="s">
        <v>498</v>
      </c>
      <c r="C88">
        <f t="shared" si="6"/>
        <v>14</v>
      </c>
      <c r="D88">
        <v>9</v>
      </c>
      <c r="E88">
        <v>5</v>
      </c>
      <c r="F88">
        <v>184</v>
      </c>
      <c r="G88">
        <v>7</v>
      </c>
      <c r="H88">
        <v>10</v>
      </c>
      <c r="I88">
        <f t="shared" si="7"/>
        <v>17</v>
      </c>
      <c r="J88">
        <v>10</v>
      </c>
      <c r="M88" t="s">
        <v>498</v>
      </c>
      <c r="N88">
        <v>14</v>
      </c>
      <c r="O88">
        <v>17</v>
      </c>
      <c r="P88">
        <v>10</v>
      </c>
      <c r="S88" t="s">
        <v>497</v>
      </c>
      <c r="T88">
        <v>8</v>
      </c>
      <c r="U88">
        <v>10</v>
      </c>
      <c r="V88">
        <v>2</v>
      </c>
    </row>
    <row r="89" spans="1:22" x14ac:dyDescent="0.2">
      <c r="A89" t="s">
        <v>54</v>
      </c>
      <c r="B89" t="s">
        <v>498</v>
      </c>
      <c r="C89">
        <f t="shared" si="6"/>
        <v>12</v>
      </c>
      <c r="D89">
        <v>8</v>
      </c>
      <c r="E89">
        <v>4</v>
      </c>
      <c r="F89">
        <v>199</v>
      </c>
      <c r="G89">
        <v>5</v>
      </c>
      <c r="H89">
        <v>7</v>
      </c>
      <c r="I89">
        <f t="shared" si="7"/>
        <v>12</v>
      </c>
      <c r="J89">
        <v>0</v>
      </c>
      <c r="M89" t="s">
        <v>498</v>
      </c>
      <c r="N89">
        <v>12</v>
      </c>
      <c r="O89">
        <v>12</v>
      </c>
      <c r="P89">
        <v>0</v>
      </c>
      <c r="S89" t="s">
        <v>497</v>
      </c>
      <c r="T89">
        <v>7</v>
      </c>
      <c r="U89">
        <v>18</v>
      </c>
      <c r="V89">
        <v>4</v>
      </c>
    </row>
    <row r="90" spans="1:22" x14ac:dyDescent="0.2">
      <c r="A90" t="s">
        <v>55</v>
      </c>
      <c r="B90" t="s">
        <v>498</v>
      </c>
      <c r="C90">
        <f t="shared" si="6"/>
        <v>10</v>
      </c>
      <c r="D90">
        <v>6</v>
      </c>
      <c r="E90">
        <v>4</v>
      </c>
      <c r="F90">
        <v>194</v>
      </c>
      <c r="G90">
        <v>4</v>
      </c>
      <c r="H90">
        <v>7</v>
      </c>
      <c r="I90">
        <f t="shared" si="7"/>
        <v>11</v>
      </c>
      <c r="J90">
        <v>1</v>
      </c>
      <c r="M90" t="s">
        <v>498</v>
      </c>
      <c r="N90">
        <v>10</v>
      </c>
      <c r="O90">
        <v>11</v>
      </c>
      <c r="P90">
        <v>1</v>
      </c>
    </row>
    <row r="91" spans="1:22" x14ac:dyDescent="0.2">
      <c r="A91" t="s">
        <v>56</v>
      </c>
      <c r="B91" t="s">
        <v>498</v>
      </c>
      <c r="C91">
        <f t="shared" si="6"/>
        <v>12</v>
      </c>
      <c r="D91">
        <v>4</v>
      </c>
      <c r="E91">
        <v>8</v>
      </c>
      <c r="F91">
        <v>199</v>
      </c>
      <c r="G91">
        <v>6</v>
      </c>
      <c r="H91">
        <v>8</v>
      </c>
      <c r="I91">
        <f t="shared" si="7"/>
        <v>14</v>
      </c>
      <c r="J91">
        <v>5</v>
      </c>
      <c r="M91" t="s">
        <v>498</v>
      </c>
      <c r="N91">
        <v>12</v>
      </c>
      <c r="O91">
        <v>14</v>
      </c>
      <c r="P91">
        <v>5</v>
      </c>
    </row>
    <row r="92" spans="1:22" x14ac:dyDescent="0.2">
      <c r="A92" t="s">
        <v>99</v>
      </c>
      <c r="B92" t="s">
        <v>498</v>
      </c>
      <c r="C92">
        <f t="shared" si="6"/>
        <v>14</v>
      </c>
      <c r="D92">
        <v>6</v>
      </c>
      <c r="E92">
        <v>8</v>
      </c>
      <c r="F92">
        <v>171</v>
      </c>
      <c r="G92">
        <v>3</v>
      </c>
      <c r="H92">
        <v>6</v>
      </c>
      <c r="I92">
        <f t="shared" si="7"/>
        <v>9</v>
      </c>
      <c r="J92">
        <v>4</v>
      </c>
      <c r="M92" t="s">
        <v>498</v>
      </c>
      <c r="N92">
        <v>14</v>
      </c>
      <c r="O92">
        <v>9</v>
      </c>
      <c r="P92">
        <v>4</v>
      </c>
    </row>
    <row r="93" spans="1:22" x14ac:dyDescent="0.2">
      <c r="A93" t="s">
        <v>100</v>
      </c>
      <c r="B93" t="s">
        <v>498</v>
      </c>
      <c r="C93">
        <f t="shared" si="6"/>
        <v>11</v>
      </c>
      <c r="D93">
        <v>7</v>
      </c>
      <c r="E93">
        <v>4</v>
      </c>
      <c r="F93">
        <v>194</v>
      </c>
      <c r="G93">
        <v>7</v>
      </c>
      <c r="H93">
        <v>10</v>
      </c>
      <c r="I93">
        <f t="shared" si="7"/>
        <v>17</v>
      </c>
      <c r="J93">
        <v>7</v>
      </c>
      <c r="M93" t="s">
        <v>498</v>
      </c>
      <c r="N93">
        <v>11</v>
      </c>
      <c r="O93">
        <v>17</v>
      </c>
      <c r="P93">
        <v>7</v>
      </c>
    </row>
    <row r="94" spans="1:22" x14ac:dyDescent="0.2">
      <c r="A94" t="s">
        <v>101</v>
      </c>
      <c r="B94" t="s">
        <v>498</v>
      </c>
      <c r="C94">
        <f t="shared" si="6"/>
        <v>9</v>
      </c>
      <c r="D94">
        <v>6</v>
      </c>
      <c r="E94">
        <v>3</v>
      </c>
      <c r="F94">
        <v>207</v>
      </c>
      <c r="G94">
        <v>3</v>
      </c>
      <c r="H94">
        <v>9</v>
      </c>
      <c r="I94">
        <f t="shared" si="7"/>
        <v>12</v>
      </c>
      <c r="J94">
        <v>4</v>
      </c>
      <c r="M94" t="s">
        <v>498</v>
      </c>
      <c r="N94">
        <v>9</v>
      </c>
      <c r="O94">
        <v>12</v>
      </c>
      <c r="P94">
        <v>4</v>
      </c>
    </row>
    <row r="95" spans="1:22" x14ac:dyDescent="0.2">
      <c r="A95" t="s">
        <v>102</v>
      </c>
      <c r="B95" t="s">
        <v>498</v>
      </c>
      <c r="C95">
        <f t="shared" si="6"/>
        <v>12</v>
      </c>
      <c r="D95">
        <v>6</v>
      </c>
      <c r="E95">
        <v>6</v>
      </c>
      <c r="F95">
        <v>208</v>
      </c>
      <c r="G95">
        <v>2</v>
      </c>
      <c r="H95">
        <v>7</v>
      </c>
      <c r="I95">
        <f t="shared" si="7"/>
        <v>9</v>
      </c>
      <c r="J95">
        <v>1</v>
      </c>
      <c r="M95" t="s">
        <v>498</v>
      </c>
      <c r="N95">
        <v>12</v>
      </c>
      <c r="O95">
        <v>9</v>
      </c>
      <c r="P95">
        <v>1</v>
      </c>
    </row>
    <row r="96" spans="1:22" x14ac:dyDescent="0.2">
      <c r="A96" t="s">
        <v>103</v>
      </c>
      <c r="B96" t="s">
        <v>498</v>
      </c>
      <c r="C96">
        <f t="shared" si="6"/>
        <v>14</v>
      </c>
      <c r="D96">
        <v>8</v>
      </c>
      <c r="E96">
        <v>6</v>
      </c>
      <c r="F96">
        <v>186</v>
      </c>
      <c r="G96">
        <v>5</v>
      </c>
      <c r="H96">
        <v>9</v>
      </c>
      <c r="I96">
        <f t="shared" si="7"/>
        <v>14</v>
      </c>
      <c r="J96">
        <v>8</v>
      </c>
      <c r="M96" t="s">
        <v>498</v>
      </c>
      <c r="N96">
        <v>14</v>
      </c>
      <c r="O96">
        <v>14</v>
      </c>
      <c r="P96">
        <v>8</v>
      </c>
    </row>
    <row r="97" spans="1:16" x14ac:dyDescent="0.2">
      <c r="A97" t="s">
        <v>104</v>
      </c>
      <c r="B97" t="s">
        <v>498</v>
      </c>
      <c r="C97">
        <f t="shared" si="6"/>
        <v>12</v>
      </c>
      <c r="D97">
        <v>7</v>
      </c>
      <c r="E97">
        <v>5</v>
      </c>
      <c r="F97">
        <v>164</v>
      </c>
      <c r="G97">
        <v>9</v>
      </c>
      <c r="H97">
        <v>11</v>
      </c>
      <c r="I97">
        <f t="shared" si="7"/>
        <v>20</v>
      </c>
      <c r="J97">
        <v>13</v>
      </c>
      <c r="M97" t="s">
        <v>498</v>
      </c>
      <c r="N97">
        <v>12</v>
      </c>
      <c r="O97">
        <v>20</v>
      </c>
      <c r="P97">
        <v>13</v>
      </c>
    </row>
    <row r="98" spans="1:16" x14ac:dyDescent="0.2">
      <c r="A98" t="s">
        <v>57</v>
      </c>
      <c r="B98" t="s">
        <v>497</v>
      </c>
      <c r="C98">
        <f t="shared" ref="C98:C109" si="8">SUM(D98:E98)</f>
        <v>11</v>
      </c>
      <c r="D98">
        <v>7</v>
      </c>
      <c r="E98">
        <v>4</v>
      </c>
      <c r="F98">
        <v>202</v>
      </c>
      <c r="G98">
        <v>5</v>
      </c>
      <c r="H98">
        <v>10</v>
      </c>
      <c r="I98">
        <f t="shared" ref="I98:I109" si="9">SUM(G98:H98)</f>
        <v>15</v>
      </c>
      <c r="J98">
        <v>3</v>
      </c>
      <c r="L98">
        <v>12</v>
      </c>
      <c r="M98" t="s">
        <v>497</v>
      </c>
      <c r="N98">
        <v>11</v>
      </c>
      <c r="O98">
        <v>15</v>
      </c>
      <c r="P98">
        <v>3</v>
      </c>
    </row>
    <row r="99" spans="1:16" x14ac:dyDescent="0.2">
      <c r="A99" t="s">
        <v>58</v>
      </c>
      <c r="B99" t="s">
        <v>497</v>
      </c>
      <c r="C99">
        <f t="shared" si="8"/>
        <v>26</v>
      </c>
      <c r="D99">
        <v>7</v>
      </c>
      <c r="E99">
        <v>19</v>
      </c>
      <c r="F99">
        <v>109</v>
      </c>
      <c r="G99">
        <v>19</v>
      </c>
      <c r="H99">
        <v>17</v>
      </c>
      <c r="I99">
        <f t="shared" si="9"/>
        <v>36</v>
      </c>
      <c r="J99">
        <v>14</v>
      </c>
      <c r="M99" t="s">
        <v>497</v>
      </c>
      <c r="N99">
        <v>26</v>
      </c>
      <c r="O99">
        <v>36</v>
      </c>
      <c r="P99">
        <v>14</v>
      </c>
    </row>
    <row r="100" spans="1:16" x14ac:dyDescent="0.2">
      <c r="A100" t="s">
        <v>59</v>
      </c>
      <c r="B100" t="s">
        <v>497</v>
      </c>
      <c r="C100">
        <f t="shared" si="8"/>
        <v>10</v>
      </c>
      <c r="D100">
        <v>6</v>
      </c>
      <c r="E100">
        <v>4</v>
      </c>
      <c r="F100">
        <v>177</v>
      </c>
      <c r="G100">
        <v>4</v>
      </c>
      <c r="H100">
        <v>12</v>
      </c>
      <c r="I100">
        <f t="shared" si="9"/>
        <v>16</v>
      </c>
      <c r="J100">
        <v>9</v>
      </c>
      <c r="M100" t="s">
        <v>497</v>
      </c>
      <c r="N100">
        <v>10</v>
      </c>
      <c r="O100">
        <v>16</v>
      </c>
      <c r="P100">
        <v>9</v>
      </c>
    </row>
    <row r="101" spans="1:16" x14ac:dyDescent="0.2">
      <c r="A101" t="s">
        <v>60</v>
      </c>
      <c r="B101" t="s">
        <v>497</v>
      </c>
      <c r="C101">
        <f t="shared" si="8"/>
        <v>10</v>
      </c>
      <c r="D101">
        <v>7</v>
      </c>
      <c r="E101">
        <v>3</v>
      </c>
      <c r="F101">
        <v>202</v>
      </c>
      <c r="G101">
        <v>4</v>
      </c>
      <c r="H101">
        <v>8</v>
      </c>
      <c r="I101">
        <f t="shared" si="9"/>
        <v>12</v>
      </c>
      <c r="J101">
        <v>5</v>
      </c>
      <c r="M101" t="s">
        <v>497</v>
      </c>
      <c r="N101">
        <v>10</v>
      </c>
      <c r="O101">
        <v>12</v>
      </c>
      <c r="P101">
        <v>5</v>
      </c>
    </row>
    <row r="102" spans="1:16" x14ac:dyDescent="0.2">
      <c r="A102" t="s">
        <v>61</v>
      </c>
      <c r="B102" t="s">
        <v>497</v>
      </c>
      <c r="C102">
        <f t="shared" si="8"/>
        <v>12</v>
      </c>
      <c r="D102">
        <v>6</v>
      </c>
      <c r="E102">
        <v>6</v>
      </c>
      <c r="F102">
        <v>194</v>
      </c>
      <c r="G102">
        <v>2</v>
      </c>
      <c r="H102">
        <v>10</v>
      </c>
      <c r="I102">
        <f t="shared" si="9"/>
        <v>12</v>
      </c>
      <c r="J102">
        <v>10</v>
      </c>
      <c r="M102" t="s">
        <v>497</v>
      </c>
      <c r="N102">
        <v>12</v>
      </c>
      <c r="O102">
        <v>12</v>
      </c>
      <c r="P102">
        <v>10</v>
      </c>
    </row>
    <row r="103" spans="1:16" x14ac:dyDescent="0.2">
      <c r="A103" t="s">
        <v>62</v>
      </c>
      <c r="B103" t="s">
        <v>497</v>
      </c>
      <c r="C103">
        <f t="shared" si="8"/>
        <v>11</v>
      </c>
      <c r="D103">
        <v>5</v>
      </c>
      <c r="E103">
        <v>6</v>
      </c>
      <c r="F103">
        <v>191</v>
      </c>
      <c r="G103">
        <v>2</v>
      </c>
      <c r="H103">
        <v>13</v>
      </c>
      <c r="I103">
        <f t="shared" si="9"/>
        <v>15</v>
      </c>
      <c r="J103">
        <v>8</v>
      </c>
      <c r="M103" t="s">
        <v>497</v>
      </c>
      <c r="N103">
        <v>11</v>
      </c>
      <c r="O103">
        <v>15</v>
      </c>
      <c r="P103">
        <v>8</v>
      </c>
    </row>
    <row r="104" spans="1:16" x14ac:dyDescent="0.2">
      <c r="A104" t="s">
        <v>105</v>
      </c>
      <c r="B104" t="s">
        <v>497</v>
      </c>
      <c r="C104">
        <f t="shared" si="8"/>
        <v>10</v>
      </c>
      <c r="D104">
        <v>4</v>
      </c>
      <c r="E104">
        <v>6</v>
      </c>
      <c r="F104">
        <v>179</v>
      </c>
      <c r="G104">
        <v>11</v>
      </c>
      <c r="H104">
        <v>8</v>
      </c>
      <c r="I104">
        <f t="shared" si="9"/>
        <v>19</v>
      </c>
      <c r="J104">
        <v>8</v>
      </c>
      <c r="M104" t="s">
        <v>497</v>
      </c>
      <c r="N104">
        <v>10</v>
      </c>
      <c r="O104">
        <v>19</v>
      </c>
      <c r="P104">
        <v>8</v>
      </c>
    </row>
    <row r="105" spans="1:16" x14ac:dyDescent="0.2">
      <c r="A105" t="s">
        <v>106</v>
      </c>
      <c r="B105" t="s">
        <v>497</v>
      </c>
      <c r="C105">
        <f t="shared" si="8"/>
        <v>13</v>
      </c>
      <c r="D105">
        <v>7</v>
      </c>
      <c r="E105">
        <v>6</v>
      </c>
      <c r="F105">
        <v>174</v>
      </c>
      <c r="G105">
        <v>3</v>
      </c>
      <c r="H105">
        <v>13</v>
      </c>
      <c r="I105">
        <f t="shared" si="9"/>
        <v>16</v>
      </c>
      <c r="J105">
        <v>5</v>
      </c>
      <c r="M105" t="s">
        <v>497</v>
      </c>
      <c r="N105">
        <v>13</v>
      </c>
      <c r="O105">
        <v>16</v>
      </c>
      <c r="P105">
        <v>5</v>
      </c>
    </row>
    <row r="106" spans="1:16" x14ac:dyDescent="0.2">
      <c r="A106" t="s">
        <v>107</v>
      </c>
      <c r="B106" t="s">
        <v>497</v>
      </c>
      <c r="C106">
        <f t="shared" si="8"/>
        <v>9</v>
      </c>
      <c r="D106">
        <v>5</v>
      </c>
      <c r="E106">
        <v>4</v>
      </c>
      <c r="F106">
        <v>193</v>
      </c>
      <c r="G106">
        <v>4</v>
      </c>
      <c r="H106">
        <v>11</v>
      </c>
      <c r="I106">
        <f t="shared" si="9"/>
        <v>15</v>
      </c>
      <c r="J106">
        <v>2</v>
      </c>
      <c r="M106" t="s">
        <v>497</v>
      </c>
      <c r="N106">
        <v>9</v>
      </c>
      <c r="O106">
        <v>15</v>
      </c>
      <c r="P106">
        <v>2</v>
      </c>
    </row>
    <row r="107" spans="1:16" x14ac:dyDescent="0.2">
      <c r="A107" t="s">
        <v>108</v>
      </c>
      <c r="B107" t="s">
        <v>497</v>
      </c>
      <c r="C107">
        <f t="shared" si="8"/>
        <v>13</v>
      </c>
      <c r="D107">
        <v>5</v>
      </c>
      <c r="E107">
        <v>8</v>
      </c>
      <c r="F107">
        <v>169</v>
      </c>
      <c r="G107">
        <v>12</v>
      </c>
      <c r="H107">
        <v>9</v>
      </c>
      <c r="I107">
        <f t="shared" si="9"/>
        <v>21</v>
      </c>
      <c r="J107">
        <v>3</v>
      </c>
      <c r="M107" t="s">
        <v>497</v>
      </c>
      <c r="N107">
        <v>13</v>
      </c>
      <c r="O107">
        <v>21</v>
      </c>
      <c r="P107">
        <v>3</v>
      </c>
    </row>
    <row r="108" spans="1:16" x14ac:dyDescent="0.2">
      <c r="A108" t="s">
        <v>109</v>
      </c>
      <c r="B108" t="s">
        <v>497</v>
      </c>
      <c r="C108">
        <f t="shared" si="8"/>
        <v>8</v>
      </c>
      <c r="D108">
        <v>3</v>
      </c>
      <c r="E108">
        <v>5</v>
      </c>
      <c r="F108">
        <v>188</v>
      </c>
      <c r="G108">
        <v>2</v>
      </c>
      <c r="H108">
        <v>8</v>
      </c>
      <c r="I108">
        <f t="shared" si="9"/>
        <v>10</v>
      </c>
      <c r="J108">
        <v>2</v>
      </c>
      <c r="M108" t="s">
        <v>497</v>
      </c>
      <c r="N108">
        <v>8</v>
      </c>
      <c r="O108">
        <v>10</v>
      </c>
      <c r="P108">
        <v>2</v>
      </c>
    </row>
    <row r="109" spans="1:16" x14ac:dyDescent="0.2">
      <c r="A109" t="s">
        <v>110</v>
      </c>
      <c r="B109" t="s">
        <v>497</v>
      </c>
      <c r="C109">
        <f t="shared" si="8"/>
        <v>7</v>
      </c>
      <c r="D109">
        <v>4</v>
      </c>
      <c r="E109">
        <v>3</v>
      </c>
      <c r="F109">
        <v>191</v>
      </c>
      <c r="G109">
        <v>9</v>
      </c>
      <c r="H109">
        <v>9</v>
      </c>
      <c r="I109">
        <f t="shared" si="9"/>
        <v>18</v>
      </c>
      <c r="J109">
        <v>4</v>
      </c>
      <c r="M109" t="s">
        <v>497</v>
      </c>
      <c r="N109">
        <v>7</v>
      </c>
      <c r="O109">
        <v>18</v>
      </c>
      <c r="P109">
        <v>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DB0E-2954-F64B-9054-DE62ACB480B2}">
  <dimension ref="A1:GE188"/>
  <sheetViews>
    <sheetView topLeftCell="FP1" workbookViewId="0">
      <selection activeCell="GB1" sqref="GB1:GE1048576"/>
    </sheetView>
  </sheetViews>
  <sheetFormatPr baseColWidth="10" defaultRowHeight="16" x14ac:dyDescent="0.2"/>
  <cols>
    <col min="1" max="1" width="17.83203125" customWidth="1"/>
    <col min="13" max="13" width="10.83203125" style="27"/>
    <col min="26" max="26" width="10.83203125" style="27"/>
    <col min="38" max="38" width="10.83203125" style="38"/>
    <col min="66" max="66" width="32" customWidth="1"/>
    <col min="67" max="67" width="25.1640625" customWidth="1"/>
    <col min="69" max="69" width="23.6640625" customWidth="1"/>
    <col min="70" max="70" width="22.33203125" customWidth="1"/>
    <col min="77" max="77" width="10.83203125" style="38"/>
    <col min="95" max="95" width="10.83203125" style="38"/>
    <col min="102" max="102" width="17" customWidth="1"/>
    <col min="103" max="103" width="17.83203125" customWidth="1"/>
    <col min="112" max="112" width="18" customWidth="1"/>
    <col min="113" max="113" width="20.83203125" customWidth="1"/>
    <col min="124" max="124" width="10.83203125" style="27"/>
    <col min="132" max="132" width="10.83203125" style="27"/>
    <col min="148" max="148" width="10.83203125" style="27"/>
    <col min="154" max="154" width="27.33203125" customWidth="1"/>
    <col min="155" max="155" width="27.83203125" customWidth="1"/>
    <col min="175" max="175" width="10.83203125" style="38"/>
    <col min="182" max="182" width="10.83203125" style="38"/>
  </cols>
  <sheetData>
    <row r="1" spans="1:187" ht="68" x14ac:dyDescent="0.2">
      <c r="A1" t="s">
        <v>0</v>
      </c>
      <c r="B1" s="7" t="s">
        <v>473</v>
      </c>
      <c r="C1" s="7" t="s">
        <v>525</v>
      </c>
      <c r="D1" s="7" t="s">
        <v>466</v>
      </c>
      <c r="E1" s="7" t="s">
        <v>467</v>
      </c>
      <c r="F1" s="7" t="s">
        <v>468</v>
      </c>
      <c r="G1" s="7" t="s">
        <v>469</v>
      </c>
      <c r="H1" s="7" t="s">
        <v>470</v>
      </c>
      <c r="I1" s="7" t="s">
        <v>526</v>
      </c>
      <c r="J1" s="7" t="s">
        <v>471</v>
      </c>
      <c r="K1" s="7" t="s">
        <v>709</v>
      </c>
      <c r="L1" s="7" t="s">
        <v>711</v>
      </c>
      <c r="N1" t="s">
        <v>0</v>
      </c>
      <c r="O1" s="7" t="s">
        <v>473</v>
      </c>
      <c r="P1" s="7" t="s">
        <v>525</v>
      </c>
      <c r="Q1" s="7" t="s">
        <v>466</v>
      </c>
      <c r="R1" s="7" t="s">
        <v>467</v>
      </c>
      <c r="S1" s="7" t="s">
        <v>468</v>
      </c>
      <c r="T1" s="7" t="s">
        <v>469</v>
      </c>
      <c r="U1" s="7" t="s">
        <v>470</v>
      </c>
      <c r="V1" s="7" t="s">
        <v>526</v>
      </c>
      <c r="W1" s="7" t="s">
        <v>471</v>
      </c>
      <c r="X1" s="7" t="s">
        <v>710</v>
      </c>
      <c r="Y1" s="7" t="s">
        <v>712</v>
      </c>
      <c r="AB1" s="7" t="s">
        <v>523</v>
      </c>
      <c r="AC1" s="7" t="s">
        <v>724</v>
      </c>
      <c r="AD1" s="7" t="s">
        <v>525</v>
      </c>
      <c r="AE1" s="7" t="s">
        <v>466</v>
      </c>
      <c r="AF1" s="7" t="s">
        <v>467</v>
      </c>
      <c r="AG1" s="7" t="s">
        <v>468</v>
      </c>
      <c r="AH1" s="7" t="s">
        <v>469</v>
      </c>
      <c r="AI1" s="7" t="s">
        <v>470</v>
      </c>
      <c r="AJ1" s="7" t="s">
        <v>526</v>
      </c>
      <c r="AK1" s="7" t="s">
        <v>471</v>
      </c>
      <c r="AM1" s="7" t="s">
        <v>468</v>
      </c>
      <c r="AN1" s="7" t="s">
        <v>523</v>
      </c>
      <c r="AO1" s="7" t="s">
        <v>724</v>
      </c>
      <c r="AP1" s="7" t="s">
        <v>525</v>
      </c>
      <c r="AQ1" s="7" t="s">
        <v>526</v>
      </c>
      <c r="AR1" s="7" t="s">
        <v>471</v>
      </c>
      <c r="BD1" t="s">
        <v>616</v>
      </c>
      <c r="BZ1" s="7" t="s">
        <v>523</v>
      </c>
      <c r="CA1" s="7" t="s">
        <v>525</v>
      </c>
      <c r="CB1" s="7" t="s">
        <v>526</v>
      </c>
      <c r="CC1" s="7" t="s">
        <v>705</v>
      </c>
      <c r="CD1" s="7" t="s">
        <v>523</v>
      </c>
      <c r="CE1" s="7" t="s">
        <v>525</v>
      </c>
      <c r="CF1" s="7" t="s">
        <v>526</v>
      </c>
      <c r="CG1" s="7" t="s">
        <v>706</v>
      </c>
      <c r="CH1" s="7" t="s">
        <v>523</v>
      </c>
      <c r="CI1" s="7" t="s">
        <v>525</v>
      </c>
      <c r="CJ1" s="7" t="s">
        <v>526</v>
      </c>
      <c r="CK1" s="7" t="s">
        <v>707</v>
      </c>
      <c r="CL1" s="7" t="s">
        <v>523</v>
      </c>
      <c r="CM1" s="7" t="s">
        <v>525</v>
      </c>
      <c r="CN1" s="7" t="s">
        <v>526</v>
      </c>
      <c r="CO1" s="7" t="s">
        <v>708</v>
      </c>
      <c r="CS1" s="7" t="s">
        <v>705</v>
      </c>
      <c r="CT1" s="7" t="s">
        <v>706</v>
      </c>
      <c r="CU1" s="7" t="s">
        <v>707</v>
      </c>
      <c r="CV1" s="7" t="s">
        <v>708</v>
      </c>
      <c r="DU1" s="7" t="s">
        <v>709</v>
      </c>
      <c r="DV1" s="7" t="s">
        <v>711</v>
      </c>
      <c r="DW1" s="7" t="s">
        <v>713</v>
      </c>
      <c r="DX1" s="7" t="s">
        <v>523</v>
      </c>
      <c r="DY1" s="7" t="s">
        <v>710</v>
      </c>
      <c r="DZ1" s="7" t="s">
        <v>712</v>
      </c>
      <c r="EA1" s="7" t="s">
        <v>714</v>
      </c>
      <c r="EC1" s="7" t="s">
        <v>709</v>
      </c>
      <c r="ED1" s="7" t="s">
        <v>711</v>
      </c>
      <c r="EE1" s="7" t="s">
        <v>713</v>
      </c>
      <c r="EF1" s="7" t="s">
        <v>523</v>
      </c>
      <c r="EG1" s="7" t="s">
        <v>710</v>
      </c>
      <c r="EH1" s="7" t="s">
        <v>712</v>
      </c>
      <c r="EI1" s="7" t="s">
        <v>715</v>
      </c>
      <c r="EJ1" s="7" t="s">
        <v>523</v>
      </c>
      <c r="EK1" s="7" t="s">
        <v>710</v>
      </c>
      <c r="EL1" s="7" t="s">
        <v>712</v>
      </c>
      <c r="EM1" s="7" t="s">
        <v>716</v>
      </c>
      <c r="EN1" s="7" t="s">
        <v>523</v>
      </c>
      <c r="EO1" s="7" t="s">
        <v>710</v>
      </c>
      <c r="EP1" s="7" t="s">
        <v>712</v>
      </c>
      <c r="EQ1" s="7" t="s">
        <v>717</v>
      </c>
      <c r="ES1" s="7" t="s">
        <v>713</v>
      </c>
      <c r="ET1" s="7" t="s">
        <v>715</v>
      </c>
      <c r="EU1" s="7" t="s">
        <v>716</v>
      </c>
      <c r="EV1" s="7" t="s">
        <v>717</v>
      </c>
      <c r="FT1" t="s">
        <v>473</v>
      </c>
      <c r="FU1" t="s">
        <v>725</v>
      </c>
      <c r="FV1" t="s">
        <v>709</v>
      </c>
      <c r="FW1" t="s">
        <v>523</v>
      </c>
      <c r="FX1" t="s">
        <v>724</v>
      </c>
      <c r="GB1" t="s">
        <v>726</v>
      </c>
      <c r="GC1" t="s">
        <v>727</v>
      </c>
      <c r="GD1" t="s">
        <v>728</v>
      </c>
      <c r="GE1" t="s">
        <v>729</v>
      </c>
    </row>
    <row r="2" spans="1:187" ht="17" thickBot="1" x14ac:dyDescent="0.25">
      <c r="A2" t="s">
        <v>369</v>
      </c>
      <c r="B2" t="s">
        <v>474</v>
      </c>
      <c r="C2">
        <f t="shared" ref="C2:C33" si="0">SUM(D2:E2)</f>
        <v>29</v>
      </c>
      <c r="D2">
        <v>9</v>
      </c>
      <c r="E2">
        <v>20</v>
      </c>
      <c r="F2">
        <v>158</v>
      </c>
      <c r="G2">
        <v>11</v>
      </c>
      <c r="H2">
        <v>8</v>
      </c>
      <c r="I2">
        <f t="shared" ref="I2:I33" si="1">SUM(G2:H2)</f>
        <v>19</v>
      </c>
      <c r="J2">
        <v>3</v>
      </c>
      <c r="K2">
        <f>SUM(C2+I2+J2)</f>
        <v>51</v>
      </c>
      <c r="L2">
        <f>SUM(C2+F2+I2+J2)</f>
        <v>209</v>
      </c>
      <c r="N2" t="s">
        <v>1</v>
      </c>
      <c r="O2" t="s">
        <v>496</v>
      </c>
      <c r="P2">
        <f t="shared" ref="P2:P33" si="2">SUM(Q2:R2)</f>
        <v>13</v>
      </c>
      <c r="Q2">
        <v>5</v>
      </c>
      <c r="R2">
        <v>8</v>
      </c>
      <c r="S2">
        <v>190</v>
      </c>
      <c r="T2">
        <v>7</v>
      </c>
      <c r="U2">
        <v>8</v>
      </c>
      <c r="V2">
        <f t="shared" ref="V2:V33" si="3">SUM(T2:U2)</f>
        <v>15</v>
      </c>
      <c r="W2">
        <v>8</v>
      </c>
      <c r="X2">
        <f>SUM(P2+V2+W2)</f>
        <v>36</v>
      </c>
      <c r="Y2">
        <f>SUM(P2+S2+V2+W2)</f>
        <v>226</v>
      </c>
      <c r="AA2">
        <v>14</v>
      </c>
      <c r="AB2" t="s">
        <v>482</v>
      </c>
      <c r="AC2">
        <f>SUM(AD2+AJ2+AK2)</f>
        <v>36</v>
      </c>
      <c r="AD2">
        <f t="shared" ref="AD2:AD33" si="4">SUM(AE2:AF2)</f>
        <v>13</v>
      </c>
      <c r="AE2">
        <v>5</v>
      </c>
      <c r="AF2">
        <v>8</v>
      </c>
      <c r="AG2">
        <v>190</v>
      </c>
      <c r="AH2">
        <v>7</v>
      </c>
      <c r="AI2">
        <v>8</v>
      </c>
      <c r="AJ2">
        <f t="shared" ref="AJ2:AJ33" si="5">SUM(AH2:AI2)</f>
        <v>15</v>
      </c>
      <c r="AK2">
        <v>8</v>
      </c>
      <c r="AM2">
        <v>190</v>
      </c>
      <c r="AN2" t="s">
        <v>482</v>
      </c>
      <c r="AO2">
        <f>SUM(AP2:AR2)</f>
        <v>36</v>
      </c>
      <c r="AP2">
        <v>13</v>
      </c>
      <c r="AQ2">
        <v>15</v>
      </c>
      <c r="AR2">
        <v>8</v>
      </c>
      <c r="BD2" t="s">
        <v>670</v>
      </c>
      <c r="BZ2" t="s">
        <v>482</v>
      </c>
      <c r="CA2">
        <v>13</v>
      </c>
      <c r="CB2">
        <v>15</v>
      </c>
      <c r="CC2">
        <f>SUM(CA2:CB2)</f>
        <v>28</v>
      </c>
      <c r="CD2" t="s">
        <v>484</v>
      </c>
      <c r="CE2">
        <v>11</v>
      </c>
      <c r="CF2">
        <v>17</v>
      </c>
      <c r="CG2">
        <f>SUM(CE2:CF2)</f>
        <v>28</v>
      </c>
      <c r="CH2" t="s">
        <v>485</v>
      </c>
      <c r="CI2">
        <v>15</v>
      </c>
      <c r="CJ2">
        <v>10</v>
      </c>
      <c r="CK2">
        <f>SUM(CI2:CJ2)</f>
        <v>25</v>
      </c>
      <c r="CL2" t="s">
        <v>669</v>
      </c>
      <c r="CM2">
        <v>13</v>
      </c>
      <c r="CN2">
        <v>40</v>
      </c>
      <c r="CO2">
        <f>SUM(CM2:CN2)</f>
        <v>53</v>
      </c>
      <c r="CS2">
        <v>28</v>
      </c>
      <c r="CT2">
        <v>28</v>
      </c>
      <c r="CU2">
        <v>25</v>
      </c>
      <c r="CV2">
        <v>53</v>
      </c>
      <c r="CX2" s="38" t="s">
        <v>542</v>
      </c>
      <c r="CY2" s="38"/>
      <c r="CZ2" s="38"/>
      <c r="DA2" s="38"/>
      <c r="DB2" s="38"/>
      <c r="DC2" s="38"/>
      <c r="DD2" s="38"/>
      <c r="DE2" s="38"/>
      <c r="DF2" s="38"/>
      <c r="DH2" t="s">
        <v>561</v>
      </c>
      <c r="DU2">
        <v>51</v>
      </c>
      <c r="DV2">
        <v>209</v>
      </c>
      <c r="DW2" s="76">
        <f>DU2/DV2</f>
        <v>0.24401913875598086</v>
      </c>
      <c r="DX2" t="s">
        <v>482</v>
      </c>
      <c r="DY2">
        <v>36</v>
      </c>
      <c r="DZ2">
        <v>226</v>
      </c>
      <c r="EA2" s="76">
        <f>DY2/DZ2</f>
        <v>0.15929203539823009</v>
      </c>
      <c r="EC2">
        <v>51</v>
      </c>
      <c r="ED2">
        <v>209</v>
      </c>
      <c r="EE2" s="76">
        <v>0.24401913875598086</v>
      </c>
      <c r="EF2" t="s">
        <v>482</v>
      </c>
      <c r="EG2">
        <v>36</v>
      </c>
      <c r="EH2">
        <v>226</v>
      </c>
      <c r="EI2" s="76">
        <v>0.15929203539823009</v>
      </c>
      <c r="EJ2" t="s">
        <v>484</v>
      </c>
      <c r="EK2">
        <v>28</v>
      </c>
      <c r="EL2">
        <v>243</v>
      </c>
      <c r="EM2" s="76">
        <v>0.11522633744855967</v>
      </c>
      <c r="EN2" t="s">
        <v>485</v>
      </c>
      <c r="EO2">
        <v>37</v>
      </c>
      <c r="EP2">
        <v>222</v>
      </c>
      <c r="EQ2" s="76">
        <v>0.16666666666666666</v>
      </c>
      <c r="ES2" s="76">
        <v>0.24401913875598086</v>
      </c>
      <c r="ET2" s="76">
        <v>0.15929203539823009</v>
      </c>
      <c r="EU2" s="76">
        <v>0.11522633744855967</v>
      </c>
      <c r="EV2" s="76">
        <v>0.16666666666666666</v>
      </c>
      <c r="EX2" s="38" t="s">
        <v>542</v>
      </c>
      <c r="EY2" s="38"/>
      <c r="EZ2" s="38"/>
      <c r="FA2" s="38"/>
      <c r="FB2" s="38"/>
      <c r="FC2" s="38"/>
      <c r="FD2" s="38"/>
      <c r="FE2" s="38"/>
      <c r="FF2" s="38"/>
      <c r="FH2" t="s">
        <v>561</v>
      </c>
      <c r="FT2" t="s">
        <v>474</v>
      </c>
      <c r="FU2" t="s">
        <v>669</v>
      </c>
      <c r="FV2">
        <v>51</v>
      </c>
      <c r="FW2" t="s">
        <v>482</v>
      </c>
      <c r="FX2">
        <v>36</v>
      </c>
      <c r="GB2">
        <v>36</v>
      </c>
      <c r="GC2">
        <v>33</v>
      </c>
      <c r="GD2">
        <v>30</v>
      </c>
      <c r="GE2">
        <v>51</v>
      </c>
    </row>
    <row r="3" spans="1:187" ht="17" thickTop="1" x14ac:dyDescent="0.2">
      <c r="A3" t="s">
        <v>370</v>
      </c>
      <c r="B3" t="s">
        <v>474</v>
      </c>
      <c r="C3">
        <f t="shared" si="0"/>
        <v>6</v>
      </c>
      <c r="D3">
        <v>4</v>
      </c>
      <c r="E3">
        <v>2</v>
      </c>
      <c r="F3">
        <v>189</v>
      </c>
      <c r="G3">
        <v>4</v>
      </c>
      <c r="H3">
        <v>8</v>
      </c>
      <c r="I3">
        <f t="shared" si="1"/>
        <v>12</v>
      </c>
      <c r="J3">
        <v>3</v>
      </c>
      <c r="K3">
        <f t="shared" ref="K3:K66" si="6">SUM(C3+I3+J3)</f>
        <v>21</v>
      </c>
      <c r="L3">
        <f t="shared" ref="L3:L66" si="7">SUM(C3+F3+I3+J3)</f>
        <v>210</v>
      </c>
      <c r="N3" t="s">
        <v>2</v>
      </c>
      <c r="O3" t="s">
        <v>496</v>
      </c>
      <c r="P3">
        <f t="shared" si="2"/>
        <v>10</v>
      </c>
      <c r="Q3">
        <v>4</v>
      </c>
      <c r="R3">
        <v>6</v>
      </c>
      <c r="S3">
        <v>219</v>
      </c>
      <c r="T3">
        <v>4</v>
      </c>
      <c r="U3">
        <v>10</v>
      </c>
      <c r="V3">
        <f t="shared" si="3"/>
        <v>14</v>
      </c>
      <c r="W3">
        <v>2</v>
      </c>
      <c r="X3">
        <f t="shared" ref="X3:X66" si="8">SUM(P3+V3+W3)</f>
        <v>26</v>
      </c>
      <c r="Y3">
        <f t="shared" ref="Y3:Y66" si="9">SUM(P3+S3+V3+W3)</f>
        <v>245</v>
      </c>
      <c r="AB3" t="s">
        <v>482</v>
      </c>
      <c r="AC3">
        <f t="shared" ref="AC3:AC66" si="10">SUM(AD3+AJ3+AK3)</f>
        <v>26</v>
      </c>
      <c r="AD3">
        <f t="shared" si="4"/>
        <v>10</v>
      </c>
      <c r="AE3">
        <v>4</v>
      </c>
      <c r="AF3">
        <v>6</v>
      </c>
      <c r="AG3">
        <v>219</v>
      </c>
      <c r="AH3">
        <v>4</v>
      </c>
      <c r="AI3">
        <v>10</v>
      </c>
      <c r="AJ3">
        <f t="shared" si="5"/>
        <v>14</v>
      </c>
      <c r="AK3">
        <v>2</v>
      </c>
      <c r="AM3">
        <v>219</v>
      </c>
      <c r="AN3" t="s">
        <v>482</v>
      </c>
      <c r="AO3">
        <f t="shared" ref="AO3:AO57" si="11">SUM(AP3:AR3)</f>
        <v>26</v>
      </c>
      <c r="AP3">
        <v>10</v>
      </c>
      <c r="AQ3">
        <v>14</v>
      </c>
      <c r="AR3">
        <v>2</v>
      </c>
      <c r="BD3" t="s">
        <v>671</v>
      </c>
      <c r="BZ3" t="s">
        <v>482</v>
      </c>
      <c r="CA3">
        <v>10</v>
      </c>
      <c r="CB3">
        <v>14</v>
      </c>
      <c r="CC3">
        <f t="shared" ref="CC3:CC15" si="12">SUM(CA3:CB3)</f>
        <v>24</v>
      </c>
      <c r="CD3" t="s">
        <v>484</v>
      </c>
      <c r="CE3">
        <v>7</v>
      </c>
      <c r="CF3">
        <v>12</v>
      </c>
      <c r="CG3">
        <f t="shared" ref="CG3:CG15" si="13">SUM(CE3:CF3)</f>
        <v>19</v>
      </c>
      <c r="CH3" t="s">
        <v>485</v>
      </c>
      <c r="CI3">
        <v>16</v>
      </c>
      <c r="CJ3">
        <v>14</v>
      </c>
      <c r="CK3">
        <f t="shared" ref="CK3:CK15" si="14">SUM(CI3:CJ3)</f>
        <v>30</v>
      </c>
      <c r="CL3" t="s">
        <v>669</v>
      </c>
      <c r="CM3">
        <v>10</v>
      </c>
      <c r="CN3">
        <v>15</v>
      </c>
      <c r="CO3">
        <f t="shared" ref="CO3:CO15" si="15">SUM(CM3:CN3)</f>
        <v>25</v>
      </c>
      <c r="CS3">
        <v>24</v>
      </c>
      <c r="CT3">
        <v>19</v>
      </c>
      <c r="CU3">
        <v>30</v>
      </c>
      <c r="CV3">
        <v>25</v>
      </c>
      <c r="DH3" s="31" t="s">
        <v>562</v>
      </c>
      <c r="DI3" s="31" t="s">
        <v>563</v>
      </c>
      <c r="DJ3" s="31" t="s">
        <v>564</v>
      </c>
      <c r="DK3" s="31" t="s">
        <v>565</v>
      </c>
      <c r="DU3">
        <v>21</v>
      </c>
      <c r="DV3">
        <v>210</v>
      </c>
      <c r="DW3" s="76">
        <f t="shared" ref="DW3:DW66" si="16">DU3/DV3</f>
        <v>0.1</v>
      </c>
      <c r="DX3" t="s">
        <v>482</v>
      </c>
      <c r="DY3">
        <v>26</v>
      </c>
      <c r="DZ3">
        <v>245</v>
      </c>
      <c r="EA3" s="76">
        <f t="shared" ref="EA3:EA66" si="17">DY3/DZ3</f>
        <v>0.10612244897959183</v>
      </c>
      <c r="EC3">
        <v>21</v>
      </c>
      <c r="ED3">
        <v>210</v>
      </c>
      <c r="EE3" s="76">
        <v>0.1</v>
      </c>
      <c r="EF3" t="s">
        <v>482</v>
      </c>
      <c r="EG3">
        <v>26</v>
      </c>
      <c r="EH3">
        <v>245</v>
      </c>
      <c r="EI3" s="76">
        <v>0.10612244897959183</v>
      </c>
      <c r="EJ3" t="s">
        <v>484</v>
      </c>
      <c r="EK3">
        <v>38</v>
      </c>
      <c r="EL3">
        <v>239</v>
      </c>
      <c r="EM3" s="76">
        <v>0.15899581589958159</v>
      </c>
      <c r="EN3" t="s">
        <v>485</v>
      </c>
      <c r="EO3">
        <v>50</v>
      </c>
      <c r="EP3">
        <v>232</v>
      </c>
      <c r="EQ3" s="76">
        <v>0.21551724137931033</v>
      </c>
      <c r="ES3" s="76">
        <v>0.1</v>
      </c>
      <c r="ET3" s="76">
        <v>0.10612244897959183</v>
      </c>
      <c r="EU3" s="76">
        <v>0.15899581589958159</v>
      </c>
      <c r="EV3" s="76">
        <v>0.21551724137931033</v>
      </c>
      <c r="FH3" s="31" t="s">
        <v>562</v>
      </c>
      <c r="FI3" s="31" t="s">
        <v>563</v>
      </c>
      <c r="FJ3" s="31" t="s">
        <v>564</v>
      </c>
      <c r="FK3" s="31" t="s">
        <v>565</v>
      </c>
      <c r="FT3" t="s">
        <v>474</v>
      </c>
      <c r="FU3" t="s">
        <v>669</v>
      </c>
      <c r="FV3">
        <v>21</v>
      </c>
      <c r="FW3" t="s">
        <v>482</v>
      </c>
      <c r="FX3">
        <v>26</v>
      </c>
      <c r="GB3">
        <v>26</v>
      </c>
      <c r="GC3">
        <v>30</v>
      </c>
      <c r="GD3">
        <v>27</v>
      </c>
      <c r="GE3">
        <v>21</v>
      </c>
    </row>
    <row r="4" spans="1:187" ht="17" thickBot="1" x14ac:dyDescent="0.25">
      <c r="A4" t="s">
        <v>371</v>
      </c>
      <c r="B4" t="s">
        <v>474</v>
      </c>
      <c r="C4">
        <f t="shared" si="0"/>
        <v>5</v>
      </c>
      <c r="D4">
        <v>3</v>
      </c>
      <c r="E4">
        <v>2</v>
      </c>
      <c r="F4">
        <v>176</v>
      </c>
      <c r="G4">
        <v>5</v>
      </c>
      <c r="H4">
        <v>9</v>
      </c>
      <c r="I4">
        <f t="shared" si="1"/>
        <v>14</v>
      </c>
      <c r="J4">
        <v>2</v>
      </c>
      <c r="K4">
        <f t="shared" si="6"/>
        <v>21</v>
      </c>
      <c r="L4">
        <f t="shared" si="7"/>
        <v>197</v>
      </c>
      <c r="N4" t="s">
        <v>3</v>
      </c>
      <c r="O4" t="s">
        <v>496</v>
      </c>
      <c r="P4">
        <f t="shared" si="2"/>
        <v>13</v>
      </c>
      <c r="Q4">
        <v>5</v>
      </c>
      <c r="R4">
        <v>8</v>
      </c>
      <c r="S4">
        <v>198</v>
      </c>
      <c r="T4">
        <v>6</v>
      </c>
      <c r="U4">
        <v>11</v>
      </c>
      <c r="V4">
        <f t="shared" si="3"/>
        <v>17</v>
      </c>
      <c r="W4">
        <v>15</v>
      </c>
      <c r="X4">
        <f t="shared" si="8"/>
        <v>45</v>
      </c>
      <c r="Y4">
        <f t="shared" si="9"/>
        <v>243</v>
      </c>
      <c r="AB4" t="s">
        <v>482</v>
      </c>
      <c r="AC4">
        <f t="shared" si="10"/>
        <v>45</v>
      </c>
      <c r="AD4">
        <f t="shared" si="4"/>
        <v>13</v>
      </c>
      <c r="AE4">
        <v>5</v>
      </c>
      <c r="AF4">
        <v>8</v>
      </c>
      <c r="AG4">
        <v>198</v>
      </c>
      <c r="AH4">
        <v>6</v>
      </c>
      <c r="AI4">
        <v>11</v>
      </c>
      <c r="AJ4">
        <f t="shared" si="5"/>
        <v>17</v>
      </c>
      <c r="AK4">
        <v>15</v>
      </c>
      <c r="AM4">
        <v>198</v>
      </c>
      <c r="AN4" t="s">
        <v>482</v>
      </c>
      <c r="AO4">
        <f t="shared" si="11"/>
        <v>45</v>
      </c>
      <c r="AP4">
        <v>13</v>
      </c>
      <c r="AQ4">
        <v>17</v>
      </c>
      <c r="AR4">
        <v>15</v>
      </c>
      <c r="BD4" t="s">
        <v>672</v>
      </c>
      <c r="BZ4" t="s">
        <v>482</v>
      </c>
      <c r="CA4">
        <v>13</v>
      </c>
      <c r="CB4">
        <v>17</v>
      </c>
      <c r="CC4">
        <f t="shared" si="12"/>
        <v>30</v>
      </c>
      <c r="CD4" t="s">
        <v>484</v>
      </c>
      <c r="CE4">
        <v>7</v>
      </c>
      <c r="CF4">
        <v>13</v>
      </c>
      <c r="CG4">
        <f t="shared" si="13"/>
        <v>20</v>
      </c>
      <c r="CH4" t="s">
        <v>485</v>
      </c>
      <c r="CI4">
        <v>14</v>
      </c>
      <c r="CJ4">
        <v>12</v>
      </c>
      <c r="CK4">
        <f t="shared" si="14"/>
        <v>26</v>
      </c>
      <c r="CL4" t="s">
        <v>669</v>
      </c>
      <c r="CM4">
        <v>6</v>
      </c>
      <c r="CN4">
        <v>16</v>
      </c>
      <c r="CO4">
        <f t="shared" si="15"/>
        <v>22</v>
      </c>
      <c r="CS4">
        <v>30</v>
      </c>
      <c r="CT4">
        <v>20</v>
      </c>
      <c r="CU4">
        <v>26</v>
      </c>
      <c r="CV4">
        <v>22</v>
      </c>
      <c r="CX4" t="s">
        <v>543</v>
      </c>
      <c r="DC4" t="s">
        <v>544</v>
      </c>
      <c r="DD4">
        <v>0.05</v>
      </c>
      <c r="DH4" t="str">
        <f>CS1</f>
        <v>any silencing in S1</v>
      </c>
      <c r="DI4">
        <f>AVERAGE(CS2:CS15)</f>
        <v>26.714285714285715</v>
      </c>
      <c r="DJ4">
        <f>COUNT(CS2:CS15)</f>
        <v>14</v>
      </c>
      <c r="DK4">
        <f>_xlfn.STDEV.S(CS2:CS15)</f>
        <v>4.3752550946038751</v>
      </c>
      <c r="DU4">
        <v>21</v>
      </c>
      <c r="DV4">
        <v>197</v>
      </c>
      <c r="DW4" s="76">
        <f t="shared" si="16"/>
        <v>0.1065989847715736</v>
      </c>
      <c r="DX4" t="s">
        <v>482</v>
      </c>
      <c r="DY4">
        <v>45</v>
      </c>
      <c r="DZ4">
        <v>243</v>
      </c>
      <c r="EA4" s="76">
        <f t="shared" si="17"/>
        <v>0.18518518518518517</v>
      </c>
      <c r="EC4">
        <v>21</v>
      </c>
      <c r="ED4">
        <v>197</v>
      </c>
      <c r="EE4" s="76">
        <v>0.1065989847715736</v>
      </c>
      <c r="EF4" t="s">
        <v>482</v>
      </c>
      <c r="EG4">
        <v>45</v>
      </c>
      <c r="EH4">
        <v>243</v>
      </c>
      <c r="EI4" s="76">
        <v>0.18518518518518517</v>
      </c>
      <c r="EJ4" t="s">
        <v>484</v>
      </c>
      <c r="EK4">
        <v>24</v>
      </c>
      <c r="EL4">
        <v>229</v>
      </c>
      <c r="EM4" s="76">
        <v>0.10480349344978165</v>
      </c>
      <c r="EN4" t="s">
        <v>485</v>
      </c>
      <c r="EO4">
        <v>39</v>
      </c>
      <c r="EP4">
        <v>227</v>
      </c>
      <c r="EQ4" s="76">
        <v>0.17180616740088106</v>
      </c>
      <c r="ES4" s="76">
        <v>0.1065989847715736</v>
      </c>
      <c r="ET4" s="76">
        <v>0.18518518518518517</v>
      </c>
      <c r="EU4" s="76">
        <v>0.10480349344978165</v>
      </c>
      <c r="EV4" s="76">
        <v>0.17180616740088106</v>
      </c>
      <c r="EX4" t="s">
        <v>543</v>
      </c>
      <c r="FC4" t="s">
        <v>544</v>
      </c>
      <c r="FD4">
        <v>0.05</v>
      </c>
      <c r="FH4" t="str">
        <f>ES1</f>
        <v>proportion of silencing in 40th generation</v>
      </c>
      <c r="FI4" s="76">
        <f>AVERAGE(ES2:ES77)</f>
        <v>0.1535231389555996</v>
      </c>
      <c r="FJ4">
        <f>COUNT(ES2:ES77)</f>
        <v>76</v>
      </c>
      <c r="FK4">
        <f>_xlfn.STDEV.S(ES2:ES77)</f>
        <v>4.6881460289788082E-2</v>
      </c>
      <c r="FT4" t="s">
        <v>474</v>
      </c>
      <c r="FU4" t="s">
        <v>669</v>
      </c>
      <c r="FV4">
        <v>21</v>
      </c>
      <c r="FW4" t="s">
        <v>482</v>
      </c>
      <c r="FX4">
        <v>45</v>
      </c>
      <c r="GB4">
        <v>45</v>
      </c>
      <c r="GC4">
        <v>37</v>
      </c>
      <c r="GD4">
        <v>36</v>
      </c>
      <c r="GE4">
        <v>21</v>
      </c>
    </row>
    <row r="5" spans="1:187" ht="17" thickTop="1" x14ac:dyDescent="0.2">
      <c r="A5" t="s">
        <v>372</v>
      </c>
      <c r="B5" t="s">
        <v>474</v>
      </c>
      <c r="C5">
        <f t="shared" si="0"/>
        <v>13</v>
      </c>
      <c r="D5">
        <v>8</v>
      </c>
      <c r="E5">
        <v>5</v>
      </c>
      <c r="F5">
        <v>170</v>
      </c>
      <c r="G5">
        <v>17</v>
      </c>
      <c r="H5">
        <v>23</v>
      </c>
      <c r="I5">
        <f t="shared" si="1"/>
        <v>40</v>
      </c>
      <c r="J5">
        <v>6</v>
      </c>
      <c r="K5">
        <f t="shared" si="6"/>
        <v>59</v>
      </c>
      <c r="L5">
        <f t="shared" si="7"/>
        <v>229</v>
      </c>
      <c r="N5" t="s">
        <v>4</v>
      </c>
      <c r="O5" t="s">
        <v>496</v>
      </c>
      <c r="P5">
        <f t="shared" si="2"/>
        <v>14</v>
      </c>
      <c r="Q5">
        <v>5</v>
      </c>
      <c r="R5">
        <v>9</v>
      </c>
      <c r="S5">
        <v>202</v>
      </c>
      <c r="T5">
        <v>2</v>
      </c>
      <c r="U5">
        <v>11</v>
      </c>
      <c r="V5">
        <f t="shared" si="3"/>
        <v>13</v>
      </c>
      <c r="W5">
        <v>11</v>
      </c>
      <c r="X5">
        <f t="shared" si="8"/>
        <v>38</v>
      </c>
      <c r="Y5">
        <f t="shared" si="9"/>
        <v>240</v>
      </c>
      <c r="AB5" t="s">
        <v>482</v>
      </c>
      <c r="AC5">
        <f t="shared" si="10"/>
        <v>38</v>
      </c>
      <c r="AD5">
        <f t="shared" si="4"/>
        <v>14</v>
      </c>
      <c r="AE5">
        <v>5</v>
      </c>
      <c r="AF5">
        <v>9</v>
      </c>
      <c r="AG5">
        <v>202</v>
      </c>
      <c r="AH5">
        <v>2</v>
      </c>
      <c r="AI5">
        <v>11</v>
      </c>
      <c r="AJ5">
        <f t="shared" si="5"/>
        <v>13</v>
      </c>
      <c r="AK5">
        <v>11</v>
      </c>
      <c r="AM5">
        <v>202</v>
      </c>
      <c r="AN5" t="s">
        <v>482</v>
      </c>
      <c r="AO5">
        <f t="shared" si="11"/>
        <v>38</v>
      </c>
      <c r="AP5">
        <v>14</v>
      </c>
      <c r="AQ5">
        <v>13</v>
      </c>
      <c r="AR5">
        <v>11</v>
      </c>
      <c r="BD5" t="s">
        <v>673</v>
      </c>
      <c r="BZ5" t="s">
        <v>482</v>
      </c>
      <c r="CA5">
        <v>14</v>
      </c>
      <c r="CB5">
        <v>13</v>
      </c>
      <c r="CC5">
        <f t="shared" si="12"/>
        <v>27</v>
      </c>
      <c r="CD5" t="s">
        <v>484</v>
      </c>
      <c r="CE5">
        <v>15</v>
      </c>
      <c r="CF5">
        <v>11</v>
      </c>
      <c r="CG5">
        <f t="shared" si="13"/>
        <v>26</v>
      </c>
      <c r="CH5" t="s">
        <v>485</v>
      </c>
      <c r="CI5">
        <v>12</v>
      </c>
      <c r="CJ5">
        <v>12</v>
      </c>
      <c r="CK5">
        <f t="shared" si="14"/>
        <v>24</v>
      </c>
      <c r="CL5" t="s">
        <v>669</v>
      </c>
      <c r="CM5">
        <v>7</v>
      </c>
      <c r="CN5">
        <v>17</v>
      </c>
      <c r="CO5">
        <f t="shared" si="15"/>
        <v>24</v>
      </c>
      <c r="CS5">
        <v>27</v>
      </c>
      <c r="CT5">
        <v>26</v>
      </c>
      <c r="CU5">
        <v>24</v>
      </c>
      <c r="CV5">
        <v>24</v>
      </c>
      <c r="CX5" s="31" t="s">
        <v>545</v>
      </c>
      <c r="CY5" s="31" t="s">
        <v>546</v>
      </c>
      <c r="CZ5" s="31" t="s">
        <v>472</v>
      </c>
      <c r="DA5" s="31" t="s">
        <v>528</v>
      </c>
      <c r="DB5" s="31" t="s">
        <v>529</v>
      </c>
      <c r="DC5" s="31" t="s">
        <v>547</v>
      </c>
      <c r="DD5" s="31" t="s">
        <v>548</v>
      </c>
      <c r="DE5" s="31" t="s">
        <v>549</v>
      </c>
      <c r="DF5" s="31" t="s">
        <v>550</v>
      </c>
      <c r="DH5" t="str">
        <f>CT1</f>
        <v>any silencing in S2</v>
      </c>
      <c r="DI5">
        <f>AVERAGE(CT2:CT15)</f>
        <v>27</v>
      </c>
      <c r="DJ5">
        <f>COUNT(CT2:CT15)</f>
        <v>14</v>
      </c>
      <c r="DK5">
        <f>_xlfn.STDEV.S(CT2:CT15)</f>
        <v>8.5033929879602947</v>
      </c>
      <c r="DU5">
        <v>59</v>
      </c>
      <c r="DV5">
        <v>229</v>
      </c>
      <c r="DW5" s="76">
        <f t="shared" si="16"/>
        <v>0.2576419213973799</v>
      </c>
      <c r="DX5" t="s">
        <v>482</v>
      </c>
      <c r="DY5">
        <v>38</v>
      </c>
      <c r="DZ5">
        <v>240</v>
      </c>
      <c r="EA5" s="76">
        <f t="shared" si="17"/>
        <v>0.15833333333333333</v>
      </c>
      <c r="EC5">
        <v>59</v>
      </c>
      <c r="ED5">
        <v>229</v>
      </c>
      <c r="EE5" s="76">
        <v>0.2576419213973799</v>
      </c>
      <c r="EF5" t="s">
        <v>482</v>
      </c>
      <c r="EG5">
        <v>38</v>
      </c>
      <c r="EH5">
        <v>240</v>
      </c>
      <c r="EI5" s="76">
        <v>0.15833333333333333</v>
      </c>
      <c r="EJ5" t="s">
        <v>484</v>
      </c>
      <c r="EK5">
        <v>43</v>
      </c>
      <c r="EL5">
        <v>235</v>
      </c>
      <c r="EM5" s="76">
        <v>0.18297872340425531</v>
      </c>
      <c r="EN5" t="s">
        <v>485</v>
      </c>
      <c r="EO5">
        <v>42</v>
      </c>
      <c r="EP5">
        <v>222</v>
      </c>
      <c r="EQ5" s="76">
        <v>0.1891891891891892</v>
      </c>
      <c r="ES5" s="76">
        <v>0.2576419213973799</v>
      </c>
      <c r="ET5" s="76">
        <v>0.15833333333333333</v>
      </c>
      <c r="EU5" s="76">
        <v>0.18297872340425531</v>
      </c>
      <c r="EV5" s="76">
        <v>0.1891891891891892</v>
      </c>
      <c r="EX5" s="31" t="s">
        <v>545</v>
      </c>
      <c r="EY5" s="31" t="s">
        <v>546</v>
      </c>
      <c r="EZ5" s="31" t="s">
        <v>472</v>
      </c>
      <c r="FA5" s="31" t="s">
        <v>528</v>
      </c>
      <c r="FB5" s="31" t="s">
        <v>529</v>
      </c>
      <c r="FC5" s="31" t="s">
        <v>547</v>
      </c>
      <c r="FD5" s="31" t="s">
        <v>548</v>
      </c>
      <c r="FE5" s="31" t="s">
        <v>549</v>
      </c>
      <c r="FF5" s="31" t="s">
        <v>550</v>
      </c>
      <c r="FH5" t="str">
        <f>ET1</f>
        <v>proportion of silencing in S1</v>
      </c>
      <c r="FI5" s="76">
        <f>AVERAGE(ET2:ET77)</f>
        <v>0.14659762768837703</v>
      </c>
      <c r="FJ5">
        <f>COUNT(ET2:ET77)</f>
        <v>15</v>
      </c>
      <c r="FK5">
        <f>_xlfn.STDEV.S(ET2:ET77)</f>
        <v>2.5091942926104154E-2</v>
      </c>
      <c r="FT5" t="s">
        <v>474</v>
      </c>
      <c r="FU5" t="s">
        <v>669</v>
      </c>
      <c r="FV5">
        <v>59</v>
      </c>
      <c r="FW5" t="s">
        <v>482</v>
      </c>
      <c r="FX5">
        <v>38</v>
      </c>
      <c r="GB5">
        <v>38</v>
      </c>
      <c r="GC5">
        <v>26</v>
      </c>
      <c r="GD5">
        <v>28</v>
      </c>
      <c r="GE5">
        <v>59</v>
      </c>
    </row>
    <row r="6" spans="1:187" x14ac:dyDescent="0.2">
      <c r="A6" t="s">
        <v>373</v>
      </c>
      <c r="B6" t="s">
        <v>474</v>
      </c>
      <c r="C6">
        <f t="shared" si="0"/>
        <v>6</v>
      </c>
      <c r="D6">
        <v>3</v>
      </c>
      <c r="E6">
        <v>3</v>
      </c>
      <c r="F6">
        <v>169</v>
      </c>
      <c r="G6">
        <v>9</v>
      </c>
      <c r="H6">
        <v>11</v>
      </c>
      <c r="I6">
        <f t="shared" si="1"/>
        <v>20</v>
      </c>
      <c r="J6">
        <v>3</v>
      </c>
      <c r="K6">
        <f t="shared" si="6"/>
        <v>29</v>
      </c>
      <c r="L6">
        <f t="shared" si="7"/>
        <v>198</v>
      </c>
      <c r="N6" t="s">
        <v>5</v>
      </c>
      <c r="O6" t="s">
        <v>496</v>
      </c>
      <c r="P6">
        <f t="shared" si="2"/>
        <v>17</v>
      </c>
      <c r="Q6">
        <v>6</v>
      </c>
      <c r="R6">
        <v>11</v>
      </c>
      <c r="S6">
        <v>205</v>
      </c>
      <c r="T6">
        <v>4</v>
      </c>
      <c r="U6">
        <v>9</v>
      </c>
      <c r="V6">
        <f t="shared" si="3"/>
        <v>13</v>
      </c>
      <c r="W6">
        <v>8</v>
      </c>
      <c r="X6">
        <f t="shared" si="8"/>
        <v>38</v>
      </c>
      <c r="Y6">
        <f t="shared" si="9"/>
        <v>243</v>
      </c>
      <c r="AB6" t="s">
        <v>482</v>
      </c>
      <c r="AC6">
        <f t="shared" si="10"/>
        <v>38</v>
      </c>
      <c r="AD6">
        <f t="shared" si="4"/>
        <v>17</v>
      </c>
      <c r="AE6">
        <v>6</v>
      </c>
      <c r="AF6">
        <v>11</v>
      </c>
      <c r="AG6">
        <v>205</v>
      </c>
      <c r="AH6">
        <v>4</v>
      </c>
      <c r="AI6">
        <v>9</v>
      </c>
      <c r="AJ6">
        <f t="shared" si="5"/>
        <v>13</v>
      </c>
      <c r="AK6">
        <v>8</v>
      </c>
      <c r="AM6">
        <v>205</v>
      </c>
      <c r="AN6" t="s">
        <v>482</v>
      </c>
      <c r="AO6">
        <f t="shared" si="11"/>
        <v>38</v>
      </c>
      <c r="AP6">
        <v>17</v>
      </c>
      <c r="AQ6">
        <v>13</v>
      </c>
      <c r="AR6">
        <v>8</v>
      </c>
      <c r="BD6" t="s">
        <v>674</v>
      </c>
      <c r="BZ6" t="s">
        <v>482</v>
      </c>
      <c r="CA6">
        <v>17</v>
      </c>
      <c r="CB6">
        <v>13</v>
      </c>
      <c r="CC6">
        <f t="shared" si="12"/>
        <v>30</v>
      </c>
      <c r="CD6" t="s">
        <v>484</v>
      </c>
      <c r="CE6">
        <v>8</v>
      </c>
      <c r="CF6">
        <v>18</v>
      </c>
      <c r="CG6">
        <f t="shared" si="13"/>
        <v>26</v>
      </c>
      <c r="CH6" t="s">
        <v>485</v>
      </c>
      <c r="CI6">
        <v>14</v>
      </c>
      <c r="CJ6">
        <v>18</v>
      </c>
      <c r="CK6">
        <f t="shared" si="14"/>
        <v>32</v>
      </c>
      <c r="CL6" t="s">
        <v>669</v>
      </c>
      <c r="CM6">
        <v>9</v>
      </c>
      <c r="CN6">
        <v>19</v>
      </c>
      <c r="CO6">
        <f t="shared" si="15"/>
        <v>28</v>
      </c>
      <c r="CS6">
        <v>30</v>
      </c>
      <c r="CT6">
        <v>26</v>
      </c>
      <c r="CU6">
        <v>32</v>
      </c>
      <c r="CV6">
        <v>28</v>
      </c>
      <c r="CX6" t="str">
        <f>CS1</f>
        <v>any silencing in S1</v>
      </c>
      <c r="CY6">
        <f>COUNT(CS2:CS15)</f>
        <v>14</v>
      </c>
      <c r="CZ6">
        <f>SUM(CS2:CS15)</f>
        <v>374</v>
      </c>
      <c r="DA6">
        <f>AVERAGE(CS2:CS15)</f>
        <v>26.714285714285715</v>
      </c>
      <c r="DB6">
        <f>_xlfn.VAR.S(CS2:CS15)</f>
        <v>19.142857142857164</v>
      </c>
      <c r="DC6">
        <f>DEVSQ(CS2:CS15)</f>
        <v>248.85714285714286</v>
      </c>
      <c r="DD6">
        <f>SQRT(DA14/CY6)</f>
        <v>1.8390923295327808</v>
      </c>
      <c r="DE6">
        <f>DA6-DD6*_xlfn.T.INV.2T(DD4,CZ14)</f>
        <v>23.023876967015308</v>
      </c>
      <c r="DF6">
        <f>DA6+DD6*_xlfn.T.INV.2T(DD4,CZ14)</f>
        <v>30.404694461556122</v>
      </c>
      <c r="DH6" t="str">
        <f>CU1</f>
        <v>any silencing in S3</v>
      </c>
      <c r="DI6">
        <f>AVERAGE(CU2:CU15)</f>
        <v>26</v>
      </c>
      <c r="DJ6">
        <f>COUNT(CU2:CU15)</f>
        <v>14</v>
      </c>
      <c r="DK6">
        <f>_xlfn.STDEV.S(CU2:CU15)</f>
        <v>4.0191847623425021</v>
      </c>
      <c r="DU6">
        <v>29</v>
      </c>
      <c r="DV6">
        <v>198</v>
      </c>
      <c r="DW6" s="76">
        <f t="shared" si="16"/>
        <v>0.14646464646464646</v>
      </c>
      <c r="DX6" t="s">
        <v>482</v>
      </c>
      <c r="DY6">
        <v>38</v>
      </c>
      <c r="DZ6">
        <v>243</v>
      </c>
      <c r="EA6" s="76">
        <f t="shared" si="17"/>
        <v>0.15637860082304528</v>
      </c>
      <c r="EC6">
        <v>29</v>
      </c>
      <c r="ED6">
        <v>198</v>
      </c>
      <c r="EE6" s="76">
        <v>0.14646464646464646</v>
      </c>
      <c r="EF6" t="s">
        <v>482</v>
      </c>
      <c r="EG6">
        <v>38</v>
      </c>
      <c r="EH6">
        <v>243</v>
      </c>
      <c r="EI6" s="76">
        <v>0.15637860082304528</v>
      </c>
      <c r="EJ6" t="s">
        <v>484</v>
      </c>
      <c r="EK6">
        <v>23</v>
      </c>
      <c r="EL6">
        <v>238</v>
      </c>
      <c r="EM6" s="76">
        <v>9.6638655462184878E-2</v>
      </c>
      <c r="EN6" t="s">
        <v>485</v>
      </c>
      <c r="EO6">
        <v>24</v>
      </c>
      <c r="EP6">
        <v>227</v>
      </c>
      <c r="EQ6" s="76">
        <v>0.10572687224669604</v>
      </c>
      <c r="ES6" s="76">
        <v>0.14646464646464646</v>
      </c>
      <c r="ET6" s="76">
        <v>0.15637860082304528</v>
      </c>
      <c r="EU6" s="76">
        <v>9.6638655462184878E-2</v>
      </c>
      <c r="EV6" s="76">
        <v>0.10572687224669604</v>
      </c>
      <c r="EX6" t="str">
        <f>ES1</f>
        <v>proportion of silencing in 40th generation</v>
      </c>
      <c r="EY6">
        <f>COUNT(ES2:ES77)</f>
        <v>76</v>
      </c>
      <c r="EZ6" s="76">
        <f>SUM(ES2:ES77)</f>
        <v>11.66775856062557</v>
      </c>
      <c r="FA6" s="76">
        <f>AVERAGE(ES2:ES77)</f>
        <v>0.1535231389555996</v>
      </c>
      <c r="FB6">
        <f>_xlfn.VAR.S(ES2:ES77)</f>
        <v>2.1978713189029766E-3</v>
      </c>
      <c r="FC6">
        <f>DEVSQ(ES2:ES77)</f>
        <v>0.16484034891772142</v>
      </c>
      <c r="FD6">
        <f>SQRT(FA14/EY6)</f>
        <v>5.5744132944849298E-3</v>
      </c>
      <c r="FE6">
        <f>FA6-FD6*_xlfn.T.INV.2T(FD4,EZ14)</f>
        <v>0.14252353482238214</v>
      </c>
      <c r="FF6">
        <f>FA6+FD6*_xlfn.T.INV.2T(FD4,EZ14)</f>
        <v>0.16452274308881706</v>
      </c>
      <c r="FH6" t="str">
        <f>EU1</f>
        <v>proportion of silencing in S2</v>
      </c>
      <c r="FI6" s="76">
        <f>AVERAGE(EU2:EU77)</f>
        <v>0.15160052591392453</v>
      </c>
      <c r="FJ6">
        <f>COUNT(EU2:EU77)</f>
        <v>45</v>
      </c>
      <c r="FK6">
        <f>_xlfn.STDEV.S(EU2:EU77)</f>
        <v>5.0440345660295989E-2</v>
      </c>
      <c r="FT6" t="s">
        <v>474</v>
      </c>
      <c r="FU6" t="s">
        <v>669</v>
      </c>
      <c r="FV6">
        <v>29</v>
      </c>
      <c r="FW6" t="s">
        <v>482</v>
      </c>
      <c r="FX6">
        <v>38</v>
      </c>
      <c r="GB6">
        <v>38</v>
      </c>
      <c r="GC6">
        <v>21</v>
      </c>
      <c r="GD6">
        <v>38</v>
      </c>
      <c r="GE6">
        <v>29</v>
      </c>
    </row>
    <row r="7" spans="1:187" x14ac:dyDescent="0.2">
      <c r="A7" t="s">
        <v>374</v>
      </c>
      <c r="B7" t="s">
        <v>474</v>
      </c>
      <c r="C7">
        <f t="shared" si="0"/>
        <v>7</v>
      </c>
      <c r="D7">
        <v>4</v>
      </c>
      <c r="E7">
        <v>3</v>
      </c>
      <c r="F7">
        <v>167</v>
      </c>
      <c r="G7">
        <v>7</v>
      </c>
      <c r="H7">
        <v>9</v>
      </c>
      <c r="I7">
        <f t="shared" si="1"/>
        <v>16</v>
      </c>
      <c r="J7">
        <v>3</v>
      </c>
      <c r="K7">
        <f t="shared" si="6"/>
        <v>26</v>
      </c>
      <c r="L7">
        <f t="shared" si="7"/>
        <v>193</v>
      </c>
      <c r="N7" t="s">
        <v>6</v>
      </c>
      <c r="O7" t="s">
        <v>496</v>
      </c>
      <c r="P7">
        <f t="shared" si="2"/>
        <v>20</v>
      </c>
      <c r="Q7">
        <v>10</v>
      </c>
      <c r="R7">
        <v>10</v>
      </c>
      <c r="S7">
        <v>189</v>
      </c>
      <c r="T7">
        <v>4</v>
      </c>
      <c r="U7">
        <v>12</v>
      </c>
      <c r="V7">
        <f t="shared" si="3"/>
        <v>16</v>
      </c>
      <c r="W7">
        <v>9</v>
      </c>
      <c r="X7">
        <f t="shared" si="8"/>
        <v>45</v>
      </c>
      <c r="Y7">
        <f t="shared" si="9"/>
        <v>234</v>
      </c>
      <c r="AB7" t="s">
        <v>482</v>
      </c>
      <c r="AC7">
        <f t="shared" si="10"/>
        <v>45</v>
      </c>
      <c r="AD7">
        <f t="shared" si="4"/>
        <v>20</v>
      </c>
      <c r="AE7">
        <v>10</v>
      </c>
      <c r="AF7">
        <v>10</v>
      </c>
      <c r="AG7">
        <v>189</v>
      </c>
      <c r="AH7">
        <v>4</v>
      </c>
      <c r="AI7">
        <v>12</v>
      </c>
      <c r="AJ7">
        <f t="shared" si="5"/>
        <v>16</v>
      </c>
      <c r="AK7">
        <v>9</v>
      </c>
      <c r="AM7">
        <v>189</v>
      </c>
      <c r="AN7" t="s">
        <v>482</v>
      </c>
      <c r="AO7">
        <f t="shared" si="11"/>
        <v>45</v>
      </c>
      <c r="AP7">
        <v>20</v>
      </c>
      <c r="AQ7">
        <v>16</v>
      </c>
      <c r="AR7">
        <v>9</v>
      </c>
      <c r="BD7" t="s">
        <v>619</v>
      </c>
      <c r="BZ7" t="s">
        <v>482</v>
      </c>
      <c r="CA7">
        <v>20</v>
      </c>
      <c r="CB7">
        <v>16</v>
      </c>
      <c r="CC7">
        <f t="shared" si="12"/>
        <v>36</v>
      </c>
      <c r="CD7" t="s">
        <v>484</v>
      </c>
      <c r="CE7">
        <v>10</v>
      </c>
      <c r="CF7">
        <v>14</v>
      </c>
      <c r="CG7">
        <f t="shared" si="13"/>
        <v>24</v>
      </c>
      <c r="CH7" t="s">
        <v>485</v>
      </c>
      <c r="CI7">
        <v>13</v>
      </c>
      <c r="CJ7">
        <v>15</v>
      </c>
      <c r="CK7">
        <f t="shared" si="14"/>
        <v>28</v>
      </c>
      <c r="CL7" t="s">
        <v>669</v>
      </c>
      <c r="CM7">
        <v>6</v>
      </c>
      <c r="CN7">
        <v>10</v>
      </c>
      <c r="CO7">
        <f t="shared" si="15"/>
        <v>16</v>
      </c>
      <c r="CS7">
        <v>36</v>
      </c>
      <c r="CT7">
        <v>24</v>
      </c>
      <c r="CU7">
        <v>28</v>
      </c>
      <c r="CV7">
        <v>16</v>
      </c>
      <c r="CX7" t="str">
        <f>CT1</f>
        <v>any silencing in S2</v>
      </c>
      <c r="CY7">
        <f>COUNT(CT2:CT15)</f>
        <v>14</v>
      </c>
      <c r="CZ7">
        <f>SUM(CT2:CT15)</f>
        <v>378</v>
      </c>
      <c r="DA7">
        <f>AVERAGE(CT2:CT15)</f>
        <v>27</v>
      </c>
      <c r="DB7">
        <f>_xlfn.VAR.S(CT2:CT15)</f>
        <v>72.307692307692307</v>
      </c>
      <c r="DC7">
        <f>DEVSQ(CT2:CT15)</f>
        <v>940</v>
      </c>
      <c r="DD7">
        <f>SQRT(DA14/CY7)</f>
        <v>1.8390923295327808</v>
      </c>
      <c r="DE7">
        <f>DA7-DD7*_xlfn.T.INV.2T(DD4,CZ14)</f>
        <v>23.309591252729593</v>
      </c>
      <c r="DF7">
        <f>DA7+DD7*_xlfn.T.INV.2T(DD4,CZ14)</f>
        <v>30.690408747270407</v>
      </c>
      <c r="DH7" t="str">
        <f>CV1</f>
        <v>any silencing in 40</v>
      </c>
      <c r="DI7">
        <f>AVERAGE(CV2:CV15)</f>
        <v>26.428571428571427</v>
      </c>
      <c r="DJ7">
        <f>COUNT(CV2:CV15)</f>
        <v>14</v>
      </c>
      <c r="DK7">
        <f>_xlfn.STDEV.S(CV2:CV15)</f>
        <v>9.044456744448377</v>
      </c>
      <c r="DU7">
        <v>26</v>
      </c>
      <c r="DV7">
        <v>193</v>
      </c>
      <c r="DW7" s="76">
        <f t="shared" si="16"/>
        <v>0.13471502590673576</v>
      </c>
      <c r="DX7" t="s">
        <v>482</v>
      </c>
      <c r="DY7">
        <v>45</v>
      </c>
      <c r="DZ7">
        <v>234</v>
      </c>
      <c r="EA7" s="76">
        <f t="shared" si="17"/>
        <v>0.19230769230769232</v>
      </c>
      <c r="EC7">
        <v>26</v>
      </c>
      <c r="ED7">
        <v>193</v>
      </c>
      <c r="EE7" s="76">
        <v>0.13471502590673576</v>
      </c>
      <c r="EF7" t="s">
        <v>482</v>
      </c>
      <c r="EG7">
        <v>45</v>
      </c>
      <c r="EH7">
        <v>234</v>
      </c>
      <c r="EI7" s="76">
        <v>0.19230769230769232</v>
      </c>
      <c r="EJ7" t="s">
        <v>484</v>
      </c>
      <c r="EK7">
        <v>36</v>
      </c>
      <c r="EL7">
        <v>234</v>
      </c>
      <c r="EM7" s="76">
        <v>0.15384615384615385</v>
      </c>
      <c r="EN7" t="s">
        <v>485</v>
      </c>
      <c r="EO7">
        <v>29</v>
      </c>
      <c r="EP7">
        <v>229</v>
      </c>
      <c r="EQ7" s="76">
        <v>0.12663755458515283</v>
      </c>
      <c r="ES7" s="76">
        <v>0.13471502590673576</v>
      </c>
      <c r="ET7" s="76">
        <v>0.19230769230769232</v>
      </c>
      <c r="EU7" s="76">
        <v>0.15384615384615385</v>
      </c>
      <c r="EV7" s="76">
        <v>0.12663755458515283</v>
      </c>
      <c r="EX7" t="str">
        <f>ET1</f>
        <v>proportion of silencing in S1</v>
      </c>
      <c r="EY7">
        <f>COUNT(ET2:ET77)</f>
        <v>15</v>
      </c>
      <c r="EZ7" s="76">
        <f>SUM(ET2:ET77)</f>
        <v>2.1989644153256553</v>
      </c>
      <c r="FA7" s="76">
        <f>AVERAGE(ET2:ET77)</f>
        <v>0.14659762768837703</v>
      </c>
      <c r="FB7">
        <f>_xlfn.VAR.S(ET2:ET77)</f>
        <v>6.2960559980686822E-4</v>
      </c>
      <c r="FC7">
        <f>DEVSQ(ET2:ET77)</f>
        <v>8.814478397296259E-3</v>
      </c>
      <c r="FD7">
        <f>SQRT(FA14/EY7)</f>
        <v>1.2547590344783349E-2</v>
      </c>
      <c r="FE7">
        <f>FA7-FD7*_xlfn.T.INV.2T(FD4,EZ14)</f>
        <v>0.12183833566477559</v>
      </c>
      <c r="FF7">
        <f>FA7+FD7*_xlfn.T.INV.2T(FD4,EZ14)</f>
        <v>0.17135691971197847</v>
      </c>
      <c r="FH7" t="str">
        <f>EV1</f>
        <v>proportion of silencing in S3</v>
      </c>
      <c r="FI7" s="76">
        <f>AVERAGE(EV2:EV77)</f>
        <v>0.1528311684880235</v>
      </c>
      <c r="FJ7">
        <f>COUNT(EV2:EV77)</f>
        <v>48</v>
      </c>
      <c r="FK7">
        <f>_xlfn.STDEV.S(EV2:EV77)</f>
        <v>5.447868670383503E-2</v>
      </c>
      <c r="FT7" t="s">
        <v>474</v>
      </c>
      <c r="FU7" t="s">
        <v>669</v>
      </c>
      <c r="FV7">
        <v>26</v>
      </c>
      <c r="FW7" t="s">
        <v>482</v>
      </c>
      <c r="FX7">
        <v>45</v>
      </c>
      <c r="GB7">
        <v>45</v>
      </c>
      <c r="GC7">
        <v>32</v>
      </c>
      <c r="GD7">
        <v>24</v>
      </c>
      <c r="GE7">
        <v>26</v>
      </c>
    </row>
    <row r="8" spans="1:187" x14ac:dyDescent="0.2">
      <c r="A8" t="s">
        <v>375</v>
      </c>
      <c r="B8" t="s">
        <v>474</v>
      </c>
      <c r="C8">
        <f t="shared" si="0"/>
        <v>18</v>
      </c>
      <c r="D8">
        <v>7</v>
      </c>
      <c r="E8">
        <v>11</v>
      </c>
      <c r="F8">
        <v>161</v>
      </c>
      <c r="G8">
        <v>3</v>
      </c>
      <c r="H8">
        <v>11</v>
      </c>
      <c r="I8">
        <f t="shared" si="1"/>
        <v>14</v>
      </c>
      <c r="J8">
        <v>22</v>
      </c>
      <c r="K8">
        <f t="shared" si="6"/>
        <v>54</v>
      </c>
      <c r="L8">
        <f t="shared" si="7"/>
        <v>215</v>
      </c>
      <c r="N8" t="s">
        <v>16</v>
      </c>
      <c r="O8" t="s">
        <v>496</v>
      </c>
      <c r="P8">
        <f t="shared" si="2"/>
        <v>11</v>
      </c>
      <c r="Q8">
        <v>5</v>
      </c>
      <c r="R8">
        <v>6</v>
      </c>
      <c r="S8">
        <v>202</v>
      </c>
      <c r="T8">
        <v>6</v>
      </c>
      <c r="U8">
        <v>11</v>
      </c>
      <c r="V8">
        <f t="shared" si="3"/>
        <v>17</v>
      </c>
      <c r="W8">
        <v>5</v>
      </c>
      <c r="X8">
        <f t="shared" si="8"/>
        <v>33</v>
      </c>
      <c r="Y8">
        <f t="shared" si="9"/>
        <v>235</v>
      </c>
      <c r="AB8" t="s">
        <v>482</v>
      </c>
      <c r="AC8">
        <f t="shared" si="10"/>
        <v>32</v>
      </c>
      <c r="AD8">
        <f t="shared" si="4"/>
        <v>8</v>
      </c>
      <c r="AE8">
        <v>5</v>
      </c>
      <c r="AF8">
        <v>3</v>
      </c>
      <c r="AG8">
        <v>198</v>
      </c>
      <c r="AH8">
        <v>3</v>
      </c>
      <c r="AI8">
        <v>10</v>
      </c>
      <c r="AJ8">
        <f t="shared" si="5"/>
        <v>13</v>
      </c>
      <c r="AK8">
        <v>11</v>
      </c>
      <c r="AM8">
        <v>198</v>
      </c>
      <c r="AN8" t="s">
        <v>482</v>
      </c>
      <c r="AO8">
        <f t="shared" si="11"/>
        <v>32</v>
      </c>
      <c r="AP8">
        <v>8</v>
      </c>
      <c r="AQ8">
        <v>13</v>
      </c>
      <c r="AR8">
        <v>11</v>
      </c>
      <c r="BD8" t="s">
        <v>675</v>
      </c>
      <c r="BZ8" t="s">
        <v>482</v>
      </c>
      <c r="CA8">
        <v>8</v>
      </c>
      <c r="CB8">
        <v>13</v>
      </c>
      <c r="CC8">
        <f t="shared" si="12"/>
        <v>21</v>
      </c>
      <c r="CD8" t="s">
        <v>484</v>
      </c>
      <c r="CE8">
        <v>11</v>
      </c>
      <c r="CF8">
        <v>18</v>
      </c>
      <c r="CG8">
        <f t="shared" si="13"/>
        <v>29</v>
      </c>
      <c r="CH8" t="s">
        <v>485</v>
      </c>
      <c r="CI8">
        <v>12</v>
      </c>
      <c r="CJ8">
        <v>12</v>
      </c>
      <c r="CK8">
        <f t="shared" si="14"/>
        <v>24</v>
      </c>
      <c r="CL8" t="s">
        <v>669</v>
      </c>
      <c r="CM8">
        <v>9</v>
      </c>
      <c r="CN8">
        <v>13</v>
      </c>
      <c r="CO8">
        <f t="shared" si="15"/>
        <v>22</v>
      </c>
      <c r="CS8">
        <v>21</v>
      </c>
      <c r="CT8">
        <v>29</v>
      </c>
      <c r="CU8">
        <v>24</v>
      </c>
      <c r="CV8">
        <v>22</v>
      </c>
      <c r="CX8" t="str">
        <f>CU1</f>
        <v>any silencing in S3</v>
      </c>
      <c r="CY8">
        <f>COUNT(CU2:CU15)</f>
        <v>14</v>
      </c>
      <c r="CZ8">
        <f>SUM(CU2:CU15)</f>
        <v>364</v>
      </c>
      <c r="DA8">
        <f>AVERAGE(CU2:CU15)</f>
        <v>26</v>
      </c>
      <c r="DB8">
        <f>_xlfn.VAR.S(CU2:CU15)</f>
        <v>16.153846153846153</v>
      </c>
      <c r="DC8">
        <f>DEVSQ(CU2:CU15)</f>
        <v>210</v>
      </c>
      <c r="DD8">
        <f>SQRT(DA14/CY8)</f>
        <v>1.8390923295327808</v>
      </c>
      <c r="DE8">
        <f>DA8-DD8*_xlfn.T.INV.2T(DD4,CZ14)</f>
        <v>22.309591252729593</v>
      </c>
      <c r="DF8">
        <f>DA8+DD8*_xlfn.T.INV.2T(DD4,CZ14)</f>
        <v>29.690408747270407</v>
      </c>
      <c r="DH8" s="32"/>
      <c r="DI8" s="32"/>
      <c r="DJ8" s="32"/>
      <c r="DK8" s="32"/>
      <c r="DU8">
        <v>54</v>
      </c>
      <c r="DV8">
        <v>215</v>
      </c>
      <c r="DW8" s="76">
        <f t="shared" si="16"/>
        <v>0.25116279069767444</v>
      </c>
      <c r="DX8" t="s">
        <v>482</v>
      </c>
      <c r="DY8">
        <v>33</v>
      </c>
      <c r="DZ8">
        <v>235</v>
      </c>
      <c r="EA8" s="76">
        <f t="shared" si="17"/>
        <v>0.14042553191489363</v>
      </c>
      <c r="EC8">
        <v>54</v>
      </c>
      <c r="ED8">
        <v>215</v>
      </c>
      <c r="EE8" s="76">
        <v>0.25116279069767444</v>
      </c>
      <c r="EF8" t="s">
        <v>482</v>
      </c>
      <c r="EG8">
        <v>33</v>
      </c>
      <c r="EH8">
        <v>235</v>
      </c>
      <c r="EI8" s="76">
        <v>0.14042553191489363</v>
      </c>
      <c r="EJ8" t="s">
        <v>484</v>
      </c>
      <c r="EK8">
        <v>22</v>
      </c>
      <c r="EL8">
        <v>235</v>
      </c>
      <c r="EM8" s="76">
        <v>9.3617021276595741E-2</v>
      </c>
      <c r="EN8" t="s">
        <v>485</v>
      </c>
      <c r="EO8">
        <v>37</v>
      </c>
      <c r="EP8">
        <v>230</v>
      </c>
      <c r="EQ8" s="76">
        <v>0.16086956521739129</v>
      </c>
      <c r="ES8" s="76">
        <v>0.25116279069767444</v>
      </c>
      <c r="ET8" s="76">
        <v>0.14042553191489363</v>
      </c>
      <c r="EU8" s="76">
        <v>9.3617021276595741E-2</v>
      </c>
      <c r="EV8" s="76">
        <v>0.16086956521739129</v>
      </c>
      <c r="EX8" t="str">
        <f>EU1</f>
        <v>proportion of silencing in S2</v>
      </c>
      <c r="EY8">
        <f>COUNT(EU2:EU77)</f>
        <v>45</v>
      </c>
      <c r="EZ8" s="76">
        <f>SUM(EU2:EU77)</f>
        <v>6.8220236661266043</v>
      </c>
      <c r="FA8" s="76">
        <f>AVERAGE(EU2:EU77)</f>
        <v>0.15160052591392453</v>
      </c>
      <c r="FB8">
        <f>_xlfn.VAR.S(EU2:EU77)</f>
        <v>2.5442284703301402E-3</v>
      </c>
      <c r="FC8">
        <f>DEVSQ(EU2:EU77)</f>
        <v>0.11194605269452609</v>
      </c>
      <c r="FD8">
        <f>SQRT(FA14/EY8)</f>
        <v>7.2443546632418162E-3</v>
      </c>
      <c r="FE8">
        <f>FA8-FD8*_xlfn.T.INV.2T(FD4,EZ14)</f>
        <v>0.13730574199915369</v>
      </c>
      <c r="FF8">
        <f>FA8+FD8*_xlfn.T.INV.2T(FD4,EZ14)</f>
        <v>0.16589530982869538</v>
      </c>
      <c r="FH8" s="32"/>
      <c r="FI8" s="32"/>
      <c r="FJ8" s="32"/>
      <c r="FK8" s="32"/>
      <c r="FT8" t="s">
        <v>474</v>
      </c>
      <c r="FU8" t="s">
        <v>669</v>
      </c>
      <c r="FV8">
        <v>54</v>
      </c>
      <c r="FW8" t="s">
        <v>482</v>
      </c>
      <c r="FX8">
        <v>32</v>
      </c>
      <c r="GB8">
        <v>32</v>
      </c>
      <c r="GC8">
        <v>43</v>
      </c>
      <c r="GD8">
        <v>30</v>
      </c>
      <c r="GE8">
        <v>54</v>
      </c>
    </row>
    <row r="9" spans="1:187" ht="17" thickBot="1" x14ac:dyDescent="0.25">
      <c r="A9" t="s">
        <v>376</v>
      </c>
      <c r="B9" t="s">
        <v>474</v>
      </c>
      <c r="C9">
        <f t="shared" si="0"/>
        <v>6</v>
      </c>
      <c r="D9">
        <v>5</v>
      </c>
      <c r="E9">
        <v>1</v>
      </c>
      <c r="F9">
        <v>91</v>
      </c>
      <c r="G9">
        <v>1</v>
      </c>
      <c r="H9">
        <v>7</v>
      </c>
      <c r="I9">
        <f t="shared" si="1"/>
        <v>8</v>
      </c>
      <c r="J9">
        <v>1</v>
      </c>
      <c r="K9">
        <f t="shared" si="6"/>
        <v>15</v>
      </c>
      <c r="L9">
        <f t="shared" si="7"/>
        <v>106</v>
      </c>
      <c r="N9" t="s">
        <v>17</v>
      </c>
      <c r="O9" t="s">
        <v>496</v>
      </c>
      <c r="P9">
        <f t="shared" si="2"/>
        <v>12</v>
      </c>
      <c r="Q9">
        <v>7</v>
      </c>
      <c r="R9">
        <v>5</v>
      </c>
      <c r="S9">
        <v>180</v>
      </c>
      <c r="T9">
        <v>5</v>
      </c>
      <c r="U9">
        <v>5</v>
      </c>
      <c r="V9">
        <f t="shared" si="3"/>
        <v>10</v>
      </c>
      <c r="W9">
        <v>8</v>
      </c>
      <c r="X9">
        <f t="shared" si="8"/>
        <v>30</v>
      </c>
      <c r="Y9">
        <f t="shared" si="9"/>
        <v>210</v>
      </c>
      <c r="AB9" t="s">
        <v>482</v>
      </c>
      <c r="AC9">
        <f t="shared" si="10"/>
        <v>29</v>
      </c>
      <c r="AD9">
        <f t="shared" si="4"/>
        <v>11</v>
      </c>
      <c r="AE9">
        <v>8</v>
      </c>
      <c r="AF9">
        <v>3</v>
      </c>
      <c r="AG9">
        <v>200</v>
      </c>
      <c r="AH9">
        <v>4</v>
      </c>
      <c r="AI9">
        <v>9</v>
      </c>
      <c r="AJ9">
        <f t="shared" si="5"/>
        <v>13</v>
      </c>
      <c r="AK9">
        <v>5</v>
      </c>
      <c r="AM9">
        <v>200</v>
      </c>
      <c r="AN9" t="s">
        <v>482</v>
      </c>
      <c r="AO9">
        <f t="shared" si="11"/>
        <v>29</v>
      </c>
      <c r="AP9">
        <v>11</v>
      </c>
      <c r="AQ9">
        <v>13</v>
      </c>
      <c r="AR9">
        <v>5</v>
      </c>
      <c r="BD9" t="s">
        <v>676</v>
      </c>
      <c r="BZ9" t="s">
        <v>482</v>
      </c>
      <c r="CA9">
        <v>11</v>
      </c>
      <c r="CB9">
        <v>13</v>
      </c>
      <c r="CC9">
        <f t="shared" si="12"/>
        <v>24</v>
      </c>
      <c r="CD9" t="s">
        <v>484</v>
      </c>
      <c r="CE9">
        <v>7</v>
      </c>
      <c r="CF9">
        <v>18</v>
      </c>
      <c r="CG9">
        <f t="shared" si="13"/>
        <v>25</v>
      </c>
      <c r="CH9" t="s">
        <v>485</v>
      </c>
      <c r="CI9">
        <v>14</v>
      </c>
      <c r="CJ9">
        <v>13</v>
      </c>
      <c r="CK9">
        <f t="shared" si="14"/>
        <v>27</v>
      </c>
      <c r="CL9" t="s">
        <v>669</v>
      </c>
      <c r="CM9">
        <v>19</v>
      </c>
      <c r="CN9">
        <v>18</v>
      </c>
      <c r="CO9">
        <f t="shared" si="15"/>
        <v>37</v>
      </c>
      <c r="CS9">
        <v>24</v>
      </c>
      <c r="CT9">
        <v>25</v>
      </c>
      <c r="CU9">
        <v>27</v>
      </c>
      <c r="CV9">
        <v>37</v>
      </c>
      <c r="CX9" t="str">
        <f>CV1</f>
        <v>any silencing in 40</v>
      </c>
      <c r="CY9">
        <f>COUNT(CV2:CV15)</f>
        <v>14</v>
      </c>
      <c r="CZ9">
        <f>SUM(CV2:CV15)</f>
        <v>370</v>
      </c>
      <c r="DA9">
        <f>AVERAGE(CV2:CV15)</f>
        <v>26.428571428571427</v>
      </c>
      <c r="DB9">
        <f>_xlfn.VAR.S(CV2:CV15)</f>
        <v>81.802197802197739</v>
      </c>
      <c r="DC9">
        <f>DEVSQ(CV2:CV15)</f>
        <v>1063.4285714285713</v>
      </c>
      <c r="DD9">
        <f>SQRT(DA14/CY9)</f>
        <v>1.8390923295327808</v>
      </c>
      <c r="DE9">
        <f>DA9-DD9*_xlfn.T.INV.2T(DD4,CZ14)</f>
        <v>22.73816268130102</v>
      </c>
      <c r="DF9">
        <f>DA9+DD9*_xlfn.T.INV.2T(DD4,CZ14)</f>
        <v>30.118980175841834</v>
      </c>
      <c r="DH9" t="s">
        <v>566</v>
      </c>
      <c r="DM9" s="34" t="s">
        <v>567</v>
      </c>
      <c r="DN9">
        <v>0.05</v>
      </c>
      <c r="DU9">
        <v>15</v>
      </c>
      <c r="DV9">
        <v>106</v>
      </c>
      <c r="DW9" s="76">
        <f t="shared" si="16"/>
        <v>0.14150943396226415</v>
      </c>
      <c r="DX9" t="s">
        <v>482</v>
      </c>
      <c r="DY9">
        <v>30</v>
      </c>
      <c r="DZ9">
        <v>210</v>
      </c>
      <c r="EA9" s="76">
        <f t="shared" si="17"/>
        <v>0.14285714285714285</v>
      </c>
      <c r="EC9">
        <v>15</v>
      </c>
      <c r="ED9">
        <v>106</v>
      </c>
      <c r="EE9" s="76">
        <v>0.14150943396226415</v>
      </c>
      <c r="EF9" t="s">
        <v>482</v>
      </c>
      <c r="EG9">
        <v>30</v>
      </c>
      <c r="EH9">
        <v>210</v>
      </c>
      <c r="EI9" s="76">
        <v>0.14285714285714285</v>
      </c>
      <c r="EJ9" t="s">
        <v>484</v>
      </c>
      <c r="EK9">
        <v>31</v>
      </c>
      <c r="EL9">
        <v>231</v>
      </c>
      <c r="EM9" s="76">
        <v>0.13419913419913421</v>
      </c>
      <c r="EN9" t="s">
        <v>485</v>
      </c>
      <c r="EO9">
        <v>64</v>
      </c>
      <c r="EP9">
        <v>237</v>
      </c>
      <c r="EQ9" s="76">
        <v>0.27004219409282698</v>
      </c>
      <c r="ES9" s="76">
        <v>0.14150943396226415</v>
      </c>
      <c r="ET9" s="76">
        <v>0.14285714285714285</v>
      </c>
      <c r="EU9" s="76">
        <v>0.13419913419913421</v>
      </c>
      <c r="EV9" s="76">
        <v>0.27004219409282698</v>
      </c>
      <c r="EX9" t="str">
        <f>EV1</f>
        <v>proportion of silencing in S3</v>
      </c>
      <c r="EY9">
        <f>COUNT(EV2:EV77)</f>
        <v>48</v>
      </c>
      <c r="EZ9" s="76">
        <f>SUM(EV2:EV77)</f>
        <v>7.3358960874251284</v>
      </c>
      <c r="FA9" s="76">
        <f>AVERAGE(EV2:EV77)</f>
        <v>0.1528311684880235</v>
      </c>
      <c r="FB9">
        <f>_xlfn.VAR.S(EV2:EV77)</f>
        <v>2.9679273049746119E-3</v>
      </c>
      <c r="FC9">
        <f>DEVSQ(EV2:EV77)</f>
        <v>0.13949258333380715</v>
      </c>
      <c r="FD9">
        <f>SQRT(FA14/EY9)</f>
        <v>7.0143162411888975E-3</v>
      </c>
      <c r="FE9">
        <f>FA9-FD9*_xlfn.T.INV.2T(FD4,EZ14)</f>
        <v>0.13899030347813821</v>
      </c>
      <c r="FF9">
        <f>FA9+FD9*_xlfn.T.INV.2T(FD4,EZ14)</f>
        <v>0.16667203349790879</v>
      </c>
      <c r="FH9" t="s">
        <v>566</v>
      </c>
      <c r="FM9" s="34" t="s">
        <v>567</v>
      </c>
      <c r="FN9">
        <v>0.05</v>
      </c>
      <c r="FT9" t="s">
        <v>474</v>
      </c>
      <c r="FU9" t="s">
        <v>669</v>
      </c>
      <c r="FV9">
        <v>15</v>
      </c>
      <c r="FW9" t="s">
        <v>482</v>
      </c>
      <c r="FX9">
        <v>29</v>
      </c>
      <c r="GB9">
        <v>29</v>
      </c>
      <c r="GC9">
        <v>23</v>
      </c>
      <c r="GD9">
        <v>39</v>
      </c>
      <c r="GE9">
        <v>15</v>
      </c>
    </row>
    <row r="10" spans="1:187" ht="17" thickTop="1" x14ac:dyDescent="0.2">
      <c r="A10" t="s">
        <v>377</v>
      </c>
      <c r="B10" t="s">
        <v>474</v>
      </c>
      <c r="C10">
        <f t="shared" si="0"/>
        <v>10</v>
      </c>
      <c r="D10">
        <v>3</v>
      </c>
      <c r="E10">
        <v>7</v>
      </c>
      <c r="F10">
        <v>184</v>
      </c>
      <c r="G10">
        <v>7</v>
      </c>
      <c r="H10">
        <v>8</v>
      </c>
      <c r="I10">
        <f t="shared" si="1"/>
        <v>15</v>
      </c>
      <c r="J10">
        <v>6</v>
      </c>
      <c r="K10">
        <f t="shared" si="6"/>
        <v>31</v>
      </c>
      <c r="L10">
        <f t="shared" si="7"/>
        <v>215</v>
      </c>
      <c r="N10" t="s">
        <v>18</v>
      </c>
      <c r="O10" t="s">
        <v>496</v>
      </c>
      <c r="P10">
        <f t="shared" si="2"/>
        <v>16</v>
      </c>
      <c r="Q10">
        <v>9</v>
      </c>
      <c r="R10">
        <v>7</v>
      </c>
      <c r="S10">
        <v>192</v>
      </c>
      <c r="T10">
        <v>6</v>
      </c>
      <c r="U10">
        <v>6</v>
      </c>
      <c r="V10">
        <f t="shared" si="3"/>
        <v>12</v>
      </c>
      <c r="W10">
        <v>9</v>
      </c>
      <c r="X10">
        <f t="shared" si="8"/>
        <v>37</v>
      </c>
      <c r="Y10">
        <f t="shared" si="9"/>
        <v>229</v>
      </c>
      <c r="AB10" t="s">
        <v>482</v>
      </c>
      <c r="AC10">
        <f t="shared" si="10"/>
        <v>41</v>
      </c>
      <c r="AD10">
        <f t="shared" si="4"/>
        <v>15</v>
      </c>
      <c r="AE10">
        <v>9</v>
      </c>
      <c r="AF10">
        <v>6</v>
      </c>
      <c r="AG10">
        <v>187</v>
      </c>
      <c r="AH10">
        <v>3</v>
      </c>
      <c r="AI10">
        <v>12</v>
      </c>
      <c r="AJ10">
        <f t="shared" si="5"/>
        <v>15</v>
      </c>
      <c r="AK10">
        <v>11</v>
      </c>
      <c r="AM10">
        <v>187</v>
      </c>
      <c r="AN10" t="s">
        <v>482</v>
      </c>
      <c r="AO10">
        <f t="shared" si="11"/>
        <v>41</v>
      </c>
      <c r="AP10">
        <v>15</v>
      </c>
      <c r="AQ10">
        <v>15</v>
      </c>
      <c r="AR10">
        <v>11</v>
      </c>
      <c r="BD10" t="s">
        <v>632</v>
      </c>
      <c r="BZ10" t="s">
        <v>482</v>
      </c>
      <c r="CA10">
        <v>15</v>
      </c>
      <c r="CB10">
        <v>15</v>
      </c>
      <c r="CC10">
        <f t="shared" si="12"/>
        <v>30</v>
      </c>
      <c r="CD10" t="s">
        <v>484</v>
      </c>
      <c r="CE10">
        <v>34</v>
      </c>
      <c r="CF10">
        <v>20</v>
      </c>
      <c r="CG10">
        <f t="shared" si="13"/>
        <v>54</v>
      </c>
      <c r="CH10" t="s">
        <v>485</v>
      </c>
      <c r="CI10">
        <v>15</v>
      </c>
      <c r="CJ10">
        <v>14</v>
      </c>
      <c r="CK10">
        <f t="shared" si="14"/>
        <v>29</v>
      </c>
      <c r="CL10" t="s">
        <v>669</v>
      </c>
      <c r="CM10">
        <v>11</v>
      </c>
      <c r="CN10">
        <v>15</v>
      </c>
      <c r="CO10">
        <f t="shared" si="15"/>
        <v>26</v>
      </c>
      <c r="CS10">
        <v>30</v>
      </c>
      <c r="CT10">
        <v>54</v>
      </c>
      <c r="CU10">
        <v>29</v>
      </c>
      <c r="CV10">
        <v>26</v>
      </c>
      <c r="CX10" s="32"/>
      <c r="CY10" s="32"/>
      <c r="CZ10" s="32"/>
      <c r="DA10" s="32"/>
      <c r="DB10" s="32"/>
      <c r="DC10" s="32"/>
      <c r="DD10" s="32"/>
      <c r="DE10" s="32"/>
      <c r="DF10" s="32"/>
      <c r="DH10" s="31" t="str">
        <f t="array" ref="DH10:DQ16">[1]!REGWQ(CS1:CV15,TRUE,DN9)</f>
        <v>group 1</v>
      </c>
      <c r="DI10" s="31" t="str">
        <v>group 2</v>
      </c>
      <c r="DJ10" s="31" t="str">
        <v>index 1</v>
      </c>
      <c r="DK10" s="31" t="str">
        <v>index 2</v>
      </c>
      <c r="DL10" s="31" t="str">
        <v>mean</v>
      </c>
      <c r="DM10" s="31" t="str">
        <v>q-stat</v>
      </c>
      <c r="DN10" s="31" t="str">
        <v>alpha</v>
      </c>
      <c r="DO10" s="31" t="str">
        <v>q-crit</v>
      </c>
      <c r="DP10" s="31" t="str">
        <v>p-value</v>
      </c>
      <c r="DQ10" s="31" t="str">
        <v>sig</v>
      </c>
      <c r="DU10">
        <v>31</v>
      </c>
      <c r="DV10">
        <v>215</v>
      </c>
      <c r="DW10" s="76">
        <f t="shared" si="16"/>
        <v>0.14418604651162792</v>
      </c>
      <c r="DX10" t="s">
        <v>482</v>
      </c>
      <c r="DY10">
        <v>37</v>
      </c>
      <c r="DZ10">
        <v>229</v>
      </c>
      <c r="EA10" s="76">
        <f t="shared" si="17"/>
        <v>0.16157205240174671</v>
      </c>
      <c r="EC10">
        <v>31</v>
      </c>
      <c r="ED10">
        <v>215</v>
      </c>
      <c r="EE10" s="76">
        <v>0.14418604651162792</v>
      </c>
      <c r="EF10" t="s">
        <v>482</v>
      </c>
      <c r="EG10">
        <v>37</v>
      </c>
      <c r="EH10">
        <v>229</v>
      </c>
      <c r="EI10" s="76">
        <v>0.16157205240174671</v>
      </c>
      <c r="EJ10" t="s">
        <v>484</v>
      </c>
      <c r="EK10">
        <v>18</v>
      </c>
      <c r="EL10">
        <v>219</v>
      </c>
      <c r="EM10" s="76">
        <v>8.2191780821917804E-2</v>
      </c>
      <c r="EN10" t="s">
        <v>485</v>
      </c>
      <c r="EO10">
        <v>28</v>
      </c>
      <c r="EP10">
        <v>230</v>
      </c>
      <c r="EQ10" s="76">
        <v>0.12173913043478261</v>
      </c>
      <c r="ES10" s="76">
        <v>0.14418604651162792</v>
      </c>
      <c r="ET10" s="76">
        <v>0.16157205240174671</v>
      </c>
      <c r="EU10" s="76">
        <v>8.2191780821917804E-2</v>
      </c>
      <c r="EV10" s="76">
        <v>0.12173913043478261</v>
      </c>
      <c r="EX10" s="32"/>
      <c r="EY10" s="32"/>
      <c r="EZ10" s="32"/>
      <c r="FA10" s="32"/>
      <c r="FB10" s="32"/>
      <c r="FC10" s="32"/>
      <c r="FD10" s="32"/>
      <c r="FE10" s="32"/>
      <c r="FF10" s="32"/>
      <c r="FH10" s="31" t="str">
        <f t="array" ref="FH10:FQ16">[1]!REGWQ(ES1:EV77,TRUE,FN9)</f>
        <v>group 1</v>
      </c>
      <c r="FI10" s="31" t="str">
        <v>group 2</v>
      </c>
      <c r="FJ10" s="31" t="str">
        <v>index 1</v>
      </c>
      <c r="FK10" s="31" t="str">
        <v>index 2</v>
      </c>
      <c r="FL10" s="31" t="str">
        <v>mean</v>
      </c>
      <c r="FM10" s="31" t="str">
        <v>q-stat</v>
      </c>
      <c r="FN10" s="31" t="str">
        <v>alpha</v>
      </c>
      <c r="FO10" s="31" t="str">
        <v>q-crit</v>
      </c>
      <c r="FP10" s="31" t="str">
        <v>p-value</v>
      </c>
      <c r="FQ10" s="31" t="str">
        <v>sig</v>
      </c>
      <c r="FT10" t="s">
        <v>474</v>
      </c>
      <c r="FU10" t="s">
        <v>669</v>
      </c>
      <c r="FV10">
        <v>31</v>
      </c>
      <c r="FW10" t="s">
        <v>482</v>
      </c>
      <c r="FX10">
        <v>41</v>
      </c>
      <c r="GB10">
        <v>41</v>
      </c>
      <c r="GC10">
        <v>36</v>
      </c>
      <c r="GD10">
        <v>26</v>
      </c>
      <c r="GE10">
        <v>31</v>
      </c>
    </row>
    <row r="11" spans="1:187" ht="17" thickBot="1" x14ac:dyDescent="0.25">
      <c r="A11" t="s">
        <v>378</v>
      </c>
      <c r="B11" t="s">
        <v>474</v>
      </c>
      <c r="C11">
        <f t="shared" si="0"/>
        <v>9</v>
      </c>
      <c r="D11">
        <v>5</v>
      </c>
      <c r="E11">
        <v>4</v>
      </c>
      <c r="F11">
        <v>171</v>
      </c>
      <c r="G11">
        <v>4</v>
      </c>
      <c r="H11">
        <v>9</v>
      </c>
      <c r="I11">
        <f t="shared" si="1"/>
        <v>13</v>
      </c>
      <c r="J11">
        <v>9</v>
      </c>
      <c r="K11">
        <f t="shared" si="6"/>
        <v>31</v>
      </c>
      <c r="L11">
        <f t="shared" si="7"/>
        <v>202</v>
      </c>
      <c r="N11" t="s">
        <v>19</v>
      </c>
      <c r="O11" t="s">
        <v>496</v>
      </c>
      <c r="P11">
        <f t="shared" si="2"/>
        <v>14</v>
      </c>
      <c r="Q11">
        <v>5</v>
      </c>
      <c r="R11">
        <v>9</v>
      </c>
      <c r="S11">
        <v>215</v>
      </c>
      <c r="T11">
        <v>5</v>
      </c>
      <c r="U11">
        <v>5</v>
      </c>
      <c r="V11">
        <f t="shared" si="3"/>
        <v>10</v>
      </c>
      <c r="W11">
        <v>2</v>
      </c>
      <c r="X11">
        <f t="shared" si="8"/>
        <v>26</v>
      </c>
      <c r="Y11">
        <f t="shared" si="9"/>
        <v>241</v>
      </c>
      <c r="AB11" t="s">
        <v>482</v>
      </c>
      <c r="AC11">
        <f t="shared" si="10"/>
        <v>31</v>
      </c>
      <c r="AD11">
        <f t="shared" si="4"/>
        <v>9</v>
      </c>
      <c r="AE11">
        <v>4</v>
      </c>
      <c r="AF11">
        <v>5</v>
      </c>
      <c r="AG11">
        <v>175</v>
      </c>
      <c r="AH11">
        <v>10</v>
      </c>
      <c r="AI11">
        <v>9</v>
      </c>
      <c r="AJ11">
        <f t="shared" si="5"/>
        <v>19</v>
      </c>
      <c r="AK11">
        <v>3</v>
      </c>
      <c r="AM11">
        <v>175</v>
      </c>
      <c r="AN11" t="s">
        <v>482</v>
      </c>
      <c r="AO11">
        <f t="shared" si="11"/>
        <v>31</v>
      </c>
      <c r="AP11">
        <v>9</v>
      </c>
      <c r="AQ11">
        <v>19</v>
      </c>
      <c r="AR11">
        <v>3</v>
      </c>
      <c r="BD11" t="s">
        <v>677</v>
      </c>
      <c r="BZ11" t="s">
        <v>482</v>
      </c>
      <c r="CA11">
        <v>9</v>
      </c>
      <c r="CB11">
        <v>19</v>
      </c>
      <c r="CC11">
        <f t="shared" si="12"/>
        <v>28</v>
      </c>
      <c r="CD11" t="s">
        <v>484</v>
      </c>
      <c r="CE11">
        <v>8</v>
      </c>
      <c r="CF11">
        <v>15</v>
      </c>
      <c r="CG11">
        <f t="shared" si="13"/>
        <v>23</v>
      </c>
      <c r="CH11" t="s">
        <v>485</v>
      </c>
      <c r="CI11">
        <v>9</v>
      </c>
      <c r="CJ11">
        <v>9</v>
      </c>
      <c r="CK11">
        <f t="shared" si="14"/>
        <v>18</v>
      </c>
      <c r="CL11" t="s">
        <v>669</v>
      </c>
      <c r="CM11">
        <v>11</v>
      </c>
      <c r="CN11">
        <v>14</v>
      </c>
      <c r="CO11">
        <f t="shared" si="15"/>
        <v>25</v>
      </c>
      <c r="CS11">
        <v>28</v>
      </c>
      <c r="CT11">
        <v>23</v>
      </c>
      <c r="CU11">
        <v>18</v>
      </c>
      <c r="CV11">
        <v>25</v>
      </c>
      <c r="CX11" t="s">
        <v>551</v>
      </c>
      <c r="DH11" t="str">
        <v>any silencing in S2</v>
      </c>
      <c r="DI11" t="str">
        <v>any silencing in S1</v>
      </c>
      <c r="DJ11">
        <v>1</v>
      </c>
      <c r="DK11">
        <v>2</v>
      </c>
      <c r="DL11">
        <v>0.2857142857142847</v>
      </c>
      <c r="DM11">
        <v>0.1553561401601137</v>
      </c>
      <c r="DN11" t="str">
        <v/>
      </c>
      <c r="DO11" t="str">
        <v/>
      </c>
      <c r="DP11" t="str">
        <v/>
      </c>
      <c r="DQ11" s="34" t="str">
        <v>no</v>
      </c>
      <c r="DU11">
        <v>31</v>
      </c>
      <c r="DV11">
        <v>202</v>
      </c>
      <c r="DW11" s="76">
        <f t="shared" si="16"/>
        <v>0.15346534653465346</v>
      </c>
      <c r="DX11" t="s">
        <v>482</v>
      </c>
      <c r="DY11">
        <v>26</v>
      </c>
      <c r="DZ11">
        <v>241</v>
      </c>
      <c r="EA11" s="76">
        <f t="shared" si="17"/>
        <v>0.1078838174273859</v>
      </c>
      <c r="EC11">
        <v>31</v>
      </c>
      <c r="ED11">
        <v>202</v>
      </c>
      <c r="EE11" s="76">
        <v>0.15346534653465346</v>
      </c>
      <c r="EF11" t="s">
        <v>482</v>
      </c>
      <c r="EG11">
        <v>26</v>
      </c>
      <c r="EH11">
        <v>241</v>
      </c>
      <c r="EI11" s="76">
        <v>0.1078838174273859</v>
      </c>
      <c r="EJ11" t="s">
        <v>484</v>
      </c>
      <c r="EK11">
        <v>30</v>
      </c>
      <c r="EL11">
        <v>229</v>
      </c>
      <c r="EM11" s="76">
        <v>0.13100436681222707</v>
      </c>
      <c r="EN11" t="s">
        <v>485</v>
      </c>
      <c r="EO11">
        <v>30</v>
      </c>
      <c r="EP11">
        <v>211</v>
      </c>
      <c r="EQ11" s="76">
        <v>0.14218009478672985</v>
      </c>
      <c r="ES11" s="76">
        <v>0.15346534653465346</v>
      </c>
      <c r="ET11" s="76">
        <v>0.1078838174273859</v>
      </c>
      <c r="EU11" s="76">
        <v>0.13100436681222707</v>
      </c>
      <c r="EV11" s="76">
        <v>0.14218009478672985</v>
      </c>
      <c r="EX11" t="s">
        <v>551</v>
      </c>
      <c r="FH11" t="str">
        <v>proportion of silencing in 40th generation</v>
      </c>
      <c r="FI11" t="str">
        <v>proportion of silencing in S3</v>
      </c>
      <c r="FJ11">
        <v>1</v>
      </c>
      <c r="FK11">
        <v>2</v>
      </c>
      <c r="FL11">
        <v>6.9197046757610292E-4</v>
      </c>
      <c r="FM11">
        <v>0.1602554358884169</v>
      </c>
      <c r="FN11" t="str">
        <v/>
      </c>
      <c r="FO11" t="str">
        <v/>
      </c>
      <c r="FP11" t="str">
        <v/>
      </c>
      <c r="FQ11" s="79" t="str">
        <v>no</v>
      </c>
      <c r="FT11" t="s">
        <v>474</v>
      </c>
      <c r="FU11" t="s">
        <v>669</v>
      </c>
      <c r="FV11">
        <v>31</v>
      </c>
      <c r="FW11" t="s">
        <v>482</v>
      </c>
      <c r="FX11">
        <v>31</v>
      </c>
      <c r="GB11">
        <v>31</v>
      </c>
      <c r="GC11">
        <v>22</v>
      </c>
      <c r="GD11">
        <v>25</v>
      </c>
      <c r="GE11">
        <v>31</v>
      </c>
    </row>
    <row r="12" spans="1:187" ht="17" thickTop="1" x14ac:dyDescent="0.2">
      <c r="A12" t="s">
        <v>379</v>
      </c>
      <c r="B12" t="s">
        <v>474</v>
      </c>
      <c r="C12">
        <f t="shared" si="0"/>
        <v>12</v>
      </c>
      <c r="D12">
        <v>6</v>
      </c>
      <c r="E12">
        <v>6</v>
      </c>
      <c r="F12">
        <v>159</v>
      </c>
      <c r="G12">
        <v>10</v>
      </c>
      <c r="H12">
        <v>10</v>
      </c>
      <c r="I12">
        <f t="shared" si="1"/>
        <v>20</v>
      </c>
      <c r="J12">
        <v>12</v>
      </c>
      <c r="K12">
        <f t="shared" si="6"/>
        <v>44</v>
      </c>
      <c r="L12">
        <f t="shared" si="7"/>
        <v>203</v>
      </c>
      <c r="N12" t="s">
        <v>20</v>
      </c>
      <c r="O12" t="s">
        <v>496</v>
      </c>
      <c r="P12">
        <f t="shared" si="2"/>
        <v>7</v>
      </c>
      <c r="Q12">
        <v>5</v>
      </c>
      <c r="R12">
        <v>2</v>
      </c>
      <c r="S12">
        <v>115</v>
      </c>
      <c r="T12">
        <v>6</v>
      </c>
      <c r="U12">
        <v>6</v>
      </c>
      <c r="V12">
        <f t="shared" si="3"/>
        <v>12</v>
      </c>
      <c r="W12">
        <v>2</v>
      </c>
      <c r="X12">
        <f t="shared" si="8"/>
        <v>21</v>
      </c>
      <c r="Y12">
        <f t="shared" si="9"/>
        <v>136</v>
      </c>
      <c r="AB12" t="s">
        <v>482</v>
      </c>
      <c r="AC12">
        <f t="shared" si="10"/>
        <v>26</v>
      </c>
      <c r="AD12">
        <f t="shared" si="4"/>
        <v>10</v>
      </c>
      <c r="AE12">
        <v>3</v>
      </c>
      <c r="AF12">
        <v>7</v>
      </c>
      <c r="AG12">
        <v>178</v>
      </c>
      <c r="AH12">
        <v>4</v>
      </c>
      <c r="AI12">
        <v>7</v>
      </c>
      <c r="AJ12">
        <f t="shared" si="5"/>
        <v>11</v>
      </c>
      <c r="AK12">
        <v>5</v>
      </c>
      <c r="AM12">
        <v>178</v>
      </c>
      <c r="AN12" t="s">
        <v>482</v>
      </c>
      <c r="AO12">
        <f t="shared" si="11"/>
        <v>26</v>
      </c>
      <c r="AP12">
        <v>10</v>
      </c>
      <c r="AQ12">
        <v>11</v>
      </c>
      <c r="AR12">
        <v>5</v>
      </c>
      <c r="BD12" t="s">
        <v>631</v>
      </c>
      <c r="BZ12" t="s">
        <v>482</v>
      </c>
      <c r="CA12">
        <v>10</v>
      </c>
      <c r="CB12">
        <v>11</v>
      </c>
      <c r="CC12">
        <f t="shared" si="12"/>
        <v>21</v>
      </c>
      <c r="CD12" t="s">
        <v>484</v>
      </c>
      <c r="CE12">
        <v>12</v>
      </c>
      <c r="CF12">
        <v>16</v>
      </c>
      <c r="CG12">
        <f t="shared" si="13"/>
        <v>28</v>
      </c>
      <c r="CH12" t="s">
        <v>485</v>
      </c>
      <c r="CI12">
        <v>14</v>
      </c>
      <c r="CJ12">
        <v>9</v>
      </c>
      <c r="CK12">
        <f t="shared" si="14"/>
        <v>23</v>
      </c>
      <c r="CL12" t="s">
        <v>669</v>
      </c>
      <c r="CM12">
        <v>7</v>
      </c>
      <c r="CN12">
        <v>16</v>
      </c>
      <c r="CO12">
        <f t="shared" si="15"/>
        <v>23</v>
      </c>
      <c r="CS12">
        <v>21</v>
      </c>
      <c r="CT12">
        <v>28</v>
      </c>
      <c r="CU12">
        <v>23</v>
      </c>
      <c r="CV12">
        <v>23</v>
      </c>
      <c r="CX12" s="31" t="s">
        <v>552</v>
      </c>
      <c r="CY12" s="31" t="s">
        <v>547</v>
      </c>
      <c r="CZ12" s="31" t="s">
        <v>531</v>
      </c>
      <c r="DA12" s="31" t="s">
        <v>553</v>
      </c>
      <c r="DB12" s="31" t="s">
        <v>475</v>
      </c>
      <c r="DC12" s="31" t="s">
        <v>554</v>
      </c>
      <c r="DD12" s="31" t="s">
        <v>555</v>
      </c>
      <c r="DE12" s="31" t="s">
        <v>556</v>
      </c>
      <c r="DF12" s="31" t="s">
        <v>557</v>
      </c>
      <c r="DH12" t="str">
        <v>any silencing in S2</v>
      </c>
      <c r="DI12" t="str">
        <v>any silencing in 40</v>
      </c>
      <c r="DJ12">
        <v>1</v>
      </c>
      <c r="DK12">
        <v>3</v>
      </c>
      <c r="DL12">
        <v>0.57142857142857295</v>
      </c>
      <c r="DM12">
        <v>0.31071228032022935</v>
      </c>
      <c r="DN12" t="str">
        <v/>
      </c>
      <c r="DO12" t="str">
        <v/>
      </c>
      <c r="DP12" t="str">
        <v/>
      </c>
      <c r="DQ12" s="34" t="str">
        <v>no</v>
      </c>
      <c r="DU12">
        <v>44</v>
      </c>
      <c r="DV12">
        <v>203</v>
      </c>
      <c r="DW12" s="76">
        <f t="shared" si="16"/>
        <v>0.21674876847290642</v>
      </c>
      <c r="DX12" t="s">
        <v>482</v>
      </c>
      <c r="DY12">
        <v>21</v>
      </c>
      <c r="DZ12">
        <v>136</v>
      </c>
      <c r="EA12" s="76">
        <f t="shared" si="17"/>
        <v>0.15441176470588236</v>
      </c>
      <c r="EC12">
        <v>44</v>
      </c>
      <c r="ED12">
        <v>203</v>
      </c>
      <c r="EE12" s="76">
        <v>0.21674876847290642</v>
      </c>
      <c r="EF12" t="s">
        <v>482</v>
      </c>
      <c r="EG12">
        <v>21</v>
      </c>
      <c r="EH12">
        <v>136</v>
      </c>
      <c r="EI12" s="76">
        <v>0.15441176470588236</v>
      </c>
      <c r="EJ12" t="s">
        <v>484</v>
      </c>
      <c r="EK12">
        <v>39</v>
      </c>
      <c r="EL12">
        <v>225</v>
      </c>
      <c r="EM12" s="76">
        <v>0.17333333333333334</v>
      </c>
      <c r="EN12" t="s">
        <v>485</v>
      </c>
      <c r="EO12">
        <v>25</v>
      </c>
      <c r="EP12">
        <v>230</v>
      </c>
      <c r="EQ12" s="76">
        <v>0.10869565217391304</v>
      </c>
      <c r="ES12" s="76">
        <v>0.21674876847290642</v>
      </c>
      <c r="ET12" s="76">
        <v>0.15441176470588236</v>
      </c>
      <c r="EU12" s="76">
        <v>0.17333333333333334</v>
      </c>
      <c r="EV12" s="76">
        <v>0.10869565217391304</v>
      </c>
      <c r="EX12" s="31" t="s">
        <v>552</v>
      </c>
      <c r="EY12" s="31" t="s">
        <v>547</v>
      </c>
      <c r="EZ12" s="31" t="s">
        <v>531</v>
      </c>
      <c r="FA12" s="31" t="s">
        <v>553</v>
      </c>
      <c r="FB12" s="31" t="s">
        <v>475</v>
      </c>
      <c r="FC12" s="31" t="s">
        <v>554</v>
      </c>
      <c r="FD12" s="31" t="s">
        <v>555</v>
      </c>
      <c r="FE12" s="31" t="s">
        <v>556</v>
      </c>
      <c r="FF12" s="31" t="s">
        <v>557</v>
      </c>
      <c r="FH12" t="str">
        <v>proportion of silencing in 40th generation</v>
      </c>
      <c r="FI12" t="str">
        <v>proportion of silencing in S2</v>
      </c>
      <c r="FJ12">
        <v>1</v>
      </c>
      <c r="FK12">
        <v>3</v>
      </c>
      <c r="FL12">
        <v>1.9226130416750697E-3</v>
      </c>
      <c r="FM12">
        <v>0.44526349819186106</v>
      </c>
      <c r="FN12" t="str">
        <v/>
      </c>
      <c r="FO12" t="str">
        <v/>
      </c>
      <c r="FP12" t="str">
        <v/>
      </c>
      <c r="FQ12" s="79" t="str">
        <v>no</v>
      </c>
      <c r="FT12" t="s">
        <v>474</v>
      </c>
      <c r="FU12" t="s">
        <v>669</v>
      </c>
      <c r="FV12">
        <v>44</v>
      </c>
      <c r="FW12" t="s">
        <v>482</v>
      </c>
      <c r="FX12">
        <v>26</v>
      </c>
      <c r="GB12">
        <v>26</v>
      </c>
      <c r="GC12">
        <v>31</v>
      </c>
      <c r="GD12">
        <v>17</v>
      </c>
      <c r="GE12">
        <v>44</v>
      </c>
    </row>
    <row r="13" spans="1:187" x14ac:dyDescent="0.2">
      <c r="A13" t="s">
        <v>380</v>
      </c>
      <c r="B13" t="s">
        <v>474</v>
      </c>
      <c r="C13">
        <f t="shared" si="0"/>
        <v>8</v>
      </c>
      <c r="D13">
        <v>5</v>
      </c>
      <c r="E13">
        <v>3</v>
      </c>
      <c r="F13">
        <v>196</v>
      </c>
      <c r="G13">
        <v>5</v>
      </c>
      <c r="H13">
        <v>8</v>
      </c>
      <c r="I13">
        <f t="shared" si="1"/>
        <v>13</v>
      </c>
      <c r="J13">
        <v>4</v>
      </c>
      <c r="K13">
        <f t="shared" si="6"/>
        <v>25</v>
      </c>
      <c r="L13">
        <f t="shared" si="7"/>
        <v>221</v>
      </c>
      <c r="N13" t="s">
        <v>21</v>
      </c>
      <c r="O13" t="s">
        <v>496</v>
      </c>
      <c r="P13">
        <f t="shared" si="2"/>
        <v>10</v>
      </c>
      <c r="Q13">
        <v>5</v>
      </c>
      <c r="R13">
        <v>5</v>
      </c>
      <c r="S13">
        <v>198</v>
      </c>
      <c r="T13">
        <v>8</v>
      </c>
      <c r="U13">
        <v>8</v>
      </c>
      <c r="V13">
        <f t="shared" si="3"/>
        <v>16</v>
      </c>
      <c r="W13">
        <v>6</v>
      </c>
      <c r="X13">
        <f t="shared" si="8"/>
        <v>32</v>
      </c>
      <c r="Y13">
        <f t="shared" si="9"/>
        <v>230</v>
      </c>
      <c r="AB13" t="s">
        <v>482</v>
      </c>
      <c r="AC13">
        <f t="shared" si="10"/>
        <v>43</v>
      </c>
      <c r="AD13">
        <f t="shared" si="4"/>
        <v>13</v>
      </c>
      <c r="AE13">
        <v>6</v>
      </c>
      <c r="AF13">
        <v>7</v>
      </c>
      <c r="AG13">
        <v>188</v>
      </c>
      <c r="AH13">
        <v>5</v>
      </c>
      <c r="AI13">
        <v>12</v>
      </c>
      <c r="AJ13">
        <f t="shared" si="5"/>
        <v>17</v>
      </c>
      <c r="AK13">
        <v>13</v>
      </c>
      <c r="AM13">
        <v>188</v>
      </c>
      <c r="AN13" t="s">
        <v>482</v>
      </c>
      <c r="AO13">
        <f t="shared" si="11"/>
        <v>43</v>
      </c>
      <c r="AP13">
        <v>13</v>
      </c>
      <c r="AQ13">
        <v>17</v>
      </c>
      <c r="AR13">
        <v>13</v>
      </c>
      <c r="BZ13" t="s">
        <v>482</v>
      </c>
      <c r="CA13">
        <v>13</v>
      </c>
      <c r="CB13">
        <v>17</v>
      </c>
      <c r="CC13">
        <f t="shared" si="12"/>
        <v>30</v>
      </c>
      <c r="CD13" t="s">
        <v>484</v>
      </c>
      <c r="CE13">
        <v>14</v>
      </c>
      <c r="CF13">
        <v>17</v>
      </c>
      <c r="CG13">
        <f t="shared" si="13"/>
        <v>31</v>
      </c>
      <c r="CH13" t="s">
        <v>485</v>
      </c>
      <c r="CI13">
        <v>12</v>
      </c>
      <c r="CJ13">
        <v>9</v>
      </c>
      <c r="CK13">
        <f t="shared" si="14"/>
        <v>21</v>
      </c>
      <c r="CL13" t="s">
        <v>669</v>
      </c>
      <c r="CM13">
        <v>9</v>
      </c>
      <c r="CN13">
        <v>17</v>
      </c>
      <c r="CO13">
        <f t="shared" si="15"/>
        <v>26</v>
      </c>
      <c r="CS13">
        <v>30</v>
      </c>
      <c r="CT13">
        <v>31</v>
      </c>
      <c r="CU13">
        <v>21</v>
      </c>
      <c r="CV13">
        <v>26</v>
      </c>
      <c r="CX13" t="s">
        <v>558</v>
      </c>
      <c r="CY13">
        <f>CY15-CY14</f>
        <v>7.642857142856883</v>
      </c>
      <c r="CZ13">
        <f>COUNTA(CX6:CX9)-1</f>
        <v>3</v>
      </c>
      <c r="DA13">
        <f>CY13/CZ13</f>
        <v>2.5476190476189609</v>
      </c>
      <c r="DB13">
        <f>DA13/DA14</f>
        <v>5.380211959464503E-2</v>
      </c>
      <c r="DC13" s="1">
        <f>_xlfn.F.DIST.RT(DB13,CZ13,CZ14)</f>
        <v>0.98337449393967025</v>
      </c>
      <c r="DD13">
        <f>CY13/CY15</f>
        <v>3.0943636311054797E-3</v>
      </c>
      <c r="DE13">
        <f>SQRT(DEVSQ(DA6:DA9)/(DA14*CZ13))</f>
        <v>6.1992003859165423E-2</v>
      </c>
      <c r="DF13">
        <f>(CY15-CZ15*DA14)/(CY15+DA14)</f>
        <v>-5.3395758984601104E-2</v>
      </c>
      <c r="DH13" t="str">
        <v>any silencing in S2</v>
      </c>
      <c r="DI13" t="str">
        <v>any silencing in S3</v>
      </c>
      <c r="DJ13">
        <v>1</v>
      </c>
      <c r="DK13">
        <v>4</v>
      </c>
      <c r="DL13">
        <v>1</v>
      </c>
      <c r="DM13">
        <v>0.54374649056039992</v>
      </c>
      <c r="DN13">
        <v>0.05</v>
      </c>
      <c r="DO13">
        <v>3.7536153846153844</v>
      </c>
      <c r="DP13" s="1">
        <v>0.98046280244018325</v>
      </c>
      <c r="DQ13" s="79" t="str">
        <v>no</v>
      </c>
      <c r="DU13">
        <v>25</v>
      </c>
      <c r="DV13">
        <v>221</v>
      </c>
      <c r="DW13" s="76">
        <f t="shared" si="16"/>
        <v>0.11312217194570136</v>
      </c>
      <c r="DX13" t="s">
        <v>482</v>
      </c>
      <c r="DY13">
        <v>32</v>
      </c>
      <c r="DZ13">
        <v>230</v>
      </c>
      <c r="EA13" s="76">
        <f t="shared" si="17"/>
        <v>0.1391304347826087</v>
      </c>
      <c r="EC13">
        <v>25</v>
      </c>
      <c r="ED13">
        <v>221</v>
      </c>
      <c r="EE13" s="76">
        <v>0.11312217194570136</v>
      </c>
      <c r="EF13" t="s">
        <v>482</v>
      </c>
      <c r="EG13">
        <v>32</v>
      </c>
      <c r="EH13">
        <v>230</v>
      </c>
      <c r="EI13" s="76">
        <v>0.1391304347826087</v>
      </c>
      <c r="EJ13" t="s">
        <v>484</v>
      </c>
      <c r="EK13">
        <v>26</v>
      </c>
      <c r="EL13">
        <v>228</v>
      </c>
      <c r="EM13" s="76">
        <v>0.11403508771929824</v>
      </c>
      <c r="EN13" t="s">
        <v>485</v>
      </c>
      <c r="EO13">
        <v>37</v>
      </c>
      <c r="EP13">
        <v>228</v>
      </c>
      <c r="EQ13" s="76">
        <v>0.16228070175438597</v>
      </c>
      <c r="ES13" s="76">
        <v>0.11312217194570136</v>
      </c>
      <c r="ET13" s="76">
        <v>0.1391304347826087</v>
      </c>
      <c r="EU13" s="76">
        <v>0.11403508771929824</v>
      </c>
      <c r="EV13" s="76">
        <v>0.16228070175438597</v>
      </c>
      <c r="EX13" t="s">
        <v>558</v>
      </c>
      <c r="EY13">
        <f>EY15-EY14</f>
        <v>6.3700527221199899E-4</v>
      </c>
      <c r="EZ13">
        <f>COUNTA(EX6:EX9)-1</f>
        <v>3</v>
      </c>
      <c r="FA13">
        <f>EY13/EZ13</f>
        <v>2.12335090737333E-4</v>
      </c>
      <c r="FB13">
        <f>FA13/FA14</f>
        <v>8.9910383547462669E-2</v>
      </c>
      <c r="FC13" s="1">
        <f>_xlfn.F.DIST.RT(FB13,EZ13,EZ14)</f>
        <v>0.96551823444001239</v>
      </c>
      <c r="FD13">
        <f>EY13/EY15</f>
        <v>1.4962642309428373E-3</v>
      </c>
      <c r="FE13">
        <f>SQRT(DEVSQ(FA6:FA9)/(FA14*EZ13))</f>
        <v>6.4401122681086609E-2</v>
      </c>
      <c r="FF13">
        <f>(EY15-EZ15*FA14)/(EY15+FA14)</f>
        <v>-1.506191260960512E-2</v>
      </c>
      <c r="FH13" t="str">
        <v>proportion of silencing in 40th generation</v>
      </c>
      <c r="FI13" t="str">
        <v>proportion of silencing in S1</v>
      </c>
      <c r="FJ13">
        <v>1</v>
      </c>
      <c r="FK13">
        <v>4</v>
      </c>
      <c r="FL13">
        <v>6.9255112672225727E-3</v>
      </c>
      <c r="FM13">
        <v>1.6038991241441016</v>
      </c>
      <c r="FN13">
        <v>0.05</v>
      </c>
      <c r="FO13">
        <v>3.6537999999999999</v>
      </c>
      <c r="FP13" s="1">
        <v>0.66871473826706218</v>
      </c>
      <c r="FQ13" s="79" t="str">
        <v>no</v>
      </c>
      <c r="FT13" t="s">
        <v>474</v>
      </c>
      <c r="FU13" t="s">
        <v>669</v>
      </c>
      <c r="FV13">
        <v>25</v>
      </c>
      <c r="FW13" t="s">
        <v>482</v>
      </c>
      <c r="FX13">
        <v>43</v>
      </c>
      <c r="GB13">
        <v>43</v>
      </c>
      <c r="GC13">
        <v>18</v>
      </c>
      <c r="GD13">
        <v>22</v>
      </c>
      <c r="GE13">
        <v>25</v>
      </c>
    </row>
    <row r="14" spans="1:187" x14ac:dyDescent="0.2">
      <c r="A14" t="s">
        <v>381</v>
      </c>
      <c r="B14" t="s">
        <v>474</v>
      </c>
      <c r="C14">
        <f t="shared" si="0"/>
        <v>4</v>
      </c>
      <c r="D14">
        <v>3</v>
      </c>
      <c r="E14">
        <v>1</v>
      </c>
      <c r="F14">
        <v>196</v>
      </c>
      <c r="G14">
        <v>8</v>
      </c>
      <c r="H14">
        <v>8</v>
      </c>
      <c r="I14">
        <f t="shared" si="1"/>
        <v>16</v>
      </c>
      <c r="J14">
        <v>3</v>
      </c>
      <c r="K14">
        <f t="shared" si="6"/>
        <v>23</v>
      </c>
      <c r="L14">
        <f t="shared" si="7"/>
        <v>219</v>
      </c>
      <c r="N14" t="s">
        <v>63</v>
      </c>
      <c r="O14" t="s">
        <v>496</v>
      </c>
      <c r="P14">
        <f t="shared" si="2"/>
        <v>15</v>
      </c>
      <c r="Q14">
        <v>7</v>
      </c>
      <c r="R14">
        <v>8</v>
      </c>
      <c r="S14">
        <v>195</v>
      </c>
      <c r="T14">
        <v>2</v>
      </c>
      <c r="U14">
        <v>8</v>
      </c>
      <c r="V14">
        <f t="shared" si="3"/>
        <v>10</v>
      </c>
      <c r="W14">
        <v>5</v>
      </c>
      <c r="X14">
        <f t="shared" si="8"/>
        <v>30</v>
      </c>
      <c r="Y14">
        <f t="shared" si="9"/>
        <v>225</v>
      </c>
      <c r="AB14" t="s">
        <v>482</v>
      </c>
      <c r="AC14">
        <f t="shared" si="10"/>
        <v>31</v>
      </c>
      <c r="AD14">
        <f t="shared" si="4"/>
        <v>10</v>
      </c>
      <c r="AE14">
        <v>7</v>
      </c>
      <c r="AF14">
        <v>3</v>
      </c>
      <c r="AG14">
        <v>199</v>
      </c>
      <c r="AH14">
        <v>3</v>
      </c>
      <c r="AI14">
        <v>10</v>
      </c>
      <c r="AJ14">
        <f t="shared" si="5"/>
        <v>13</v>
      </c>
      <c r="AK14">
        <v>8</v>
      </c>
      <c r="AM14">
        <v>199</v>
      </c>
      <c r="AN14" t="s">
        <v>482</v>
      </c>
      <c r="AO14">
        <f t="shared" si="11"/>
        <v>31</v>
      </c>
      <c r="AP14">
        <v>10</v>
      </c>
      <c r="AQ14">
        <v>13</v>
      </c>
      <c r="AR14">
        <v>8</v>
      </c>
      <c r="BD14" t="s">
        <v>605</v>
      </c>
      <c r="BZ14" t="s">
        <v>482</v>
      </c>
      <c r="CA14">
        <v>10</v>
      </c>
      <c r="CB14">
        <v>13</v>
      </c>
      <c r="CC14">
        <f t="shared" si="12"/>
        <v>23</v>
      </c>
      <c r="CD14" t="s">
        <v>484</v>
      </c>
      <c r="CE14">
        <v>10</v>
      </c>
      <c r="CF14">
        <v>11</v>
      </c>
      <c r="CG14">
        <f t="shared" si="13"/>
        <v>21</v>
      </c>
      <c r="CH14" t="s">
        <v>485</v>
      </c>
      <c r="CI14">
        <v>12</v>
      </c>
      <c r="CJ14">
        <v>20</v>
      </c>
      <c r="CK14">
        <f t="shared" si="14"/>
        <v>32</v>
      </c>
      <c r="CL14" t="s">
        <v>669</v>
      </c>
      <c r="CM14">
        <v>10</v>
      </c>
      <c r="CN14">
        <v>15</v>
      </c>
      <c r="CO14">
        <f t="shared" si="15"/>
        <v>25</v>
      </c>
      <c r="CS14">
        <v>23</v>
      </c>
      <c r="CT14">
        <v>21</v>
      </c>
      <c r="CU14">
        <v>32</v>
      </c>
      <c r="CV14">
        <v>25</v>
      </c>
      <c r="CX14" t="s">
        <v>559</v>
      </c>
      <c r="CY14">
        <f>SUM(DC6:DC9)</f>
        <v>2462.2857142857142</v>
      </c>
      <c r="CZ14">
        <f>CZ15-CZ13</f>
        <v>52</v>
      </c>
      <c r="DA14">
        <f>CY14/CZ14</f>
        <v>47.35164835164835</v>
      </c>
      <c r="DH14" t="str">
        <v>any silencing in S1</v>
      </c>
      <c r="DI14" t="str">
        <v>any silencing in 40</v>
      </c>
      <c r="DJ14">
        <v>2</v>
      </c>
      <c r="DK14">
        <v>3</v>
      </c>
      <c r="DL14">
        <v>0.28571428571428825</v>
      </c>
      <c r="DM14">
        <v>0.15535614016011562</v>
      </c>
      <c r="DN14" t="str">
        <v/>
      </c>
      <c r="DO14" t="str">
        <v/>
      </c>
      <c r="DP14" t="str">
        <v/>
      </c>
      <c r="DQ14" s="34" t="str">
        <v>no</v>
      </c>
      <c r="DU14">
        <v>23</v>
      </c>
      <c r="DV14">
        <v>219</v>
      </c>
      <c r="DW14" s="76">
        <f t="shared" si="16"/>
        <v>0.1050228310502283</v>
      </c>
      <c r="DX14" t="s">
        <v>482</v>
      </c>
      <c r="DY14">
        <v>30</v>
      </c>
      <c r="DZ14">
        <v>225</v>
      </c>
      <c r="EA14" s="76">
        <f t="shared" si="17"/>
        <v>0.13333333333333333</v>
      </c>
      <c r="EC14">
        <v>23</v>
      </c>
      <c r="ED14">
        <v>219</v>
      </c>
      <c r="EE14" s="76">
        <v>0.1050228310502283</v>
      </c>
      <c r="EF14" t="s">
        <v>482</v>
      </c>
      <c r="EG14">
        <v>30</v>
      </c>
      <c r="EH14">
        <v>225</v>
      </c>
      <c r="EI14" s="76">
        <v>0.13333333333333333</v>
      </c>
      <c r="EJ14" t="s">
        <v>484</v>
      </c>
      <c r="EK14">
        <v>25</v>
      </c>
      <c r="EL14">
        <v>188</v>
      </c>
      <c r="EM14" s="76">
        <v>0.13297872340425532</v>
      </c>
      <c r="EN14" t="s">
        <v>485</v>
      </c>
      <c r="EO14">
        <v>23</v>
      </c>
      <c r="EP14">
        <v>230</v>
      </c>
      <c r="EQ14" s="76">
        <v>0.1</v>
      </c>
      <c r="ES14" s="76">
        <v>0.1050228310502283</v>
      </c>
      <c r="ET14" s="76">
        <v>0.13333333333333333</v>
      </c>
      <c r="EU14" s="76">
        <v>0.13297872340425532</v>
      </c>
      <c r="EV14" s="76">
        <v>0.1</v>
      </c>
      <c r="EX14" t="s">
        <v>559</v>
      </c>
      <c r="EY14">
        <f>SUM(FC6:FC9)</f>
        <v>0.42509346334335091</v>
      </c>
      <c r="EZ14">
        <f>EZ15-EZ13</f>
        <v>180</v>
      </c>
      <c r="FA14">
        <f>EY14/EZ14</f>
        <v>2.3616303519075049E-3</v>
      </c>
      <c r="FH14" t="str">
        <v>proportion of silencing in S3</v>
      </c>
      <c r="FI14" t="str">
        <v>proportion of silencing in S2</v>
      </c>
      <c r="FJ14">
        <v>2</v>
      </c>
      <c r="FK14">
        <v>3</v>
      </c>
      <c r="FL14">
        <v>1.2306425740989668E-3</v>
      </c>
      <c r="FM14">
        <v>0.28500806230344417</v>
      </c>
      <c r="FN14" t="str">
        <v/>
      </c>
      <c r="FO14" t="str">
        <v/>
      </c>
      <c r="FP14" t="str">
        <v/>
      </c>
      <c r="FQ14" s="79" t="str">
        <v>no</v>
      </c>
      <c r="FT14" t="s">
        <v>474</v>
      </c>
      <c r="FU14" t="s">
        <v>669</v>
      </c>
      <c r="FV14">
        <v>23</v>
      </c>
      <c r="FW14" t="s">
        <v>482</v>
      </c>
      <c r="FX14">
        <v>31</v>
      </c>
      <c r="GB14">
        <v>31</v>
      </c>
      <c r="GC14">
        <v>27</v>
      </c>
      <c r="GD14">
        <v>34</v>
      </c>
      <c r="GE14">
        <v>23</v>
      </c>
    </row>
    <row r="15" spans="1:187" x14ac:dyDescent="0.2">
      <c r="A15" t="s">
        <v>382</v>
      </c>
      <c r="B15" t="s">
        <v>475</v>
      </c>
      <c r="C15">
        <f t="shared" si="0"/>
        <v>7</v>
      </c>
      <c r="D15">
        <v>5</v>
      </c>
      <c r="E15">
        <v>2</v>
      </c>
      <c r="F15">
        <v>159</v>
      </c>
      <c r="G15">
        <v>3</v>
      </c>
      <c r="H15">
        <v>10</v>
      </c>
      <c r="I15">
        <f t="shared" si="1"/>
        <v>13</v>
      </c>
      <c r="J15">
        <v>1</v>
      </c>
      <c r="K15">
        <f t="shared" si="6"/>
        <v>21</v>
      </c>
      <c r="L15">
        <f t="shared" si="7"/>
        <v>180</v>
      </c>
      <c r="N15" t="s">
        <v>64</v>
      </c>
      <c r="O15" t="s">
        <v>496</v>
      </c>
      <c r="P15">
        <f t="shared" si="2"/>
        <v>12</v>
      </c>
      <c r="Q15">
        <v>5</v>
      </c>
      <c r="R15">
        <v>7</v>
      </c>
      <c r="S15">
        <v>212</v>
      </c>
      <c r="T15">
        <v>4</v>
      </c>
      <c r="U15">
        <v>7</v>
      </c>
      <c r="V15">
        <f t="shared" si="3"/>
        <v>11</v>
      </c>
      <c r="W15">
        <v>4</v>
      </c>
      <c r="X15">
        <f t="shared" si="8"/>
        <v>27</v>
      </c>
      <c r="Y15">
        <f t="shared" si="9"/>
        <v>239</v>
      </c>
      <c r="AB15" t="s">
        <v>482</v>
      </c>
      <c r="AC15">
        <f t="shared" si="10"/>
        <v>24</v>
      </c>
      <c r="AD15">
        <f t="shared" si="4"/>
        <v>9</v>
      </c>
      <c r="AE15">
        <v>5</v>
      </c>
      <c r="AF15">
        <v>4</v>
      </c>
      <c r="AG15">
        <v>205</v>
      </c>
      <c r="AH15">
        <v>5</v>
      </c>
      <c r="AI15">
        <v>8</v>
      </c>
      <c r="AJ15">
        <f t="shared" si="5"/>
        <v>13</v>
      </c>
      <c r="AK15">
        <v>2</v>
      </c>
      <c r="AM15">
        <v>205</v>
      </c>
      <c r="AN15" t="s">
        <v>482</v>
      </c>
      <c r="AO15">
        <f t="shared" si="11"/>
        <v>24</v>
      </c>
      <c r="AP15">
        <v>9</v>
      </c>
      <c r="AQ15">
        <v>13</v>
      </c>
      <c r="AR15">
        <v>2</v>
      </c>
      <c r="BD15" t="s">
        <v>678</v>
      </c>
      <c r="BZ15" t="s">
        <v>482</v>
      </c>
      <c r="CA15">
        <v>9</v>
      </c>
      <c r="CB15">
        <v>13</v>
      </c>
      <c r="CC15">
        <f t="shared" si="12"/>
        <v>22</v>
      </c>
      <c r="CD15" t="s">
        <v>484</v>
      </c>
      <c r="CE15">
        <v>12</v>
      </c>
      <c r="CF15">
        <v>12</v>
      </c>
      <c r="CG15">
        <f t="shared" si="13"/>
        <v>24</v>
      </c>
      <c r="CH15" t="s">
        <v>485</v>
      </c>
      <c r="CI15">
        <v>7</v>
      </c>
      <c r="CJ15">
        <v>18</v>
      </c>
      <c r="CK15">
        <f t="shared" si="14"/>
        <v>25</v>
      </c>
      <c r="CL15" t="s">
        <v>669</v>
      </c>
      <c r="CM15">
        <v>9</v>
      </c>
      <c r="CN15">
        <v>9</v>
      </c>
      <c r="CO15">
        <f t="shared" si="15"/>
        <v>18</v>
      </c>
      <c r="CS15">
        <v>22</v>
      </c>
      <c r="CT15">
        <v>24</v>
      </c>
      <c r="CU15">
        <v>25</v>
      </c>
      <c r="CV15">
        <v>18</v>
      </c>
      <c r="CX15" s="33" t="s">
        <v>560</v>
      </c>
      <c r="CY15" s="33">
        <f>DEVSQ(CS2:CV15)</f>
        <v>2469.9285714285711</v>
      </c>
      <c r="CZ15" s="33">
        <f>COUNT(CS2:CV15)-1</f>
        <v>55</v>
      </c>
      <c r="DA15" s="33">
        <f>CY15/CZ15</f>
        <v>44.907792207792205</v>
      </c>
      <c r="DB15" s="33"/>
      <c r="DC15" s="33"/>
      <c r="DD15" s="33"/>
      <c r="DE15" s="33"/>
      <c r="DF15" s="33"/>
      <c r="DH15" t="str">
        <v>any silencing in S1</v>
      </c>
      <c r="DI15" t="str">
        <v>any silencing in S3</v>
      </c>
      <c r="DJ15">
        <v>2</v>
      </c>
      <c r="DK15">
        <v>4</v>
      </c>
      <c r="DL15">
        <v>0.7142857142857153</v>
      </c>
      <c r="DM15">
        <v>0.38839035040028619</v>
      </c>
      <c r="DN15" t="str">
        <v/>
      </c>
      <c r="DO15" t="str">
        <v/>
      </c>
      <c r="DP15" t="str">
        <v/>
      </c>
      <c r="DQ15" s="34" t="str">
        <v>no</v>
      </c>
      <c r="DU15">
        <v>21</v>
      </c>
      <c r="DV15">
        <v>180</v>
      </c>
      <c r="DW15" s="76">
        <f t="shared" si="16"/>
        <v>0.11666666666666667</v>
      </c>
      <c r="DX15" t="s">
        <v>482</v>
      </c>
      <c r="DY15">
        <v>27</v>
      </c>
      <c r="DZ15">
        <v>239</v>
      </c>
      <c r="EA15" s="76">
        <f t="shared" si="17"/>
        <v>0.11297071129707113</v>
      </c>
      <c r="EC15">
        <v>21</v>
      </c>
      <c r="ED15">
        <v>180</v>
      </c>
      <c r="EE15" s="76">
        <v>0.11666666666666667</v>
      </c>
      <c r="EF15" t="s">
        <v>482</v>
      </c>
      <c r="EG15">
        <v>27</v>
      </c>
      <c r="EH15">
        <v>239</v>
      </c>
      <c r="EI15" s="76">
        <v>0.11297071129707113</v>
      </c>
      <c r="EJ15" t="s">
        <v>484</v>
      </c>
      <c r="EK15">
        <v>17</v>
      </c>
      <c r="EL15">
        <v>187</v>
      </c>
      <c r="EM15" s="76">
        <v>9.0909090909090912E-2</v>
      </c>
      <c r="EN15" t="s">
        <v>485</v>
      </c>
      <c r="EO15">
        <v>23</v>
      </c>
      <c r="EP15">
        <v>227</v>
      </c>
      <c r="EQ15" s="76">
        <v>0.1013215859030837</v>
      </c>
      <c r="ES15" s="76">
        <v>0.11666666666666667</v>
      </c>
      <c r="ET15" s="76">
        <v>0.11297071129707113</v>
      </c>
      <c r="EU15" s="76">
        <v>9.0909090909090912E-2</v>
      </c>
      <c r="EV15" s="76">
        <v>0.1013215859030837</v>
      </c>
      <c r="EX15" s="33" t="s">
        <v>560</v>
      </c>
      <c r="EY15" s="33">
        <f>DEVSQ(ES2:EV77)</f>
        <v>0.42573046861556291</v>
      </c>
      <c r="EZ15" s="33">
        <f>COUNT(ES2:EV77)-1</f>
        <v>183</v>
      </c>
      <c r="FA15" s="33">
        <f>EY15/EZ15</f>
        <v>2.3263960033637317E-3</v>
      </c>
      <c r="FB15" s="33"/>
      <c r="FC15" s="33"/>
      <c r="FD15" s="33"/>
      <c r="FE15" s="33"/>
      <c r="FF15" s="33"/>
      <c r="FH15" t="str">
        <v>proportion of silencing in S3</v>
      </c>
      <c r="FI15" t="str">
        <v>proportion of silencing in S1</v>
      </c>
      <c r="FJ15">
        <v>2</v>
      </c>
      <c r="FK15">
        <v>4</v>
      </c>
      <c r="FL15">
        <v>6.2335407996464698E-3</v>
      </c>
      <c r="FM15">
        <v>1.4436436882556847</v>
      </c>
      <c r="FN15" t="str">
        <v/>
      </c>
      <c r="FO15" t="str">
        <v/>
      </c>
      <c r="FP15" t="str">
        <v/>
      </c>
      <c r="FQ15" s="79" t="str">
        <v>no</v>
      </c>
      <c r="FT15" t="s">
        <v>475</v>
      </c>
      <c r="FU15" t="s">
        <v>669</v>
      </c>
      <c r="FV15">
        <v>21</v>
      </c>
      <c r="FW15" t="s">
        <v>482</v>
      </c>
      <c r="FX15">
        <v>24</v>
      </c>
      <c r="GB15">
        <v>24</v>
      </c>
      <c r="GC15">
        <v>24</v>
      </c>
      <c r="GD15">
        <v>40</v>
      </c>
      <c r="GE15">
        <v>21</v>
      </c>
    </row>
    <row r="16" spans="1:187" x14ac:dyDescent="0.2">
      <c r="A16" t="s">
        <v>383</v>
      </c>
      <c r="B16" t="s">
        <v>475</v>
      </c>
      <c r="C16">
        <f t="shared" si="0"/>
        <v>14</v>
      </c>
      <c r="D16">
        <v>5</v>
      </c>
      <c r="E16">
        <v>9</v>
      </c>
      <c r="F16">
        <v>182</v>
      </c>
      <c r="G16">
        <v>9</v>
      </c>
      <c r="H16">
        <v>8</v>
      </c>
      <c r="I16">
        <f t="shared" si="1"/>
        <v>17</v>
      </c>
      <c r="J16">
        <v>3</v>
      </c>
      <c r="K16">
        <f t="shared" si="6"/>
        <v>34</v>
      </c>
      <c r="L16">
        <f t="shared" si="7"/>
        <v>216</v>
      </c>
      <c r="N16" t="s">
        <v>65</v>
      </c>
      <c r="O16" t="s">
        <v>496</v>
      </c>
      <c r="P16">
        <f t="shared" si="2"/>
        <v>16</v>
      </c>
      <c r="Q16">
        <v>10</v>
      </c>
      <c r="R16">
        <v>6</v>
      </c>
      <c r="S16">
        <v>206</v>
      </c>
      <c r="T16">
        <v>3</v>
      </c>
      <c r="U16">
        <v>11</v>
      </c>
      <c r="V16">
        <f t="shared" si="3"/>
        <v>14</v>
      </c>
      <c r="W16">
        <v>6</v>
      </c>
      <c r="X16">
        <f t="shared" si="8"/>
        <v>36</v>
      </c>
      <c r="Y16">
        <f t="shared" si="9"/>
        <v>242</v>
      </c>
      <c r="AA16">
        <v>46</v>
      </c>
      <c r="AB16" t="s">
        <v>484</v>
      </c>
      <c r="AC16">
        <f t="shared" si="10"/>
        <v>33</v>
      </c>
      <c r="AD16">
        <f t="shared" si="4"/>
        <v>11</v>
      </c>
      <c r="AE16">
        <v>5</v>
      </c>
      <c r="AF16">
        <v>6</v>
      </c>
      <c r="AG16">
        <v>202</v>
      </c>
      <c r="AH16">
        <v>6</v>
      </c>
      <c r="AI16">
        <v>11</v>
      </c>
      <c r="AJ16">
        <f t="shared" si="5"/>
        <v>17</v>
      </c>
      <c r="AK16">
        <v>5</v>
      </c>
      <c r="AM16">
        <v>202</v>
      </c>
      <c r="AN16" t="s">
        <v>484</v>
      </c>
      <c r="AO16">
        <f t="shared" si="11"/>
        <v>33</v>
      </c>
      <c r="AP16">
        <v>11</v>
      </c>
      <c r="AQ16">
        <v>17</v>
      </c>
      <c r="AR16">
        <v>5</v>
      </c>
      <c r="BD16" t="s">
        <v>648</v>
      </c>
      <c r="DH16" s="33" t="str">
        <v>any silencing in 40</v>
      </c>
      <c r="DI16" s="33" t="str">
        <v>any silencing in S3</v>
      </c>
      <c r="DJ16" s="33">
        <v>3</v>
      </c>
      <c r="DK16" s="33">
        <v>4</v>
      </c>
      <c r="DL16" s="33">
        <v>0.42857142857142705</v>
      </c>
      <c r="DM16" s="33">
        <v>0.23303421024017054</v>
      </c>
      <c r="DN16" s="33" t="str">
        <v/>
      </c>
      <c r="DO16" s="33" t="str">
        <v/>
      </c>
      <c r="DP16" s="33" t="str">
        <v/>
      </c>
      <c r="DQ16" s="53" t="str">
        <v>no</v>
      </c>
      <c r="DU16">
        <v>34</v>
      </c>
      <c r="DV16">
        <v>216</v>
      </c>
      <c r="DW16" s="76">
        <f t="shared" si="16"/>
        <v>0.15740740740740741</v>
      </c>
      <c r="DX16" t="s">
        <v>484</v>
      </c>
      <c r="DY16">
        <v>36</v>
      </c>
      <c r="DZ16">
        <v>242</v>
      </c>
      <c r="EA16" s="76">
        <f t="shared" si="17"/>
        <v>0.1487603305785124</v>
      </c>
      <c r="EC16">
        <v>34</v>
      </c>
      <c r="ED16">
        <v>216</v>
      </c>
      <c r="EE16" s="76">
        <v>0.15740740740740741</v>
      </c>
      <c r="EF16" t="s">
        <v>484</v>
      </c>
      <c r="EG16">
        <v>36</v>
      </c>
      <c r="EH16">
        <v>242</v>
      </c>
      <c r="EI16" s="76">
        <v>0.1487603305785124</v>
      </c>
      <c r="EJ16" t="s">
        <v>484</v>
      </c>
      <c r="EK16">
        <v>22</v>
      </c>
      <c r="EL16">
        <v>229</v>
      </c>
      <c r="EM16" s="76">
        <v>9.606986899563319E-2</v>
      </c>
      <c r="EN16" t="s">
        <v>485</v>
      </c>
      <c r="EO16">
        <v>23</v>
      </c>
      <c r="EP16">
        <v>229</v>
      </c>
      <c r="EQ16" s="76">
        <v>0.10043668122270742</v>
      </c>
      <c r="ES16" s="76">
        <v>0.15740740740740741</v>
      </c>
      <c r="ET16" s="76">
        <v>0.1487603305785124</v>
      </c>
      <c r="EU16" s="76">
        <v>9.606986899563319E-2</v>
      </c>
      <c r="EV16" s="76">
        <v>0.10043668122270742</v>
      </c>
      <c r="FH16" s="33" t="str">
        <v>proportion of silencing in S2</v>
      </c>
      <c r="FI16" s="33" t="str">
        <v>proportion of silencing in S1</v>
      </c>
      <c r="FJ16" s="33">
        <v>3</v>
      </c>
      <c r="FK16" s="33">
        <v>4</v>
      </c>
      <c r="FL16" s="33">
        <v>5.002898225547503E-3</v>
      </c>
      <c r="FM16" s="33">
        <v>1.1586356259522406</v>
      </c>
      <c r="FN16" s="33" t="str">
        <v/>
      </c>
      <c r="FO16" s="33" t="str">
        <v/>
      </c>
      <c r="FP16" s="33" t="str">
        <v/>
      </c>
      <c r="FQ16" s="81" t="str">
        <v>no</v>
      </c>
      <c r="FT16" t="s">
        <v>475</v>
      </c>
      <c r="FU16" t="s">
        <v>669</v>
      </c>
      <c r="FV16">
        <v>34</v>
      </c>
      <c r="FW16" t="s">
        <v>484</v>
      </c>
      <c r="FX16">
        <v>33</v>
      </c>
      <c r="GC16">
        <v>35</v>
      </c>
      <c r="GD16">
        <v>37</v>
      </c>
      <c r="GE16">
        <v>34</v>
      </c>
    </row>
    <row r="17" spans="1:187" x14ac:dyDescent="0.2">
      <c r="A17" t="s">
        <v>384</v>
      </c>
      <c r="B17" t="s">
        <v>475</v>
      </c>
      <c r="C17">
        <f t="shared" si="0"/>
        <v>6</v>
      </c>
      <c r="D17">
        <v>2</v>
      </c>
      <c r="E17">
        <v>4</v>
      </c>
      <c r="F17">
        <v>156</v>
      </c>
      <c r="G17">
        <v>8</v>
      </c>
      <c r="H17">
        <v>8</v>
      </c>
      <c r="I17">
        <f t="shared" si="1"/>
        <v>16</v>
      </c>
      <c r="J17">
        <v>4</v>
      </c>
      <c r="K17">
        <f t="shared" si="6"/>
        <v>26</v>
      </c>
      <c r="L17">
        <f t="shared" si="7"/>
        <v>182</v>
      </c>
      <c r="N17" t="s">
        <v>66</v>
      </c>
      <c r="O17" t="s">
        <v>496</v>
      </c>
      <c r="P17">
        <f t="shared" si="2"/>
        <v>14</v>
      </c>
      <c r="Q17">
        <v>8</v>
      </c>
      <c r="R17">
        <v>6</v>
      </c>
      <c r="S17">
        <v>215</v>
      </c>
      <c r="T17">
        <v>2</v>
      </c>
      <c r="U17">
        <v>10</v>
      </c>
      <c r="V17">
        <f t="shared" si="3"/>
        <v>12</v>
      </c>
      <c r="W17">
        <v>2</v>
      </c>
      <c r="X17">
        <f t="shared" si="8"/>
        <v>28</v>
      </c>
      <c r="Y17">
        <f t="shared" si="9"/>
        <v>243</v>
      </c>
      <c r="AB17" t="s">
        <v>484</v>
      </c>
      <c r="AC17">
        <f t="shared" si="10"/>
        <v>30</v>
      </c>
      <c r="AD17">
        <f t="shared" si="4"/>
        <v>12</v>
      </c>
      <c r="AE17">
        <v>7</v>
      </c>
      <c r="AF17">
        <v>5</v>
      </c>
      <c r="AG17">
        <v>180</v>
      </c>
      <c r="AH17">
        <v>5</v>
      </c>
      <c r="AI17">
        <v>5</v>
      </c>
      <c r="AJ17">
        <f t="shared" si="5"/>
        <v>10</v>
      </c>
      <c r="AK17">
        <v>8</v>
      </c>
      <c r="AM17">
        <v>115</v>
      </c>
      <c r="AN17" t="s">
        <v>484</v>
      </c>
      <c r="AO17">
        <f t="shared" si="11"/>
        <v>21</v>
      </c>
      <c r="AP17">
        <v>7</v>
      </c>
      <c r="AQ17">
        <v>12</v>
      </c>
      <c r="AR17">
        <v>2</v>
      </c>
      <c r="BD17" t="s">
        <v>649</v>
      </c>
      <c r="DU17">
        <v>26</v>
      </c>
      <c r="DV17">
        <v>182</v>
      </c>
      <c r="DW17" s="76">
        <f t="shared" si="16"/>
        <v>0.14285714285714285</v>
      </c>
      <c r="DX17" t="s">
        <v>484</v>
      </c>
      <c r="DY17">
        <v>28</v>
      </c>
      <c r="DZ17">
        <v>243</v>
      </c>
      <c r="EA17" s="76">
        <f t="shared" si="17"/>
        <v>0.11522633744855967</v>
      </c>
      <c r="EC17">
        <v>26</v>
      </c>
      <c r="ED17">
        <v>182</v>
      </c>
      <c r="EE17" s="76">
        <v>0.14285714285714285</v>
      </c>
      <c r="EJ17" t="s">
        <v>484</v>
      </c>
      <c r="EK17">
        <v>27</v>
      </c>
      <c r="EL17">
        <v>241</v>
      </c>
      <c r="EM17" s="76">
        <v>0.11203319502074689</v>
      </c>
      <c r="EN17" t="s">
        <v>485</v>
      </c>
      <c r="EO17">
        <v>23</v>
      </c>
      <c r="EP17">
        <v>230</v>
      </c>
      <c r="EQ17" s="76">
        <v>0.1</v>
      </c>
      <c r="ES17" s="76">
        <v>0.14285714285714285</v>
      </c>
      <c r="EU17" s="76">
        <v>0.11203319502074689</v>
      </c>
      <c r="EV17" s="76">
        <v>0.1</v>
      </c>
      <c r="FT17" t="s">
        <v>475</v>
      </c>
      <c r="FU17" t="s">
        <v>669</v>
      </c>
      <c r="FV17">
        <v>26</v>
      </c>
      <c r="FW17" t="s">
        <v>484</v>
      </c>
      <c r="FX17">
        <v>30</v>
      </c>
      <c r="GC17">
        <v>24</v>
      </c>
      <c r="GD17">
        <v>43</v>
      </c>
      <c r="GE17">
        <v>26</v>
      </c>
    </row>
    <row r="18" spans="1:187" x14ac:dyDescent="0.2">
      <c r="A18" t="s">
        <v>385</v>
      </c>
      <c r="B18" t="s">
        <v>475</v>
      </c>
      <c r="C18">
        <f t="shared" si="0"/>
        <v>7</v>
      </c>
      <c r="D18">
        <v>3</v>
      </c>
      <c r="E18">
        <v>4</v>
      </c>
      <c r="F18">
        <v>156</v>
      </c>
      <c r="G18">
        <v>8</v>
      </c>
      <c r="H18">
        <v>6</v>
      </c>
      <c r="I18">
        <f t="shared" si="1"/>
        <v>14</v>
      </c>
      <c r="J18">
        <v>2</v>
      </c>
      <c r="K18">
        <f t="shared" si="6"/>
        <v>23</v>
      </c>
      <c r="L18">
        <f t="shared" si="7"/>
        <v>179</v>
      </c>
      <c r="N18" t="s">
        <v>67</v>
      </c>
      <c r="O18" t="s">
        <v>496</v>
      </c>
      <c r="P18">
        <f t="shared" si="2"/>
        <v>14</v>
      </c>
      <c r="Q18">
        <v>7</v>
      </c>
      <c r="R18">
        <v>7</v>
      </c>
      <c r="S18">
        <v>201</v>
      </c>
      <c r="T18">
        <v>4</v>
      </c>
      <c r="U18">
        <v>8</v>
      </c>
      <c r="V18">
        <f t="shared" si="3"/>
        <v>12</v>
      </c>
      <c r="W18">
        <v>12</v>
      </c>
      <c r="X18">
        <f t="shared" si="8"/>
        <v>38</v>
      </c>
      <c r="Y18">
        <f t="shared" si="9"/>
        <v>239</v>
      </c>
      <c r="AB18" t="s">
        <v>484</v>
      </c>
      <c r="AC18">
        <f t="shared" si="10"/>
        <v>37</v>
      </c>
      <c r="AD18">
        <f t="shared" si="4"/>
        <v>16</v>
      </c>
      <c r="AE18">
        <v>9</v>
      </c>
      <c r="AF18">
        <v>7</v>
      </c>
      <c r="AG18">
        <v>192</v>
      </c>
      <c r="AH18">
        <v>6</v>
      </c>
      <c r="AI18">
        <v>6</v>
      </c>
      <c r="AJ18">
        <f t="shared" si="5"/>
        <v>12</v>
      </c>
      <c r="AK18">
        <v>9</v>
      </c>
      <c r="AM18">
        <v>215</v>
      </c>
      <c r="AN18" t="s">
        <v>484</v>
      </c>
      <c r="AO18">
        <f t="shared" si="11"/>
        <v>23</v>
      </c>
      <c r="AP18">
        <v>7</v>
      </c>
      <c r="AQ18">
        <v>13</v>
      </c>
      <c r="AR18">
        <v>3</v>
      </c>
      <c r="BD18" s="71" t="s">
        <v>680</v>
      </c>
      <c r="CX18" s="38" t="s">
        <v>568</v>
      </c>
      <c r="CY18" s="38"/>
      <c r="CZ18" s="38"/>
      <c r="DA18" s="38"/>
      <c r="DU18">
        <v>23</v>
      </c>
      <c r="DV18">
        <v>179</v>
      </c>
      <c r="DW18" s="76">
        <f t="shared" si="16"/>
        <v>0.12849162011173185</v>
      </c>
      <c r="DX18" t="s">
        <v>484</v>
      </c>
      <c r="DY18">
        <v>38</v>
      </c>
      <c r="DZ18">
        <v>239</v>
      </c>
      <c r="EA18" s="76">
        <f t="shared" si="17"/>
        <v>0.15899581589958159</v>
      </c>
      <c r="EC18">
        <v>23</v>
      </c>
      <c r="ED18">
        <v>179</v>
      </c>
      <c r="EE18" s="76">
        <v>0.12849162011173185</v>
      </c>
      <c r="EJ18" t="s">
        <v>484</v>
      </c>
      <c r="EK18">
        <v>24</v>
      </c>
      <c r="EL18">
        <v>224</v>
      </c>
      <c r="EM18" s="76">
        <v>0.10714285714285714</v>
      </c>
      <c r="EN18" t="s">
        <v>485</v>
      </c>
      <c r="EO18">
        <v>37</v>
      </c>
      <c r="EP18">
        <v>215</v>
      </c>
      <c r="EQ18" s="76">
        <v>0.17209302325581396</v>
      </c>
      <c r="ES18" s="76">
        <v>0.12849162011173185</v>
      </c>
      <c r="EU18" s="76">
        <v>0.10714285714285714</v>
      </c>
      <c r="EV18" s="76">
        <v>0.17209302325581396</v>
      </c>
      <c r="EX18" s="38" t="s">
        <v>568</v>
      </c>
      <c r="EY18" s="38"/>
      <c r="EZ18" s="38"/>
      <c r="FA18" s="38"/>
      <c r="FT18" t="s">
        <v>475</v>
      </c>
      <c r="FU18" t="s">
        <v>669</v>
      </c>
      <c r="FV18">
        <v>23</v>
      </c>
      <c r="FW18" t="s">
        <v>484</v>
      </c>
      <c r="FX18">
        <v>37</v>
      </c>
      <c r="GC18">
        <v>33</v>
      </c>
      <c r="GD18">
        <v>23</v>
      </c>
      <c r="GE18">
        <v>23</v>
      </c>
    </row>
    <row r="19" spans="1:187" ht="17" thickBot="1" x14ac:dyDescent="0.25">
      <c r="A19" t="s">
        <v>386</v>
      </c>
      <c r="B19" t="s">
        <v>475</v>
      </c>
      <c r="C19">
        <f t="shared" si="0"/>
        <v>10</v>
      </c>
      <c r="D19">
        <v>7</v>
      </c>
      <c r="E19">
        <v>3</v>
      </c>
      <c r="F19">
        <v>180</v>
      </c>
      <c r="G19">
        <v>7</v>
      </c>
      <c r="H19">
        <v>7</v>
      </c>
      <c r="I19">
        <f t="shared" si="1"/>
        <v>14</v>
      </c>
      <c r="J19">
        <v>1</v>
      </c>
      <c r="K19">
        <f t="shared" si="6"/>
        <v>25</v>
      </c>
      <c r="L19">
        <f t="shared" si="7"/>
        <v>205</v>
      </c>
      <c r="N19" t="s">
        <v>68</v>
      </c>
      <c r="O19" t="s">
        <v>496</v>
      </c>
      <c r="P19">
        <f t="shared" si="2"/>
        <v>12</v>
      </c>
      <c r="Q19">
        <v>5</v>
      </c>
      <c r="R19">
        <v>7</v>
      </c>
      <c r="S19">
        <v>205</v>
      </c>
      <c r="T19">
        <v>4</v>
      </c>
      <c r="U19">
        <v>5</v>
      </c>
      <c r="V19">
        <f t="shared" si="3"/>
        <v>9</v>
      </c>
      <c r="W19">
        <v>3</v>
      </c>
      <c r="X19">
        <f t="shared" si="8"/>
        <v>24</v>
      </c>
      <c r="Y19">
        <f t="shared" si="9"/>
        <v>229</v>
      </c>
      <c r="AB19" t="s">
        <v>484</v>
      </c>
      <c r="AC19">
        <f t="shared" si="10"/>
        <v>26</v>
      </c>
      <c r="AD19">
        <f t="shared" si="4"/>
        <v>14</v>
      </c>
      <c r="AE19">
        <v>5</v>
      </c>
      <c r="AF19">
        <v>9</v>
      </c>
      <c r="AG19">
        <v>215</v>
      </c>
      <c r="AH19">
        <v>5</v>
      </c>
      <c r="AI19">
        <v>5</v>
      </c>
      <c r="AJ19">
        <f t="shared" si="5"/>
        <v>10</v>
      </c>
      <c r="AK19">
        <v>2</v>
      </c>
      <c r="AM19">
        <v>198</v>
      </c>
      <c r="AN19" t="s">
        <v>484</v>
      </c>
      <c r="AO19">
        <f t="shared" si="11"/>
        <v>36</v>
      </c>
      <c r="AP19">
        <v>15</v>
      </c>
      <c r="AQ19">
        <v>11</v>
      </c>
      <c r="AR19">
        <v>10</v>
      </c>
      <c r="DU19">
        <v>25</v>
      </c>
      <c r="DV19">
        <v>205</v>
      </c>
      <c r="DW19" s="76">
        <f t="shared" si="16"/>
        <v>0.12195121951219512</v>
      </c>
      <c r="DX19" t="s">
        <v>484</v>
      </c>
      <c r="DY19">
        <v>24</v>
      </c>
      <c r="DZ19">
        <v>229</v>
      </c>
      <c r="EA19" s="76">
        <f t="shared" si="17"/>
        <v>0.10480349344978165</v>
      </c>
      <c r="EC19">
        <v>25</v>
      </c>
      <c r="ED19">
        <v>205</v>
      </c>
      <c r="EE19" s="76">
        <v>0.12195121951219512</v>
      </c>
      <c r="EJ19" t="s">
        <v>484</v>
      </c>
      <c r="EK19">
        <v>35</v>
      </c>
      <c r="EL19">
        <v>205</v>
      </c>
      <c r="EM19" s="76">
        <v>0.17073170731707318</v>
      </c>
      <c r="EN19" t="s">
        <v>485</v>
      </c>
      <c r="EO19">
        <v>32</v>
      </c>
      <c r="EP19">
        <v>227</v>
      </c>
      <c r="EQ19" s="76">
        <v>0.14096916299559473</v>
      </c>
      <c r="ES19" s="76">
        <v>0.12195121951219512</v>
      </c>
      <c r="EU19" s="76">
        <v>0.17073170731707318</v>
      </c>
      <c r="EV19" s="76">
        <v>0.14096916299559473</v>
      </c>
      <c r="FT19" t="s">
        <v>475</v>
      </c>
      <c r="FU19" t="s">
        <v>669</v>
      </c>
      <c r="FV19">
        <v>25</v>
      </c>
      <c r="FW19" t="s">
        <v>484</v>
      </c>
      <c r="FX19">
        <v>26</v>
      </c>
      <c r="GC19">
        <v>45</v>
      </c>
      <c r="GD19">
        <v>40</v>
      </c>
      <c r="GE19">
        <v>25</v>
      </c>
    </row>
    <row r="20" spans="1:187" ht="17" thickTop="1" x14ac:dyDescent="0.2">
      <c r="A20" t="s">
        <v>387</v>
      </c>
      <c r="B20" t="s">
        <v>475</v>
      </c>
      <c r="C20">
        <f t="shared" si="0"/>
        <v>8</v>
      </c>
      <c r="D20">
        <v>2</v>
      </c>
      <c r="E20">
        <v>6</v>
      </c>
      <c r="F20">
        <v>188</v>
      </c>
      <c r="G20">
        <v>7</v>
      </c>
      <c r="H20">
        <v>9</v>
      </c>
      <c r="I20">
        <f t="shared" si="1"/>
        <v>16</v>
      </c>
      <c r="J20">
        <v>5</v>
      </c>
      <c r="K20">
        <f t="shared" si="6"/>
        <v>29</v>
      </c>
      <c r="L20">
        <f t="shared" si="7"/>
        <v>217</v>
      </c>
      <c r="N20" t="s">
        <v>22</v>
      </c>
      <c r="O20" t="s">
        <v>504</v>
      </c>
      <c r="P20">
        <f t="shared" si="2"/>
        <v>12</v>
      </c>
      <c r="Q20">
        <v>6</v>
      </c>
      <c r="R20">
        <v>6</v>
      </c>
      <c r="S20">
        <v>192</v>
      </c>
      <c r="T20">
        <v>4</v>
      </c>
      <c r="U20">
        <v>10</v>
      </c>
      <c r="V20">
        <f t="shared" si="3"/>
        <v>14</v>
      </c>
      <c r="W20">
        <v>17</v>
      </c>
      <c r="X20">
        <f t="shared" si="8"/>
        <v>43</v>
      </c>
      <c r="Y20">
        <f t="shared" si="9"/>
        <v>235</v>
      </c>
      <c r="AB20" t="s">
        <v>484</v>
      </c>
      <c r="AC20">
        <f t="shared" si="10"/>
        <v>21</v>
      </c>
      <c r="AD20">
        <f t="shared" si="4"/>
        <v>7</v>
      </c>
      <c r="AE20">
        <v>5</v>
      </c>
      <c r="AF20">
        <v>2</v>
      </c>
      <c r="AG20">
        <v>115</v>
      </c>
      <c r="AH20">
        <v>6</v>
      </c>
      <c r="AI20">
        <v>6</v>
      </c>
      <c r="AJ20">
        <f t="shared" si="5"/>
        <v>12</v>
      </c>
      <c r="AK20">
        <v>2</v>
      </c>
      <c r="AM20">
        <v>200</v>
      </c>
      <c r="AN20" t="s">
        <v>484</v>
      </c>
      <c r="AO20">
        <f t="shared" si="11"/>
        <v>31</v>
      </c>
      <c r="AP20">
        <v>8</v>
      </c>
      <c r="AQ20">
        <v>18</v>
      </c>
      <c r="AR20">
        <v>5</v>
      </c>
      <c r="BD20" t="s">
        <v>577</v>
      </c>
      <c r="CX20" s="31" t="s">
        <v>569</v>
      </c>
      <c r="CY20" s="31" t="s">
        <v>570</v>
      </c>
      <c r="CZ20" s="31" t="s">
        <v>571</v>
      </c>
      <c r="DA20" s="31" t="s">
        <v>563</v>
      </c>
      <c r="DU20">
        <v>29</v>
      </c>
      <c r="DV20">
        <v>217</v>
      </c>
      <c r="DW20" s="76">
        <f t="shared" si="16"/>
        <v>0.13364055299539171</v>
      </c>
      <c r="DX20" t="s">
        <v>484</v>
      </c>
      <c r="DY20">
        <v>43</v>
      </c>
      <c r="DZ20">
        <v>235</v>
      </c>
      <c r="EA20" s="76">
        <f t="shared" si="17"/>
        <v>0.18297872340425531</v>
      </c>
      <c r="EC20">
        <v>29</v>
      </c>
      <c r="ED20">
        <v>217</v>
      </c>
      <c r="EE20" s="76">
        <v>0.13364055299539171</v>
      </c>
      <c r="EJ20" t="s">
        <v>484</v>
      </c>
      <c r="EK20">
        <v>24</v>
      </c>
      <c r="EL20">
        <v>230</v>
      </c>
      <c r="EM20" s="76">
        <v>0.10434782608695652</v>
      </c>
      <c r="EN20" t="s">
        <v>485</v>
      </c>
      <c r="EO20">
        <v>41</v>
      </c>
      <c r="EP20">
        <v>228</v>
      </c>
      <c r="EQ20" s="76">
        <v>0.17982456140350878</v>
      </c>
      <c r="ES20" s="76">
        <v>0.13364055299539171</v>
      </c>
      <c r="EU20" s="76">
        <v>0.10434782608695652</v>
      </c>
      <c r="EV20" s="76">
        <v>0.17982456140350878</v>
      </c>
      <c r="EX20" s="31" t="s">
        <v>569</v>
      </c>
      <c r="EY20" s="31" t="s">
        <v>570</v>
      </c>
      <c r="EZ20" s="31" t="s">
        <v>571</v>
      </c>
      <c r="FA20" s="31" t="s">
        <v>563</v>
      </c>
      <c r="FT20" t="s">
        <v>475</v>
      </c>
      <c r="FU20" t="s">
        <v>669</v>
      </c>
      <c r="FV20">
        <v>29</v>
      </c>
      <c r="FW20" t="s">
        <v>484</v>
      </c>
      <c r="FX20">
        <v>21</v>
      </c>
      <c r="GC20">
        <v>31</v>
      </c>
      <c r="GD20">
        <v>63</v>
      </c>
      <c r="GE20">
        <v>29</v>
      </c>
    </row>
    <row r="21" spans="1:187" x14ac:dyDescent="0.2">
      <c r="A21" t="s">
        <v>388</v>
      </c>
      <c r="B21" t="s">
        <v>475</v>
      </c>
      <c r="C21">
        <f t="shared" si="0"/>
        <v>6</v>
      </c>
      <c r="D21">
        <v>4</v>
      </c>
      <c r="E21">
        <v>2</v>
      </c>
      <c r="F21">
        <v>189</v>
      </c>
      <c r="G21">
        <v>7</v>
      </c>
      <c r="H21">
        <v>9</v>
      </c>
      <c r="I21">
        <f t="shared" si="1"/>
        <v>16</v>
      </c>
      <c r="J21">
        <v>4</v>
      </c>
      <c r="K21">
        <f t="shared" si="6"/>
        <v>26</v>
      </c>
      <c r="L21">
        <f t="shared" si="7"/>
        <v>215</v>
      </c>
      <c r="N21" t="s">
        <v>23</v>
      </c>
      <c r="O21" t="s">
        <v>504</v>
      </c>
      <c r="P21">
        <f t="shared" si="2"/>
        <v>7</v>
      </c>
      <c r="Q21">
        <v>4</v>
      </c>
      <c r="R21">
        <v>3</v>
      </c>
      <c r="S21">
        <v>215</v>
      </c>
      <c r="T21">
        <v>5</v>
      </c>
      <c r="U21">
        <v>8</v>
      </c>
      <c r="V21">
        <f t="shared" si="3"/>
        <v>13</v>
      </c>
      <c r="W21">
        <v>3</v>
      </c>
      <c r="X21">
        <f t="shared" si="8"/>
        <v>23</v>
      </c>
      <c r="Y21">
        <f t="shared" si="9"/>
        <v>238</v>
      </c>
      <c r="AB21" t="s">
        <v>484</v>
      </c>
      <c r="AC21">
        <f t="shared" si="10"/>
        <v>32</v>
      </c>
      <c r="AD21">
        <f t="shared" si="4"/>
        <v>10</v>
      </c>
      <c r="AE21">
        <v>5</v>
      </c>
      <c r="AF21">
        <v>5</v>
      </c>
      <c r="AG21">
        <v>198</v>
      </c>
      <c r="AH21">
        <v>8</v>
      </c>
      <c r="AI21">
        <v>8</v>
      </c>
      <c r="AJ21">
        <f t="shared" si="5"/>
        <v>16</v>
      </c>
      <c r="AK21">
        <v>6</v>
      </c>
      <c r="AM21">
        <v>200</v>
      </c>
      <c r="AN21" t="s">
        <v>484</v>
      </c>
      <c r="AO21">
        <f t="shared" si="11"/>
        <v>24</v>
      </c>
      <c r="AP21">
        <v>10</v>
      </c>
      <c r="AQ21">
        <v>14</v>
      </c>
      <c r="AR21">
        <v>0</v>
      </c>
      <c r="BD21" t="s">
        <v>686</v>
      </c>
      <c r="CX21" t="str">
        <f>CS1</f>
        <v>any silencing in S1</v>
      </c>
      <c r="CY21" t="str">
        <f>CT1</f>
        <v>any silencing in S2</v>
      </c>
      <c r="CZ21" s="1">
        <f>_xlfn.T.TEST(CS2:CS15,CT2:CT15,2,3)</f>
        <v>0.91213660031536803</v>
      </c>
      <c r="DA21">
        <f>ABS(AVERAGE(CS2:CS15)-AVERAGE(CT2:CT15))</f>
        <v>0.2857142857142847</v>
      </c>
      <c r="DU21">
        <v>26</v>
      </c>
      <c r="DV21">
        <v>215</v>
      </c>
      <c r="DW21" s="76">
        <f t="shared" si="16"/>
        <v>0.12093023255813953</v>
      </c>
      <c r="DX21" t="s">
        <v>484</v>
      </c>
      <c r="DY21">
        <v>23</v>
      </c>
      <c r="DZ21">
        <v>238</v>
      </c>
      <c r="EA21" s="76">
        <f t="shared" si="17"/>
        <v>9.6638655462184878E-2</v>
      </c>
      <c r="EC21">
        <v>26</v>
      </c>
      <c r="ED21">
        <v>215</v>
      </c>
      <c r="EE21" s="76">
        <v>0.12093023255813953</v>
      </c>
      <c r="EJ21" t="s">
        <v>484</v>
      </c>
      <c r="EK21">
        <v>33</v>
      </c>
      <c r="EL21">
        <v>223</v>
      </c>
      <c r="EM21" s="76">
        <v>0.14798206278026907</v>
      </c>
      <c r="EN21" t="s">
        <v>485</v>
      </c>
      <c r="EO21">
        <v>31</v>
      </c>
      <c r="EP21">
        <v>206</v>
      </c>
      <c r="EQ21" s="76">
        <v>0.15048543689320387</v>
      </c>
      <c r="ES21" s="76">
        <v>0.12093023255813953</v>
      </c>
      <c r="EU21" s="76">
        <v>0.14798206278026907</v>
      </c>
      <c r="EV21" s="76">
        <v>0.15048543689320387</v>
      </c>
      <c r="EX21" t="str">
        <f>ES1</f>
        <v>proportion of silencing in 40th generation</v>
      </c>
      <c r="EY21" t="str">
        <f>ET1</f>
        <v>proportion of silencing in S1</v>
      </c>
      <c r="EZ21" s="1">
        <f>_xlfn.T.TEST(ES2:ES77,ET2:ET77,2,3)</f>
        <v>0.41609157730701585</v>
      </c>
      <c r="FA21">
        <f>ABS(AVERAGE(ES2:ES77)-AVERAGE(ET2:ET77))</f>
        <v>6.9255112672225727E-3</v>
      </c>
      <c r="FT21" t="s">
        <v>475</v>
      </c>
      <c r="FU21" t="s">
        <v>669</v>
      </c>
      <c r="FV21">
        <v>26</v>
      </c>
      <c r="FW21" t="s">
        <v>484</v>
      </c>
      <c r="FX21">
        <v>32</v>
      </c>
      <c r="GC21">
        <v>41</v>
      </c>
      <c r="GD21">
        <v>41</v>
      </c>
      <c r="GE21">
        <v>26</v>
      </c>
    </row>
    <row r="22" spans="1:187" x14ac:dyDescent="0.2">
      <c r="A22" t="s">
        <v>389</v>
      </c>
      <c r="B22" t="s">
        <v>475</v>
      </c>
      <c r="C22">
        <f t="shared" si="0"/>
        <v>11</v>
      </c>
      <c r="D22">
        <v>7</v>
      </c>
      <c r="E22">
        <v>4</v>
      </c>
      <c r="F22">
        <v>196</v>
      </c>
      <c r="G22">
        <v>4</v>
      </c>
      <c r="H22">
        <v>7</v>
      </c>
      <c r="I22">
        <f t="shared" si="1"/>
        <v>11</v>
      </c>
      <c r="J22">
        <v>3</v>
      </c>
      <c r="K22">
        <f t="shared" si="6"/>
        <v>25</v>
      </c>
      <c r="L22">
        <f t="shared" si="7"/>
        <v>221</v>
      </c>
      <c r="N22" t="s">
        <v>24</v>
      </c>
      <c r="O22" t="s">
        <v>504</v>
      </c>
      <c r="P22">
        <f t="shared" si="2"/>
        <v>15</v>
      </c>
      <c r="Q22">
        <v>7</v>
      </c>
      <c r="R22">
        <v>8</v>
      </c>
      <c r="S22">
        <v>198</v>
      </c>
      <c r="T22">
        <v>1</v>
      </c>
      <c r="U22">
        <v>10</v>
      </c>
      <c r="V22">
        <f t="shared" si="3"/>
        <v>11</v>
      </c>
      <c r="W22">
        <v>10</v>
      </c>
      <c r="X22">
        <f t="shared" si="8"/>
        <v>36</v>
      </c>
      <c r="Y22">
        <f t="shared" si="9"/>
        <v>234</v>
      </c>
      <c r="AB22" t="s">
        <v>484</v>
      </c>
      <c r="AC22">
        <f t="shared" si="10"/>
        <v>43</v>
      </c>
      <c r="AD22">
        <f t="shared" si="4"/>
        <v>12</v>
      </c>
      <c r="AE22">
        <v>6</v>
      </c>
      <c r="AF22">
        <v>6</v>
      </c>
      <c r="AG22">
        <v>192</v>
      </c>
      <c r="AH22">
        <v>4</v>
      </c>
      <c r="AI22">
        <v>10</v>
      </c>
      <c r="AJ22">
        <f t="shared" si="5"/>
        <v>14</v>
      </c>
      <c r="AK22">
        <v>17</v>
      </c>
      <c r="AM22">
        <v>190</v>
      </c>
      <c r="AN22" t="s">
        <v>484</v>
      </c>
      <c r="AO22">
        <f t="shared" si="11"/>
        <v>33</v>
      </c>
      <c r="AP22">
        <v>11</v>
      </c>
      <c r="AQ22">
        <v>18</v>
      </c>
      <c r="AR22">
        <v>4</v>
      </c>
      <c r="BD22" t="s">
        <v>679</v>
      </c>
      <c r="CX22" t="str">
        <f>CS1</f>
        <v>any silencing in S1</v>
      </c>
      <c r="CY22" t="str">
        <f>CU1</f>
        <v>any silencing in S3</v>
      </c>
      <c r="CZ22" s="1">
        <f>_xlfn.T.TEST(CS2:CS15,CU2:CU15,2,3)</f>
        <v>0.65657252902452246</v>
      </c>
      <c r="DA22">
        <f>ABS(AVERAGE(CS2:CS15)-AVERAGE(CU2:CU15))</f>
        <v>0.7142857142857153</v>
      </c>
      <c r="DU22">
        <v>25</v>
      </c>
      <c r="DV22">
        <v>221</v>
      </c>
      <c r="DW22" s="76">
        <f t="shared" si="16"/>
        <v>0.11312217194570136</v>
      </c>
      <c r="DX22" t="s">
        <v>484</v>
      </c>
      <c r="DY22">
        <v>36</v>
      </c>
      <c r="DZ22">
        <v>234</v>
      </c>
      <c r="EA22" s="76">
        <f t="shared" si="17"/>
        <v>0.15384615384615385</v>
      </c>
      <c r="EC22">
        <v>25</v>
      </c>
      <c r="ED22">
        <v>221</v>
      </c>
      <c r="EE22" s="76">
        <v>0.11312217194570136</v>
      </c>
      <c r="EJ22" t="s">
        <v>484</v>
      </c>
      <c r="EK22">
        <v>45</v>
      </c>
      <c r="EL22">
        <v>207</v>
      </c>
      <c r="EM22" s="76">
        <v>0.21739130434782608</v>
      </c>
      <c r="EN22" t="s">
        <v>485</v>
      </c>
      <c r="EO22">
        <v>26</v>
      </c>
      <c r="EP22">
        <v>204</v>
      </c>
      <c r="EQ22" s="76">
        <v>0.12745098039215685</v>
      </c>
      <c r="ES22" s="76">
        <v>0.11312217194570136</v>
      </c>
      <c r="EU22" s="76">
        <v>0.21739130434782608</v>
      </c>
      <c r="EV22" s="76">
        <v>0.12745098039215685</v>
      </c>
      <c r="EX22" t="str">
        <f>ES1</f>
        <v>proportion of silencing in 40th generation</v>
      </c>
      <c r="EY22" t="str">
        <f>EU1</f>
        <v>proportion of silencing in S2</v>
      </c>
      <c r="EZ22" s="1">
        <f>_xlfn.T.TEST(ES2:ES77,EU2:EU77,2,3)</f>
        <v>0.83573190258323393</v>
      </c>
      <c r="FA22">
        <f>ABS(AVERAGE(ES2:ES77)-AVERAGE(EU2:EU77))</f>
        <v>1.9226130416750697E-3</v>
      </c>
      <c r="FT22" t="s">
        <v>475</v>
      </c>
      <c r="FU22" t="s">
        <v>669</v>
      </c>
      <c r="FV22">
        <v>25</v>
      </c>
      <c r="FW22" t="s">
        <v>484</v>
      </c>
      <c r="FX22">
        <v>43</v>
      </c>
      <c r="GC22">
        <v>40</v>
      </c>
      <c r="GD22">
        <v>36</v>
      </c>
      <c r="GE22">
        <v>25</v>
      </c>
    </row>
    <row r="23" spans="1:187" x14ac:dyDescent="0.2">
      <c r="A23" t="s">
        <v>390</v>
      </c>
      <c r="B23" t="s">
        <v>475</v>
      </c>
      <c r="C23">
        <f t="shared" si="0"/>
        <v>7</v>
      </c>
      <c r="D23">
        <v>4</v>
      </c>
      <c r="E23">
        <v>3</v>
      </c>
      <c r="F23">
        <v>188</v>
      </c>
      <c r="G23">
        <v>7</v>
      </c>
      <c r="H23">
        <v>10</v>
      </c>
      <c r="I23">
        <f t="shared" si="1"/>
        <v>17</v>
      </c>
      <c r="J23">
        <v>4</v>
      </c>
      <c r="K23">
        <f t="shared" si="6"/>
        <v>28</v>
      </c>
      <c r="L23">
        <f t="shared" si="7"/>
        <v>216</v>
      </c>
      <c r="N23" t="s">
        <v>25</v>
      </c>
      <c r="O23" t="s">
        <v>504</v>
      </c>
      <c r="P23">
        <f t="shared" si="2"/>
        <v>9</v>
      </c>
      <c r="Q23">
        <v>6</v>
      </c>
      <c r="R23">
        <v>3</v>
      </c>
      <c r="S23">
        <v>213</v>
      </c>
      <c r="T23">
        <v>4</v>
      </c>
      <c r="U23">
        <v>8</v>
      </c>
      <c r="V23">
        <f t="shared" si="3"/>
        <v>12</v>
      </c>
      <c r="W23">
        <v>1</v>
      </c>
      <c r="X23">
        <f t="shared" si="8"/>
        <v>22</v>
      </c>
      <c r="Y23">
        <f t="shared" si="9"/>
        <v>235</v>
      </c>
      <c r="AB23" t="s">
        <v>484</v>
      </c>
      <c r="AC23">
        <f t="shared" si="10"/>
        <v>23</v>
      </c>
      <c r="AD23">
        <f t="shared" si="4"/>
        <v>7</v>
      </c>
      <c r="AE23">
        <v>4</v>
      </c>
      <c r="AF23">
        <v>3</v>
      </c>
      <c r="AG23">
        <v>215</v>
      </c>
      <c r="AH23">
        <v>5</v>
      </c>
      <c r="AI23">
        <v>8</v>
      </c>
      <c r="AJ23">
        <f t="shared" si="5"/>
        <v>13</v>
      </c>
      <c r="AK23">
        <v>3</v>
      </c>
      <c r="AM23">
        <v>197</v>
      </c>
      <c r="AN23" t="s">
        <v>484</v>
      </c>
      <c r="AO23">
        <f t="shared" si="11"/>
        <v>33</v>
      </c>
      <c r="AP23">
        <v>7</v>
      </c>
      <c r="AQ23">
        <v>18</v>
      </c>
      <c r="AR23">
        <v>8</v>
      </c>
      <c r="BD23" t="s">
        <v>652</v>
      </c>
      <c r="CX23" t="str">
        <f>CS1</f>
        <v>any silencing in S1</v>
      </c>
      <c r="CY23" t="str">
        <f>CV1</f>
        <v>any silencing in 40</v>
      </c>
      <c r="CZ23" s="1">
        <f>_xlfn.T.TEST(CS2:CS15,CV2:CV15,2,3)</f>
        <v>0.91639176816625145</v>
      </c>
      <c r="DA23">
        <f>ABS(AVERAGE(CS2:CS15)-AVERAGE(CV2:CV15))</f>
        <v>0.28571428571428825</v>
      </c>
      <c r="DU23">
        <v>28</v>
      </c>
      <c r="DV23">
        <v>216</v>
      </c>
      <c r="DW23" s="76">
        <f t="shared" si="16"/>
        <v>0.12962962962962962</v>
      </c>
      <c r="DX23" t="s">
        <v>484</v>
      </c>
      <c r="DY23">
        <v>22</v>
      </c>
      <c r="DZ23">
        <v>235</v>
      </c>
      <c r="EA23" s="76">
        <f t="shared" si="17"/>
        <v>9.3617021276595741E-2</v>
      </c>
      <c r="EC23">
        <v>28</v>
      </c>
      <c r="ED23">
        <v>216</v>
      </c>
      <c r="EE23" s="76">
        <v>0.12962962962962962</v>
      </c>
      <c r="EJ23" t="s">
        <v>484</v>
      </c>
      <c r="EK23">
        <v>34</v>
      </c>
      <c r="EL23">
        <v>204</v>
      </c>
      <c r="EM23" s="76">
        <v>0.16666666666666666</v>
      </c>
      <c r="EN23" t="s">
        <v>485</v>
      </c>
      <c r="EO23">
        <v>43</v>
      </c>
      <c r="EP23">
        <v>231</v>
      </c>
      <c r="EQ23" s="76">
        <v>0.18614718614718614</v>
      </c>
      <c r="ES23" s="76">
        <v>0.12962962962962962</v>
      </c>
      <c r="EU23" s="76">
        <v>0.16666666666666666</v>
      </c>
      <c r="EV23" s="76">
        <v>0.18614718614718614</v>
      </c>
      <c r="EX23" t="str">
        <f>ES1</f>
        <v>proportion of silencing in 40th generation</v>
      </c>
      <c r="EY23" t="str">
        <f>EV1</f>
        <v>proportion of silencing in S3</v>
      </c>
      <c r="EZ23" s="1">
        <f>_xlfn.T.TEST(ES2:ES77,EV2:EV77,2,3)</f>
        <v>0.9422574338441021</v>
      </c>
      <c r="FA23">
        <f>ABS(AVERAGE(ES2:ES77)-AVERAGE(EV2:EV77))</f>
        <v>6.9197046757610292E-4</v>
      </c>
      <c r="FT23" t="s">
        <v>475</v>
      </c>
      <c r="FU23" t="s">
        <v>669</v>
      </c>
      <c r="FV23">
        <v>28</v>
      </c>
      <c r="FW23" t="s">
        <v>484</v>
      </c>
      <c r="FX23">
        <v>23</v>
      </c>
      <c r="GC23">
        <v>28</v>
      </c>
      <c r="GD23">
        <v>38</v>
      </c>
      <c r="GE23">
        <v>28</v>
      </c>
    </row>
    <row r="24" spans="1:187" x14ac:dyDescent="0.2">
      <c r="A24" t="s">
        <v>391</v>
      </c>
      <c r="B24" t="s">
        <v>475</v>
      </c>
      <c r="C24">
        <f t="shared" si="0"/>
        <v>8</v>
      </c>
      <c r="D24">
        <v>6</v>
      </c>
      <c r="E24">
        <v>2</v>
      </c>
      <c r="F24">
        <v>194</v>
      </c>
      <c r="G24">
        <v>10</v>
      </c>
      <c r="H24">
        <v>7</v>
      </c>
      <c r="I24">
        <f t="shared" si="1"/>
        <v>17</v>
      </c>
      <c r="J24">
        <v>2</v>
      </c>
      <c r="K24">
        <f t="shared" si="6"/>
        <v>27</v>
      </c>
      <c r="L24">
        <f t="shared" si="7"/>
        <v>221</v>
      </c>
      <c r="N24" t="s">
        <v>26</v>
      </c>
      <c r="O24" t="s">
        <v>504</v>
      </c>
      <c r="P24">
        <f t="shared" si="2"/>
        <v>8</v>
      </c>
      <c r="Q24">
        <v>6</v>
      </c>
      <c r="R24">
        <v>2</v>
      </c>
      <c r="S24">
        <v>200</v>
      </c>
      <c r="T24">
        <v>10</v>
      </c>
      <c r="U24">
        <v>8</v>
      </c>
      <c r="V24">
        <f t="shared" si="3"/>
        <v>18</v>
      </c>
      <c r="W24">
        <v>5</v>
      </c>
      <c r="X24">
        <f t="shared" si="8"/>
        <v>31</v>
      </c>
      <c r="Y24">
        <f t="shared" si="9"/>
        <v>231</v>
      </c>
      <c r="AB24" t="s">
        <v>484</v>
      </c>
      <c r="AC24">
        <f t="shared" si="10"/>
        <v>36</v>
      </c>
      <c r="AD24">
        <f t="shared" si="4"/>
        <v>15</v>
      </c>
      <c r="AE24">
        <v>7</v>
      </c>
      <c r="AF24">
        <v>8</v>
      </c>
      <c r="AG24">
        <v>198</v>
      </c>
      <c r="AH24">
        <v>1</v>
      </c>
      <c r="AI24">
        <v>10</v>
      </c>
      <c r="AJ24">
        <f t="shared" si="5"/>
        <v>11</v>
      </c>
      <c r="AK24">
        <v>10</v>
      </c>
      <c r="AM24">
        <v>173</v>
      </c>
      <c r="AN24" t="s">
        <v>484</v>
      </c>
      <c r="AO24">
        <f t="shared" si="11"/>
        <v>64</v>
      </c>
      <c r="AP24">
        <v>34</v>
      </c>
      <c r="AQ24">
        <v>20</v>
      </c>
      <c r="AR24">
        <v>10</v>
      </c>
      <c r="BD24" t="s">
        <v>681</v>
      </c>
      <c r="CX24" t="str">
        <f>CT1</f>
        <v>any silencing in S2</v>
      </c>
      <c r="CY24" t="str">
        <f>CU1</f>
        <v>any silencing in S3</v>
      </c>
      <c r="CZ24" s="1">
        <f>_xlfn.T.TEST(CT2:CT15,CU2:CU15,2,3)</f>
        <v>0.69530801108073281</v>
      </c>
      <c r="DA24">
        <f>ABS(AVERAGE(CT2:CT15)-AVERAGE(CU2:CU15))</f>
        <v>1</v>
      </c>
      <c r="DU24">
        <v>27</v>
      </c>
      <c r="DV24">
        <v>221</v>
      </c>
      <c r="DW24" s="76">
        <f t="shared" si="16"/>
        <v>0.12217194570135746</v>
      </c>
      <c r="DX24" t="s">
        <v>484</v>
      </c>
      <c r="DY24">
        <v>31</v>
      </c>
      <c r="DZ24">
        <v>231</v>
      </c>
      <c r="EA24" s="76">
        <f t="shared" si="17"/>
        <v>0.13419913419913421</v>
      </c>
      <c r="EC24">
        <v>27</v>
      </c>
      <c r="ED24">
        <v>221</v>
      </c>
      <c r="EE24" s="76">
        <v>0.12217194570135746</v>
      </c>
      <c r="EJ24" t="s">
        <v>484</v>
      </c>
      <c r="EK24">
        <v>40</v>
      </c>
      <c r="EL24">
        <v>220</v>
      </c>
      <c r="EM24" s="76">
        <v>0.18181818181818182</v>
      </c>
      <c r="EN24" t="s">
        <v>485</v>
      </c>
      <c r="EO24">
        <v>31</v>
      </c>
      <c r="EP24">
        <v>230</v>
      </c>
      <c r="EQ24" s="76">
        <v>0.13478260869565217</v>
      </c>
      <c r="ES24" s="76">
        <v>0.12217194570135746</v>
      </c>
      <c r="EU24" s="76">
        <v>0.18181818181818182</v>
      </c>
      <c r="EV24" s="76">
        <v>0.13478260869565217</v>
      </c>
      <c r="EX24" t="str">
        <f>ET1</f>
        <v>proportion of silencing in S1</v>
      </c>
      <c r="EY24" t="str">
        <f>EU1</f>
        <v>proportion of silencing in S2</v>
      </c>
      <c r="EZ24" s="1">
        <f>_xlfn.T.TEST(ET2:ET77,EU2:EU77,2,3)</f>
        <v>0.61648756851849751</v>
      </c>
      <c r="FA24">
        <f>ABS(AVERAGE(ET2:ET77)-AVERAGE(EU2:EU77))</f>
        <v>5.002898225547503E-3</v>
      </c>
      <c r="FT24" t="s">
        <v>475</v>
      </c>
      <c r="FU24" t="s">
        <v>669</v>
      </c>
      <c r="FV24">
        <v>27</v>
      </c>
      <c r="FW24" t="s">
        <v>484</v>
      </c>
      <c r="FX24">
        <v>36</v>
      </c>
      <c r="GC24">
        <v>43</v>
      </c>
      <c r="GD24">
        <v>80</v>
      </c>
      <c r="GE24">
        <v>27</v>
      </c>
    </row>
    <row r="25" spans="1:187" x14ac:dyDescent="0.2">
      <c r="A25" t="s">
        <v>392</v>
      </c>
      <c r="B25" t="s">
        <v>475</v>
      </c>
      <c r="C25">
        <f t="shared" si="0"/>
        <v>10</v>
      </c>
      <c r="D25">
        <v>5</v>
      </c>
      <c r="E25">
        <v>5</v>
      </c>
      <c r="F25">
        <v>176</v>
      </c>
      <c r="G25">
        <v>5</v>
      </c>
      <c r="H25">
        <v>9</v>
      </c>
      <c r="I25">
        <f t="shared" si="1"/>
        <v>14</v>
      </c>
      <c r="J25">
        <v>2</v>
      </c>
      <c r="K25">
        <f t="shared" si="6"/>
        <v>26</v>
      </c>
      <c r="L25">
        <f t="shared" si="7"/>
        <v>202</v>
      </c>
      <c r="N25" t="s">
        <v>27</v>
      </c>
      <c r="O25" t="s">
        <v>504</v>
      </c>
      <c r="P25">
        <f t="shared" si="2"/>
        <v>6</v>
      </c>
      <c r="Q25">
        <v>4</v>
      </c>
      <c r="R25">
        <v>2</v>
      </c>
      <c r="S25">
        <v>201</v>
      </c>
      <c r="T25">
        <v>3</v>
      </c>
      <c r="U25">
        <v>7</v>
      </c>
      <c r="V25">
        <f t="shared" si="3"/>
        <v>10</v>
      </c>
      <c r="W25">
        <v>2</v>
      </c>
      <c r="X25">
        <f t="shared" si="8"/>
        <v>18</v>
      </c>
      <c r="Y25">
        <f t="shared" si="9"/>
        <v>219</v>
      </c>
      <c r="AB25" t="s">
        <v>484</v>
      </c>
      <c r="AC25">
        <f t="shared" si="10"/>
        <v>22</v>
      </c>
      <c r="AD25">
        <f t="shared" si="4"/>
        <v>9</v>
      </c>
      <c r="AE25">
        <v>6</v>
      </c>
      <c r="AF25">
        <v>3</v>
      </c>
      <c r="AG25">
        <v>213</v>
      </c>
      <c r="AH25">
        <v>4</v>
      </c>
      <c r="AI25">
        <v>8</v>
      </c>
      <c r="AJ25">
        <f t="shared" si="5"/>
        <v>12</v>
      </c>
      <c r="AK25">
        <v>1</v>
      </c>
      <c r="AM25">
        <v>205</v>
      </c>
      <c r="AN25" t="s">
        <v>484</v>
      </c>
      <c r="AO25">
        <f t="shared" si="11"/>
        <v>25</v>
      </c>
      <c r="AP25">
        <v>8</v>
      </c>
      <c r="AQ25">
        <v>15</v>
      </c>
      <c r="AR25">
        <v>2</v>
      </c>
      <c r="CX25" t="str">
        <f>CT1</f>
        <v>any silencing in S2</v>
      </c>
      <c r="CY25" t="str">
        <f>CV1</f>
        <v>any silencing in 40</v>
      </c>
      <c r="CZ25" s="1">
        <f>_xlfn.T.TEST(CT2:CT15,CV2:CV15,2,3)</f>
        <v>0.86459478613251362</v>
      </c>
      <c r="DA25">
        <f>ABS(AVERAGE(CT2:CT15)-AVERAGE(CV2:CV15))</f>
        <v>0.57142857142857295</v>
      </c>
      <c r="DU25">
        <v>26</v>
      </c>
      <c r="DV25">
        <v>202</v>
      </c>
      <c r="DW25" s="76">
        <f t="shared" si="16"/>
        <v>0.12871287128712872</v>
      </c>
      <c r="DX25" t="s">
        <v>484</v>
      </c>
      <c r="DY25">
        <v>18</v>
      </c>
      <c r="DZ25">
        <v>219</v>
      </c>
      <c r="EA25" s="76">
        <f t="shared" si="17"/>
        <v>8.2191780821917804E-2</v>
      </c>
      <c r="EC25">
        <v>26</v>
      </c>
      <c r="ED25">
        <v>202</v>
      </c>
      <c r="EE25" s="76">
        <v>0.12871287128712872</v>
      </c>
      <c r="EJ25" t="s">
        <v>484</v>
      </c>
      <c r="EK25">
        <v>37</v>
      </c>
      <c r="EL25">
        <v>230</v>
      </c>
      <c r="EM25" s="76">
        <v>0.16086956521739129</v>
      </c>
      <c r="EN25" t="s">
        <v>485</v>
      </c>
      <c r="EO25">
        <v>24</v>
      </c>
      <c r="EP25">
        <v>229</v>
      </c>
      <c r="EQ25" s="76">
        <v>0.10480349344978165</v>
      </c>
      <c r="ES25" s="76">
        <v>0.12871287128712872</v>
      </c>
      <c r="EU25" s="76">
        <v>0.16086956521739129</v>
      </c>
      <c r="EV25" s="76">
        <v>0.10480349344978165</v>
      </c>
      <c r="EX25" t="str">
        <f>ET1</f>
        <v>proportion of silencing in S1</v>
      </c>
      <c r="EY25" t="str">
        <f>EV1</f>
        <v>proportion of silencing in S3</v>
      </c>
      <c r="EZ25" s="1">
        <f>_xlfn.T.TEST(ET2:ET77,EV2:EV77,2,3)</f>
        <v>0.54332145466114001</v>
      </c>
      <c r="FA25">
        <f>ABS(AVERAGE(ET2:ET77)-AVERAGE(EV2:EV77))</f>
        <v>6.2335407996464698E-3</v>
      </c>
      <c r="FT25" t="s">
        <v>475</v>
      </c>
      <c r="FU25" t="s">
        <v>669</v>
      </c>
      <c r="FV25">
        <v>26</v>
      </c>
      <c r="FW25" t="s">
        <v>484</v>
      </c>
      <c r="FX25">
        <v>22</v>
      </c>
      <c r="GC25">
        <v>43</v>
      </c>
      <c r="GD25">
        <v>27</v>
      </c>
      <c r="GE25">
        <v>26</v>
      </c>
    </row>
    <row r="26" spans="1:187" x14ac:dyDescent="0.2">
      <c r="A26" t="s">
        <v>393</v>
      </c>
      <c r="B26" t="s">
        <v>476</v>
      </c>
      <c r="C26">
        <f t="shared" si="0"/>
        <v>7</v>
      </c>
      <c r="D26">
        <v>6</v>
      </c>
      <c r="E26">
        <v>1</v>
      </c>
      <c r="F26">
        <v>194</v>
      </c>
      <c r="G26">
        <v>6</v>
      </c>
      <c r="H26">
        <v>8</v>
      </c>
      <c r="I26">
        <f t="shared" si="1"/>
        <v>14</v>
      </c>
      <c r="J26">
        <v>4</v>
      </c>
      <c r="K26">
        <f t="shared" si="6"/>
        <v>25</v>
      </c>
      <c r="L26">
        <f t="shared" si="7"/>
        <v>219</v>
      </c>
      <c r="N26" t="s">
        <v>69</v>
      </c>
      <c r="O26" t="s">
        <v>504</v>
      </c>
      <c r="P26">
        <f t="shared" si="2"/>
        <v>12</v>
      </c>
      <c r="Q26">
        <v>6</v>
      </c>
      <c r="R26">
        <v>6</v>
      </c>
      <c r="S26">
        <v>199</v>
      </c>
      <c r="T26">
        <v>2</v>
      </c>
      <c r="U26">
        <v>10</v>
      </c>
      <c r="V26">
        <f t="shared" si="3"/>
        <v>12</v>
      </c>
      <c r="W26">
        <v>6</v>
      </c>
      <c r="X26">
        <f t="shared" si="8"/>
        <v>30</v>
      </c>
      <c r="Y26">
        <f t="shared" si="9"/>
        <v>229</v>
      </c>
      <c r="AB26" t="s">
        <v>484</v>
      </c>
      <c r="AC26">
        <f t="shared" si="10"/>
        <v>31</v>
      </c>
      <c r="AD26">
        <f t="shared" si="4"/>
        <v>8</v>
      </c>
      <c r="AE26">
        <v>6</v>
      </c>
      <c r="AF26">
        <v>2</v>
      </c>
      <c r="AG26">
        <v>200</v>
      </c>
      <c r="AH26">
        <v>10</v>
      </c>
      <c r="AI26">
        <v>8</v>
      </c>
      <c r="AJ26">
        <f t="shared" si="5"/>
        <v>18</v>
      </c>
      <c r="AK26">
        <v>5</v>
      </c>
      <c r="AM26">
        <v>191</v>
      </c>
      <c r="AN26" t="s">
        <v>484</v>
      </c>
      <c r="AO26">
        <f t="shared" si="11"/>
        <v>37</v>
      </c>
      <c r="AP26">
        <v>12</v>
      </c>
      <c r="AQ26">
        <v>16</v>
      </c>
      <c r="AR26">
        <v>9</v>
      </c>
      <c r="CX26" s="33" t="str">
        <f>CU1</f>
        <v>any silencing in S3</v>
      </c>
      <c r="CY26" s="33" t="str">
        <f>CV1</f>
        <v>any silencing in 40</v>
      </c>
      <c r="CZ26" s="80">
        <f>_xlfn.T.TEST(CU2:CU15,CV2:CV15,2,3)</f>
        <v>0.87309992446589557</v>
      </c>
      <c r="DA26" s="33">
        <f>ABS(AVERAGE(CU2:CU15)-AVERAGE(CV2:CV15))</f>
        <v>0.42857142857142705</v>
      </c>
      <c r="DU26">
        <v>25</v>
      </c>
      <c r="DV26">
        <v>219</v>
      </c>
      <c r="DW26" s="76">
        <f t="shared" si="16"/>
        <v>0.11415525114155251</v>
      </c>
      <c r="DX26" t="s">
        <v>484</v>
      </c>
      <c r="DY26">
        <v>30</v>
      </c>
      <c r="DZ26">
        <v>229</v>
      </c>
      <c r="EA26" s="76">
        <f t="shared" si="17"/>
        <v>0.13100436681222707</v>
      </c>
      <c r="EC26">
        <v>25</v>
      </c>
      <c r="ED26">
        <v>219</v>
      </c>
      <c r="EE26" s="76">
        <v>0.11415525114155251</v>
      </c>
      <c r="EJ26" t="s">
        <v>484</v>
      </c>
      <c r="EK26">
        <v>43</v>
      </c>
      <c r="EL26">
        <v>228</v>
      </c>
      <c r="EM26" s="76">
        <v>0.18859649122807018</v>
      </c>
      <c r="EN26" t="s">
        <v>485</v>
      </c>
      <c r="EO26">
        <v>49</v>
      </c>
      <c r="EP26">
        <v>214</v>
      </c>
      <c r="EQ26" s="76">
        <v>0.22897196261682243</v>
      </c>
      <c r="ES26" s="76">
        <v>0.11415525114155251</v>
      </c>
      <c r="EU26" s="76">
        <v>0.18859649122807018</v>
      </c>
      <c r="EV26" s="76">
        <v>0.22897196261682243</v>
      </c>
      <c r="EX26" s="33" t="str">
        <f>EU1</f>
        <v>proportion of silencing in S2</v>
      </c>
      <c r="EY26" s="33" t="str">
        <f>EV1</f>
        <v>proportion of silencing in S3</v>
      </c>
      <c r="EZ26" s="80">
        <f>_xlfn.T.TEST(EU2:EU77,EV2:EV77,2,3)</f>
        <v>0.91019054305165237</v>
      </c>
      <c r="FA26" s="33">
        <f>ABS(AVERAGE(EU2:EU77)-AVERAGE(EV2:EV77))</f>
        <v>1.2306425740989668E-3</v>
      </c>
      <c r="FT26" t="s">
        <v>476</v>
      </c>
      <c r="FU26" t="s">
        <v>669</v>
      </c>
      <c r="FV26">
        <v>25</v>
      </c>
      <c r="FW26" t="s">
        <v>484</v>
      </c>
      <c r="FX26">
        <v>31</v>
      </c>
      <c r="GC26">
        <v>21</v>
      </c>
      <c r="GD26">
        <v>44</v>
      </c>
      <c r="GE26">
        <v>25</v>
      </c>
    </row>
    <row r="27" spans="1:187" x14ac:dyDescent="0.2">
      <c r="A27" t="s">
        <v>394</v>
      </c>
      <c r="B27" t="s">
        <v>476</v>
      </c>
      <c r="C27">
        <f t="shared" si="0"/>
        <v>17</v>
      </c>
      <c r="D27">
        <v>8</v>
      </c>
      <c r="E27">
        <v>9</v>
      </c>
      <c r="F27">
        <v>166</v>
      </c>
      <c r="G27">
        <v>4</v>
      </c>
      <c r="H27">
        <v>11</v>
      </c>
      <c r="I27">
        <f t="shared" si="1"/>
        <v>15</v>
      </c>
      <c r="J27">
        <v>10</v>
      </c>
      <c r="K27">
        <f t="shared" si="6"/>
        <v>42</v>
      </c>
      <c r="L27">
        <f t="shared" si="7"/>
        <v>208</v>
      </c>
      <c r="N27" t="s">
        <v>70</v>
      </c>
      <c r="O27" t="s">
        <v>504</v>
      </c>
      <c r="P27">
        <f t="shared" si="2"/>
        <v>10</v>
      </c>
      <c r="Q27">
        <v>5</v>
      </c>
      <c r="R27">
        <v>5</v>
      </c>
      <c r="S27">
        <v>186</v>
      </c>
      <c r="T27">
        <v>5</v>
      </c>
      <c r="U27">
        <v>10</v>
      </c>
      <c r="V27">
        <f t="shared" si="3"/>
        <v>15</v>
      </c>
      <c r="W27">
        <v>14</v>
      </c>
      <c r="X27">
        <f t="shared" si="8"/>
        <v>39</v>
      </c>
      <c r="Y27">
        <f t="shared" si="9"/>
        <v>225</v>
      </c>
      <c r="AB27" t="s">
        <v>484</v>
      </c>
      <c r="AC27">
        <f t="shared" si="10"/>
        <v>18</v>
      </c>
      <c r="AD27">
        <f t="shared" si="4"/>
        <v>6</v>
      </c>
      <c r="AE27">
        <v>4</v>
      </c>
      <c r="AF27">
        <v>2</v>
      </c>
      <c r="AG27">
        <v>201</v>
      </c>
      <c r="AH27">
        <v>3</v>
      </c>
      <c r="AI27">
        <v>7</v>
      </c>
      <c r="AJ27">
        <f t="shared" si="5"/>
        <v>10</v>
      </c>
      <c r="AK27">
        <v>2</v>
      </c>
      <c r="AM27">
        <v>184</v>
      </c>
      <c r="AN27" t="s">
        <v>484</v>
      </c>
      <c r="AO27">
        <f t="shared" si="11"/>
        <v>41</v>
      </c>
      <c r="AP27">
        <v>14</v>
      </c>
      <c r="AQ27">
        <v>17</v>
      </c>
      <c r="AR27">
        <v>10</v>
      </c>
      <c r="DU27">
        <v>42</v>
      </c>
      <c r="DV27">
        <v>208</v>
      </c>
      <c r="DW27" s="76">
        <f t="shared" si="16"/>
        <v>0.20192307692307693</v>
      </c>
      <c r="DX27" t="s">
        <v>484</v>
      </c>
      <c r="DY27">
        <v>39</v>
      </c>
      <c r="DZ27">
        <v>225</v>
      </c>
      <c r="EA27" s="76">
        <f t="shared" si="17"/>
        <v>0.17333333333333334</v>
      </c>
      <c r="EC27">
        <v>42</v>
      </c>
      <c r="ED27">
        <v>208</v>
      </c>
      <c r="EE27" s="76">
        <v>0.20192307692307693</v>
      </c>
      <c r="EJ27" t="s">
        <v>484</v>
      </c>
      <c r="EK27">
        <v>23</v>
      </c>
      <c r="EL27">
        <v>210</v>
      </c>
      <c r="EM27" s="76">
        <v>0.10952380952380952</v>
      </c>
      <c r="EN27" t="s">
        <v>485</v>
      </c>
      <c r="EO27">
        <v>42</v>
      </c>
      <c r="EP27">
        <v>221</v>
      </c>
      <c r="EQ27" s="76">
        <v>0.19004524886877827</v>
      </c>
      <c r="ES27" s="76">
        <v>0.20192307692307693</v>
      </c>
      <c r="EU27" s="76">
        <v>0.10952380952380952</v>
      </c>
      <c r="EV27" s="76">
        <v>0.19004524886877827</v>
      </c>
      <c r="FT27" t="s">
        <v>476</v>
      </c>
      <c r="FU27" t="s">
        <v>669</v>
      </c>
      <c r="FV27">
        <v>42</v>
      </c>
      <c r="FW27" t="s">
        <v>484</v>
      </c>
      <c r="FX27">
        <v>18</v>
      </c>
      <c r="GC27">
        <v>36</v>
      </c>
      <c r="GD27">
        <v>37</v>
      </c>
      <c r="GE27">
        <v>42</v>
      </c>
    </row>
    <row r="28" spans="1:187" x14ac:dyDescent="0.2">
      <c r="A28" t="s">
        <v>395</v>
      </c>
      <c r="B28" t="s">
        <v>476</v>
      </c>
      <c r="C28">
        <f t="shared" si="0"/>
        <v>6</v>
      </c>
      <c r="D28">
        <v>3</v>
      </c>
      <c r="E28">
        <v>3</v>
      </c>
      <c r="F28">
        <v>196</v>
      </c>
      <c r="G28">
        <v>6</v>
      </c>
      <c r="H28">
        <v>9</v>
      </c>
      <c r="I28">
        <f t="shared" si="1"/>
        <v>15</v>
      </c>
      <c r="J28">
        <v>2</v>
      </c>
      <c r="K28">
        <f t="shared" si="6"/>
        <v>23</v>
      </c>
      <c r="L28">
        <f t="shared" si="7"/>
        <v>219</v>
      </c>
      <c r="N28" t="s">
        <v>71</v>
      </c>
      <c r="O28" t="s">
        <v>504</v>
      </c>
      <c r="P28">
        <f t="shared" si="2"/>
        <v>6</v>
      </c>
      <c r="Q28">
        <v>5</v>
      </c>
      <c r="R28">
        <v>1</v>
      </c>
      <c r="S28">
        <v>202</v>
      </c>
      <c r="T28">
        <v>7</v>
      </c>
      <c r="U28">
        <v>9</v>
      </c>
      <c r="V28">
        <f t="shared" si="3"/>
        <v>16</v>
      </c>
      <c r="W28">
        <v>4</v>
      </c>
      <c r="X28">
        <f t="shared" si="8"/>
        <v>26</v>
      </c>
      <c r="Y28">
        <f t="shared" si="9"/>
        <v>228</v>
      </c>
      <c r="AB28" t="s">
        <v>484</v>
      </c>
      <c r="AC28">
        <f t="shared" si="10"/>
        <v>27</v>
      </c>
      <c r="AD28">
        <f t="shared" si="4"/>
        <v>12</v>
      </c>
      <c r="AE28">
        <v>6</v>
      </c>
      <c r="AF28">
        <v>6</v>
      </c>
      <c r="AG28">
        <v>214</v>
      </c>
      <c r="AH28">
        <v>5</v>
      </c>
      <c r="AI28">
        <v>8</v>
      </c>
      <c r="AJ28">
        <f t="shared" si="5"/>
        <v>13</v>
      </c>
      <c r="AK28">
        <v>2</v>
      </c>
      <c r="AM28">
        <v>194</v>
      </c>
      <c r="AN28" t="s">
        <v>484</v>
      </c>
      <c r="AO28">
        <f t="shared" si="11"/>
        <v>22</v>
      </c>
      <c r="AP28">
        <v>10</v>
      </c>
      <c r="AQ28">
        <v>11</v>
      </c>
      <c r="AR28">
        <v>1</v>
      </c>
      <c r="DU28">
        <v>23</v>
      </c>
      <c r="DV28">
        <v>219</v>
      </c>
      <c r="DW28" s="76">
        <f t="shared" si="16"/>
        <v>0.1050228310502283</v>
      </c>
      <c r="DX28" t="s">
        <v>484</v>
      </c>
      <c r="DY28">
        <v>26</v>
      </c>
      <c r="DZ28">
        <v>228</v>
      </c>
      <c r="EA28" s="76">
        <f t="shared" si="17"/>
        <v>0.11403508771929824</v>
      </c>
      <c r="EC28">
        <v>23</v>
      </c>
      <c r="ED28">
        <v>219</v>
      </c>
      <c r="EE28" s="76">
        <v>0.1050228310502283</v>
      </c>
      <c r="EJ28" t="s">
        <v>484</v>
      </c>
      <c r="EK28">
        <v>40</v>
      </c>
      <c r="EL28">
        <v>211</v>
      </c>
      <c r="EM28" s="76">
        <v>0.1895734597156398</v>
      </c>
      <c r="EN28" t="s">
        <v>485</v>
      </c>
      <c r="EO28">
        <v>41</v>
      </c>
      <c r="EP28">
        <v>225</v>
      </c>
      <c r="EQ28" s="76">
        <v>0.18222222222222223</v>
      </c>
      <c r="ES28" s="76">
        <v>0.1050228310502283</v>
      </c>
      <c r="EU28" s="76">
        <v>0.1895734597156398</v>
      </c>
      <c r="EV28" s="76">
        <v>0.18222222222222223</v>
      </c>
      <c r="FT28" t="s">
        <v>476</v>
      </c>
      <c r="FU28" t="s">
        <v>669</v>
      </c>
      <c r="FV28">
        <v>23</v>
      </c>
      <c r="FW28" t="s">
        <v>484</v>
      </c>
      <c r="FX28">
        <v>27</v>
      </c>
      <c r="GC28">
        <v>33</v>
      </c>
      <c r="GD28">
        <v>50</v>
      </c>
      <c r="GE28">
        <v>23</v>
      </c>
    </row>
    <row r="29" spans="1:187" x14ac:dyDescent="0.2">
      <c r="A29" t="s">
        <v>396</v>
      </c>
      <c r="B29" t="s">
        <v>476</v>
      </c>
      <c r="C29">
        <f t="shared" si="0"/>
        <v>9</v>
      </c>
      <c r="D29">
        <v>6</v>
      </c>
      <c r="E29">
        <v>3</v>
      </c>
      <c r="F29">
        <v>126</v>
      </c>
      <c r="G29">
        <v>6</v>
      </c>
      <c r="H29">
        <v>13</v>
      </c>
      <c r="I29">
        <f t="shared" si="1"/>
        <v>19</v>
      </c>
      <c r="J29">
        <v>12</v>
      </c>
      <c r="K29">
        <f t="shared" si="6"/>
        <v>40</v>
      </c>
      <c r="L29">
        <f t="shared" si="7"/>
        <v>166</v>
      </c>
      <c r="N29" t="s">
        <v>72</v>
      </c>
      <c r="O29" t="s">
        <v>504</v>
      </c>
      <c r="P29">
        <f t="shared" si="2"/>
        <v>11</v>
      </c>
      <c r="Q29">
        <v>5</v>
      </c>
      <c r="R29">
        <v>6</v>
      </c>
      <c r="S29">
        <v>163</v>
      </c>
      <c r="T29">
        <v>7</v>
      </c>
      <c r="U29">
        <v>6</v>
      </c>
      <c r="V29">
        <f t="shared" si="3"/>
        <v>13</v>
      </c>
      <c r="W29">
        <v>1</v>
      </c>
      <c r="X29">
        <f t="shared" si="8"/>
        <v>25</v>
      </c>
      <c r="Y29">
        <f t="shared" si="9"/>
        <v>188</v>
      </c>
      <c r="AB29" t="s">
        <v>484</v>
      </c>
      <c r="AC29">
        <f t="shared" si="10"/>
        <v>24</v>
      </c>
      <c r="AD29">
        <f t="shared" si="4"/>
        <v>10</v>
      </c>
      <c r="AE29">
        <v>4</v>
      </c>
      <c r="AF29">
        <v>6</v>
      </c>
      <c r="AG29">
        <v>200</v>
      </c>
      <c r="AH29">
        <v>5</v>
      </c>
      <c r="AI29">
        <v>9</v>
      </c>
      <c r="AJ29">
        <f t="shared" si="5"/>
        <v>14</v>
      </c>
      <c r="AK29">
        <v>0</v>
      </c>
      <c r="AM29">
        <v>194</v>
      </c>
      <c r="AN29" t="s">
        <v>484</v>
      </c>
      <c r="AO29">
        <f t="shared" si="11"/>
        <v>34</v>
      </c>
      <c r="AP29">
        <v>12</v>
      </c>
      <c r="AQ29">
        <v>12</v>
      </c>
      <c r="AR29">
        <v>10</v>
      </c>
      <c r="DU29">
        <v>40</v>
      </c>
      <c r="DV29">
        <v>166</v>
      </c>
      <c r="DW29" s="76">
        <f t="shared" si="16"/>
        <v>0.24096385542168675</v>
      </c>
      <c r="DX29" t="s">
        <v>484</v>
      </c>
      <c r="DY29">
        <v>25</v>
      </c>
      <c r="DZ29">
        <v>188</v>
      </c>
      <c r="EA29" s="76">
        <f t="shared" si="17"/>
        <v>0.13297872340425532</v>
      </c>
      <c r="EC29">
        <v>40</v>
      </c>
      <c r="ED29">
        <v>166</v>
      </c>
      <c r="EE29" s="76">
        <v>0.24096385542168675</v>
      </c>
      <c r="EJ29" t="s">
        <v>484</v>
      </c>
      <c r="EK29">
        <v>31</v>
      </c>
      <c r="EL29">
        <v>226</v>
      </c>
      <c r="EM29" s="76">
        <v>0.13716814159292035</v>
      </c>
      <c r="EN29" t="s">
        <v>485</v>
      </c>
      <c r="EO29">
        <v>24</v>
      </c>
      <c r="EP29">
        <v>223</v>
      </c>
      <c r="EQ29" s="76">
        <v>0.10762331838565023</v>
      </c>
      <c r="ES29" s="76">
        <v>0.24096385542168675</v>
      </c>
      <c r="EU29" s="76">
        <v>0.13716814159292035</v>
      </c>
      <c r="EV29" s="76">
        <v>0.10762331838565023</v>
      </c>
      <c r="FT29" t="s">
        <v>476</v>
      </c>
      <c r="FU29" t="s">
        <v>669</v>
      </c>
      <c r="FV29">
        <v>40</v>
      </c>
      <c r="FW29" t="s">
        <v>484</v>
      </c>
      <c r="FX29">
        <v>24</v>
      </c>
      <c r="GC29">
        <v>28</v>
      </c>
      <c r="GD29">
        <v>39</v>
      </c>
      <c r="GE29">
        <v>40</v>
      </c>
    </row>
    <row r="30" spans="1:187" ht="17" thickBot="1" x14ac:dyDescent="0.25">
      <c r="A30" t="s">
        <v>397</v>
      </c>
      <c r="B30" t="s">
        <v>476</v>
      </c>
      <c r="C30">
        <f t="shared" si="0"/>
        <v>11</v>
      </c>
      <c r="D30">
        <v>5</v>
      </c>
      <c r="E30">
        <v>6</v>
      </c>
      <c r="F30">
        <v>178</v>
      </c>
      <c r="G30">
        <v>9</v>
      </c>
      <c r="H30">
        <v>8</v>
      </c>
      <c r="I30">
        <f t="shared" si="1"/>
        <v>17</v>
      </c>
      <c r="J30">
        <v>4</v>
      </c>
      <c r="K30">
        <f t="shared" si="6"/>
        <v>32</v>
      </c>
      <c r="L30">
        <f t="shared" si="7"/>
        <v>210</v>
      </c>
      <c r="N30" t="s">
        <v>73</v>
      </c>
      <c r="O30" t="s">
        <v>504</v>
      </c>
      <c r="P30">
        <f t="shared" si="2"/>
        <v>3</v>
      </c>
      <c r="Q30">
        <v>2</v>
      </c>
      <c r="R30">
        <v>1</v>
      </c>
      <c r="S30">
        <v>170</v>
      </c>
      <c r="T30">
        <v>5</v>
      </c>
      <c r="U30">
        <v>8</v>
      </c>
      <c r="V30">
        <f t="shared" si="3"/>
        <v>13</v>
      </c>
      <c r="W30">
        <v>1</v>
      </c>
      <c r="X30">
        <f t="shared" si="8"/>
        <v>17</v>
      </c>
      <c r="Y30">
        <f t="shared" si="9"/>
        <v>187</v>
      </c>
      <c r="AB30" t="s">
        <v>484</v>
      </c>
      <c r="AC30">
        <f t="shared" si="10"/>
        <v>35</v>
      </c>
      <c r="AD30">
        <f t="shared" si="4"/>
        <v>14</v>
      </c>
      <c r="AE30">
        <v>6</v>
      </c>
      <c r="AF30">
        <v>8</v>
      </c>
      <c r="AG30">
        <v>170</v>
      </c>
      <c r="AH30">
        <v>4</v>
      </c>
      <c r="AI30">
        <v>6</v>
      </c>
      <c r="AJ30">
        <f t="shared" si="5"/>
        <v>10</v>
      </c>
      <c r="AK30">
        <v>11</v>
      </c>
      <c r="AM30">
        <v>195</v>
      </c>
      <c r="AN30" t="s">
        <v>485</v>
      </c>
      <c r="AO30">
        <f t="shared" si="11"/>
        <v>30</v>
      </c>
      <c r="AP30">
        <v>15</v>
      </c>
      <c r="AQ30">
        <v>10</v>
      </c>
      <c r="AR30">
        <v>5</v>
      </c>
      <c r="BD30" s="38" t="s">
        <v>542</v>
      </c>
      <c r="BE30" s="38"/>
      <c r="BF30" s="38"/>
      <c r="BG30" s="38"/>
      <c r="BH30" s="38"/>
      <c r="BI30" s="38"/>
      <c r="BJ30" s="38"/>
      <c r="BK30" s="38"/>
      <c r="BL30" s="38"/>
      <c r="BN30" s="38" t="s">
        <v>561</v>
      </c>
      <c r="BO30" s="38"/>
      <c r="BP30" s="38"/>
      <c r="BQ30" s="38"/>
      <c r="DU30">
        <v>32</v>
      </c>
      <c r="DV30">
        <v>210</v>
      </c>
      <c r="DW30" s="76">
        <f t="shared" si="16"/>
        <v>0.15238095238095239</v>
      </c>
      <c r="DX30" t="s">
        <v>484</v>
      </c>
      <c r="DY30">
        <v>17</v>
      </c>
      <c r="DZ30">
        <v>187</v>
      </c>
      <c r="EA30" s="76">
        <f t="shared" si="17"/>
        <v>9.0909090909090912E-2</v>
      </c>
      <c r="EC30">
        <v>32</v>
      </c>
      <c r="ED30">
        <v>210</v>
      </c>
      <c r="EE30" s="76">
        <v>0.15238095238095239</v>
      </c>
      <c r="EJ30" t="s">
        <v>484</v>
      </c>
      <c r="EK30">
        <v>41</v>
      </c>
      <c r="EL30">
        <v>235</v>
      </c>
      <c r="EM30" s="76">
        <v>0.17446808510638298</v>
      </c>
      <c r="EN30" t="s">
        <v>485</v>
      </c>
      <c r="EO30">
        <v>22</v>
      </c>
      <c r="EP30">
        <v>216</v>
      </c>
      <c r="EQ30" s="76">
        <v>0.10185185185185185</v>
      </c>
      <c r="ES30" s="76">
        <v>0.15238095238095239</v>
      </c>
      <c r="EU30" s="76">
        <v>0.17446808510638298</v>
      </c>
      <c r="EV30" s="76">
        <v>0.10185185185185185</v>
      </c>
      <c r="FT30" t="s">
        <v>476</v>
      </c>
      <c r="FU30" t="s">
        <v>669</v>
      </c>
      <c r="FV30">
        <v>32</v>
      </c>
      <c r="FW30" t="s">
        <v>484</v>
      </c>
      <c r="FX30">
        <v>35</v>
      </c>
      <c r="GC30">
        <v>37</v>
      </c>
      <c r="GD30">
        <v>42</v>
      </c>
      <c r="GE30">
        <v>32</v>
      </c>
    </row>
    <row r="31" spans="1:187" ht="17" thickTop="1" x14ac:dyDescent="0.2">
      <c r="A31" t="s">
        <v>398</v>
      </c>
      <c r="B31" t="s">
        <v>476</v>
      </c>
      <c r="C31">
        <f t="shared" si="0"/>
        <v>10</v>
      </c>
      <c r="D31">
        <v>6</v>
      </c>
      <c r="E31">
        <v>4</v>
      </c>
      <c r="F31">
        <v>141</v>
      </c>
      <c r="G31">
        <v>5</v>
      </c>
      <c r="H31">
        <v>10</v>
      </c>
      <c r="I31">
        <f t="shared" si="1"/>
        <v>15</v>
      </c>
      <c r="J31">
        <v>10</v>
      </c>
      <c r="K31">
        <f t="shared" si="6"/>
        <v>35</v>
      </c>
      <c r="L31">
        <f t="shared" si="7"/>
        <v>176</v>
      </c>
      <c r="N31" t="s">
        <v>74</v>
      </c>
      <c r="O31" t="s">
        <v>504</v>
      </c>
      <c r="P31">
        <f t="shared" si="2"/>
        <v>7</v>
      </c>
      <c r="Q31">
        <v>5</v>
      </c>
      <c r="R31">
        <v>2</v>
      </c>
      <c r="S31">
        <v>207</v>
      </c>
      <c r="T31">
        <v>7</v>
      </c>
      <c r="U31">
        <v>8</v>
      </c>
      <c r="V31">
        <f t="shared" si="3"/>
        <v>15</v>
      </c>
      <c r="W31">
        <v>0</v>
      </c>
      <c r="X31">
        <f t="shared" si="8"/>
        <v>22</v>
      </c>
      <c r="Y31">
        <f t="shared" si="9"/>
        <v>229</v>
      </c>
      <c r="AB31" t="s">
        <v>484</v>
      </c>
      <c r="AC31">
        <f t="shared" si="10"/>
        <v>24</v>
      </c>
      <c r="AD31">
        <f t="shared" si="4"/>
        <v>11</v>
      </c>
      <c r="AE31">
        <v>4</v>
      </c>
      <c r="AF31">
        <v>7</v>
      </c>
      <c r="AG31">
        <v>206</v>
      </c>
      <c r="AH31">
        <v>6</v>
      </c>
      <c r="AI31">
        <v>7</v>
      </c>
      <c r="AJ31">
        <f t="shared" si="5"/>
        <v>13</v>
      </c>
      <c r="AK31">
        <v>0</v>
      </c>
      <c r="AM31">
        <v>206</v>
      </c>
      <c r="AN31" t="s">
        <v>485</v>
      </c>
      <c r="AO31">
        <f t="shared" si="11"/>
        <v>36</v>
      </c>
      <c r="AP31">
        <v>16</v>
      </c>
      <c r="AQ31">
        <v>14</v>
      </c>
      <c r="AR31">
        <v>6</v>
      </c>
      <c r="BN31" s="31" t="s">
        <v>562</v>
      </c>
      <c r="BO31" s="31" t="s">
        <v>563</v>
      </c>
      <c r="BP31" s="31" t="s">
        <v>564</v>
      </c>
      <c r="BQ31" s="31" t="s">
        <v>565</v>
      </c>
      <c r="DU31">
        <v>35</v>
      </c>
      <c r="DV31">
        <v>176</v>
      </c>
      <c r="DW31" s="76">
        <f t="shared" si="16"/>
        <v>0.19886363636363635</v>
      </c>
      <c r="DX31" t="s">
        <v>484</v>
      </c>
      <c r="DY31">
        <v>22</v>
      </c>
      <c r="DZ31">
        <v>229</v>
      </c>
      <c r="EA31" s="76">
        <f t="shared" si="17"/>
        <v>9.606986899563319E-2</v>
      </c>
      <c r="EC31">
        <v>35</v>
      </c>
      <c r="ED31">
        <v>176</v>
      </c>
      <c r="EE31" s="76">
        <v>0.19886363636363635</v>
      </c>
      <c r="EJ31" t="s">
        <v>484</v>
      </c>
      <c r="EK31">
        <v>40</v>
      </c>
      <c r="EL31">
        <v>218</v>
      </c>
      <c r="EM31" s="76">
        <v>0.1834862385321101</v>
      </c>
      <c r="EN31" t="s">
        <v>485</v>
      </c>
      <c r="EO31">
        <v>31</v>
      </c>
      <c r="EP31">
        <v>230</v>
      </c>
      <c r="EQ31" s="76">
        <v>0.13478260869565217</v>
      </c>
      <c r="ES31" s="76">
        <v>0.19886363636363635</v>
      </c>
      <c r="EU31" s="76">
        <v>0.1834862385321101</v>
      </c>
      <c r="EV31" s="76">
        <v>0.13478260869565217</v>
      </c>
      <c r="FT31" t="s">
        <v>476</v>
      </c>
      <c r="FU31" t="s">
        <v>669</v>
      </c>
      <c r="FV31">
        <v>35</v>
      </c>
      <c r="FW31" t="s">
        <v>484</v>
      </c>
      <c r="FX31">
        <v>24</v>
      </c>
      <c r="GC31">
        <v>64</v>
      </c>
      <c r="GD31">
        <v>24</v>
      </c>
      <c r="GE31">
        <v>35</v>
      </c>
    </row>
    <row r="32" spans="1:187" ht="17" thickBot="1" x14ac:dyDescent="0.25">
      <c r="A32" t="s">
        <v>399</v>
      </c>
      <c r="B32" t="s">
        <v>476</v>
      </c>
      <c r="C32">
        <f t="shared" si="0"/>
        <v>10</v>
      </c>
      <c r="D32">
        <v>3</v>
      </c>
      <c r="E32">
        <v>7</v>
      </c>
      <c r="F32">
        <v>161</v>
      </c>
      <c r="G32">
        <v>5</v>
      </c>
      <c r="H32">
        <v>7</v>
      </c>
      <c r="I32">
        <f t="shared" si="1"/>
        <v>12</v>
      </c>
      <c r="J32">
        <v>6</v>
      </c>
      <c r="K32">
        <f t="shared" si="6"/>
        <v>28</v>
      </c>
      <c r="L32">
        <f t="shared" si="7"/>
        <v>189</v>
      </c>
      <c r="N32" t="s">
        <v>28</v>
      </c>
      <c r="O32" t="s">
        <v>503</v>
      </c>
      <c r="P32">
        <f t="shared" si="2"/>
        <v>12</v>
      </c>
      <c r="Q32">
        <v>6</v>
      </c>
      <c r="R32">
        <v>6</v>
      </c>
      <c r="S32">
        <v>214</v>
      </c>
      <c r="T32">
        <v>5</v>
      </c>
      <c r="U32">
        <v>8</v>
      </c>
      <c r="V32">
        <f t="shared" si="3"/>
        <v>13</v>
      </c>
      <c r="W32">
        <v>2</v>
      </c>
      <c r="X32">
        <f t="shared" si="8"/>
        <v>27</v>
      </c>
      <c r="Y32">
        <f t="shared" si="9"/>
        <v>241</v>
      </c>
      <c r="AB32" t="s">
        <v>484</v>
      </c>
      <c r="AC32">
        <f t="shared" si="10"/>
        <v>33</v>
      </c>
      <c r="AD32">
        <f t="shared" si="4"/>
        <v>11</v>
      </c>
      <c r="AE32">
        <v>5</v>
      </c>
      <c r="AF32">
        <v>6</v>
      </c>
      <c r="AG32">
        <v>190</v>
      </c>
      <c r="AH32">
        <v>7</v>
      </c>
      <c r="AI32">
        <v>11</v>
      </c>
      <c r="AJ32">
        <f t="shared" si="5"/>
        <v>18</v>
      </c>
      <c r="AK32">
        <v>4</v>
      </c>
      <c r="AM32">
        <v>201</v>
      </c>
      <c r="AN32" t="s">
        <v>485</v>
      </c>
      <c r="AO32">
        <f t="shared" si="11"/>
        <v>38</v>
      </c>
      <c r="AP32">
        <v>14</v>
      </c>
      <c r="AQ32">
        <v>12</v>
      </c>
      <c r="AR32">
        <v>12</v>
      </c>
      <c r="BD32" t="s">
        <v>543</v>
      </c>
      <c r="BI32" t="s">
        <v>544</v>
      </c>
      <c r="BJ32">
        <v>0.05</v>
      </c>
      <c r="BN32" t="str">
        <f>AP1</f>
        <v>any dubius alleles silenced</v>
      </c>
      <c r="BO32">
        <f>AVERAGE(AP2:AP57)</f>
        <v>11.660714285714286</v>
      </c>
      <c r="BP32">
        <f>COUNT(AP2:AP57)</f>
        <v>56</v>
      </c>
      <c r="BQ32">
        <f>_xlfn.STDEV.S(AP2:AP57)</f>
        <v>4.3953561680660016</v>
      </c>
      <c r="DU32">
        <v>28</v>
      </c>
      <c r="DV32">
        <v>189</v>
      </c>
      <c r="DW32" s="76">
        <f t="shared" si="16"/>
        <v>0.14814814814814814</v>
      </c>
      <c r="DX32" t="s">
        <v>484</v>
      </c>
      <c r="DY32">
        <v>27</v>
      </c>
      <c r="DZ32">
        <v>241</v>
      </c>
      <c r="EA32" s="76">
        <f t="shared" si="17"/>
        <v>0.11203319502074689</v>
      </c>
      <c r="EC32">
        <v>28</v>
      </c>
      <c r="ED32">
        <v>189</v>
      </c>
      <c r="EE32" s="76">
        <v>0.14814814814814814</v>
      </c>
      <c r="EJ32" t="s">
        <v>484</v>
      </c>
      <c r="EK32">
        <v>28</v>
      </c>
      <c r="EL32">
        <v>225</v>
      </c>
      <c r="EM32" s="76">
        <v>0.12444444444444444</v>
      </c>
      <c r="EN32" t="s">
        <v>485</v>
      </c>
      <c r="EO32">
        <v>27</v>
      </c>
      <c r="EP32">
        <v>198</v>
      </c>
      <c r="EQ32" s="76">
        <v>0.13636363636363635</v>
      </c>
      <c r="ES32" s="76">
        <v>0.14814814814814814</v>
      </c>
      <c r="EU32" s="76">
        <v>0.12444444444444444</v>
      </c>
      <c r="EV32" s="76">
        <v>0.13636363636363635</v>
      </c>
      <c r="FT32" t="s">
        <v>476</v>
      </c>
      <c r="FU32" t="s">
        <v>669</v>
      </c>
      <c r="FV32">
        <v>28</v>
      </c>
      <c r="FW32" t="s">
        <v>484</v>
      </c>
      <c r="FX32">
        <v>33</v>
      </c>
      <c r="GC32">
        <v>28</v>
      </c>
      <c r="GD32">
        <v>23</v>
      </c>
      <c r="GE32">
        <v>28</v>
      </c>
    </row>
    <row r="33" spans="1:187" ht="17" thickTop="1" x14ac:dyDescent="0.2">
      <c r="A33" t="s">
        <v>400</v>
      </c>
      <c r="B33" t="s">
        <v>476</v>
      </c>
      <c r="C33">
        <f t="shared" si="0"/>
        <v>11</v>
      </c>
      <c r="D33">
        <v>7</v>
      </c>
      <c r="E33">
        <v>4</v>
      </c>
      <c r="F33">
        <v>156</v>
      </c>
      <c r="G33">
        <v>8</v>
      </c>
      <c r="H33">
        <v>7</v>
      </c>
      <c r="I33">
        <f t="shared" si="1"/>
        <v>15</v>
      </c>
      <c r="J33">
        <v>8</v>
      </c>
      <c r="K33">
        <f t="shared" si="6"/>
        <v>34</v>
      </c>
      <c r="L33">
        <f t="shared" si="7"/>
        <v>190</v>
      </c>
      <c r="N33" t="s">
        <v>29</v>
      </c>
      <c r="O33" t="s">
        <v>503</v>
      </c>
      <c r="P33">
        <f t="shared" si="2"/>
        <v>10</v>
      </c>
      <c r="Q33">
        <v>4</v>
      </c>
      <c r="R33">
        <v>6</v>
      </c>
      <c r="S33">
        <v>200</v>
      </c>
      <c r="T33">
        <v>5</v>
      </c>
      <c r="U33">
        <v>9</v>
      </c>
      <c r="V33">
        <f t="shared" si="3"/>
        <v>14</v>
      </c>
      <c r="W33">
        <v>0</v>
      </c>
      <c r="X33">
        <f t="shared" si="8"/>
        <v>24</v>
      </c>
      <c r="Y33">
        <f t="shared" si="9"/>
        <v>224</v>
      </c>
      <c r="AB33" t="s">
        <v>484</v>
      </c>
      <c r="AC33">
        <f t="shared" si="10"/>
        <v>45</v>
      </c>
      <c r="AD33">
        <f t="shared" si="4"/>
        <v>13</v>
      </c>
      <c r="AE33">
        <v>5</v>
      </c>
      <c r="AF33">
        <v>8</v>
      </c>
      <c r="AG33">
        <v>162</v>
      </c>
      <c r="AH33">
        <v>6</v>
      </c>
      <c r="AI33">
        <v>11</v>
      </c>
      <c r="AJ33">
        <f t="shared" si="5"/>
        <v>17</v>
      </c>
      <c r="AK33">
        <v>15</v>
      </c>
      <c r="AM33">
        <v>199</v>
      </c>
      <c r="AN33" t="s">
        <v>485</v>
      </c>
      <c r="AO33">
        <f t="shared" si="11"/>
        <v>30</v>
      </c>
      <c r="AP33">
        <v>12</v>
      </c>
      <c r="AQ33">
        <v>12</v>
      </c>
      <c r="AR33">
        <v>6</v>
      </c>
      <c r="BD33" s="31" t="s">
        <v>545</v>
      </c>
      <c r="BE33" s="31" t="s">
        <v>546</v>
      </c>
      <c r="BF33" s="31" t="s">
        <v>472</v>
      </c>
      <c r="BG33" s="31" t="s">
        <v>528</v>
      </c>
      <c r="BH33" s="31" t="s">
        <v>529</v>
      </c>
      <c r="BI33" s="31" t="s">
        <v>547</v>
      </c>
      <c r="BJ33" s="31" t="s">
        <v>548</v>
      </c>
      <c r="BK33" s="31" t="s">
        <v>549</v>
      </c>
      <c r="BL33" s="31" t="s">
        <v>550</v>
      </c>
      <c r="BN33" t="str">
        <f>AQ1</f>
        <v>any porrifolius alleles silenced</v>
      </c>
      <c r="BO33">
        <f>AVERAGE(AQ2:AQ57)</f>
        <v>14.875</v>
      </c>
      <c r="BP33">
        <f>COUNT(AQ2:AQ57)</f>
        <v>56</v>
      </c>
      <c r="BQ33">
        <f>_xlfn.STDEV.S(AQ2:AQ57)</f>
        <v>4.5047954246759998</v>
      </c>
      <c r="DU33">
        <v>34</v>
      </c>
      <c r="DV33">
        <v>190</v>
      </c>
      <c r="DW33" s="76">
        <f t="shared" si="16"/>
        <v>0.17894736842105263</v>
      </c>
      <c r="DX33" t="s">
        <v>484</v>
      </c>
      <c r="DY33">
        <v>24</v>
      </c>
      <c r="DZ33">
        <v>224</v>
      </c>
      <c r="EA33" s="76">
        <f t="shared" si="17"/>
        <v>0.10714285714285714</v>
      </c>
      <c r="EC33">
        <v>34</v>
      </c>
      <c r="ED33">
        <v>190</v>
      </c>
      <c r="EE33" s="76">
        <v>0.17894736842105263</v>
      </c>
      <c r="EJ33" t="s">
        <v>484</v>
      </c>
      <c r="EK33">
        <v>43</v>
      </c>
      <c r="EL33">
        <v>213</v>
      </c>
      <c r="EM33" s="76">
        <v>0.20187793427230047</v>
      </c>
      <c r="EN33" t="s">
        <v>485</v>
      </c>
      <c r="EO33">
        <v>35</v>
      </c>
      <c r="EP33">
        <v>229</v>
      </c>
      <c r="EQ33" s="76">
        <v>0.15283842794759825</v>
      </c>
      <c r="ES33" s="76">
        <v>0.17894736842105263</v>
      </c>
      <c r="EU33" s="76">
        <v>0.20187793427230047</v>
      </c>
      <c r="EV33" s="76">
        <v>0.15283842794759825</v>
      </c>
      <c r="FT33" t="s">
        <v>476</v>
      </c>
      <c r="FU33" t="s">
        <v>669</v>
      </c>
      <c r="FV33">
        <v>34</v>
      </c>
      <c r="FW33" t="s">
        <v>484</v>
      </c>
      <c r="FX33">
        <v>45</v>
      </c>
      <c r="GC33">
        <v>30</v>
      </c>
      <c r="GD33">
        <v>23</v>
      </c>
      <c r="GE33">
        <v>34</v>
      </c>
    </row>
    <row r="34" spans="1:187" x14ac:dyDescent="0.2">
      <c r="A34" t="s">
        <v>401</v>
      </c>
      <c r="B34" t="s">
        <v>476</v>
      </c>
      <c r="C34">
        <f t="shared" ref="C34:C65" si="18">SUM(D34:E34)</f>
        <v>7</v>
      </c>
      <c r="D34">
        <v>3</v>
      </c>
      <c r="E34">
        <v>4</v>
      </c>
      <c r="F34">
        <v>186</v>
      </c>
      <c r="G34">
        <v>6</v>
      </c>
      <c r="H34">
        <v>10</v>
      </c>
      <c r="I34">
        <f t="shared" ref="I34:I65" si="19">SUM(G34:H34)</f>
        <v>16</v>
      </c>
      <c r="J34">
        <v>2</v>
      </c>
      <c r="K34">
        <f t="shared" si="6"/>
        <v>25</v>
      </c>
      <c r="L34">
        <f t="shared" si="7"/>
        <v>211</v>
      </c>
      <c r="N34" t="s">
        <v>30</v>
      </c>
      <c r="O34" t="s">
        <v>503</v>
      </c>
      <c r="P34">
        <f t="shared" ref="P34:P65" si="20">SUM(Q34:R34)</f>
        <v>14</v>
      </c>
      <c r="Q34">
        <v>6</v>
      </c>
      <c r="R34">
        <v>8</v>
      </c>
      <c r="S34">
        <v>170</v>
      </c>
      <c r="T34">
        <v>4</v>
      </c>
      <c r="U34">
        <v>6</v>
      </c>
      <c r="V34">
        <f t="shared" ref="V34:V65" si="21">SUM(T34:U34)</f>
        <v>10</v>
      </c>
      <c r="W34">
        <v>11</v>
      </c>
      <c r="X34">
        <f t="shared" si="8"/>
        <v>35</v>
      </c>
      <c r="Y34">
        <f t="shared" si="9"/>
        <v>205</v>
      </c>
      <c r="AB34" t="s">
        <v>484</v>
      </c>
      <c r="AC34">
        <f t="shared" si="10"/>
        <v>31</v>
      </c>
      <c r="AD34">
        <f t="shared" ref="AD34:AD65" si="22">SUM(AE34:AF34)</f>
        <v>11</v>
      </c>
      <c r="AE34">
        <v>5</v>
      </c>
      <c r="AF34">
        <v>6</v>
      </c>
      <c r="AG34">
        <v>195</v>
      </c>
      <c r="AH34">
        <v>2</v>
      </c>
      <c r="AI34">
        <v>12</v>
      </c>
      <c r="AJ34">
        <f t="shared" ref="AJ34:AJ65" si="23">SUM(AH34:AI34)</f>
        <v>14</v>
      </c>
      <c r="AK34">
        <v>6</v>
      </c>
      <c r="AM34">
        <v>185</v>
      </c>
      <c r="AN34" t="s">
        <v>485</v>
      </c>
      <c r="AO34">
        <f t="shared" si="11"/>
        <v>43</v>
      </c>
      <c r="AP34">
        <v>14</v>
      </c>
      <c r="AQ34">
        <v>18</v>
      </c>
      <c r="AR34">
        <v>11</v>
      </c>
      <c r="BD34" t="str">
        <f>AP1</f>
        <v>any dubius alleles silenced</v>
      </c>
      <c r="BE34">
        <f>COUNT(AP2:AP57)</f>
        <v>56</v>
      </c>
      <c r="BF34">
        <f>SUM(AP2:AP57)</f>
        <v>653</v>
      </c>
      <c r="BG34">
        <f>AVERAGE(AP2:AP57)</f>
        <v>11.660714285714286</v>
      </c>
      <c r="BH34">
        <f>_xlfn.VAR.S(AP2:AP57)</f>
        <v>19.319155844155848</v>
      </c>
      <c r="BI34">
        <f>DEVSQ(AP2:AP57)</f>
        <v>1062.5535714285711</v>
      </c>
      <c r="BJ34">
        <f>SQRT(BG41/BE34)</f>
        <v>0.57133048400574271</v>
      </c>
      <c r="BK34">
        <f>BG34-BJ34*_xlfn.T.INV.2T(BJ32,BF41)</f>
        <v>10.532653308230582</v>
      </c>
      <c r="BL34">
        <f>BG34+BJ34*_xlfn.T.INV.2T(BJ32,BF41)</f>
        <v>12.788775263197991</v>
      </c>
      <c r="BN34" t="str">
        <f>AR1</f>
        <v>total silencing</v>
      </c>
      <c r="BO34">
        <f>AVERAGE(AR2:AR57)</f>
        <v>6.7857142857142856</v>
      </c>
      <c r="BP34">
        <f>COUNT(AR2:AR57)</f>
        <v>56</v>
      </c>
      <c r="BQ34">
        <f>_xlfn.STDEV.S(AR2:AR57)</f>
        <v>3.902047414624024</v>
      </c>
      <c r="DU34">
        <v>25</v>
      </c>
      <c r="DV34">
        <v>211</v>
      </c>
      <c r="DW34" s="76">
        <f t="shared" si="16"/>
        <v>0.11848341232227488</v>
      </c>
      <c r="DX34" t="s">
        <v>484</v>
      </c>
      <c r="DY34">
        <v>35</v>
      </c>
      <c r="DZ34">
        <v>205</v>
      </c>
      <c r="EA34" s="76">
        <f t="shared" si="17"/>
        <v>0.17073170731707318</v>
      </c>
      <c r="EC34">
        <v>25</v>
      </c>
      <c r="ED34">
        <v>211</v>
      </c>
      <c r="EE34" s="76">
        <v>0.11848341232227488</v>
      </c>
      <c r="EJ34" t="s">
        <v>484</v>
      </c>
      <c r="EK34">
        <v>63</v>
      </c>
      <c r="EL34">
        <v>216</v>
      </c>
      <c r="EM34" s="76">
        <v>0.29166666666666669</v>
      </c>
      <c r="EN34" t="s">
        <v>485</v>
      </c>
      <c r="EO34">
        <v>25</v>
      </c>
      <c r="EP34">
        <v>232</v>
      </c>
      <c r="EQ34" s="76">
        <v>0.10775862068965517</v>
      </c>
      <c r="ES34" s="76">
        <v>0.11848341232227488</v>
      </c>
      <c r="EU34" s="76">
        <v>0.29166666666666669</v>
      </c>
      <c r="EV34" s="76">
        <v>0.10775862068965517</v>
      </c>
      <c r="FT34" t="s">
        <v>476</v>
      </c>
      <c r="FU34" t="s">
        <v>669</v>
      </c>
      <c r="FV34">
        <v>25</v>
      </c>
      <c r="FW34" t="s">
        <v>484</v>
      </c>
      <c r="FX34">
        <v>31</v>
      </c>
      <c r="GC34">
        <v>25</v>
      </c>
      <c r="GD34">
        <v>23</v>
      </c>
      <c r="GE34">
        <v>25</v>
      </c>
    </row>
    <row r="35" spans="1:187" x14ac:dyDescent="0.2">
      <c r="A35" t="s">
        <v>402</v>
      </c>
      <c r="B35" t="s">
        <v>476</v>
      </c>
      <c r="C35">
        <f t="shared" si="18"/>
        <v>6</v>
      </c>
      <c r="D35">
        <v>4</v>
      </c>
      <c r="E35">
        <v>2</v>
      </c>
      <c r="F35">
        <v>177</v>
      </c>
      <c r="G35">
        <v>2</v>
      </c>
      <c r="H35">
        <v>8</v>
      </c>
      <c r="I35">
        <f t="shared" si="19"/>
        <v>10</v>
      </c>
      <c r="J35">
        <v>4</v>
      </c>
      <c r="K35">
        <f t="shared" si="6"/>
        <v>20</v>
      </c>
      <c r="L35">
        <f t="shared" si="7"/>
        <v>197</v>
      </c>
      <c r="N35" t="s">
        <v>31</v>
      </c>
      <c r="O35" t="s">
        <v>503</v>
      </c>
      <c r="P35">
        <f t="shared" si="20"/>
        <v>11</v>
      </c>
      <c r="Q35">
        <v>4</v>
      </c>
      <c r="R35">
        <v>7</v>
      </c>
      <c r="S35">
        <v>206</v>
      </c>
      <c r="T35">
        <v>6</v>
      </c>
      <c r="U35">
        <v>7</v>
      </c>
      <c r="V35">
        <f t="shared" si="21"/>
        <v>13</v>
      </c>
      <c r="W35">
        <v>0</v>
      </c>
      <c r="X35">
        <f t="shared" si="8"/>
        <v>24</v>
      </c>
      <c r="Y35">
        <f t="shared" si="9"/>
        <v>230</v>
      </c>
      <c r="AB35" t="s">
        <v>484</v>
      </c>
      <c r="AC35">
        <f t="shared" si="10"/>
        <v>41</v>
      </c>
      <c r="AD35">
        <f t="shared" si="22"/>
        <v>14</v>
      </c>
      <c r="AE35">
        <v>8</v>
      </c>
      <c r="AF35">
        <v>6</v>
      </c>
      <c r="AG35">
        <v>194</v>
      </c>
      <c r="AH35">
        <v>2</v>
      </c>
      <c r="AI35">
        <v>12</v>
      </c>
      <c r="AJ35">
        <f t="shared" si="23"/>
        <v>14</v>
      </c>
      <c r="AK35">
        <v>13</v>
      </c>
      <c r="AM35">
        <v>191</v>
      </c>
      <c r="AN35" t="s">
        <v>485</v>
      </c>
      <c r="AO35">
        <f t="shared" si="11"/>
        <v>41</v>
      </c>
      <c r="AP35">
        <v>13</v>
      </c>
      <c r="AQ35">
        <v>15</v>
      </c>
      <c r="AR35">
        <v>13</v>
      </c>
      <c r="BD35" t="str">
        <f>AQ1</f>
        <v>any porrifolius alleles silenced</v>
      </c>
      <c r="BE35">
        <f>COUNT(AQ2:AQ57)</f>
        <v>56</v>
      </c>
      <c r="BF35">
        <f>SUM(AQ2:AQ57)</f>
        <v>833</v>
      </c>
      <c r="BG35">
        <f>AVERAGE(AQ2:AQ57)</f>
        <v>14.875</v>
      </c>
      <c r="BH35">
        <f>_xlfn.VAR.S(AQ2:AQ57)</f>
        <v>20.293181818181818</v>
      </c>
      <c r="BI35">
        <f>DEVSQ(AQ2:AQ57)</f>
        <v>1116.125</v>
      </c>
      <c r="BJ35">
        <f>SQRT(BG41/BE35)</f>
        <v>0.57133048400574271</v>
      </c>
      <c r="BK35">
        <f>BG35-BJ35*_xlfn.T.INV.2T(BJ32,BF41)</f>
        <v>13.746939022516296</v>
      </c>
      <c r="BL35">
        <f>BG35+BJ35*_xlfn.T.INV.2T(BJ32,BF41)</f>
        <v>16.003060977483706</v>
      </c>
      <c r="BN35" s="32"/>
      <c r="BO35" s="32"/>
      <c r="BP35" s="32"/>
      <c r="BQ35" s="32"/>
      <c r="DU35">
        <v>20</v>
      </c>
      <c r="DV35">
        <v>197</v>
      </c>
      <c r="DW35" s="76">
        <f t="shared" si="16"/>
        <v>0.10152284263959391</v>
      </c>
      <c r="DX35" t="s">
        <v>484</v>
      </c>
      <c r="DY35">
        <v>24</v>
      </c>
      <c r="DZ35">
        <v>230</v>
      </c>
      <c r="EA35" s="76">
        <f t="shared" si="17"/>
        <v>0.10434782608695652</v>
      </c>
      <c r="EC35">
        <v>20</v>
      </c>
      <c r="ED35">
        <v>197</v>
      </c>
      <c r="EE35" s="76">
        <v>0.10152284263959391</v>
      </c>
      <c r="EJ35" t="s">
        <v>484</v>
      </c>
      <c r="EK35">
        <v>41</v>
      </c>
      <c r="EL35">
        <v>232</v>
      </c>
      <c r="EM35" s="76">
        <v>0.17672413793103448</v>
      </c>
      <c r="EN35" t="s">
        <v>485</v>
      </c>
      <c r="EO35">
        <v>22</v>
      </c>
      <c r="EP35">
        <v>230</v>
      </c>
      <c r="EQ35" s="76">
        <v>9.5652173913043481E-2</v>
      </c>
      <c r="ES35" s="76">
        <v>0.10152284263959391</v>
      </c>
      <c r="EU35" s="76">
        <v>0.17672413793103448</v>
      </c>
      <c r="EV35" s="76">
        <v>9.5652173913043481E-2</v>
      </c>
      <c r="FT35" t="s">
        <v>476</v>
      </c>
      <c r="FU35" t="s">
        <v>669</v>
      </c>
      <c r="FV35">
        <v>20</v>
      </c>
      <c r="FW35" t="s">
        <v>484</v>
      </c>
      <c r="FX35">
        <v>41</v>
      </c>
      <c r="GC35">
        <v>37</v>
      </c>
      <c r="GD35">
        <v>23</v>
      </c>
      <c r="GE35">
        <v>20</v>
      </c>
    </row>
    <row r="36" spans="1:187" ht="17" thickBot="1" x14ac:dyDescent="0.25">
      <c r="A36" t="s">
        <v>403</v>
      </c>
      <c r="B36" t="s">
        <v>476</v>
      </c>
      <c r="C36">
        <f t="shared" si="18"/>
        <v>5</v>
      </c>
      <c r="D36">
        <v>3</v>
      </c>
      <c r="E36">
        <v>2</v>
      </c>
      <c r="F36">
        <v>187</v>
      </c>
      <c r="G36">
        <v>7</v>
      </c>
      <c r="H36">
        <v>10</v>
      </c>
      <c r="I36">
        <f t="shared" si="19"/>
        <v>17</v>
      </c>
      <c r="J36">
        <v>6</v>
      </c>
      <c r="K36">
        <f t="shared" si="6"/>
        <v>28</v>
      </c>
      <c r="L36">
        <f t="shared" si="7"/>
        <v>215</v>
      </c>
      <c r="N36" t="s">
        <v>32</v>
      </c>
      <c r="O36" t="s">
        <v>503</v>
      </c>
      <c r="P36">
        <f t="shared" si="20"/>
        <v>11</v>
      </c>
      <c r="Q36">
        <v>5</v>
      </c>
      <c r="R36">
        <v>6</v>
      </c>
      <c r="S36">
        <v>190</v>
      </c>
      <c r="T36">
        <v>7</v>
      </c>
      <c r="U36">
        <v>11</v>
      </c>
      <c r="V36">
        <f t="shared" si="21"/>
        <v>18</v>
      </c>
      <c r="W36">
        <v>4</v>
      </c>
      <c r="X36">
        <f t="shared" si="8"/>
        <v>33</v>
      </c>
      <c r="Y36">
        <f t="shared" si="9"/>
        <v>223</v>
      </c>
      <c r="AB36" t="s">
        <v>484</v>
      </c>
      <c r="AC36">
        <f t="shared" si="10"/>
        <v>40</v>
      </c>
      <c r="AD36">
        <f t="shared" si="22"/>
        <v>12</v>
      </c>
      <c r="AE36">
        <v>6</v>
      </c>
      <c r="AF36">
        <v>6</v>
      </c>
      <c r="AG36">
        <v>178</v>
      </c>
      <c r="AH36">
        <v>4</v>
      </c>
      <c r="AI36">
        <v>12</v>
      </c>
      <c r="AJ36">
        <f t="shared" si="23"/>
        <v>16</v>
      </c>
      <c r="AK36">
        <v>12</v>
      </c>
      <c r="AM36">
        <v>194</v>
      </c>
      <c r="AN36" t="s">
        <v>485</v>
      </c>
      <c r="AO36">
        <f t="shared" si="11"/>
        <v>38</v>
      </c>
      <c r="AP36">
        <v>12</v>
      </c>
      <c r="AQ36">
        <v>12</v>
      </c>
      <c r="AR36">
        <v>14</v>
      </c>
      <c r="BD36" t="str">
        <f>AR1</f>
        <v>total silencing</v>
      </c>
      <c r="BE36">
        <f>COUNT(AR2:AR57)</f>
        <v>56</v>
      </c>
      <c r="BF36">
        <f>SUM(AR2:AR57)</f>
        <v>380</v>
      </c>
      <c r="BG36">
        <f>AVERAGE(AR2:AR57)</f>
        <v>6.7857142857142856</v>
      </c>
      <c r="BH36">
        <f>_xlfn.VAR.S(AR2:AR57)</f>
        <v>15.225974025974029</v>
      </c>
      <c r="BI36">
        <f>DEVSQ(AR2:AR57)</f>
        <v>837.42857142857144</v>
      </c>
      <c r="BJ36">
        <f>SQRT(BG41/BE36)</f>
        <v>0.57133048400574271</v>
      </c>
      <c r="BK36">
        <f>BG36-BJ36*_xlfn.T.INV.2T(BJ32,BF41)</f>
        <v>5.6576533082305813</v>
      </c>
      <c r="BL36">
        <f>BG36+BJ36*_xlfn.T.INV.2T(BJ32,BF41)</f>
        <v>7.9137752631979899</v>
      </c>
      <c r="BN36" s="38" t="s">
        <v>566</v>
      </c>
      <c r="BO36" s="38"/>
      <c r="BP36" s="38"/>
      <c r="BQ36" s="38"/>
      <c r="BR36" s="38"/>
      <c r="BS36" s="69" t="s">
        <v>567</v>
      </c>
      <c r="BT36" s="38">
        <v>0.05</v>
      </c>
      <c r="BU36" s="38"/>
      <c r="BV36" s="38"/>
      <c r="BW36" s="38"/>
      <c r="DU36">
        <v>28</v>
      </c>
      <c r="DV36">
        <v>215</v>
      </c>
      <c r="DW36" s="76">
        <f t="shared" si="16"/>
        <v>0.13023255813953488</v>
      </c>
      <c r="DX36" t="s">
        <v>484</v>
      </c>
      <c r="DY36">
        <v>33</v>
      </c>
      <c r="DZ36">
        <v>223</v>
      </c>
      <c r="EA36" s="76">
        <f t="shared" si="17"/>
        <v>0.14798206278026907</v>
      </c>
      <c r="EC36">
        <v>28</v>
      </c>
      <c r="ED36">
        <v>215</v>
      </c>
      <c r="EE36" s="76">
        <v>0.13023255813953488</v>
      </c>
      <c r="EJ36" t="s">
        <v>484</v>
      </c>
      <c r="EK36">
        <v>36</v>
      </c>
      <c r="EL36">
        <v>229</v>
      </c>
      <c r="EM36" s="76">
        <v>0.15720524017467249</v>
      </c>
      <c r="EN36" t="s">
        <v>485</v>
      </c>
      <c r="EO36">
        <v>36</v>
      </c>
      <c r="EP36">
        <v>222</v>
      </c>
      <c r="EQ36" s="76">
        <v>0.16216216216216217</v>
      </c>
      <c r="ES36" s="76">
        <v>0.13023255813953488</v>
      </c>
      <c r="EU36" s="76">
        <v>0.15720524017467249</v>
      </c>
      <c r="EV36" s="76">
        <v>0.16216216216216217</v>
      </c>
      <c r="FT36" t="s">
        <v>476</v>
      </c>
      <c r="FU36" t="s">
        <v>669</v>
      </c>
      <c r="FV36">
        <v>28</v>
      </c>
      <c r="FW36" t="s">
        <v>484</v>
      </c>
      <c r="FX36">
        <v>40</v>
      </c>
      <c r="GC36">
        <v>49</v>
      </c>
      <c r="GD36">
        <v>37</v>
      </c>
      <c r="GE36">
        <v>28</v>
      </c>
    </row>
    <row r="37" spans="1:187" ht="17" thickTop="1" x14ac:dyDescent="0.2">
      <c r="A37" t="s">
        <v>404</v>
      </c>
      <c r="B37" t="s">
        <v>476</v>
      </c>
      <c r="C37">
        <f t="shared" si="18"/>
        <v>9</v>
      </c>
      <c r="D37">
        <v>4</v>
      </c>
      <c r="E37">
        <v>5</v>
      </c>
      <c r="F37">
        <v>139</v>
      </c>
      <c r="G37">
        <v>8</v>
      </c>
      <c r="H37">
        <v>13</v>
      </c>
      <c r="I37">
        <f t="shared" si="19"/>
        <v>21</v>
      </c>
      <c r="J37">
        <v>7</v>
      </c>
      <c r="K37">
        <f t="shared" si="6"/>
        <v>37</v>
      </c>
      <c r="L37">
        <f t="shared" si="7"/>
        <v>176</v>
      </c>
      <c r="N37" t="s">
        <v>33</v>
      </c>
      <c r="O37" t="s">
        <v>503</v>
      </c>
      <c r="P37">
        <f t="shared" si="20"/>
        <v>13</v>
      </c>
      <c r="Q37">
        <v>5</v>
      </c>
      <c r="R37">
        <v>8</v>
      </c>
      <c r="S37">
        <v>162</v>
      </c>
      <c r="T37">
        <v>6</v>
      </c>
      <c r="U37">
        <v>11</v>
      </c>
      <c r="V37">
        <f t="shared" si="21"/>
        <v>17</v>
      </c>
      <c r="W37">
        <v>15</v>
      </c>
      <c r="X37">
        <f t="shared" si="8"/>
        <v>45</v>
      </c>
      <c r="Y37">
        <f t="shared" si="9"/>
        <v>207</v>
      </c>
      <c r="AB37" t="s">
        <v>484</v>
      </c>
      <c r="AC37">
        <f t="shared" si="10"/>
        <v>28</v>
      </c>
      <c r="AD37">
        <f t="shared" si="22"/>
        <v>11</v>
      </c>
      <c r="AE37">
        <v>7</v>
      </c>
      <c r="AF37">
        <v>4</v>
      </c>
      <c r="AG37">
        <v>197</v>
      </c>
      <c r="AH37">
        <v>3</v>
      </c>
      <c r="AI37">
        <v>9</v>
      </c>
      <c r="AJ37">
        <f t="shared" si="23"/>
        <v>12</v>
      </c>
      <c r="AK37">
        <v>5</v>
      </c>
      <c r="AM37">
        <v>185</v>
      </c>
      <c r="AN37" t="s">
        <v>485</v>
      </c>
      <c r="AO37">
        <f t="shared" si="11"/>
        <v>37</v>
      </c>
      <c r="AP37">
        <v>14</v>
      </c>
      <c r="AQ37">
        <v>13</v>
      </c>
      <c r="AR37">
        <v>10</v>
      </c>
      <c r="BD37" s="32"/>
      <c r="BE37" s="32"/>
      <c r="BF37" s="32"/>
      <c r="BG37" s="32"/>
      <c r="BH37" s="32"/>
      <c r="BI37" s="32"/>
      <c r="BJ37" s="32"/>
      <c r="BK37" s="32"/>
      <c r="BL37" s="32"/>
      <c r="BN37" s="31" t="str">
        <f t="array" ref="BN37:BW40">[1]!REGWQ(AP1:AR57,TRUE,BT36)</f>
        <v>group 1</v>
      </c>
      <c r="BO37" s="31" t="str">
        <v>group 2</v>
      </c>
      <c r="BP37" s="31" t="str">
        <v>index 1</v>
      </c>
      <c r="BQ37" s="31" t="str">
        <v>index 2</v>
      </c>
      <c r="BR37" s="31" t="str">
        <v>mean</v>
      </c>
      <c r="BS37" s="31" t="str">
        <v>q-stat</v>
      </c>
      <c r="BT37" s="31" t="str">
        <v>alpha</v>
      </c>
      <c r="BU37" s="31" t="str">
        <v>q-crit</v>
      </c>
      <c r="BV37" s="54" t="str">
        <v>p-value</v>
      </c>
      <c r="BW37" s="54" t="str">
        <v>sig</v>
      </c>
      <c r="DU37">
        <v>37</v>
      </c>
      <c r="DV37">
        <v>176</v>
      </c>
      <c r="DW37" s="76">
        <f t="shared" si="16"/>
        <v>0.21022727272727273</v>
      </c>
      <c r="DX37" t="s">
        <v>484</v>
      </c>
      <c r="DY37">
        <v>45</v>
      </c>
      <c r="DZ37">
        <v>207</v>
      </c>
      <c r="EA37" s="76">
        <f t="shared" si="17"/>
        <v>0.21739130434782608</v>
      </c>
      <c r="EC37">
        <v>37</v>
      </c>
      <c r="ED37">
        <v>176</v>
      </c>
      <c r="EE37" s="76">
        <v>0.21022727272727273</v>
      </c>
      <c r="EJ37" t="s">
        <v>484</v>
      </c>
      <c r="EK37">
        <v>38</v>
      </c>
      <c r="EL37">
        <v>232</v>
      </c>
      <c r="EM37" s="76">
        <v>0.16379310344827586</v>
      </c>
      <c r="EN37" t="s">
        <v>485</v>
      </c>
      <c r="EO37">
        <v>45</v>
      </c>
      <c r="EP37">
        <v>209</v>
      </c>
      <c r="EQ37" s="76">
        <v>0.21531100478468901</v>
      </c>
      <c r="ES37" s="76">
        <v>0.21022727272727273</v>
      </c>
      <c r="EU37" s="76">
        <v>0.16379310344827586</v>
      </c>
      <c r="EV37" s="76">
        <v>0.21531100478468901</v>
      </c>
      <c r="FT37" t="s">
        <v>476</v>
      </c>
      <c r="FU37" t="s">
        <v>669</v>
      </c>
      <c r="FV37">
        <v>37</v>
      </c>
      <c r="FW37" t="s">
        <v>484</v>
      </c>
      <c r="FX37">
        <v>28</v>
      </c>
      <c r="GC37">
        <v>42</v>
      </c>
      <c r="GD37">
        <v>32</v>
      </c>
      <c r="GE37">
        <v>37</v>
      </c>
    </row>
    <row r="38" spans="1:187" ht="17" thickBot="1" x14ac:dyDescent="0.25">
      <c r="A38" t="s">
        <v>405</v>
      </c>
      <c r="B38" t="s">
        <v>477</v>
      </c>
      <c r="C38">
        <f t="shared" si="18"/>
        <v>16</v>
      </c>
      <c r="D38">
        <v>10</v>
      </c>
      <c r="E38">
        <v>6</v>
      </c>
      <c r="F38">
        <v>167</v>
      </c>
      <c r="G38">
        <v>7</v>
      </c>
      <c r="H38">
        <v>10</v>
      </c>
      <c r="I38">
        <f t="shared" si="19"/>
        <v>17</v>
      </c>
      <c r="J38">
        <v>10</v>
      </c>
      <c r="K38">
        <f t="shared" si="6"/>
        <v>43</v>
      </c>
      <c r="L38">
        <f t="shared" si="7"/>
        <v>210</v>
      </c>
      <c r="N38" t="s">
        <v>75</v>
      </c>
      <c r="O38" t="s">
        <v>503</v>
      </c>
      <c r="P38">
        <f t="shared" si="20"/>
        <v>10</v>
      </c>
      <c r="Q38">
        <v>4</v>
      </c>
      <c r="R38">
        <v>6</v>
      </c>
      <c r="S38">
        <v>170</v>
      </c>
      <c r="T38">
        <v>5</v>
      </c>
      <c r="U38">
        <v>8</v>
      </c>
      <c r="V38">
        <f t="shared" si="21"/>
        <v>13</v>
      </c>
      <c r="W38">
        <v>11</v>
      </c>
      <c r="X38">
        <f t="shared" si="8"/>
        <v>34</v>
      </c>
      <c r="Y38">
        <f t="shared" si="9"/>
        <v>204</v>
      </c>
      <c r="AB38" t="s">
        <v>484</v>
      </c>
      <c r="AC38">
        <f t="shared" si="10"/>
        <v>43</v>
      </c>
      <c r="AD38">
        <f t="shared" si="22"/>
        <v>9</v>
      </c>
      <c r="AE38">
        <v>6</v>
      </c>
      <c r="AF38">
        <v>3</v>
      </c>
      <c r="AG38">
        <v>170</v>
      </c>
      <c r="AH38">
        <v>9</v>
      </c>
      <c r="AI38">
        <v>12</v>
      </c>
      <c r="AJ38">
        <f t="shared" si="23"/>
        <v>21</v>
      </c>
      <c r="AK38">
        <v>13</v>
      </c>
      <c r="AM38">
        <v>188</v>
      </c>
      <c r="AN38" t="s">
        <v>485</v>
      </c>
      <c r="AO38">
        <f t="shared" si="11"/>
        <v>39</v>
      </c>
      <c r="AP38">
        <v>15</v>
      </c>
      <c r="AQ38">
        <v>14</v>
      </c>
      <c r="AR38">
        <v>10</v>
      </c>
      <c r="BD38" t="s">
        <v>551</v>
      </c>
      <c r="BN38" t="str">
        <v>any porrifolius alleles silenced</v>
      </c>
      <c r="BO38" t="str">
        <v>any dubius alleles silenced</v>
      </c>
      <c r="BP38">
        <v>1</v>
      </c>
      <c r="BQ38">
        <v>2</v>
      </c>
      <c r="BR38">
        <v>3.2142857142857135</v>
      </c>
      <c r="BS38">
        <v>5.6259657138361359</v>
      </c>
      <c r="BT38">
        <v>0.05</v>
      </c>
      <c r="BU38">
        <v>2.7923636363636364</v>
      </c>
      <c r="BV38" s="11">
        <v>1.0377775155279156E-4</v>
      </c>
      <c r="BW38" s="35" t="str">
        <v>yes</v>
      </c>
      <c r="DU38">
        <v>43</v>
      </c>
      <c r="DV38">
        <v>210</v>
      </c>
      <c r="DW38" s="76">
        <f t="shared" si="16"/>
        <v>0.20476190476190476</v>
      </c>
      <c r="DX38" t="s">
        <v>484</v>
      </c>
      <c r="DY38">
        <v>34</v>
      </c>
      <c r="DZ38">
        <v>204</v>
      </c>
      <c r="EA38" s="76">
        <f t="shared" si="17"/>
        <v>0.16666666666666666</v>
      </c>
      <c r="EC38">
        <v>43</v>
      </c>
      <c r="ED38">
        <v>210</v>
      </c>
      <c r="EE38" s="76">
        <v>0.20476190476190476</v>
      </c>
      <c r="EJ38" t="s">
        <v>484</v>
      </c>
      <c r="EK38">
        <v>80</v>
      </c>
      <c r="EL38">
        <v>234</v>
      </c>
      <c r="EM38" s="76">
        <v>0.34188034188034189</v>
      </c>
      <c r="EN38" t="s">
        <v>485</v>
      </c>
      <c r="EO38">
        <v>29</v>
      </c>
      <c r="EP38">
        <v>231</v>
      </c>
      <c r="EQ38" s="76">
        <v>0.12554112554112554</v>
      </c>
      <c r="ES38" s="76">
        <v>0.20476190476190476</v>
      </c>
      <c r="EU38" s="76">
        <v>0.34188034188034189</v>
      </c>
      <c r="EV38" s="76">
        <v>0.12554112554112554</v>
      </c>
      <c r="FT38" t="s">
        <v>477</v>
      </c>
      <c r="FU38" t="s">
        <v>669</v>
      </c>
      <c r="FV38">
        <v>43</v>
      </c>
      <c r="FW38" t="s">
        <v>484</v>
      </c>
      <c r="FX38">
        <v>43</v>
      </c>
      <c r="GC38">
        <v>41</v>
      </c>
      <c r="GD38">
        <v>27</v>
      </c>
      <c r="GE38">
        <v>43</v>
      </c>
    </row>
    <row r="39" spans="1:187" ht="17" thickTop="1" x14ac:dyDescent="0.2">
      <c r="A39" t="s">
        <v>406</v>
      </c>
      <c r="B39" t="s">
        <v>477</v>
      </c>
      <c r="C39">
        <f t="shared" si="18"/>
        <v>9</v>
      </c>
      <c r="D39">
        <v>3</v>
      </c>
      <c r="E39">
        <v>6</v>
      </c>
      <c r="F39">
        <v>183</v>
      </c>
      <c r="G39">
        <v>7</v>
      </c>
      <c r="H39">
        <v>7</v>
      </c>
      <c r="I39">
        <f t="shared" si="19"/>
        <v>14</v>
      </c>
      <c r="J39">
        <v>15</v>
      </c>
      <c r="K39">
        <f t="shared" si="6"/>
        <v>38</v>
      </c>
      <c r="L39">
        <f t="shared" si="7"/>
        <v>221</v>
      </c>
      <c r="N39" t="s">
        <v>76</v>
      </c>
      <c r="O39" t="s">
        <v>503</v>
      </c>
      <c r="P39">
        <f t="shared" si="20"/>
        <v>15</v>
      </c>
      <c r="Q39">
        <v>7</v>
      </c>
      <c r="R39">
        <v>8</v>
      </c>
      <c r="S39">
        <v>180</v>
      </c>
      <c r="T39">
        <v>4</v>
      </c>
      <c r="U39">
        <v>11</v>
      </c>
      <c r="V39">
        <f t="shared" si="21"/>
        <v>15</v>
      </c>
      <c r="W39">
        <v>10</v>
      </c>
      <c r="X39">
        <f t="shared" si="8"/>
        <v>40</v>
      </c>
      <c r="Y39">
        <f t="shared" si="9"/>
        <v>220</v>
      </c>
      <c r="AB39" t="s">
        <v>484</v>
      </c>
      <c r="AC39">
        <f t="shared" si="10"/>
        <v>43</v>
      </c>
      <c r="AD39">
        <f t="shared" si="22"/>
        <v>15</v>
      </c>
      <c r="AE39">
        <v>8</v>
      </c>
      <c r="AF39">
        <v>7</v>
      </c>
      <c r="AG39">
        <v>185</v>
      </c>
      <c r="AH39">
        <v>4</v>
      </c>
      <c r="AI39">
        <v>14</v>
      </c>
      <c r="AJ39">
        <f t="shared" si="23"/>
        <v>18</v>
      </c>
      <c r="AK39">
        <v>10</v>
      </c>
      <c r="AM39">
        <v>204</v>
      </c>
      <c r="AN39" t="s">
        <v>485</v>
      </c>
      <c r="AO39">
        <f t="shared" si="11"/>
        <v>23</v>
      </c>
      <c r="AP39">
        <v>9</v>
      </c>
      <c r="AQ39">
        <v>9</v>
      </c>
      <c r="AR39">
        <v>5</v>
      </c>
      <c r="BD39" s="31" t="s">
        <v>552</v>
      </c>
      <c r="BE39" s="31" t="s">
        <v>547</v>
      </c>
      <c r="BF39" s="31" t="s">
        <v>531</v>
      </c>
      <c r="BG39" s="31" t="s">
        <v>553</v>
      </c>
      <c r="BH39" s="31" t="s">
        <v>475</v>
      </c>
      <c r="BI39" s="31" t="s">
        <v>554</v>
      </c>
      <c r="BJ39" s="31" t="s">
        <v>555</v>
      </c>
      <c r="BK39" s="31" t="s">
        <v>556</v>
      </c>
      <c r="BL39" s="31" t="s">
        <v>557</v>
      </c>
      <c r="BN39" t="str">
        <v>any porrifolius alleles silenced</v>
      </c>
      <c r="BO39" t="str">
        <v>total silencing</v>
      </c>
      <c r="BP39">
        <v>1</v>
      </c>
      <c r="BQ39">
        <v>3</v>
      </c>
      <c r="BR39">
        <v>8.0892857142857153</v>
      </c>
      <c r="BS39">
        <v>14.158680379820948</v>
      </c>
      <c r="BT39">
        <v>0.05</v>
      </c>
      <c r="BU39">
        <v>3.3445454545454543</v>
      </c>
      <c r="BV39" s="11">
        <v>-3.6637359812630166E-14</v>
      </c>
      <c r="BW39" s="35" t="str">
        <v>yes</v>
      </c>
      <c r="DU39">
        <v>38</v>
      </c>
      <c r="DV39">
        <v>221</v>
      </c>
      <c r="DW39" s="76">
        <f t="shared" si="16"/>
        <v>0.17194570135746606</v>
      </c>
      <c r="DX39" t="s">
        <v>484</v>
      </c>
      <c r="DY39">
        <v>40</v>
      </c>
      <c r="DZ39">
        <v>220</v>
      </c>
      <c r="EA39" s="76">
        <f t="shared" si="17"/>
        <v>0.18181818181818182</v>
      </c>
      <c r="EC39">
        <v>38</v>
      </c>
      <c r="ED39">
        <v>221</v>
      </c>
      <c r="EE39" s="76">
        <v>0.17194570135746606</v>
      </c>
      <c r="EJ39" t="s">
        <v>484</v>
      </c>
      <c r="EK39">
        <v>27</v>
      </c>
      <c r="EL39">
        <v>226</v>
      </c>
      <c r="EM39" s="76">
        <v>0.11946902654867257</v>
      </c>
      <c r="EN39" t="s">
        <v>485</v>
      </c>
      <c r="EO39">
        <v>76</v>
      </c>
      <c r="EP39">
        <v>185</v>
      </c>
      <c r="EQ39" s="76">
        <v>0.41081081081081083</v>
      </c>
      <c r="ES39" s="76">
        <v>0.17194570135746606</v>
      </c>
      <c r="EU39" s="76">
        <v>0.11946902654867257</v>
      </c>
      <c r="EV39" s="76">
        <v>0.41081081081081083</v>
      </c>
      <c r="FT39" t="s">
        <v>477</v>
      </c>
      <c r="FU39" t="s">
        <v>669</v>
      </c>
      <c r="FV39">
        <v>38</v>
      </c>
      <c r="FW39" t="s">
        <v>484</v>
      </c>
      <c r="FX39">
        <v>43</v>
      </c>
      <c r="GC39">
        <v>24</v>
      </c>
      <c r="GD39">
        <v>35</v>
      </c>
      <c r="GE39">
        <v>38</v>
      </c>
    </row>
    <row r="40" spans="1:187" x14ac:dyDescent="0.2">
      <c r="A40" t="s">
        <v>407</v>
      </c>
      <c r="B40" t="s">
        <v>477</v>
      </c>
      <c r="C40">
        <f t="shared" si="18"/>
        <v>10</v>
      </c>
      <c r="D40">
        <v>6</v>
      </c>
      <c r="E40">
        <v>4</v>
      </c>
      <c r="F40">
        <v>188</v>
      </c>
      <c r="G40">
        <v>5</v>
      </c>
      <c r="H40">
        <v>11</v>
      </c>
      <c r="I40">
        <f t="shared" si="19"/>
        <v>16</v>
      </c>
      <c r="J40">
        <v>8</v>
      </c>
      <c r="K40">
        <f t="shared" si="6"/>
        <v>34</v>
      </c>
      <c r="L40">
        <f t="shared" si="7"/>
        <v>222</v>
      </c>
      <c r="N40" t="s">
        <v>77</v>
      </c>
      <c r="O40" t="s">
        <v>503</v>
      </c>
      <c r="P40">
        <f t="shared" si="20"/>
        <v>13</v>
      </c>
      <c r="Q40">
        <v>8</v>
      </c>
      <c r="R40">
        <v>5</v>
      </c>
      <c r="S40">
        <v>193</v>
      </c>
      <c r="T40">
        <v>3</v>
      </c>
      <c r="U40">
        <v>11</v>
      </c>
      <c r="V40">
        <f t="shared" si="21"/>
        <v>14</v>
      </c>
      <c r="W40">
        <v>10</v>
      </c>
      <c r="X40">
        <f t="shared" si="8"/>
        <v>37</v>
      </c>
      <c r="Y40">
        <f t="shared" si="9"/>
        <v>230</v>
      </c>
      <c r="AB40" t="s">
        <v>484</v>
      </c>
      <c r="AC40">
        <f t="shared" si="10"/>
        <v>21</v>
      </c>
      <c r="AD40">
        <f t="shared" si="22"/>
        <v>7</v>
      </c>
      <c r="AE40">
        <v>5</v>
      </c>
      <c r="AF40">
        <v>2</v>
      </c>
      <c r="AG40">
        <v>205</v>
      </c>
      <c r="AH40">
        <v>3</v>
      </c>
      <c r="AI40">
        <v>9</v>
      </c>
      <c r="AJ40">
        <f t="shared" si="23"/>
        <v>12</v>
      </c>
      <c r="AK40">
        <v>2</v>
      </c>
      <c r="AM40">
        <v>171</v>
      </c>
      <c r="AN40" t="s">
        <v>485</v>
      </c>
      <c r="AO40">
        <f t="shared" si="11"/>
        <v>27</v>
      </c>
      <c r="AP40">
        <v>14</v>
      </c>
      <c r="AQ40">
        <v>9</v>
      </c>
      <c r="AR40">
        <v>4</v>
      </c>
      <c r="BD40" t="s">
        <v>558</v>
      </c>
      <c r="BE40">
        <f>BE42-BE41</f>
        <v>1857.9642857142858</v>
      </c>
      <c r="BF40">
        <f>COUNTA(BD34:BD36)-1</f>
        <v>2</v>
      </c>
      <c r="BG40">
        <f>BE40/BF40</f>
        <v>928.98214285714289</v>
      </c>
      <c r="BH40">
        <f>BG40/BG41</f>
        <v>50.821156647049776</v>
      </c>
      <c r="BI40" s="11">
        <f>_xlfn.F.DIST.RT(BH40,BF40,BF41)</f>
        <v>6.3573665167068575E-18</v>
      </c>
      <c r="BJ40">
        <f>BE40/BE42</f>
        <v>0.38119348740419423</v>
      </c>
      <c r="BK40">
        <f>SQRT(DEVSQ(BG34:BG36)/(BG41*BF40))</f>
        <v>0.95263878485583564</v>
      </c>
      <c r="BL40">
        <f>(BE42-BF42*BG41)/(BE42+BG41)</f>
        <v>0.37229656278081596</v>
      </c>
      <c r="BN40" s="33" t="str">
        <v>any dubius alleles silenced</v>
      </c>
      <c r="BO40" s="33" t="str">
        <v>total silencing</v>
      </c>
      <c r="BP40" s="33">
        <v>2</v>
      </c>
      <c r="BQ40" s="33">
        <v>3</v>
      </c>
      <c r="BR40" s="33">
        <v>4.8750000000000009</v>
      </c>
      <c r="BS40" s="33">
        <v>8.5327146659848108</v>
      </c>
      <c r="BT40" s="33">
        <v>0.05</v>
      </c>
      <c r="BU40" s="33">
        <v>2.7923636363636364</v>
      </c>
      <c r="BV40" s="36">
        <v>1.0228011215751565E-8</v>
      </c>
      <c r="BW40" s="37" t="str">
        <v>yes</v>
      </c>
      <c r="DU40">
        <v>34</v>
      </c>
      <c r="DV40">
        <v>222</v>
      </c>
      <c r="DW40" s="76">
        <f t="shared" si="16"/>
        <v>0.15315315315315314</v>
      </c>
      <c r="DX40" t="s">
        <v>484</v>
      </c>
      <c r="DY40">
        <v>37</v>
      </c>
      <c r="DZ40">
        <v>230</v>
      </c>
      <c r="EA40" s="76">
        <f t="shared" si="17"/>
        <v>0.16086956521739129</v>
      </c>
      <c r="EC40">
        <v>34</v>
      </c>
      <c r="ED40">
        <v>222</v>
      </c>
      <c r="EE40" s="76">
        <v>0.15315315315315314</v>
      </c>
      <c r="EJ40" t="s">
        <v>484</v>
      </c>
      <c r="EK40">
        <v>32</v>
      </c>
      <c r="EL40">
        <v>230</v>
      </c>
      <c r="EM40" s="76">
        <v>0.1391304347826087</v>
      </c>
      <c r="EN40" t="s">
        <v>485</v>
      </c>
      <c r="EO40">
        <v>35</v>
      </c>
      <c r="EP40">
        <v>212</v>
      </c>
      <c r="EQ40" s="76">
        <v>0.1650943396226415</v>
      </c>
      <c r="ES40" s="76">
        <v>0.15315315315315314</v>
      </c>
      <c r="EU40" s="76">
        <v>0.1391304347826087</v>
      </c>
      <c r="EV40" s="76">
        <v>0.1650943396226415</v>
      </c>
      <c r="FT40" t="s">
        <v>477</v>
      </c>
      <c r="FU40" t="s">
        <v>669</v>
      </c>
      <c r="FV40">
        <v>34</v>
      </c>
      <c r="FW40" t="s">
        <v>484</v>
      </c>
      <c r="FX40">
        <v>21</v>
      </c>
      <c r="GC40">
        <v>22</v>
      </c>
      <c r="GD40">
        <v>25</v>
      </c>
      <c r="GE40">
        <v>34</v>
      </c>
    </row>
    <row r="41" spans="1:187" x14ac:dyDescent="0.2">
      <c r="A41" t="s">
        <v>408</v>
      </c>
      <c r="B41" t="s">
        <v>477</v>
      </c>
      <c r="C41">
        <f t="shared" si="18"/>
        <v>9</v>
      </c>
      <c r="D41">
        <v>3</v>
      </c>
      <c r="E41">
        <v>6</v>
      </c>
      <c r="F41">
        <v>171</v>
      </c>
      <c r="G41">
        <v>6</v>
      </c>
      <c r="H41">
        <v>7</v>
      </c>
      <c r="I41">
        <f t="shared" si="19"/>
        <v>13</v>
      </c>
      <c r="J41">
        <v>4</v>
      </c>
      <c r="K41">
        <f t="shared" si="6"/>
        <v>26</v>
      </c>
      <c r="L41">
        <f t="shared" si="7"/>
        <v>197</v>
      </c>
      <c r="N41" t="s">
        <v>78</v>
      </c>
      <c r="O41" t="s">
        <v>503</v>
      </c>
      <c r="P41">
        <f t="shared" si="20"/>
        <v>14</v>
      </c>
      <c r="Q41">
        <v>5</v>
      </c>
      <c r="R41">
        <v>9</v>
      </c>
      <c r="S41">
        <v>185</v>
      </c>
      <c r="T41">
        <v>11</v>
      </c>
      <c r="U41">
        <v>7</v>
      </c>
      <c r="V41">
        <f t="shared" si="21"/>
        <v>18</v>
      </c>
      <c r="W41">
        <v>11</v>
      </c>
      <c r="X41">
        <f t="shared" si="8"/>
        <v>43</v>
      </c>
      <c r="Y41">
        <f t="shared" si="9"/>
        <v>228</v>
      </c>
      <c r="AB41" t="s">
        <v>484</v>
      </c>
      <c r="AC41">
        <f t="shared" si="10"/>
        <v>36</v>
      </c>
      <c r="AD41">
        <f t="shared" si="22"/>
        <v>14</v>
      </c>
      <c r="AE41">
        <v>6</v>
      </c>
      <c r="AF41">
        <v>8</v>
      </c>
      <c r="AG41">
        <v>194</v>
      </c>
      <c r="AH41">
        <v>5</v>
      </c>
      <c r="AI41">
        <v>9</v>
      </c>
      <c r="AJ41">
        <f t="shared" si="23"/>
        <v>14</v>
      </c>
      <c r="AK41">
        <v>8</v>
      </c>
      <c r="AM41">
        <v>208</v>
      </c>
      <c r="AN41" t="s">
        <v>485</v>
      </c>
      <c r="AO41">
        <f t="shared" si="11"/>
        <v>22</v>
      </c>
      <c r="AP41">
        <v>12</v>
      </c>
      <c r="AQ41">
        <v>9</v>
      </c>
      <c r="AR41">
        <v>1</v>
      </c>
      <c r="BD41" t="s">
        <v>559</v>
      </c>
      <c r="BE41">
        <f>SUM(BI34:BI36)</f>
        <v>3016.1071428571427</v>
      </c>
      <c r="BF41">
        <f>BF42-BF40</f>
        <v>165</v>
      </c>
      <c r="BG41">
        <f>BE41/BF41</f>
        <v>18.279437229437228</v>
      </c>
      <c r="DU41">
        <v>26</v>
      </c>
      <c r="DV41">
        <v>197</v>
      </c>
      <c r="DW41" s="76">
        <f t="shared" si="16"/>
        <v>0.13197969543147209</v>
      </c>
      <c r="DX41" t="s">
        <v>484</v>
      </c>
      <c r="DY41">
        <v>43</v>
      </c>
      <c r="DZ41">
        <v>228</v>
      </c>
      <c r="EA41" s="76">
        <f t="shared" si="17"/>
        <v>0.18859649122807018</v>
      </c>
      <c r="EC41">
        <v>26</v>
      </c>
      <c r="ED41">
        <v>197</v>
      </c>
      <c r="EE41" s="76">
        <v>0.13197969543147209</v>
      </c>
      <c r="EJ41" t="s">
        <v>484</v>
      </c>
      <c r="EK41">
        <v>43</v>
      </c>
      <c r="EL41">
        <v>228</v>
      </c>
      <c r="EM41" s="76">
        <v>0.18859649122807018</v>
      </c>
      <c r="EN41" t="s">
        <v>485</v>
      </c>
      <c r="EO41">
        <v>27</v>
      </c>
      <c r="EP41">
        <v>229</v>
      </c>
      <c r="EQ41" s="76">
        <v>0.11790393013100436</v>
      </c>
      <c r="ES41" s="76">
        <v>0.13197969543147209</v>
      </c>
      <c r="EU41" s="76">
        <v>0.18859649122807018</v>
      </c>
      <c r="EV41" s="76">
        <v>0.11790393013100436</v>
      </c>
      <c r="FT41" t="s">
        <v>477</v>
      </c>
      <c r="FU41" t="s">
        <v>669</v>
      </c>
      <c r="FV41">
        <v>26</v>
      </c>
      <c r="FW41" t="s">
        <v>484</v>
      </c>
      <c r="FX41">
        <v>36</v>
      </c>
      <c r="GC41">
        <v>31</v>
      </c>
      <c r="GD41">
        <v>22</v>
      </c>
      <c r="GE41">
        <v>26</v>
      </c>
    </row>
    <row r="42" spans="1:187" x14ac:dyDescent="0.2">
      <c r="A42" t="s">
        <v>409</v>
      </c>
      <c r="B42" t="s">
        <v>477</v>
      </c>
      <c r="C42">
        <f t="shared" si="18"/>
        <v>10</v>
      </c>
      <c r="D42">
        <v>5</v>
      </c>
      <c r="E42">
        <v>5</v>
      </c>
      <c r="F42">
        <v>167</v>
      </c>
      <c r="G42">
        <v>6</v>
      </c>
      <c r="H42">
        <v>8</v>
      </c>
      <c r="I42">
        <f t="shared" si="19"/>
        <v>14</v>
      </c>
      <c r="J42">
        <v>2</v>
      </c>
      <c r="K42">
        <f t="shared" si="6"/>
        <v>26</v>
      </c>
      <c r="L42">
        <f t="shared" si="7"/>
        <v>193</v>
      </c>
      <c r="N42" t="s">
        <v>79</v>
      </c>
      <c r="O42" t="s">
        <v>503</v>
      </c>
      <c r="P42">
        <f t="shared" si="20"/>
        <v>9</v>
      </c>
      <c r="Q42">
        <v>3</v>
      </c>
      <c r="R42">
        <v>6</v>
      </c>
      <c r="S42">
        <v>187</v>
      </c>
      <c r="T42">
        <v>6</v>
      </c>
      <c r="U42">
        <v>7</v>
      </c>
      <c r="V42">
        <f t="shared" si="21"/>
        <v>13</v>
      </c>
      <c r="W42">
        <v>1</v>
      </c>
      <c r="X42">
        <f t="shared" si="8"/>
        <v>23</v>
      </c>
      <c r="Y42">
        <f t="shared" si="9"/>
        <v>210</v>
      </c>
      <c r="AB42" t="s">
        <v>484</v>
      </c>
      <c r="AC42">
        <f t="shared" si="10"/>
        <v>33</v>
      </c>
      <c r="AD42">
        <f t="shared" si="22"/>
        <v>7</v>
      </c>
      <c r="AE42">
        <v>4</v>
      </c>
      <c r="AF42">
        <v>3</v>
      </c>
      <c r="AG42">
        <v>197</v>
      </c>
      <c r="AH42">
        <v>7</v>
      </c>
      <c r="AI42">
        <v>11</v>
      </c>
      <c r="AJ42">
        <f t="shared" si="23"/>
        <v>18</v>
      </c>
      <c r="AK42">
        <v>8</v>
      </c>
      <c r="AM42">
        <v>164</v>
      </c>
      <c r="AN42" t="s">
        <v>485</v>
      </c>
      <c r="AO42">
        <f t="shared" si="11"/>
        <v>45</v>
      </c>
      <c r="AP42">
        <v>12</v>
      </c>
      <c r="AQ42">
        <v>20</v>
      </c>
      <c r="AR42">
        <v>13</v>
      </c>
      <c r="BD42" s="33" t="s">
        <v>560</v>
      </c>
      <c r="BE42" s="33">
        <f>DEVSQ(AP2:AR57)</f>
        <v>4874.0714285714284</v>
      </c>
      <c r="BF42" s="33">
        <f>COUNT(AP2:AR57)-1</f>
        <v>167</v>
      </c>
      <c r="BG42" s="33">
        <f>BE42/BF42</f>
        <v>29.186056458511548</v>
      </c>
      <c r="BH42" s="33"/>
      <c r="BI42" s="33"/>
      <c r="BJ42" s="33"/>
      <c r="BK42" s="33"/>
      <c r="BL42" s="33"/>
      <c r="DU42">
        <v>26</v>
      </c>
      <c r="DV42">
        <v>193</v>
      </c>
      <c r="DW42" s="76">
        <f t="shared" si="16"/>
        <v>0.13471502590673576</v>
      </c>
      <c r="DX42" t="s">
        <v>484</v>
      </c>
      <c r="DY42">
        <v>23</v>
      </c>
      <c r="DZ42">
        <v>210</v>
      </c>
      <c r="EA42" s="76">
        <f t="shared" si="17"/>
        <v>0.10952380952380952</v>
      </c>
      <c r="EC42">
        <v>26</v>
      </c>
      <c r="ED42">
        <v>193</v>
      </c>
      <c r="EE42" s="76">
        <v>0.13471502590673576</v>
      </c>
      <c r="EJ42" t="s">
        <v>484</v>
      </c>
      <c r="EK42">
        <v>21</v>
      </c>
      <c r="EL42">
        <v>226</v>
      </c>
      <c r="EM42" s="76">
        <v>9.2920353982300891E-2</v>
      </c>
      <c r="EN42" t="s">
        <v>485</v>
      </c>
      <c r="EO42">
        <v>34</v>
      </c>
      <c r="EP42">
        <v>228</v>
      </c>
      <c r="EQ42" s="76">
        <v>0.14912280701754385</v>
      </c>
      <c r="ES42" s="76">
        <v>0.13471502590673576</v>
      </c>
      <c r="EU42" s="76">
        <v>9.2920353982300891E-2</v>
      </c>
      <c r="EV42" s="76">
        <v>0.14912280701754385</v>
      </c>
      <c r="FT42" t="s">
        <v>477</v>
      </c>
      <c r="FU42" t="s">
        <v>669</v>
      </c>
      <c r="FV42">
        <v>26</v>
      </c>
      <c r="FW42" t="s">
        <v>484</v>
      </c>
      <c r="FX42">
        <v>33</v>
      </c>
      <c r="GC42">
        <v>29</v>
      </c>
      <c r="GD42">
        <v>36</v>
      </c>
      <c r="GE42">
        <v>26</v>
      </c>
    </row>
    <row r="43" spans="1:187" x14ac:dyDescent="0.2">
      <c r="A43" t="s">
        <v>410</v>
      </c>
      <c r="B43" t="s">
        <v>477</v>
      </c>
      <c r="C43">
        <f t="shared" si="18"/>
        <v>7</v>
      </c>
      <c r="D43">
        <v>1</v>
      </c>
      <c r="E43">
        <v>6</v>
      </c>
      <c r="F43">
        <v>148</v>
      </c>
      <c r="G43">
        <v>5</v>
      </c>
      <c r="H43">
        <v>6</v>
      </c>
      <c r="I43">
        <f t="shared" si="19"/>
        <v>11</v>
      </c>
      <c r="J43">
        <v>3</v>
      </c>
      <c r="K43">
        <f t="shared" si="6"/>
        <v>21</v>
      </c>
      <c r="L43">
        <f t="shared" si="7"/>
        <v>169</v>
      </c>
      <c r="N43" t="s">
        <v>80</v>
      </c>
      <c r="O43" t="s">
        <v>503</v>
      </c>
      <c r="P43">
        <f t="shared" si="20"/>
        <v>16</v>
      </c>
      <c r="Q43">
        <v>7</v>
      </c>
      <c r="R43">
        <v>9</v>
      </c>
      <c r="S43">
        <v>171</v>
      </c>
      <c r="T43">
        <v>5</v>
      </c>
      <c r="U43">
        <v>10</v>
      </c>
      <c r="V43">
        <f t="shared" si="21"/>
        <v>15</v>
      </c>
      <c r="W43">
        <v>9</v>
      </c>
      <c r="X43">
        <f t="shared" si="8"/>
        <v>40</v>
      </c>
      <c r="Y43">
        <f t="shared" si="9"/>
        <v>211</v>
      </c>
      <c r="AB43" t="s">
        <v>484</v>
      </c>
      <c r="AC43">
        <f t="shared" si="10"/>
        <v>28</v>
      </c>
      <c r="AD43">
        <f t="shared" si="22"/>
        <v>10</v>
      </c>
      <c r="AE43">
        <v>4</v>
      </c>
      <c r="AF43">
        <v>6</v>
      </c>
      <c r="AG43">
        <v>203</v>
      </c>
      <c r="AH43">
        <v>4</v>
      </c>
      <c r="AI43">
        <v>11</v>
      </c>
      <c r="AJ43">
        <f t="shared" si="23"/>
        <v>15</v>
      </c>
      <c r="AK43">
        <v>3</v>
      </c>
      <c r="AM43">
        <v>191</v>
      </c>
      <c r="AN43" t="s">
        <v>485</v>
      </c>
      <c r="AO43">
        <f t="shared" si="11"/>
        <v>29</v>
      </c>
      <c r="AP43">
        <v>7</v>
      </c>
      <c r="AQ43">
        <v>18</v>
      </c>
      <c r="AR43">
        <v>4</v>
      </c>
      <c r="DU43">
        <v>21</v>
      </c>
      <c r="DV43">
        <v>169</v>
      </c>
      <c r="DW43" s="76">
        <f t="shared" si="16"/>
        <v>0.1242603550295858</v>
      </c>
      <c r="DX43" t="s">
        <v>484</v>
      </c>
      <c r="DY43">
        <v>40</v>
      </c>
      <c r="DZ43">
        <v>211</v>
      </c>
      <c r="EA43" s="76">
        <f t="shared" si="17"/>
        <v>0.1895734597156398</v>
      </c>
      <c r="EC43">
        <v>21</v>
      </c>
      <c r="ED43">
        <v>169</v>
      </c>
      <c r="EE43" s="76">
        <v>0.1242603550295858</v>
      </c>
      <c r="EJ43" t="s">
        <v>484</v>
      </c>
      <c r="EK43">
        <v>36</v>
      </c>
      <c r="EL43">
        <v>230</v>
      </c>
      <c r="EM43" s="76">
        <v>0.15652173913043479</v>
      </c>
      <c r="EN43" t="s">
        <v>485</v>
      </c>
      <c r="EO43">
        <v>34</v>
      </c>
      <c r="EP43">
        <v>225</v>
      </c>
      <c r="EQ43" s="76">
        <v>0.15111111111111111</v>
      </c>
      <c r="ES43" s="76">
        <v>0.1242603550295858</v>
      </c>
      <c r="EU43" s="76">
        <v>0.15652173913043479</v>
      </c>
      <c r="EV43" s="76">
        <v>0.15111111111111111</v>
      </c>
      <c r="FT43" t="s">
        <v>477</v>
      </c>
      <c r="FU43" t="s">
        <v>669</v>
      </c>
      <c r="FV43">
        <v>21</v>
      </c>
      <c r="FW43" t="s">
        <v>484</v>
      </c>
      <c r="FX43">
        <v>28</v>
      </c>
      <c r="GC43">
        <v>76</v>
      </c>
      <c r="GD43">
        <v>45</v>
      </c>
      <c r="GE43">
        <v>21</v>
      </c>
    </row>
    <row r="44" spans="1:187" x14ac:dyDescent="0.2">
      <c r="A44" t="s">
        <v>411</v>
      </c>
      <c r="B44" t="s">
        <v>477</v>
      </c>
      <c r="C44">
        <f t="shared" si="18"/>
        <v>8</v>
      </c>
      <c r="D44">
        <v>4</v>
      </c>
      <c r="E44">
        <v>4</v>
      </c>
      <c r="F44">
        <v>171</v>
      </c>
      <c r="G44">
        <v>6</v>
      </c>
      <c r="H44">
        <v>10</v>
      </c>
      <c r="I44">
        <f t="shared" si="19"/>
        <v>16</v>
      </c>
      <c r="J44">
        <v>4</v>
      </c>
      <c r="K44">
        <f t="shared" si="6"/>
        <v>28</v>
      </c>
      <c r="L44">
        <f t="shared" si="7"/>
        <v>199</v>
      </c>
      <c r="N44" t="s">
        <v>35</v>
      </c>
      <c r="O44" t="s">
        <v>502</v>
      </c>
      <c r="P44">
        <f t="shared" si="20"/>
        <v>11</v>
      </c>
      <c r="Q44">
        <v>5</v>
      </c>
      <c r="R44">
        <v>6</v>
      </c>
      <c r="S44">
        <v>195</v>
      </c>
      <c r="T44">
        <v>2</v>
      </c>
      <c r="U44">
        <v>12</v>
      </c>
      <c r="V44">
        <f t="shared" si="21"/>
        <v>14</v>
      </c>
      <c r="W44">
        <v>6</v>
      </c>
      <c r="X44">
        <f t="shared" si="8"/>
        <v>31</v>
      </c>
      <c r="Y44">
        <f t="shared" si="9"/>
        <v>226</v>
      </c>
      <c r="AB44" t="s">
        <v>484</v>
      </c>
      <c r="AC44">
        <f t="shared" si="10"/>
        <v>37</v>
      </c>
      <c r="AD44">
        <f t="shared" si="22"/>
        <v>14</v>
      </c>
      <c r="AE44">
        <v>7</v>
      </c>
      <c r="AF44">
        <v>7</v>
      </c>
      <c r="AG44">
        <v>193</v>
      </c>
      <c r="AH44">
        <v>6</v>
      </c>
      <c r="AI44">
        <v>12</v>
      </c>
      <c r="AJ44">
        <f t="shared" si="23"/>
        <v>18</v>
      </c>
      <c r="AK44">
        <v>5</v>
      </c>
      <c r="AM44">
        <v>170</v>
      </c>
      <c r="AN44" t="s">
        <v>669</v>
      </c>
      <c r="AO44">
        <f t="shared" si="11"/>
        <v>59</v>
      </c>
      <c r="AP44">
        <v>13</v>
      </c>
      <c r="AQ44">
        <v>40</v>
      </c>
      <c r="AR44">
        <v>6</v>
      </c>
      <c r="DU44">
        <v>28</v>
      </c>
      <c r="DV44">
        <v>199</v>
      </c>
      <c r="DW44" s="76">
        <f t="shared" si="16"/>
        <v>0.1407035175879397</v>
      </c>
      <c r="DX44" t="s">
        <v>484</v>
      </c>
      <c r="DY44">
        <v>31</v>
      </c>
      <c r="DZ44">
        <v>226</v>
      </c>
      <c r="EA44" s="76">
        <f t="shared" si="17"/>
        <v>0.13716814159292035</v>
      </c>
      <c r="EC44">
        <v>28</v>
      </c>
      <c r="ED44">
        <v>199</v>
      </c>
      <c r="EE44" s="76">
        <v>0.1407035175879397</v>
      </c>
      <c r="EJ44" t="s">
        <v>484</v>
      </c>
      <c r="EK44">
        <v>33</v>
      </c>
      <c r="EL44">
        <v>230</v>
      </c>
      <c r="EM44" s="76">
        <v>0.14347826086956522</v>
      </c>
      <c r="EN44" t="s">
        <v>485</v>
      </c>
      <c r="EO44">
        <v>37</v>
      </c>
      <c r="EP44">
        <v>216</v>
      </c>
      <c r="EQ44" s="76">
        <v>0.17129629629629631</v>
      </c>
      <c r="ES44" s="76">
        <v>0.1407035175879397</v>
      </c>
      <c r="EU44" s="76">
        <v>0.14347826086956522</v>
      </c>
      <c r="EV44" s="76">
        <v>0.17129629629629631</v>
      </c>
      <c r="FT44" t="s">
        <v>477</v>
      </c>
      <c r="FU44" t="s">
        <v>669</v>
      </c>
      <c r="FV44">
        <v>28</v>
      </c>
      <c r="FW44" t="s">
        <v>484</v>
      </c>
      <c r="FX44">
        <v>37</v>
      </c>
      <c r="GC44">
        <v>35</v>
      </c>
      <c r="GD44">
        <v>37</v>
      </c>
      <c r="GE44">
        <v>28</v>
      </c>
    </row>
    <row r="45" spans="1:187" x14ac:dyDescent="0.2">
      <c r="A45" t="s">
        <v>412</v>
      </c>
      <c r="B45" t="s">
        <v>477</v>
      </c>
      <c r="C45">
        <f t="shared" si="18"/>
        <v>4</v>
      </c>
      <c r="D45">
        <v>2</v>
      </c>
      <c r="E45">
        <v>2</v>
      </c>
      <c r="F45">
        <v>161</v>
      </c>
      <c r="G45">
        <v>15</v>
      </c>
      <c r="H45">
        <v>9</v>
      </c>
      <c r="I45">
        <f t="shared" si="19"/>
        <v>24</v>
      </c>
      <c r="J45">
        <v>0</v>
      </c>
      <c r="K45">
        <f t="shared" si="6"/>
        <v>28</v>
      </c>
      <c r="L45">
        <f t="shared" si="7"/>
        <v>189</v>
      </c>
      <c r="N45" t="s">
        <v>36</v>
      </c>
      <c r="O45" t="s">
        <v>502</v>
      </c>
      <c r="P45">
        <f t="shared" si="20"/>
        <v>14</v>
      </c>
      <c r="Q45">
        <v>8</v>
      </c>
      <c r="R45">
        <v>6</v>
      </c>
      <c r="S45">
        <v>194</v>
      </c>
      <c r="T45">
        <v>2</v>
      </c>
      <c r="U45">
        <v>12</v>
      </c>
      <c r="V45">
        <f t="shared" si="21"/>
        <v>14</v>
      </c>
      <c r="W45">
        <v>13</v>
      </c>
      <c r="X45">
        <f t="shared" si="8"/>
        <v>41</v>
      </c>
      <c r="Y45">
        <f t="shared" si="9"/>
        <v>235</v>
      </c>
      <c r="AB45" t="s">
        <v>484</v>
      </c>
      <c r="AC45">
        <f t="shared" si="10"/>
        <v>64</v>
      </c>
      <c r="AD45">
        <f t="shared" si="22"/>
        <v>34</v>
      </c>
      <c r="AE45">
        <v>18</v>
      </c>
      <c r="AF45">
        <v>16</v>
      </c>
      <c r="AG45">
        <v>173</v>
      </c>
      <c r="AH45">
        <v>0</v>
      </c>
      <c r="AI45">
        <v>20</v>
      </c>
      <c r="AJ45">
        <f t="shared" si="23"/>
        <v>20</v>
      </c>
      <c r="AK45">
        <v>10</v>
      </c>
      <c r="AM45">
        <v>184</v>
      </c>
      <c r="AN45" t="s">
        <v>669</v>
      </c>
      <c r="AO45">
        <f t="shared" si="11"/>
        <v>31</v>
      </c>
      <c r="AP45">
        <v>10</v>
      </c>
      <c r="AQ45">
        <v>15</v>
      </c>
      <c r="AR45">
        <v>6</v>
      </c>
      <c r="BI45" s="38" t="s">
        <v>625</v>
      </c>
      <c r="BJ45" s="38"/>
      <c r="BK45" s="38"/>
      <c r="BL45" s="38"/>
      <c r="BM45" s="38"/>
      <c r="BN45" s="38"/>
      <c r="BO45" s="38"/>
      <c r="BQ45" s="38" t="s">
        <v>568</v>
      </c>
      <c r="BR45" s="38"/>
      <c r="BS45" s="38"/>
      <c r="BT45" s="38"/>
      <c r="DU45">
        <v>28</v>
      </c>
      <c r="DV45">
        <v>189</v>
      </c>
      <c r="DW45" s="76">
        <f t="shared" si="16"/>
        <v>0.14814814814814814</v>
      </c>
      <c r="DX45" t="s">
        <v>484</v>
      </c>
      <c r="DY45">
        <v>41</v>
      </c>
      <c r="DZ45">
        <v>235</v>
      </c>
      <c r="EA45" s="76">
        <f t="shared" si="17"/>
        <v>0.17446808510638298</v>
      </c>
      <c r="EC45">
        <v>28</v>
      </c>
      <c r="ED45">
        <v>189</v>
      </c>
      <c r="EE45" s="76">
        <v>0.14814814814814814</v>
      </c>
      <c r="EJ45" t="s">
        <v>484</v>
      </c>
      <c r="EK45">
        <v>28</v>
      </c>
      <c r="EL45">
        <v>231</v>
      </c>
      <c r="EM45" s="76">
        <v>0.12121212121212122</v>
      </c>
      <c r="EN45" t="s">
        <v>485</v>
      </c>
      <c r="EO45">
        <v>34</v>
      </c>
      <c r="EP45">
        <v>208</v>
      </c>
      <c r="EQ45" s="76">
        <v>0.16346153846153846</v>
      </c>
      <c r="ES45" s="76">
        <v>0.14814814814814814</v>
      </c>
      <c r="EU45" s="76">
        <v>0.12121212121212122</v>
      </c>
      <c r="EV45" s="76">
        <v>0.16346153846153846</v>
      </c>
      <c r="FT45" t="s">
        <v>477</v>
      </c>
      <c r="FU45" t="s">
        <v>669</v>
      </c>
      <c r="FV45">
        <v>28</v>
      </c>
      <c r="FW45" t="s">
        <v>484</v>
      </c>
      <c r="FX45">
        <v>64</v>
      </c>
      <c r="GC45">
        <v>27</v>
      </c>
      <c r="GD45">
        <v>34</v>
      </c>
      <c r="GE45">
        <v>28</v>
      </c>
    </row>
    <row r="46" spans="1:187" ht="17" thickBot="1" x14ac:dyDescent="0.25">
      <c r="A46" t="s">
        <v>413</v>
      </c>
      <c r="B46" t="s">
        <v>477</v>
      </c>
      <c r="C46">
        <f t="shared" si="18"/>
        <v>8</v>
      </c>
      <c r="D46">
        <v>5</v>
      </c>
      <c r="E46">
        <v>3</v>
      </c>
      <c r="F46">
        <v>189</v>
      </c>
      <c r="G46">
        <v>6</v>
      </c>
      <c r="H46">
        <v>9</v>
      </c>
      <c r="I46">
        <f t="shared" si="19"/>
        <v>15</v>
      </c>
      <c r="J46">
        <v>6</v>
      </c>
      <c r="K46">
        <f t="shared" si="6"/>
        <v>29</v>
      </c>
      <c r="L46">
        <f t="shared" si="7"/>
        <v>218</v>
      </c>
      <c r="N46" t="s">
        <v>37</v>
      </c>
      <c r="O46" t="s">
        <v>502</v>
      </c>
      <c r="P46">
        <f t="shared" si="20"/>
        <v>12</v>
      </c>
      <c r="Q46">
        <v>6</v>
      </c>
      <c r="R46">
        <v>6</v>
      </c>
      <c r="S46">
        <v>178</v>
      </c>
      <c r="T46">
        <v>4</v>
      </c>
      <c r="U46">
        <v>12</v>
      </c>
      <c r="V46">
        <f t="shared" si="21"/>
        <v>16</v>
      </c>
      <c r="W46">
        <v>12</v>
      </c>
      <c r="X46">
        <f t="shared" si="8"/>
        <v>40</v>
      </c>
      <c r="Y46">
        <f t="shared" si="9"/>
        <v>218</v>
      </c>
      <c r="AB46" t="s">
        <v>484</v>
      </c>
      <c r="AC46">
        <f t="shared" si="10"/>
        <v>28</v>
      </c>
      <c r="AD46">
        <f t="shared" si="22"/>
        <v>9</v>
      </c>
      <c r="AE46">
        <v>5</v>
      </c>
      <c r="AF46">
        <v>4</v>
      </c>
      <c r="AG46">
        <v>202</v>
      </c>
      <c r="AH46">
        <v>9</v>
      </c>
      <c r="AI46">
        <v>6</v>
      </c>
      <c r="AJ46">
        <f t="shared" si="23"/>
        <v>15</v>
      </c>
      <c r="AK46">
        <v>4</v>
      </c>
      <c r="AM46">
        <v>156</v>
      </c>
      <c r="AN46" t="s">
        <v>669</v>
      </c>
      <c r="AO46">
        <f t="shared" si="11"/>
        <v>26</v>
      </c>
      <c r="AP46">
        <v>6</v>
      </c>
      <c r="AQ46">
        <v>16</v>
      </c>
      <c r="AR46">
        <v>4</v>
      </c>
      <c r="DU46">
        <v>29</v>
      </c>
      <c r="DV46">
        <v>218</v>
      </c>
      <c r="DW46" s="76">
        <f t="shared" si="16"/>
        <v>0.13302752293577982</v>
      </c>
      <c r="DX46" t="s">
        <v>484</v>
      </c>
      <c r="DY46">
        <v>40</v>
      </c>
      <c r="DZ46">
        <v>218</v>
      </c>
      <c r="EA46" s="76">
        <f t="shared" si="17"/>
        <v>0.1834862385321101</v>
      </c>
      <c r="EC46">
        <v>29</v>
      </c>
      <c r="ED46">
        <v>218</v>
      </c>
      <c r="EE46" s="76">
        <v>0.13302752293577982</v>
      </c>
      <c r="EJ46" t="s">
        <v>484</v>
      </c>
      <c r="EK46">
        <v>44</v>
      </c>
      <c r="EL46">
        <v>231</v>
      </c>
      <c r="EM46" s="76">
        <v>0.19047619047619047</v>
      </c>
      <c r="EN46" t="s">
        <v>485</v>
      </c>
      <c r="EO46">
        <v>26</v>
      </c>
      <c r="EP46">
        <v>219</v>
      </c>
      <c r="EQ46" s="76">
        <v>0.11872146118721461</v>
      </c>
      <c r="ES46" s="76">
        <v>0.13302752293577982</v>
      </c>
      <c r="EU46" s="76">
        <v>0.19047619047619047</v>
      </c>
      <c r="EV46" s="76">
        <v>0.11872146118721461</v>
      </c>
      <c r="FT46" t="s">
        <v>477</v>
      </c>
      <c r="FU46" t="s">
        <v>669</v>
      </c>
      <c r="FV46">
        <v>29</v>
      </c>
      <c r="FW46" t="s">
        <v>484</v>
      </c>
      <c r="FX46">
        <v>28</v>
      </c>
      <c r="GC46">
        <v>34</v>
      </c>
      <c r="GD46">
        <v>26</v>
      </c>
      <c r="GE46">
        <v>29</v>
      </c>
    </row>
    <row r="47" spans="1:187" ht="18" thickTop="1" thickBot="1" x14ac:dyDescent="0.25">
      <c r="A47" t="s">
        <v>414</v>
      </c>
      <c r="B47" t="s">
        <v>477</v>
      </c>
      <c r="C47">
        <f t="shared" si="18"/>
        <v>19</v>
      </c>
      <c r="D47">
        <v>12</v>
      </c>
      <c r="E47">
        <v>7</v>
      </c>
      <c r="F47">
        <v>169</v>
      </c>
      <c r="G47">
        <v>7</v>
      </c>
      <c r="H47">
        <v>11</v>
      </c>
      <c r="I47">
        <f t="shared" si="19"/>
        <v>18</v>
      </c>
      <c r="J47">
        <v>12</v>
      </c>
      <c r="K47">
        <f t="shared" si="6"/>
        <v>49</v>
      </c>
      <c r="L47">
        <f t="shared" si="7"/>
        <v>218</v>
      </c>
      <c r="N47" t="s">
        <v>38</v>
      </c>
      <c r="O47" t="s">
        <v>502</v>
      </c>
      <c r="P47">
        <f t="shared" si="20"/>
        <v>11</v>
      </c>
      <c r="Q47">
        <v>7</v>
      </c>
      <c r="R47">
        <v>4</v>
      </c>
      <c r="S47">
        <v>197</v>
      </c>
      <c r="T47">
        <v>3</v>
      </c>
      <c r="U47">
        <v>9</v>
      </c>
      <c r="V47">
        <f t="shared" si="21"/>
        <v>12</v>
      </c>
      <c r="W47">
        <v>5</v>
      </c>
      <c r="X47">
        <f t="shared" si="8"/>
        <v>28</v>
      </c>
      <c r="Y47">
        <f t="shared" si="9"/>
        <v>225</v>
      </c>
      <c r="AB47" t="s">
        <v>484</v>
      </c>
      <c r="AC47">
        <f t="shared" si="10"/>
        <v>30</v>
      </c>
      <c r="AD47">
        <f t="shared" si="22"/>
        <v>11</v>
      </c>
      <c r="AE47">
        <v>6</v>
      </c>
      <c r="AF47">
        <v>5</v>
      </c>
      <c r="AG47">
        <v>181</v>
      </c>
      <c r="AH47">
        <v>3</v>
      </c>
      <c r="AI47">
        <v>11</v>
      </c>
      <c r="AJ47">
        <f t="shared" si="23"/>
        <v>14</v>
      </c>
      <c r="AK47">
        <v>5</v>
      </c>
      <c r="AM47">
        <v>188</v>
      </c>
      <c r="AN47" t="s">
        <v>669</v>
      </c>
      <c r="AO47">
        <f t="shared" si="11"/>
        <v>28</v>
      </c>
      <c r="AP47">
        <v>7</v>
      </c>
      <c r="AQ47">
        <v>17</v>
      </c>
      <c r="AR47">
        <v>4</v>
      </c>
      <c r="BD47" t="s">
        <v>622</v>
      </c>
      <c r="BE47" t="str">
        <f>IF(COUNTIF(BE49:BF52,BE49)=COUNT(BE49:BF52),"balanced","unbalanced")</f>
        <v>balanced</v>
      </c>
      <c r="BI47" t="s">
        <v>551</v>
      </c>
      <c r="BM47" s="34" t="s">
        <v>544</v>
      </c>
      <c r="BN47" s="34">
        <v>0.05</v>
      </c>
      <c r="BQ47" s="31" t="s">
        <v>569</v>
      </c>
      <c r="BR47" s="31" t="s">
        <v>570</v>
      </c>
      <c r="BS47" s="31" t="s">
        <v>571</v>
      </c>
      <c r="BT47" s="31" t="s">
        <v>563</v>
      </c>
      <c r="DU47">
        <v>49</v>
      </c>
      <c r="DV47">
        <v>218</v>
      </c>
      <c r="DW47" s="76">
        <f t="shared" si="16"/>
        <v>0.22477064220183487</v>
      </c>
      <c r="DX47" t="s">
        <v>484</v>
      </c>
      <c r="DY47">
        <v>28</v>
      </c>
      <c r="DZ47">
        <v>225</v>
      </c>
      <c r="EA47" s="76">
        <f t="shared" si="17"/>
        <v>0.12444444444444444</v>
      </c>
      <c r="EC47">
        <v>49</v>
      </c>
      <c r="ED47">
        <v>218</v>
      </c>
      <c r="EE47" s="76">
        <v>0.22477064220183487</v>
      </c>
      <c r="EN47" t="s">
        <v>485</v>
      </c>
      <c r="EO47">
        <v>37</v>
      </c>
      <c r="EP47">
        <v>206</v>
      </c>
      <c r="EQ47" s="76">
        <v>0.1796116504854369</v>
      </c>
      <c r="ES47" s="76">
        <v>0.22477064220183487</v>
      </c>
      <c r="EV47" s="76">
        <v>0.1796116504854369</v>
      </c>
      <c r="FT47" t="s">
        <v>477</v>
      </c>
      <c r="FU47" t="s">
        <v>669</v>
      </c>
      <c r="FV47">
        <v>49</v>
      </c>
      <c r="FW47" t="s">
        <v>484</v>
      </c>
      <c r="FX47">
        <v>30</v>
      </c>
      <c r="GC47">
        <v>34</v>
      </c>
      <c r="GD47">
        <v>37</v>
      </c>
      <c r="GE47">
        <v>49</v>
      </c>
    </row>
    <row r="48" spans="1:187" ht="17" thickTop="1" x14ac:dyDescent="0.2">
      <c r="A48" t="s">
        <v>415</v>
      </c>
      <c r="B48" t="s">
        <v>478</v>
      </c>
      <c r="C48">
        <f t="shared" si="18"/>
        <v>9</v>
      </c>
      <c r="D48">
        <v>6</v>
      </c>
      <c r="E48">
        <v>3</v>
      </c>
      <c r="F48">
        <v>198</v>
      </c>
      <c r="G48">
        <v>6</v>
      </c>
      <c r="H48">
        <v>9</v>
      </c>
      <c r="I48">
        <f t="shared" si="19"/>
        <v>15</v>
      </c>
      <c r="J48">
        <v>2</v>
      </c>
      <c r="K48">
        <f t="shared" si="6"/>
        <v>26</v>
      </c>
      <c r="L48">
        <f t="shared" si="7"/>
        <v>224</v>
      </c>
      <c r="N48" t="s">
        <v>39</v>
      </c>
      <c r="O48" t="s">
        <v>502</v>
      </c>
      <c r="P48">
        <f t="shared" si="20"/>
        <v>9</v>
      </c>
      <c r="Q48">
        <v>6</v>
      </c>
      <c r="R48">
        <v>3</v>
      </c>
      <c r="S48">
        <v>170</v>
      </c>
      <c r="T48">
        <v>9</v>
      </c>
      <c r="U48">
        <v>12</v>
      </c>
      <c r="V48">
        <f t="shared" si="21"/>
        <v>21</v>
      </c>
      <c r="W48">
        <v>13</v>
      </c>
      <c r="X48">
        <f t="shared" si="8"/>
        <v>43</v>
      </c>
      <c r="Y48">
        <f t="shared" si="9"/>
        <v>213</v>
      </c>
      <c r="AB48" t="s">
        <v>484</v>
      </c>
      <c r="AC48">
        <f t="shared" si="10"/>
        <v>25</v>
      </c>
      <c r="AD48">
        <f t="shared" si="22"/>
        <v>8</v>
      </c>
      <c r="AE48">
        <v>6</v>
      </c>
      <c r="AF48">
        <v>2</v>
      </c>
      <c r="AG48">
        <v>205</v>
      </c>
      <c r="AH48">
        <v>7</v>
      </c>
      <c r="AI48">
        <v>8</v>
      </c>
      <c r="AJ48">
        <f t="shared" si="23"/>
        <v>15</v>
      </c>
      <c r="AK48">
        <v>2</v>
      </c>
      <c r="AM48">
        <v>126</v>
      </c>
      <c r="AN48" t="s">
        <v>669</v>
      </c>
      <c r="AO48">
        <f t="shared" si="11"/>
        <v>40</v>
      </c>
      <c r="AP48">
        <v>9</v>
      </c>
      <c r="AQ48">
        <v>19</v>
      </c>
      <c r="AR48">
        <v>12</v>
      </c>
      <c r="BE48" s="34" t="str">
        <f>AP1</f>
        <v>any dubius alleles silenced</v>
      </c>
      <c r="BF48" s="34" t="str">
        <f>AQ1</f>
        <v>any porrifolius alleles silenced</v>
      </c>
      <c r="BI48" s="31"/>
      <c r="BJ48" s="31" t="s">
        <v>547</v>
      </c>
      <c r="BK48" s="31" t="s">
        <v>531</v>
      </c>
      <c r="BL48" s="31" t="s">
        <v>553</v>
      </c>
      <c r="BM48" s="31" t="s">
        <v>475</v>
      </c>
      <c r="BN48" s="31" t="s">
        <v>571</v>
      </c>
      <c r="BO48" s="31" t="s">
        <v>626</v>
      </c>
      <c r="BQ48" t="str">
        <f>AP1</f>
        <v>any dubius alleles silenced</v>
      </c>
      <c r="BR48" t="str">
        <f>AQ1</f>
        <v>any porrifolius alleles silenced</v>
      </c>
      <c r="BS48" s="11">
        <f>_xlfn.T.TEST(AP2:AP57,AQ2:AQ57,2,3)</f>
        <v>2.1998542337297122E-4</v>
      </c>
      <c r="BT48">
        <f>ABS(AVERAGE(AP2:AP57)-AVERAGE(AQ2:AQ57))</f>
        <v>3.2142857142857135</v>
      </c>
      <c r="DU48">
        <v>26</v>
      </c>
      <c r="DV48">
        <v>224</v>
      </c>
      <c r="DW48" s="76">
        <f t="shared" si="16"/>
        <v>0.11607142857142858</v>
      </c>
      <c r="DX48" t="s">
        <v>484</v>
      </c>
      <c r="DY48">
        <v>43</v>
      </c>
      <c r="DZ48">
        <v>213</v>
      </c>
      <c r="EA48" s="76">
        <f t="shared" si="17"/>
        <v>0.20187793427230047</v>
      </c>
      <c r="EC48">
        <v>26</v>
      </c>
      <c r="ED48">
        <v>224</v>
      </c>
      <c r="EE48" s="76">
        <v>0.11607142857142858</v>
      </c>
      <c r="EN48" t="s">
        <v>485</v>
      </c>
      <c r="EO48">
        <v>20</v>
      </c>
      <c r="EP48">
        <v>208</v>
      </c>
      <c r="EQ48" s="76">
        <v>9.6153846153846159E-2</v>
      </c>
      <c r="ES48" s="76">
        <v>0.11607142857142858</v>
      </c>
      <c r="EV48" s="76">
        <v>9.6153846153846159E-2</v>
      </c>
      <c r="FT48" t="s">
        <v>478</v>
      </c>
      <c r="FU48" t="s">
        <v>669</v>
      </c>
      <c r="FV48">
        <v>26</v>
      </c>
      <c r="FW48" t="s">
        <v>484</v>
      </c>
      <c r="FX48">
        <v>25</v>
      </c>
      <c r="GD48">
        <v>20</v>
      </c>
      <c r="GE48">
        <v>26</v>
      </c>
    </row>
    <row r="49" spans="1:187" x14ac:dyDescent="0.2">
      <c r="A49" t="s">
        <v>416</v>
      </c>
      <c r="B49" t="s">
        <v>478</v>
      </c>
      <c r="C49">
        <f t="shared" si="18"/>
        <v>22</v>
      </c>
      <c r="D49">
        <v>10</v>
      </c>
      <c r="E49">
        <v>12</v>
      </c>
      <c r="F49">
        <v>172</v>
      </c>
      <c r="G49">
        <v>6</v>
      </c>
      <c r="H49">
        <v>10</v>
      </c>
      <c r="I49">
        <f t="shared" si="19"/>
        <v>16</v>
      </c>
      <c r="J49">
        <v>16</v>
      </c>
      <c r="K49">
        <f t="shared" si="6"/>
        <v>54</v>
      </c>
      <c r="L49">
        <f t="shared" si="7"/>
        <v>226</v>
      </c>
      <c r="N49" t="s">
        <v>81</v>
      </c>
      <c r="O49" t="s">
        <v>502</v>
      </c>
      <c r="P49">
        <f t="shared" si="20"/>
        <v>19</v>
      </c>
      <c r="Q49">
        <v>12</v>
      </c>
      <c r="R49">
        <v>7</v>
      </c>
      <c r="S49">
        <v>153</v>
      </c>
      <c r="T49">
        <v>6</v>
      </c>
      <c r="U49">
        <v>25</v>
      </c>
      <c r="V49">
        <f t="shared" si="21"/>
        <v>31</v>
      </c>
      <c r="W49">
        <v>13</v>
      </c>
      <c r="X49">
        <f t="shared" si="8"/>
        <v>63</v>
      </c>
      <c r="Y49">
        <f t="shared" si="9"/>
        <v>216</v>
      </c>
      <c r="AB49" t="s">
        <v>484</v>
      </c>
      <c r="AC49">
        <f t="shared" si="10"/>
        <v>37</v>
      </c>
      <c r="AD49">
        <f t="shared" si="22"/>
        <v>12</v>
      </c>
      <c r="AE49">
        <v>6</v>
      </c>
      <c r="AF49">
        <v>6</v>
      </c>
      <c r="AG49">
        <v>191</v>
      </c>
      <c r="AH49">
        <v>7</v>
      </c>
      <c r="AI49">
        <v>9</v>
      </c>
      <c r="AJ49">
        <f t="shared" si="23"/>
        <v>16</v>
      </c>
      <c r="AK49">
        <v>9</v>
      </c>
      <c r="AM49">
        <v>177</v>
      </c>
      <c r="AN49" t="s">
        <v>669</v>
      </c>
      <c r="AO49">
        <f t="shared" si="11"/>
        <v>20</v>
      </c>
      <c r="AP49">
        <v>6</v>
      </c>
      <c r="AQ49">
        <v>10</v>
      </c>
      <c r="AR49">
        <v>4</v>
      </c>
      <c r="BD49" t="str">
        <f>AN2</f>
        <v>S1</v>
      </c>
      <c r="BE49" s="45">
        <f>COUNT(AP2:AP15)</f>
        <v>14</v>
      </c>
      <c r="BF49" s="46">
        <f>COUNT(AQ2:AQ15)</f>
        <v>14</v>
      </c>
      <c r="BG49">
        <f>COUNT(AP2:AQ15)</f>
        <v>28</v>
      </c>
      <c r="BI49" t="s">
        <v>627</v>
      </c>
      <c r="BJ49">
        <f>DEVSQ(BG57:BG60)*BG49</f>
        <v>3.8214285714285761</v>
      </c>
      <c r="BK49">
        <f>COUNT(BG57:BG60)-1</f>
        <v>3</v>
      </c>
      <c r="BL49">
        <f>BJ49/BK49</f>
        <v>1.2738095238095253</v>
      </c>
      <c r="BM49">
        <f>BL49/BL52</f>
        <v>6.5838362323985419E-2</v>
      </c>
      <c r="BN49" s="1">
        <f>_xlfn.F.DIST.RT(BM49,BK49,BK52)</f>
        <v>0.97786768858655782</v>
      </c>
      <c r="BO49">
        <f>BJ49/(BJ49+BJ52)</f>
        <v>1.8955834676776472E-3</v>
      </c>
      <c r="BQ49" t="str">
        <f>AP1</f>
        <v>any dubius alleles silenced</v>
      </c>
      <c r="BR49" t="str">
        <f>AR1</f>
        <v>total silencing</v>
      </c>
      <c r="BS49" s="11">
        <f>_xlfn.T.TEST(AP2:AP57,AR2:AR57,2,3)</f>
        <v>1.0111060763442632E-8</v>
      </c>
      <c r="BT49">
        <f>ABS(AVERAGE(AP2:AP57)-AVERAGE(AR2:AR57))</f>
        <v>4.8750000000000009</v>
      </c>
      <c r="DU49">
        <v>54</v>
      </c>
      <c r="DV49">
        <v>226</v>
      </c>
      <c r="DW49" s="76">
        <f t="shared" si="16"/>
        <v>0.23893805309734514</v>
      </c>
      <c r="DX49" t="s">
        <v>484</v>
      </c>
      <c r="DY49">
        <v>63</v>
      </c>
      <c r="DZ49">
        <v>216</v>
      </c>
      <c r="EA49" s="76">
        <f t="shared" si="17"/>
        <v>0.29166666666666669</v>
      </c>
      <c r="EC49">
        <v>54</v>
      </c>
      <c r="ED49">
        <v>226</v>
      </c>
      <c r="EE49" s="76">
        <v>0.23893805309734514</v>
      </c>
      <c r="EN49" t="s">
        <v>485</v>
      </c>
      <c r="EO49">
        <v>29</v>
      </c>
      <c r="EP49">
        <v>220</v>
      </c>
      <c r="EQ49" s="76">
        <v>0.13181818181818181</v>
      </c>
      <c r="ES49" s="76">
        <v>0.23893805309734514</v>
      </c>
      <c r="EV49" s="76">
        <v>0.13181818181818181</v>
      </c>
      <c r="FT49" t="s">
        <v>478</v>
      </c>
      <c r="FU49" t="s">
        <v>669</v>
      </c>
      <c r="FV49">
        <v>54</v>
      </c>
      <c r="FW49" t="s">
        <v>484</v>
      </c>
      <c r="FX49">
        <v>37</v>
      </c>
      <c r="GD49">
        <v>29</v>
      </c>
      <c r="GE49">
        <v>54</v>
      </c>
    </row>
    <row r="50" spans="1:187" x14ac:dyDescent="0.2">
      <c r="A50" t="s">
        <v>417</v>
      </c>
      <c r="B50" t="s">
        <v>478</v>
      </c>
      <c r="C50">
        <f t="shared" si="18"/>
        <v>9</v>
      </c>
      <c r="D50">
        <v>6</v>
      </c>
      <c r="E50">
        <v>3</v>
      </c>
      <c r="F50">
        <v>175</v>
      </c>
      <c r="G50">
        <v>5</v>
      </c>
      <c r="H50">
        <v>11</v>
      </c>
      <c r="I50">
        <f t="shared" si="19"/>
        <v>16</v>
      </c>
      <c r="J50">
        <v>1</v>
      </c>
      <c r="K50">
        <f t="shared" si="6"/>
        <v>26</v>
      </c>
      <c r="L50">
        <f t="shared" si="7"/>
        <v>201</v>
      </c>
      <c r="N50" t="s">
        <v>82</v>
      </c>
      <c r="O50" t="s">
        <v>502</v>
      </c>
      <c r="P50">
        <f t="shared" si="20"/>
        <v>13</v>
      </c>
      <c r="Q50">
        <v>6</v>
      </c>
      <c r="R50">
        <v>7</v>
      </c>
      <c r="S50">
        <v>191</v>
      </c>
      <c r="T50">
        <v>4</v>
      </c>
      <c r="U50">
        <v>11</v>
      </c>
      <c r="V50">
        <f t="shared" si="21"/>
        <v>15</v>
      </c>
      <c r="W50">
        <v>13</v>
      </c>
      <c r="X50">
        <f t="shared" si="8"/>
        <v>41</v>
      </c>
      <c r="Y50">
        <f t="shared" si="9"/>
        <v>232</v>
      </c>
      <c r="AB50" t="s">
        <v>484</v>
      </c>
      <c r="AC50">
        <f t="shared" si="10"/>
        <v>49</v>
      </c>
      <c r="AD50">
        <f t="shared" si="22"/>
        <v>15</v>
      </c>
      <c r="AE50">
        <v>7</v>
      </c>
      <c r="AF50">
        <v>8</v>
      </c>
      <c r="AG50">
        <v>165</v>
      </c>
      <c r="AH50">
        <v>7</v>
      </c>
      <c r="AI50">
        <v>16</v>
      </c>
      <c r="AJ50">
        <f t="shared" si="23"/>
        <v>23</v>
      </c>
      <c r="AK50">
        <v>11</v>
      </c>
      <c r="AM50">
        <v>171</v>
      </c>
      <c r="AN50" t="s">
        <v>669</v>
      </c>
      <c r="AO50">
        <f t="shared" si="11"/>
        <v>26</v>
      </c>
      <c r="AP50">
        <v>9</v>
      </c>
      <c r="AQ50">
        <v>13</v>
      </c>
      <c r="AR50">
        <v>4</v>
      </c>
      <c r="BD50" t="str">
        <f>AN16</f>
        <v>S2</v>
      </c>
      <c r="BE50" s="47">
        <f>COUNT(AP16:AP29)</f>
        <v>14</v>
      </c>
      <c r="BF50" s="48">
        <f>COUNT(AQ16:AQ29)</f>
        <v>14</v>
      </c>
      <c r="BG50">
        <f>COUNT(AP16:AQ29)</f>
        <v>28</v>
      </c>
      <c r="BI50" t="s">
        <v>628</v>
      </c>
      <c r="BJ50">
        <f>DEVSQ(BE61:BF61)*BE53</f>
        <v>289.28571428571416</v>
      </c>
      <c r="BK50">
        <f>COUNT(BE61:BF61)-1</f>
        <v>1</v>
      </c>
      <c r="BL50">
        <f>BJ50/BK50</f>
        <v>289.28571428571416</v>
      </c>
      <c r="BM50">
        <f>BL50/BL52</f>
        <v>14.952076677316292</v>
      </c>
      <c r="BN50" s="11">
        <f>_xlfn.F.DIST.RT(BM50,BK50,BK52)</f>
        <v>1.9238370648680874E-4</v>
      </c>
      <c r="BO50">
        <f>BJ50/(BJ50+BJ52)</f>
        <v>0.12569832402234635</v>
      </c>
      <c r="BQ50" s="33" t="str">
        <f>AQ1</f>
        <v>any porrifolius alleles silenced</v>
      </c>
      <c r="BR50" s="33" t="str">
        <f>AR1</f>
        <v>total silencing</v>
      </c>
      <c r="BS50" s="36">
        <f>_xlfn.T.TEST(AQ2:AQ57,AR2:AR57,2,3)</f>
        <v>2.0822676709466165E-17</v>
      </c>
      <c r="BT50" s="33">
        <f>ABS(AVERAGE(AQ2:AQ57)-AVERAGE(AR2:AR57))</f>
        <v>8.0892857142857153</v>
      </c>
      <c r="DU50">
        <v>26</v>
      </c>
      <c r="DV50">
        <v>201</v>
      </c>
      <c r="DW50" s="76">
        <f t="shared" si="16"/>
        <v>0.12935323383084577</v>
      </c>
      <c r="DX50" t="s">
        <v>484</v>
      </c>
      <c r="DY50">
        <v>41</v>
      </c>
      <c r="DZ50">
        <v>232</v>
      </c>
      <c r="EA50" s="76">
        <f t="shared" si="17"/>
        <v>0.17672413793103448</v>
      </c>
      <c r="EC50">
        <v>26</v>
      </c>
      <c r="ED50">
        <v>201</v>
      </c>
      <c r="EE50" s="76">
        <v>0.12935323383084577</v>
      </c>
      <c r="ES50" s="76">
        <v>0.12935323383084577</v>
      </c>
      <c r="FT50" t="s">
        <v>478</v>
      </c>
      <c r="FU50" t="s">
        <v>669</v>
      </c>
      <c r="FV50">
        <v>26</v>
      </c>
      <c r="FW50" t="s">
        <v>484</v>
      </c>
      <c r="FX50">
        <v>49</v>
      </c>
      <c r="GE50">
        <v>26</v>
      </c>
    </row>
    <row r="51" spans="1:187" x14ac:dyDescent="0.2">
      <c r="A51" t="s">
        <v>418</v>
      </c>
      <c r="B51" t="s">
        <v>478</v>
      </c>
      <c r="C51">
        <f t="shared" si="18"/>
        <v>11</v>
      </c>
      <c r="D51">
        <v>4</v>
      </c>
      <c r="E51">
        <v>7</v>
      </c>
      <c r="F51">
        <v>156</v>
      </c>
      <c r="G51">
        <v>5</v>
      </c>
      <c r="H51">
        <v>10</v>
      </c>
      <c r="I51">
        <f t="shared" si="19"/>
        <v>15</v>
      </c>
      <c r="J51">
        <v>3</v>
      </c>
      <c r="K51">
        <f t="shared" si="6"/>
        <v>29</v>
      </c>
      <c r="L51">
        <f t="shared" si="7"/>
        <v>185</v>
      </c>
      <c r="N51" t="s">
        <v>83</v>
      </c>
      <c r="O51" t="s">
        <v>502</v>
      </c>
      <c r="P51">
        <f t="shared" si="20"/>
        <v>13</v>
      </c>
      <c r="Q51">
        <v>6</v>
      </c>
      <c r="R51">
        <v>7</v>
      </c>
      <c r="S51">
        <v>193</v>
      </c>
      <c r="T51">
        <v>2</v>
      </c>
      <c r="U51">
        <v>10</v>
      </c>
      <c r="V51">
        <f t="shared" si="21"/>
        <v>12</v>
      </c>
      <c r="W51">
        <v>11</v>
      </c>
      <c r="X51">
        <f t="shared" si="8"/>
        <v>36</v>
      </c>
      <c r="Y51">
        <f t="shared" si="9"/>
        <v>229</v>
      </c>
      <c r="AB51" t="s">
        <v>484</v>
      </c>
      <c r="AC51">
        <f t="shared" si="10"/>
        <v>42</v>
      </c>
      <c r="AD51">
        <f t="shared" si="22"/>
        <v>16</v>
      </c>
      <c r="AE51">
        <v>8</v>
      </c>
      <c r="AF51">
        <v>8</v>
      </c>
      <c r="AG51">
        <v>179</v>
      </c>
      <c r="AH51">
        <v>4</v>
      </c>
      <c r="AI51">
        <v>14</v>
      </c>
      <c r="AJ51">
        <f t="shared" si="23"/>
        <v>18</v>
      </c>
      <c r="AK51">
        <v>8</v>
      </c>
      <c r="AM51">
        <v>169</v>
      </c>
      <c r="AN51" t="s">
        <v>669</v>
      </c>
      <c r="AO51">
        <f t="shared" si="11"/>
        <v>49</v>
      </c>
      <c r="AP51">
        <v>19</v>
      </c>
      <c r="AQ51">
        <v>18</v>
      </c>
      <c r="AR51">
        <v>12</v>
      </c>
      <c r="BD51" t="str">
        <f>AN30</f>
        <v>S3</v>
      </c>
      <c r="BE51" s="47">
        <f>COUNT(AP30:AP43)</f>
        <v>14</v>
      </c>
      <c r="BF51" s="48">
        <f>COUNT(AQ30:AQ43)</f>
        <v>14</v>
      </c>
      <c r="BG51">
        <f>COUNT(AP30:AQ43)</f>
        <v>28</v>
      </c>
      <c r="BI51" t="s">
        <v>629</v>
      </c>
      <c r="BJ51">
        <f>BJ53-BJ49-BJ50-BJ52</f>
        <v>162.71428571428692</v>
      </c>
      <c r="BK51">
        <f>BK50*BK49</f>
        <v>3</v>
      </c>
      <c r="BL51">
        <f>BJ51/BK51</f>
        <v>54.238095238095639</v>
      </c>
      <c r="BM51">
        <f>BL51/BL52</f>
        <v>2.8033605490474716</v>
      </c>
      <c r="BN51">
        <f>_xlfn.F.DIST.RT(BM51,BK51,BK52)</f>
        <v>4.3482136768851321E-2</v>
      </c>
      <c r="BO51">
        <f>BJ51/(BJ51+BJ52)</f>
        <v>7.4816079873883876E-2</v>
      </c>
      <c r="DU51">
        <v>29</v>
      </c>
      <c r="DV51">
        <v>185</v>
      </c>
      <c r="DW51" s="76">
        <f t="shared" si="16"/>
        <v>0.15675675675675677</v>
      </c>
      <c r="DX51" t="s">
        <v>484</v>
      </c>
      <c r="DY51">
        <v>36</v>
      </c>
      <c r="DZ51">
        <v>229</v>
      </c>
      <c r="EA51" s="76">
        <f t="shared" si="17"/>
        <v>0.15720524017467249</v>
      </c>
      <c r="EC51">
        <v>29</v>
      </c>
      <c r="ED51">
        <v>185</v>
      </c>
      <c r="EE51" s="76">
        <v>0.15675675675675677</v>
      </c>
      <c r="ES51" s="76">
        <v>0.15675675675675677</v>
      </c>
      <c r="FT51" t="s">
        <v>478</v>
      </c>
      <c r="FU51" t="s">
        <v>669</v>
      </c>
      <c r="FV51">
        <v>29</v>
      </c>
      <c r="FW51" t="s">
        <v>484</v>
      </c>
      <c r="FX51">
        <v>42</v>
      </c>
      <c r="GE51">
        <v>29</v>
      </c>
    </row>
    <row r="52" spans="1:187" x14ac:dyDescent="0.2">
      <c r="A52" t="s">
        <v>419</v>
      </c>
      <c r="B52" t="s">
        <v>478</v>
      </c>
      <c r="C52">
        <f t="shared" si="18"/>
        <v>13</v>
      </c>
      <c r="D52">
        <v>8</v>
      </c>
      <c r="E52">
        <v>5</v>
      </c>
      <c r="F52">
        <v>180</v>
      </c>
      <c r="G52">
        <v>4</v>
      </c>
      <c r="H52">
        <v>14</v>
      </c>
      <c r="I52">
        <f t="shared" si="19"/>
        <v>18</v>
      </c>
      <c r="J52">
        <v>13</v>
      </c>
      <c r="K52">
        <f t="shared" si="6"/>
        <v>44</v>
      </c>
      <c r="L52">
        <f t="shared" si="7"/>
        <v>224</v>
      </c>
      <c r="N52" t="s">
        <v>84</v>
      </c>
      <c r="O52" t="s">
        <v>502</v>
      </c>
      <c r="P52">
        <f t="shared" si="20"/>
        <v>12</v>
      </c>
      <c r="Q52">
        <v>5</v>
      </c>
      <c r="R52">
        <v>7</v>
      </c>
      <c r="S52">
        <v>194</v>
      </c>
      <c r="T52">
        <v>2</v>
      </c>
      <c r="U52">
        <v>10</v>
      </c>
      <c r="V52">
        <f t="shared" si="21"/>
        <v>12</v>
      </c>
      <c r="W52">
        <v>14</v>
      </c>
      <c r="X52">
        <f t="shared" si="8"/>
        <v>38</v>
      </c>
      <c r="Y52">
        <f t="shared" si="9"/>
        <v>232</v>
      </c>
      <c r="AB52" t="s">
        <v>484</v>
      </c>
      <c r="AC52">
        <f t="shared" si="10"/>
        <v>41</v>
      </c>
      <c r="AD52">
        <f t="shared" si="22"/>
        <v>14</v>
      </c>
      <c r="AE52">
        <v>9</v>
      </c>
      <c r="AF52">
        <v>5</v>
      </c>
      <c r="AG52">
        <v>184</v>
      </c>
      <c r="AH52">
        <v>7</v>
      </c>
      <c r="AI52">
        <v>10</v>
      </c>
      <c r="AJ52">
        <f t="shared" si="23"/>
        <v>17</v>
      </c>
      <c r="AK52">
        <v>10</v>
      </c>
      <c r="AM52">
        <v>156</v>
      </c>
      <c r="AN52" t="s">
        <v>669</v>
      </c>
      <c r="AO52">
        <f t="shared" si="11"/>
        <v>29</v>
      </c>
      <c r="AP52">
        <v>11</v>
      </c>
      <c r="AQ52">
        <v>15</v>
      </c>
      <c r="AR52">
        <v>3</v>
      </c>
      <c r="BD52" t="str">
        <f>AN44</f>
        <v>40th</v>
      </c>
      <c r="BE52" s="49">
        <f>COUNT(AP44:AP57)</f>
        <v>14</v>
      </c>
      <c r="BF52" s="50">
        <f>COUNT(AQ44:AQ57)</f>
        <v>14</v>
      </c>
      <c r="BG52">
        <f>COUNT(AP44:AQ57)</f>
        <v>28</v>
      </c>
      <c r="BI52" t="s">
        <v>630</v>
      </c>
      <c r="BJ52">
        <f>SUM(BE65:BF68)*(BE49-1)</f>
        <v>2012.1428571428567</v>
      </c>
      <c r="BK52">
        <f>BK53-BK49-BK50-BK51</f>
        <v>104</v>
      </c>
      <c r="BL52">
        <f>BJ52/BK52</f>
        <v>19.347527472527467</v>
      </c>
      <c r="DU52">
        <v>44</v>
      </c>
      <c r="DV52">
        <v>224</v>
      </c>
      <c r="DW52" s="76">
        <f t="shared" si="16"/>
        <v>0.19642857142857142</v>
      </c>
      <c r="DX52" t="s">
        <v>484</v>
      </c>
      <c r="DY52">
        <v>38</v>
      </c>
      <c r="DZ52">
        <v>232</v>
      </c>
      <c r="EA52" s="76">
        <f t="shared" si="17"/>
        <v>0.16379310344827586</v>
      </c>
      <c r="EC52">
        <v>44</v>
      </c>
      <c r="ED52">
        <v>224</v>
      </c>
      <c r="EE52" s="76">
        <v>0.19642857142857142</v>
      </c>
      <c r="ES52" s="76">
        <v>0.19642857142857142</v>
      </c>
      <c r="FT52" t="s">
        <v>478</v>
      </c>
      <c r="FU52" t="s">
        <v>669</v>
      </c>
      <c r="FV52">
        <v>44</v>
      </c>
      <c r="FW52" t="s">
        <v>484</v>
      </c>
      <c r="FX52">
        <v>41</v>
      </c>
      <c r="GE52">
        <v>44</v>
      </c>
    </row>
    <row r="53" spans="1:187" x14ac:dyDescent="0.2">
      <c r="A53" t="s">
        <v>420</v>
      </c>
      <c r="B53" t="s">
        <v>478</v>
      </c>
      <c r="C53">
        <f t="shared" si="18"/>
        <v>10</v>
      </c>
      <c r="D53">
        <v>7</v>
      </c>
      <c r="E53">
        <v>3</v>
      </c>
      <c r="F53">
        <v>193</v>
      </c>
      <c r="G53">
        <v>2</v>
      </c>
      <c r="H53">
        <v>8</v>
      </c>
      <c r="I53">
        <f t="shared" si="19"/>
        <v>10</v>
      </c>
      <c r="J53">
        <v>4</v>
      </c>
      <c r="K53">
        <f t="shared" si="6"/>
        <v>24</v>
      </c>
      <c r="L53">
        <f t="shared" si="7"/>
        <v>217</v>
      </c>
      <c r="N53" t="s">
        <v>85</v>
      </c>
      <c r="O53" t="s">
        <v>502</v>
      </c>
      <c r="P53">
        <f t="shared" si="20"/>
        <v>22</v>
      </c>
      <c r="Q53">
        <v>12</v>
      </c>
      <c r="R53">
        <v>10</v>
      </c>
      <c r="S53">
        <v>154</v>
      </c>
      <c r="T53">
        <v>9</v>
      </c>
      <c r="U53">
        <v>31</v>
      </c>
      <c r="V53">
        <f t="shared" si="21"/>
        <v>40</v>
      </c>
      <c r="W53">
        <v>18</v>
      </c>
      <c r="X53">
        <f t="shared" si="8"/>
        <v>80</v>
      </c>
      <c r="Y53">
        <f t="shared" si="9"/>
        <v>234</v>
      </c>
      <c r="AB53" t="s">
        <v>484</v>
      </c>
      <c r="AC53">
        <f t="shared" si="10"/>
        <v>24</v>
      </c>
      <c r="AD53">
        <f t="shared" si="22"/>
        <v>12</v>
      </c>
      <c r="AE53">
        <v>8</v>
      </c>
      <c r="AF53">
        <v>4</v>
      </c>
      <c r="AG53">
        <v>199</v>
      </c>
      <c r="AH53">
        <v>5</v>
      </c>
      <c r="AI53">
        <v>7</v>
      </c>
      <c r="AJ53">
        <f t="shared" si="23"/>
        <v>12</v>
      </c>
      <c r="AK53">
        <v>0</v>
      </c>
      <c r="AM53">
        <v>175</v>
      </c>
      <c r="AN53" t="s">
        <v>669</v>
      </c>
      <c r="AO53">
        <f t="shared" si="11"/>
        <v>30</v>
      </c>
      <c r="AP53">
        <v>11</v>
      </c>
      <c r="AQ53">
        <v>14</v>
      </c>
      <c r="AR53">
        <v>5</v>
      </c>
      <c r="BE53">
        <f>COUNT(AP2:AP57)</f>
        <v>56</v>
      </c>
      <c r="BF53">
        <f>COUNT(AQ2:AQ57)</f>
        <v>56</v>
      </c>
      <c r="BG53">
        <f>COUNT(AP2:AQ57)</f>
        <v>112</v>
      </c>
      <c r="BI53" s="33" t="s">
        <v>560</v>
      </c>
      <c r="BJ53" s="33">
        <f>BL53*BK53</f>
        <v>2467.9642857142862</v>
      </c>
      <c r="BK53" s="33">
        <f>BG53-1</f>
        <v>111</v>
      </c>
      <c r="BL53" s="33">
        <f>BG69</f>
        <v>22.233912483912487</v>
      </c>
      <c r="BM53" s="33"/>
      <c r="BN53" s="33"/>
      <c r="BO53" s="33"/>
      <c r="DU53">
        <v>24</v>
      </c>
      <c r="DV53">
        <v>217</v>
      </c>
      <c r="DW53" s="76">
        <f t="shared" si="16"/>
        <v>0.11059907834101383</v>
      </c>
      <c r="DX53" t="s">
        <v>484</v>
      </c>
      <c r="DY53">
        <v>80</v>
      </c>
      <c r="DZ53">
        <v>234</v>
      </c>
      <c r="EA53" s="76">
        <f t="shared" si="17"/>
        <v>0.34188034188034189</v>
      </c>
      <c r="EC53">
        <v>24</v>
      </c>
      <c r="ED53">
        <v>217</v>
      </c>
      <c r="EE53" s="76">
        <v>0.11059907834101383</v>
      </c>
      <c r="ES53" s="76">
        <v>0.11059907834101383</v>
      </c>
      <c r="FT53" t="s">
        <v>478</v>
      </c>
      <c r="FU53" t="s">
        <v>669</v>
      </c>
      <c r="FV53">
        <v>24</v>
      </c>
      <c r="FW53" t="s">
        <v>484</v>
      </c>
      <c r="FX53">
        <v>24</v>
      </c>
      <c r="GE53">
        <v>24</v>
      </c>
    </row>
    <row r="54" spans="1:187" x14ac:dyDescent="0.2">
      <c r="A54" t="s">
        <v>421</v>
      </c>
      <c r="B54" t="s">
        <v>478</v>
      </c>
      <c r="C54">
        <f t="shared" si="18"/>
        <v>9</v>
      </c>
      <c r="D54">
        <v>5</v>
      </c>
      <c r="E54">
        <v>4</v>
      </c>
      <c r="F54">
        <v>201</v>
      </c>
      <c r="G54">
        <v>3</v>
      </c>
      <c r="H54">
        <v>11</v>
      </c>
      <c r="I54">
        <f t="shared" si="19"/>
        <v>14</v>
      </c>
      <c r="J54">
        <v>3</v>
      </c>
      <c r="K54">
        <f t="shared" si="6"/>
        <v>26</v>
      </c>
      <c r="L54">
        <f t="shared" si="7"/>
        <v>227</v>
      </c>
      <c r="N54" t="s">
        <v>86</v>
      </c>
      <c r="O54" t="s">
        <v>502</v>
      </c>
      <c r="P54">
        <f t="shared" si="20"/>
        <v>7</v>
      </c>
      <c r="Q54">
        <v>6</v>
      </c>
      <c r="R54">
        <v>1</v>
      </c>
      <c r="S54">
        <v>199</v>
      </c>
      <c r="T54">
        <v>4</v>
      </c>
      <c r="U54">
        <v>10</v>
      </c>
      <c r="V54">
        <f t="shared" si="21"/>
        <v>14</v>
      </c>
      <c r="W54">
        <v>6</v>
      </c>
      <c r="X54">
        <f t="shared" si="8"/>
        <v>27</v>
      </c>
      <c r="Y54">
        <f t="shared" si="9"/>
        <v>226</v>
      </c>
      <c r="AB54" t="s">
        <v>484</v>
      </c>
      <c r="AC54">
        <f t="shared" si="10"/>
        <v>22</v>
      </c>
      <c r="AD54">
        <f t="shared" si="22"/>
        <v>10</v>
      </c>
      <c r="AE54">
        <v>6</v>
      </c>
      <c r="AF54">
        <v>4</v>
      </c>
      <c r="AG54">
        <v>194</v>
      </c>
      <c r="AH54">
        <v>4</v>
      </c>
      <c r="AI54">
        <v>7</v>
      </c>
      <c r="AJ54">
        <f t="shared" si="23"/>
        <v>11</v>
      </c>
      <c r="AK54">
        <v>1</v>
      </c>
      <c r="AM54">
        <v>203</v>
      </c>
      <c r="AN54" t="s">
        <v>669</v>
      </c>
      <c r="AO54">
        <f t="shared" si="11"/>
        <v>27</v>
      </c>
      <c r="AP54">
        <v>7</v>
      </c>
      <c r="AQ54">
        <v>16</v>
      </c>
      <c r="AR54">
        <v>4</v>
      </c>
      <c r="DU54">
        <v>26</v>
      </c>
      <c r="DV54">
        <v>227</v>
      </c>
      <c r="DW54" s="76">
        <f t="shared" si="16"/>
        <v>0.11453744493392071</v>
      </c>
      <c r="DX54" t="s">
        <v>484</v>
      </c>
      <c r="DY54">
        <v>27</v>
      </c>
      <c r="DZ54">
        <v>226</v>
      </c>
      <c r="EA54" s="76">
        <f t="shared" si="17"/>
        <v>0.11946902654867257</v>
      </c>
      <c r="EC54">
        <v>26</v>
      </c>
      <c r="ED54">
        <v>227</v>
      </c>
      <c r="EE54" s="76">
        <v>0.11453744493392071</v>
      </c>
      <c r="ES54" s="76">
        <v>0.11453744493392071</v>
      </c>
      <c r="FT54" t="s">
        <v>478</v>
      </c>
      <c r="FU54" t="s">
        <v>669</v>
      </c>
      <c r="FV54">
        <v>26</v>
      </c>
      <c r="FW54" t="s">
        <v>484</v>
      </c>
      <c r="FX54">
        <v>22</v>
      </c>
      <c r="GE54">
        <v>26</v>
      </c>
    </row>
    <row r="55" spans="1:187" x14ac:dyDescent="0.2">
      <c r="A55" t="s">
        <v>422</v>
      </c>
      <c r="B55" t="s">
        <v>478</v>
      </c>
      <c r="C55">
        <f t="shared" si="18"/>
        <v>13</v>
      </c>
      <c r="D55">
        <v>6</v>
      </c>
      <c r="E55">
        <v>7</v>
      </c>
      <c r="F55">
        <v>190</v>
      </c>
      <c r="G55">
        <v>4</v>
      </c>
      <c r="H55">
        <v>8</v>
      </c>
      <c r="I55">
        <f t="shared" si="19"/>
        <v>12</v>
      </c>
      <c r="J55">
        <v>6</v>
      </c>
      <c r="K55">
        <f t="shared" si="6"/>
        <v>31</v>
      </c>
      <c r="L55">
        <f t="shared" si="7"/>
        <v>221</v>
      </c>
      <c r="N55" t="s">
        <v>8</v>
      </c>
      <c r="O55" t="s">
        <v>500</v>
      </c>
      <c r="P55">
        <f t="shared" si="20"/>
        <v>8</v>
      </c>
      <c r="Q55">
        <v>5</v>
      </c>
      <c r="R55">
        <v>3</v>
      </c>
      <c r="S55">
        <v>198</v>
      </c>
      <c r="T55">
        <v>3</v>
      </c>
      <c r="U55">
        <v>10</v>
      </c>
      <c r="V55">
        <f t="shared" si="21"/>
        <v>13</v>
      </c>
      <c r="W55">
        <v>11</v>
      </c>
      <c r="X55">
        <f t="shared" si="8"/>
        <v>32</v>
      </c>
      <c r="Y55">
        <f t="shared" si="9"/>
        <v>230</v>
      </c>
      <c r="AB55" t="s">
        <v>484</v>
      </c>
      <c r="AC55">
        <f t="shared" si="10"/>
        <v>31</v>
      </c>
      <c r="AD55">
        <f t="shared" si="22"/>
        <v>12</v>
      </c>
      <c r="AE55">
        <v>4</v>
      </c>
      <c r="AF55">
        <v>8</v>
      </c>
      <c r="AG55">
        <v>199</v>
      </c>
      <c r="AH55">
        <v>6</v>
      </c>
      <c r="AI55">
        <v>8</v>
      </c>
      <c r="AJ55">
        <f t="shared" si="23"/>
        <v>14</v>
      </c>
      <c r="AK55">
        <v>5</v>
      </c>
      <c r="AM55">
        <v>181</v>
      </c>
      <c r="AN55" t="s">
        <v>669</v>
      </c>
      <c r="AO55">
        <f t="shared" si="11"/>
        <v>27</v>
      </c>
      <c r="AP55">
        <v>9</v>
      </c>
      <c r="AQ55">
        <v>17</v>
      </c>
      <c r="AR55">
        <v>1</v>
      </c>
      <c r="BD55" t="s">
        <v>623</v>
      </c>
      <c r="DU55">
        <v>31</v>
      </c>
      <c r="DV55">
        <v>221</v>
      </c>
      <c r="DW55" s="76">
        <f t="shared" si="16"/>
        <v>0.14027149321266968</v>
      </c>
      <c r="DX55" t="s">
        <v>484</v>
      </c>
      <c r="DY55">
        <v>32</v>
      </c>
      <c r="DZ55">
        <v>230</v>
      </c>
      <c r="EA55" s="76">
        <f t="shared" si="17"/>
        <v>0.1391304347826087</v>
      </c>
      <c r="EC55">
        <v>31</v>
      </c>
      <c r="ED55">
        <v>221</v>
      </c>
      <c r="EE55" s="76">
        <v>0.14027149321266968</v>
      </c>
      <c r="ES55" s="76">
        <v>0.14027149321266968</v>
      </c>
      <c r="FT55" t="s">
        <v>478</v>
      </c>
      <c r="FU55" t="s">
        <v>669</v>
      </c>
      <c r="FV55">
        <v>31</v>
      </c>
      <c r="FW55" t="s">
        <v>484</v>
      </c>
      <c r="FX55">
        <v>31</v>
      </c>
      <c r="GE55">
        <v>31</v>
      </c>
    </row>
    <row r="56" spans="1:187" x14ac:dyDescent="0.2">
      <c r="A56" t="s">
        <v>423</v>
      </c>
      <c r="B56" t="s">
        <v>478</v>
      </c>
      <c r="C56">
        <f t="shared" si="18"/>
        <v>11</v>
      </c>
      <c r="D56">
        <v>4</v>
      </c>
      <c r="E56">
        <v>7</v>
      </c>
      <c r="F56">
        <v>175</v>
      </c>
      <c r="G56">
        <v>4</v>
      </c>
      <c r="H56">
        <v>10</v>
      </c>
      <c r="I56">
        <f t="shared" si="19"/>
        <v>14</v>
      </c>
      <c r="J56">
        <v>5</v>
      </c>
      <c r="K56">
        <f t="shared" si="6"/>
        <v>30</v>
      </c>
      <c r="L56">
        <f t="shared" si="7"/>
        <v>205</v>
      </c>
      <c r="N56" t="s">
        <v>40</v>
      </c>
      <c r="O56" t="s">
        <v>500</v>
      </c>
      <c r="P56">
        <f t="shared" si="20"/>
        <v>15</v>
      </c>
      <c r="Q56">
        <v>8</v>
      </c>
      <c r="R56">
        <v>7</v>
      </c>
      <c r="S56">
        <v>185</v>
      </c>
      <c r="T56">
        <v>4</v>
      </c>
      <c r="U56">
        <v>14</v>
      </c>
      <c r="V56">
        <f t="shared" si="21"/>
        <v>18</v>
      </c>
      <c r="W56">
        <v>10</v>
      </c>
      <c r="X56">
        <f t="shared" si="8"/>
        <v>43</v>
      </c>
      <c r="Y56">
        <f t="shared" si="9"/>
        <v>228</v>
      </c>
      <c r="AB56" t="s">
        <v>484</v>
      </c>
      <c r="AC56">
        <f t="shared" si="10"/>
        <v>29</v>
      </c>
      <c r="AD56">
        <f t="shared" si="22"/>
        <v>11</v>
      </c>
      <c r="AE56">
        <v>7</v>
      </c>
      <c r="AF56">
        <v>4</v>
      </c>
      <c r="AG56">
        <v>202</v>
      </c>
      <c r="AH56">
        <v>5</v>
      </c>
      <c r="AI56">
        <v>10</v>
      </c>
      <c r="AJ56">
        <f t="shared" si="23"/>
        <v>15</v>
      </c>
      <c r="AK56">
        <v>3</v>
      </c>
      <c r="AM56">
        <v>195</v>
      </c>
      <c r="AN56" t="s">
        <v>669</v>
      </c>
      <c r="AO56">
        <f t="shared" si="11"/>
        <v>30</v>
      </c>
      <c r="AP56">
        <v>10</v>
      </c>
      <c r="AQ56">
        <v>15</v>
      </c>
      <c r="AR56">
        <v>5</v>
      </c>
      <c r="BE56" s="34" t="str">
        <f>AP1</f>
        <v>any dubius alleles silenced</v>
      </c>
      <c r="BF56" s="34" t="str">
        <f>AQ1</f>
        <v>any porrifolius alleles silenced</v>
      </c>
      <c r="BH56" t="s">
        <v>682</v>
      </c>
      <c r="BK56" s="41"/>
      <c r="BL56" s="41" t="s">
        <v>525</v>
      </c>
      <c r="BM56" s="41" t="s">
        <v>526</v>
      </c>
      <c r="BN56" s="41" t="s">
        <v>682</v>
      </c>
      <c r="BO56" s="70" t="s">
        <v>683</v>
      </c>
      <c r="BP56" s="70" t="s">
        <v>684</v>
      </c>
      <c r="BQ56" s="70" t="s">
        <v>685</v>
      </c>
      <c r="DU56">
        <v>30</v>
      </c>
      <c r="DV56">
        <v>205</v>
      </c>
      <c r="DW56" s="76">
        <f t="shared" si="16"/>
        <v>0.14634146341463414</v>
      </c>
      <c r="DX56" t="s">
        <v>484</v>
      </c>
      <c r="DY56">
        <v>43</v>
      </c>
      <c r="DZ56">
        <v>228</v>
      </c>
      <c r="EA56" s="76">
        <f t="shared" si="17"/>
        <v>0.18859649122807018</v>
      </c>
      <c r="EC56">
        <v>30</v>
      </c>
      <c r="ED56">
        <v>205</v>
      </c>
      <c r="EE56" s="76">
        <v>0.14634146341463414</v>
      </c>
      <c r="ES56" s="76">
        <v>0.14634146341463414</v>
      </c>
      <c r="FT56" t="s">
        <v>478</v>
      </c>
      <c r="FU56" t="s">
        <v>669</v>
      </c>
      <c r="FV56">
        <v>30</v>
      </c>
      <c r="FW56" t="s">
        <v>484</v>
      </c>
      <c r="FX56">
        <v>29</v>
      </c>
      <c r="GE56">
        <v>30</v>
      </c>
    </row>
    <row r="57" spans="1:187" x14ac:dyDescent="0.2">
      <c r="A57" t="s">
        <v>424</v>
      </c>
      <c r="B57" t="s">
        <v>478</v>
      </c>
      <c r="C57">
        <f t="shared" si="18"/>
        <v>10</v>
      </c>
      <c r="D57">
        <v>5</v>
      </c>
      <c r="E57">
        <v>5</v>
      </c>
      <c r="F57">
        <v>173</v>
      </c>
      <c r="G57">
        <v>6</v>
      </c>
      <c r="H57">
        <v>10</v>
      </c>
      <c r="I57">
        <f t="shared" si="19"/>
        <v>16</v>
      </c>
      <c r="J57">
        <v>4</v>
      </c>
      <c r="K57">
        <f t="shared" si="6"/>
        <v>30</v>
      </c>
      <c r="L57">
        <f t="shared" si="7"/>
        <v>203</v>
      </c>
      <c r="N57" t="s">
        <v>41</v>
      </c>
      <c r="O57" t="s">
        <v>500</v>
      </c>
      <c r="P57">
        <f t="shared" si="20"/>
        <v>7</v>
      </c>
      <c r="Q57">
        <v>5</v>
      </c>
      <c r="R57">
        <v>2</v>
      </c>
      <c r="S57">
        <v>205</v>
      </c>
      <c r="T57">
        <v>3</v>
      </c>
      <c r="U57">
        <v>9</v>
      </c>
      <c r="V57">
        <f t="shared" si="21"/>
        <v>12</v>
      </c>
      <c r="W57">
        <v>2</v>
      </c>
      <c r="X57">
        <f t="shared" si="8"/>
        <v>21</v>
      </c>
      <c r="Y57">
        <f t="shared" si="9"/>
        <v>226</v>
      </c>
      <c r="AB57" t="s">
        <v>484</v>
      </c>
      <c r="AC57">
        <f t="shared" si="10"/>
        <v>76</v>
      </c>
      <c r="AD57">
        <f t="shared" si="22"/>
        <v>26</v>
      </c>
      <c r="AE57">
        <v>7</v>
      </c>
      <c r="AF57">
        <v>19</v>
      </c>
      <c r="AG57">
        <v>109</v>
      </c>
      <c r="AH57">
        <v>19</v>
      </c>
      <c r="AI57">
        <v>17</v>
      </c>
      <c r="AJ57">
        <f t="shared" si="23"/>
        <v>36</v>
      </c>
      <c r="AK57">
        <v>14</v>
      </c>
      <c r="AM57">
        <v>190</v>
      </c>
      <c r="AN57" t="s">
        <v>669</v>
      </c>
      <c r="AO57">
        <f t="shared" si="11"/>
        <v>24</v>
      </c>
      <c r="AP57">
        <v>9</v>
      </c>
      <c r="AQ57">
        <v>9</v>
      </c>
      <c r="AR57">
        <v>6</v>
      </c>
      <c r="BD57" t="str">
        <f>AN2</f>
        <v>S1</v>
      </c>
      <c r="BE57" s="45">
        <f>AVERAGE(AP2:AP15)</f>
        <v>12.285714285714286</v>
      </c>
      <c r="BF57" s="46">
        <f>AVERAGE(AQ2:AQ15)</f>
        <v>14.428571428571429</v>
      </c>
      <c r="BG57">
        <f>AVERAGE(AP2:AQ15)</f>
        <v>13.357142857142858</v>
      </c>
      <c r="BH57">
        <f>AVERAGE(AR2:AR15)</f>
        <v>7.9285714285714288</v>
      </c>
      <c r="BK57" s="41" t="s">
        <v>482</v>
      </c>
      <c r="BL57" s="42">
        <v>12.285714285714286</v>
      </c>
      <c r="BM57" s="42">
        <v>14.428571428571429</v>
      </c>
      <c r="BN57" s="42">
        <v>7.9285714285714288</v>
      </c>
      <c r="BO57">
        <f>STDEV(AP2:AP15)</f>
        <v>3.4065225090105584</v>
      </c>
      <c r="BP57">
        <f t="shared" ref="BP57:BQ57" si="24">STDEV(AQ2:AQ15)</f>
        <v>2.1737697038266806</v>
      </c>
      <c r="BQ57">
        <f t="shared" si="24"/>
        <v>4.0849495941581937</v>
      </c>
      <c r="DU57">
        <v>30</v>
      </c>
      <c r="DV57">
        <v>203</v>
      </c>
      <c r="DW57" s="76">
        <f t="shared" si="16"/>
        <v>0.14778325123152711</v>
      </c>
      <c r="DX57" t="s">
        <v>484</v>
      </c>
      <c r="DY57">
        <v>21</v>
      </c>
      <c r="DZ57">
        <v>226</v>
      </c>
      <c r="EA57" s="76">
        <f t="shared" si="17"/>
        <v>9.2920353982300891E-2</v>
      </c>
      <c r="EC57">
        <v>30</v>
      </c>
      <c r="ED57">
        <v>203</v>
      </c>
      <c r="EE57" s="76">
        <v>0.14778325123152711</v>
      </c>
      <c r="ES57" s="76">
        <v>0.14778325123152711</v>
      </c>
      <c r="FT57" t="s">
        <v>478</v>
      </c>
      <c r="FU57" t="s">
        <v>669</v>
      </c>
      <c r="FV57">
        <v>30</v>
      </c>
      <c r="FW57" t="s">
        <v>484</v>
      </c>
      <c r="FX57">
        <v>76</v>
      </c>
      <c r="GE57">
        <v>30</v>
      </c>
    </row>
    <row r="58" spans="1:187" x14ac:dyDescent="0.2">
      <c r="A58" t="s">
        <v>425</v>
      </c>
      <c r="B58" t="s">
        <v>478</v>
      </c>
      <c r="C58">
        <f t="shared" si="18"/>
        <v>9</v>
      </c>
      <c r="D58">
        <v>2</v>
      </c>
      <c r="E58">
        <v>7</v>
      </c>
      <c r="F58">
        <v>199</v>
      </c>
      <c r="G58">
        <v>8</v>
      </c>
      <c r="H58">
        <v>8</v>
      </c>
      <c r="I58">
        <f t="shared" si="19"/>
        <v>16</v>
      </c>
      <c r="J58">
        <v>1</v>
      </c>
      <c r="K58">
        <f t="shared" si="6"/>
        <v>26</v>
      </c>
      <c r="L58">
        <f t="shared" si="7"/>
        <v>225</v>
      </c>
      <c r="N58" t="s">
        <v>42</v>
      </c>
      <c r="O58" t="s">
        <v>500</v>
      </c>
      <c r="P58">
        <f t="shared" si="20"/>
        <v>14</v>
      </c>
      <c r="Q58">
        <v>6</v>
      </c>
      <c r="R58">
        <v>8</v>
      </c>
      <c r="S58">
        <v>194</v>
      </c>
      <c r="T58">
        <v>5</v>
      </c>
      <c r="U58">
        <v>9</v>
      </c>
      <c r="V58">
        <f t="shared" si="21"/>
        <v>14</v>
      </c>
      <c r="W58">
        <v>8</v>
      </c>
      <c r="X58">
        <f t="shared" si="8"/>
        <v>36</v>
      </c>
      <c r="Y58">
        <f t="shared" si="9"/>
        <v>230</v>
      </c>
      <c r="AB58" t="s">
        <v>484</v>
      </c>
      <c r="AC58">
        <f t="shared" si="10"/>
        <v>35</v>
      </c>
      <c r="AD58">
        <f t="shared" si="22"/>
        <v>10</v>
      </c>
      <c r="AE58">
        <v>6</v>
      </c>
      <c r="AF58">
        <v>4</v>
      </c>
      <c r="AG58">
        <v>177</v>
      </c>
      <c r="AH58">
        <v>4</v>
      </c>
      <c r="AI58">
        <v>12</v>
      </c>
      <c r="AJ58">
        <f t="shared" si="23"/>
        <v>16</v>
      </c>
      <c r="AK58">
        <v>9</v>
      </c>
      <c r="BD58" t="str">
        <f>AN16</f>
        <v>S2</v>
      </c>
      <c r="BE58" s="47">
        <f>AVERAGE(AP16:AP29)</f>
        <v>11.857142857142858</v>
      </c>
      <c r="BF58" s="48">
        <f>AVERAGE(AQ16:AQ29)</f>
        <v>15.142857142857142</v>
      </c>
      <c r="BG58">
        <f>AVERAGE(AP16:AQ29)</f>
        <v>13.5</v>
      </c>
      <c r="BH58">
        <f>AVERAGE(AR16:AR29)</f>
        <v>5.6428571428571432</v>
      </c>
      <c r="BK58" s="41" t="s">
        <v>484</v>
      </c>
      <c r="BL58" s="42">
        <v>11.857142857142858</v>
      </c>
      <c r="BM58" s="42">
        <v>15.142857142857142</v>
      </c>
      <c r="BN58" s="42">
        <v>5.6428571428571432</v>
      </c>
      <c r="BO58">
        <f>STDEV(AP16:AP29)</f>
        <v>6.8708653900939733</v>
      </c>
      <c r="BP58">
        <f t="shared" ref="BP58:BQ58" si="25">STDEV(AQ16:AQ29)</f>
        <v>2.9834709485930824</v>
      </c>
      <c r="BQ58">
        <f t="shared" si="25"/>
        <v>3.7541186173863226</v>
      </c>
      <c r="DU58">
        <v>26</v>
      </c>
      <c r="DV58">
        <v>225</v>
      </c>
      <c r="DW58" s="76">
        <f t="shared" si="16"/>
        <v>0.11555555555555555</v>
      </c>
      <c r="DX58" t="s">
        <v>484</v>
      </c>
      <c r="DY58">
        <v>36</v>
      </c>
      <c r="DZ58">
        <v>230</v>
      </c>
      <c r="EA58" s="76">
        <f t="shared" si="17"/>
        <v>0.15652173913043479</v>
      </c>
      <c r="EC58">
        <v>26</v>
      </c>
      <c r="ED58">
        <v>225</v>
      </c>
      <c r="EE58" s="76">
        <v>0.11555555555555555</v>
      </c>
      <c r="ES58" s="76">
        <v>0.11555555555555555</v>
      </c>
      <c r="FT58" t="s">
        <v>478</v>
      </c>
      <c r="FU58" t="s">
        <v>669</v>
      </c>
      <c r="FV58">
        <v>26</v>
      </c>
      <c r="FW58" t="s">
        <v>484</v>
      </c>
      <c r="FX58">
        <v>35</v>
      </c>
      <c r="GE58">
        <v>26</v>
      </c>
    </row>
    <row r="59" spans="1:187" x14ac:dyDescent="0.2">
      <c r="A59" t="s">
        <v>426</v>
      </c>
      <c r="B59" t="s">
        <v>478</v>
      </c>
      <c r="C59">
        <f t="shared" si="18"/>
        <v>7</v>
      </c>
      <c r="D59">
        <v>3</v>
      </c>
      <c r="E59">
        <v>4</v>
      </c>
      <c r="F59">
        <v>195</v>
      </c>
      <c r="G59">
        <v>8</v>
      </c>
      <c r="H59">
        <v>9</v>
      </c>
      <c r="I59">
        <f t="shared" si="19"/>
        <v>17</v>
      </c>
      <c r="J59">
        <v>2</v>
      </c>
      <c r="K59">
        <f t="shared" si="6"/>
        <v>26</v>
      </c>
      <c r="L59">
        <f t="shared" si="7"/>
        <v>221</v>
      </c>
      <c r="N59" t="s">
        <v>43</v>
      </c>
      <c r="O59" t="s">
        <v>500</v>
      </c>
      <c r="P59">
        <f t="shared" si="20"/>
        <v>7</v>
      </c>
      <c r="Q59">
        <v>4</v>
      </c>
      <c r="R59">
        <v>3</v>
      </c>
      <c r="S59">
        <v>197</v>
      </c>
      <c r="T59">
        <v>7</v>
      </c>
      <c r="U59">
        <v>11</v>
      </c>
      <c r="V59">
        <f t="shared" si="21"/>
        <v>18</v>
      </c>
      <c r="W59">
        <v>8</v>
      </c>
      <c r="X59">
        <f t="shared" si="8"/>
        <v>33</v>
      </c>
      <c r="Y59">
        <f t="shared" si="9"/>
        <v>230</v>
      </c>
      <c r="AB59" t="s">
        <v>484</v>
      </c>
      <c r="AC59">
        <f t="shared" si="10"/>
        <v>27</v>
      </c>
      <c r="AD59">
        <f t="shared" si="22"/>
        <v>10</v>
      </c>
      <c r="AE59">
        <v>7</v>
      </c>
      <c r="AF59">
        <v>3</v>
      </c>
      <c r="AG59">
        <v>202</v>
      </c>
      <c r="AH59">
        <v>4</v>
      </c>
      <c r="AI59">
        <v>8</v>
      </c>
      <c r="AJ59">
        <f t="shared" si="23"/>
        <v>12</v>
      </c>
      <c r="AK59">
        <v>5</v>
      </c>
      <c r="BD59" t="str">
        <f>AN30</f>
        <v>S3</v>
      </c>
      <c r="BE59" s="47">
        <f>AVERAGE(AP30:AP43)</f>
        <v>12.785714285714286</v>
      </c>
      <c r="BF59" s="48">
        <f>AVERAGE(AQ30:AQ43)</f>
        <v>13.214285714285714</v>
      </c>
      <c r="BG59">
        <f>AVERAGE(AP30:AQ43)</f>
        <v>13</v>
      </c>
      <c r="BH59">
        <f>AVERAGE(AR30:AR43)</f>
        <v>8.1428571428571423</v>
      </c>
      <c r="BK59" s="41" t="s">
        <v>485</v>
      </c>
      <c r="BL59" s="42">
        <v>12.785714285714286</v>
      </c>
      <c r="BM59" s="42">
        <v>13.214285714285714</v>
      </c>
      <c r="BN59" s="42">
        <v>8.1428571428571423</v>
      </c>
      <c r="BO59">
        <f>STDEV(AP30:AP43)</f>
        <v>2.4235565546581244</v>
      </c>
      <c r="BP59">
        <f t="shared" ref="BP59:BQ59" si="26">STDEV(AQ30:AQ43)</f>
        <v>3.5556795613296099</v>
      </c>
      <c r="BQ59">
        <f t="shared" si="26"/>
        <v>4.1668498128247142</v>
      </c>
      <c r="DU59">
        <v>26</v>
      </c>
      <c r="DV59">
        <v>221</v>
      </c>
      <c r="DW59" s="76">
        <f t="shared" si="16"/>
        <v>0.11764705882352941</v>
      </c>
      <c r="DX59" t="s">
        <v>484</v>
      </c>
      <c r="DY59">
        <v>33</v>
      </c>
      <c r="DZ59">
        <v>230</v>
      </c>
      <c r="EA59" s="76">
        <f t="shared" si="17"/>
        <v>0.14347826086956522</v>
      </c>
      <c r="EC59">
        <v>26</v>
      </c>
      <c r="ED59">
        <v>221</v>
      </c>
      <c r="EE59" s="76">
        <v>0.11764705882352941</v>
      </c>
      <c r="ES59" s="76">
        <v>0.11764705882352941</v>
      </c>
      <c r="FT59" t="s">
        <v>478</v>
      </c>
      <c r="FU59" t="s">
        <v>669</v>
      </c>
      <c r="FV59">
        <v>26</v>
      </c>
      <c r="FW59" t="s">
        <v>484</v>
      </c>
      <c r="FX59">
        <v>27</v>
      </c>
      <c r="GE59">
        <v>26</v>
      </c>
    </row>
    <row r="60" spans="1:187" x14ac:dyDescent="0.2">
      <c r="A60" t="s">
        <v>427</v>
      </c>
      <c r="B60" t="s">
        <v>479</v>
      </c>
      <c r="C60">
        <f t="shared" si="18"/>
        <v>7</v>
      </c>
      <c r="D60">
        <v>3</v>
      </c>
      <c r="E60">
        <v>4</v>
      </c>
      <c r="F60">
        <v>203</v>
      </c>
      <c r="G60">
        <v>10</v>
      </c>
      <c r="H60">
        <v>6</v>
      </c>
      <c r="I60">
        <f t="shared" si="19"/>
        <v>16</v>
      </c>
      <c r="J60">
        <v>4</v>
      </c>
      <c r="K60">
        <f t="shared" si="6"/>
        <v>27</v>
      </c>
      <c r="L60">
        <f t="shared" si="7"/>
        <v>230</v>
      </c>
      <c r="N60" t="s">
        <v>44</v>
      </c>
      <c r="O60" t="s">
        <v>500</v>
      </c>
      <c r="P60">
        <f t="shared" si="20"/>
        <v>10</v>
      </c>
      <c r="Q60">
        <v>4</v>
      </c>
      <c r="R60">
        <v>6</v>
      </c>
      <c r="S60">
        <v>203</v>
      </c>
      <c r="T60">
        <v>4</v>
      </c>
      <c r="U60">
        <v>11</v>
      </c>
      <c r="V60">
        <f t="shared" si="21"/>
        <v>15</v>
      </c>
      <c r="W60">
        <v>3</v>
      </c>
      <c r="X60">
        <f t="shared" si="8"/>
        <v>28</v>
      </c>
      <c r="Y60">
        <f t="shared" si="9"/>
        <v>231</v>
      </c>
      <c r="AB60" t="s">
        <v>484</v>
      </c>
      <c r="AC60">
        <f t="shared" si="10"/>
        <v>34</v>
      </c>
      <c r="AD60">
        <f t="shared" si="22"/>
        <v>12</v>
      </c>
      <c r="AE60">
        <v>6</v>
      </c>
      <c r="AF60">
        <v>6</v>
      </c>
      <c r="AG60">
        <v>194</v>
      </c>
      <c r="AH60">
        <v>2</v>
      </c>
      <c r="AI60">
        <v>10</v>
      </c>
      <c r="AJ60">
        <f t="shared" si="23"/>
        <v>12</v>
      </c>
      <c r="AK60">
        <v>10</v>
      </c>
      <c r="AN60" s="1" t="s">
        <v>691</v>
      </c>
      <c r="AO60" s="1"/>
      <c r="AP60" s="1"/>
      <c r="AQ60" s="1"/>
      <c r="AR60" s="1"/>
      <c r="AS60" s="1"/>
      <c r="AT60" s="1"/>
      <c r="BD60" t="str">
        <f>AN44</f>
        <v>40th</v>
      </c>
      <c r="BE60" s="49">
        <f>AVERAGE(AP44:AP57)</f>
        <v>9.7142857142857135</v>
      </c>
      <c r="BF60" s="50">
        <f>AVERAGE(AQ44:AQ57)</f>
        <v>16.714285714285715</v>
      </c>
      <c r="BG60">
        <f>AVERAGE(AP44:AQ57)</f>
        <v>13.214285714285714</v>
      </c>
      <c r="BH60">
        <f>AVERAGE(AR44:AR57)</f>
        <v>5.4285714285714288</v>
      </c>
      <c r="BK60" s="41" t="s">
        <v>669</v>
      </c>
      <c r="BL60" s="42">
        <v>9.7142857142857135</v>
      </c>
      <c r="BM60" s="42">
        <v>16.714285714285715</v>
      </c>
      <c r="BN60" s="42">
        <v>5.4285714285714288</v>
      </c>
      <c r="BO60">
        <f>STDEV(AP44:AP57)</f>
        <v>3.3380918415851211</v>
      </c>
      <c r="BP60">
        <f t="shared" ref="BP60:BQ60" si="27">STDEV(AQ44:AQ57)</f>
        <v>7.2581897661413253</v>
      </c>
      <c r="BQ60">
        <f t="shared" si="27"/>
        <v>3.0813155460785735</v>
      </c>
      <c r="BZ60" s="1" t="s">
        <v>691</v>
      </c>
      <c r="CA60" s="1"/>
      <c r="CB60" s="1"/>
      <c r="CC60" s="1"/>
      <c r="DU60">
        <v>27</v>
      </c>
      <c r="DV60">
        <v>230</v>
      </c>
      <c r="DW60" s="76">
        <f t="shared" si="16"/>
        <v>0.11739130434782609</v>
      </c>
      <c r="DX60" t="s">
        <v>484</v>
      </c>
      <c r="DY60">
        <v>28</v>
      </c>
      <c r="DZ60">
        <v>231</v>
      </c>
      <c r="EA60" s="76">
        <f t="shared" si="17"/>
        <v>0.12121212121212122</v>
      </c>
      <c r="EC60">
        <v>27</v>
      </c>
      <c r="ED60">
        <v>230</v>
      </c>
      <c r="EE60" s="76">
        <v>0.11739130434782609</v>
      </c>
      <c r="ES60" s="76">
        <v>0.11739130434782609</v>
      </c>
      <c r="FT60" t="s">
        <v>479</v>
      </c>
      <c r="FU60" t="s">
        <v>669</v>
      </c>
      <c r="FV60">
        <v>27</v>
      </c>
      <c r="FW60" t="s">
        <v>484</v>
      </c>
      <c r="FX60">
        <v>34</v>
      </c>
      <c r="GE60">
        <v>27</v>
      </c>
    </row>
    <row r="61" spans="1:187" x14ac:dyDescent="0.2">
      <c r="A61" t="s">
        <v>428</v>
      </c>
      <c r="B61" t="s">
        <v>479</v>
      </c>
      <c r="C61">
        <f t="shared" si="18"/>
        <v>18</v>
      </c>
      <c r="D61">
        <v>7</v>
      </c>
      <c r="E61">
        <v>11</v>
      </c>
      <c r="F61">
        <v>182</v>
      </c>
      <c r="G61">
        <v>8</v>
      </c>
      <c r="H61">
        <v>9</v>
      </c>
      <c r="I61">
        <f t="shared" si="19"/>
        <v>17</v>
      </c>
      <c r="J61">
        <v>12</v>
      </c>
      <c r="K61">
        <f t="shared" si="6"/>
        <v>47</v>
      </c>
      <c r="L61">
        <f t="shared" si="7"/>
        <v>229</v>
      </c>
      <c r="N61" t="s">
        <v>87</v>
      </c>
      <c r="O61" t="s">
        <v>501</v>
      </c>
      <c r="P61">
        <f t="shared" si="20"/>
        <v>8</v>
      </c>
      <c r="Q61">
        <v>4</v>
      </c>
      <c r="R61">
        <v>4</v>
      </c>
      <c r="S61">
        <v>187</v>
      </c>
      <c r="T61">
        <v>5</v>
      </c>
      <c r="U61">
        <v>14</v>
      </c>
      <c r="V61">
        <f t="shared" si="21"/>
        <v>19</v>
      </c>
      <c r="W61">
        <v>17</v>
      </c>
      <c r="X61">
        <f t="shared" si="8"/>
        <v>44</v>
      </c>
      <c r="Y61">
        <f t="shared" si="9"/>
        <v>231</v>
      </c>
      <c r="AB61" t="s">
        <v>484</v>
      </c>
      <c r="AC61">
        <f t="shared" si="10"/>
        <v>34</v>
      </c>
      <c r="AD61">
        <f t="shared" si="22"/>
        <v>11</v>
      </c>
      <c r="AE61">
        <v>5</v>
      </c>
      <c r="AF61">
        <v>6</v>
      </c>
      <c r="AG61">
        <v>191</v>
      </c>
      <c r="AH61">
        <v>2</v>
      </c>
      <c r="AI61">
        <v>13</v>
      </c>
      <c r="AJ61">
        <f t="shared" si="23"/>
        <v>15</v>
      </c>
      <c r="AK61">
        <v>8</v>
      </c>
      <c r="BE61">
        <f>AVERAGE(AP2:AP57)</f>
        <v>11.660714285714286</v>
      </c>
      <c r="BF61">
        <f>AVERAGE(AQ2:AQ57)</f>
        <v>14.875</v>
      </c>
      <c r="BG61">
        <f>AVERAGE(AP2:AQ57)</f>
        <v>13.267857142857142</v>
      </c>
      <c r="DU61">
        <v>47</v>
      </c>
      <c r="DV61">
        <v>229</v>
      </c>
      <c r="DW61" s="76">
        <f t="shared" si="16"/>
        <v>0.20524017467248909</v>
      </c>
      <c r="DX61" t="s">
        <v>484</v>
      </c>
      <c r="DY61">
        <v>44</v>
      </c>
      <c r="DZ61">
        <v>231</v>
      </c>
      <c r="EA61" s="76">
        <f t="shared" si="17"/>
        <v>0.19047619047619047</v>
      </c>
      <c r="EC61">
        <v>47</v>
      </c>
      <c r="ED61">
        <v>229</v>
      </c>
      <c r="EE61" s="76">
        <v>0.20524017467248909</v>
      </c>
      <c r="ES61" s="76">
        <v>0.20524017467248909</v>
      </c>
      <c r="FT61" t="s">
        <v>479</v>
      </c>
      <c r="FU61" t="s">
        <v>669</v>
      </c>
      <c r="FV61">
        <v>47</v>
      </c>
      <c r="FW61" t="s">
        <v>484</v>
      </c>
      <c r="FX61">
        <v>34</v>
      </c>
      <c r="GE61">
        <v>47</v>
      </c>
    </row>
    <row r="62" spans="1:187" x14ac:dyDescent="0.2">
      <c r="A62" t="s">
        <v>429</v>
      </c>
      <c r="B62" t="s">
        <v>479</v>
      </c>
      <c r="C62">
        <f t="shared" si="18"/>
        <v>13</v>
      </c>
      <c r="D62">
        <v>6</v>
      </c>
      <c r="E62">
        <v>7</v>
      </c>
      <c r="F62">
        <v>186</v>
      </c>
      <c r="G62">
        <v>7</v>
      </c>
      <c r="H62">
        <v>8</v>
      </c>
      <c r="I62">
        <f t="shared" si="19"/>
        <v>15</v>
      </c>
      <c r="J62">
        <v>8</v>
      </c>
      <c r="K62">
        <f t="shared" si="6"/>
        <v>36</v>
      </c>
      <c r="L62">
        <f t="shared" si="7"/>
        <v>222</v>
      </c>
      <c r="N62" t="s">
        <v>88</v>
      </c>
      <c r="O62" t="s">
        <v>501</v>
      </c>
      <c r="P62">
        <f t="shared" si="20"/>
        <v>14</v>
      </c>
      <c r="Q62">
        <v>7</v>
      </c>
      <c r="R62">
        <v>7</v>
      </c>
      <c r="S62">
        <v>185</v>
      </c>
      <c r="T62">
        <v>0</v>
      </c>
      <c r="U62">
        <v>13</v>
      </c>
      <c r="V62">
        <f t="shared" si="21"/>
        <v>13</v>
      </c>
      <c r="W62">
        <v>10</v>
      </c>
      <c r="X62">
        <f t="shared" si="8"/>
        <v>37</v>
      </c>
      <c r="Y62">
        <f t="shared" si="9"/>
        <v>222</v>
      </c>
      <c r="AA62">
        <v>48</v>
      </c>
      <c r="AB62" t="s">
        <v>485</v>
      </c>
      <c r="AC62">
        <f t="shared" si="10"/>
        <v>30</v>
      </c>
      <c r="AD62">
        <f t="shared" si="22"/>
        <v>15</v>
      </c>
      <c r="AE62">
        <v>7</v>
      </c>
      <c r="AF62">
        <v>8</v>
      </c>
      <c r="AG62">
        <v>195</v>
      </c>
      <c r="AH62">
        <v>2</v>
      </c>
      <c r="AI62">
        <v>8</v>
      </c>
      <c r="AJ62">
        <f t="shared" si="23"/>
        <v>10</v>
      </c>
      <c r="AK62">
        <v>5</v>
      </c>
      <c r="DU62">
        <v>36</v>
      </c>
      <c r="DV62">
        <v>222</v>
      </c>
      <c r="DW62" s="76">
        <f t="shared" si="16"/>
        <v>0.16216216216216217</v>
      </c>
      <c r="DX62" t="s">
        <v>485</v>
      </c>
      <c r="DY62">
        <v>37</v>
      </c>
      <c r="DZ62">
        <v>222</v>
      </c>
      <c r="EA62" s="76">
        <f t="shared" si="17"/>
        <v>0.16666666666666666</v>
      </c>
      <c r="EC62">
        <v>36</v>
      </c>
      <c r="ED62">
        <v>222</v>
      </c>
      <c r="EE62" s="76">
        <v>0.16216216216216217</v>
      </c>
      <c r="ES62" s="76">
        <v>0.16216216216216217</v>
      </c>
      <c r="FT62" t="s">
        <v>479</v>
      </c>
      <c r="FU62" t="s">
        <v>669</v>
      </c>
      <c r="FV62">
        <v>36</v>
      </c>
      <c r="FW62" t="s">
        <v>485</v>
      </c>
      <c r="FX62">
        <v>30</v>
      </c>
      <c r="GE62">
        <v>36</v>
      </c>
    </row>
    <row r="63" spans="1:187" x14ac:dyDescent="0.2">
      <c r="A63" t="s">
        <v>430</v>
      </c>
      <c r="B63" t="s">
        <v>479</v>
      </c>
      <c r="C63">
        <f t="shared" si="18"/>
        <v>12</v>
      </c>
      <c r="D63">
        <v>4</v>
      </c>
      <c r="E63">
        <v>8</v>
      </c>
      <c r="F63">
        <v>189</v>
      </c>
      <c r="G63">
        <v>9</v>
      </c>
      <c r="H63">
        <v>10</v>
      </c>
      <c r="I63">
        <f t="shared" si="19"/>
        <v>19</v>
      </c>
      <c r="J63">
        <v>1</v>
      </c>
      <c r="K63">
        <f t="shared" si="6"/>
        <v>32</v>
      </c>
      <c r="L63">
        <f t="shared" si="7"/>
        <v>221</v>
      </c>
      <c r="N63" t="s">
        <v>89</v>
      </c>
      <c r="O63" t="s">
        <v>501</v>
      </c>
      <c r="P63">
        <f t="shared" si="20"/>
        <v>14</v>
      </c>
      <c r="Q63">
        <v>9</v>
      </c>
      <c r="R63">
        <v>5</v>
      </c>
      <c r="S63">
        <v>182</v>
      </c>
      <c r="T63">
        <v>3</v>
      </c>
      <c r="U63">
        <v>11</v>
      </c>
      <c r="V63">
        <f t="shared" si="21"/>
        <v>14</v>
      </c>
      <c r="W63">
        <v>22</v>
      </c>
      <c r="X63">
        <f t="shared" si="8"/>
        <v>50</v>
      </c>
      <c r="Y63">
        <f t="shared" si="9"/>
        <v>232</v>
      </c>
      <c r="AB63" t="s">
        <v>485</v>
      </c>
      <c r="AC63">
        <f t="shared" si="10"/>
        <v>27</v>
      </c>
      <c r="AD63">
        <f t="shared" si="22"/>
        <v>12</v>
      </c>
      <c r="AE63">
        <v>5</v>
      </c>
      <c r="AF63">
        <v>7</v>
      </c>
      <c r="AG63">
        <v>212</v>
      </c>
      <c r="AH63">
        <v>4</v>
      </c>
      <c r="AI63">
        <v>7</v>
      </c>
      <c r="AJ63">
        <f t="shared" si="23"/>
        <v>11</v>
      </c>
      <c r="AK63">
        <v>4</v>
      </c>
      <c r="BD63" t="s">
        <v>624</v>
      </c>
      <c r="DU63">
        <v>32</v>
      </c>
      <c r="DV63">
        <v>221</v>
      </c>
      <c r="DW63" s="76">
        <f t="shared" si="16"/>
        <v>0.14479638009049775</v>
      </c>
      <c r="DX63" t="s">
        <v>485</v>
      </c>
      <c r="DY63">
        <v>50</v>
      </c>
      <c r="DZ63">
        <v>232</v>
      </c>
      <c r="EA63" s="76">
        <f t="shared" si="17"/>
        <v>0.21551724137931033</v>
      </c>
      <c r="EC63">
        <v>32</v>
      </c>
      <c r="ED63">
        <v>221</v>
      </c>
      <c r="EE63" s="76">
        <v>0.14479638009049775</v>
      </c>
      <c r="ES63" s="76">
        <v>0.14479638009049775</v>
      </c>
      <c r="FT63" t="s">
        <v>479</v>
      </c>
      <c r="FU63" t="s">
        <v>669</v>
      </c>
      <c r="FV63">
        <v>32</v>
      </c>
      <c r="FW63" t="s">
        <v>485</v>
      </c>
      <c r="FX63">
        <v>27</v>
      </c>
      <c r="GE63">
        <v>32</v>
      </c>
    </row>
    <row r="64" spans="1:187" x14ac:dyDescent="0.2">
      <c r="A64" t="s">
        <v>431</v>
      </c>
      <c r="B64" t="s">
        <v>479</v>
      </c>
      <c r="C64">
        <f t="shared" si="18"/>
        <v>9</v>
      </c>
      <c r="D64">
        <v>7</v>
      </c>
      <c r="E64">
        <v>2</v>
      </c>
      <c r="F64">
        <v>181</v>
      </c>
      <c r="G64">
        <v>9</v>
      </c>
      <c r="H64">
        <v>8</v>
      </c>
      <c r="I64">
        <f t="shared" si="19"/>
        <v>17</v>
      </c>
      <c r="J64">
        <v>1</v>
      </c>
      <c r="K64">
        <f t="shared" si="6"/>
        <v>27</v>
      </c>
      <c r="L64">
        <f t="shared" si="7"/>
        <v>208</v>
      </c>
      <c r="N64" t="s">
        <v>90</v>
      </c>
      <c r="O64" t="s">
        <v>501</v>
      </c>
      <c r="P64">
        <f t="shared" si="20"/>
        <v>15</v>
      </c>
      <c r="Q64">
        <v>7</v>
      </c>
      <c r="R64">
        <v>8</v>
      </c>
      <c r="S64">
        <v>188</v>
      </c>
      <c r="T64">
        <v>2</v>
      </c>
      <c r="U64">
        <v>12</v>
      </c>
      <c r="V64">
        <f t="shared" si="21"/>
        <v>14</v>
      </c>
      <c r="W64">
        <v>10</v>
      </c>
      <c r="X64">
        <f t="shared" si="8"/>
        <v>39</v>
      </c>
      <c r="Y64">
        <f t="shared" si="9"/>
        <v>227</v>
      </c>
      <c r="AB64" t="s">
        <v>485</v>
      </c>
      <c r="AC64">
        <f t="shared" si="10"/>
        <v>36</v>
      </c>
      <c r="AD64">
        <f t="shared" si="22"/>
        <v>16</v>
      </c>
      <c r="AE64">
        <v>10</v>
      </c>
      <c r="AF64">
        <v>6</v>
      </c>
      <c r="AG64">
        <v>206</v>
      </c>
      <c r="AH64">
        <v>3</v>
      </c>
      <c r="AI64">
        <v>11</v>
      </c>
      <c r="AJ64">
        <f t="shared" si="23"/>
        <v>14</v>
      </c>
      <c r="AK64">
        <v>6</v>
      </c>
      <c r="BE64" s="34" t="str">
        <f>AP1</f>
        <v>any dubius alleles silenced</v>
      </c>
      <c r="BF64" s="34" t="str">
        <f>AQ1</f>
        <v>any porrifolius alleles silenced</v>
      </c>
      <c r="DU64">
        <v>27</v>
      </c>
      <c r="DV64">
        <v>208</v>
      </c>
      <c r="DW64" s="76">
        <f t="shared" si="16"/>
        <v>0.12980769230769232</v>
      </c>
      <c r="DX64" t="s">
        <v>485</v>
      </c>
      <c r="DY64">
        <v>39</v>
      </c>
      <c r="DZ64">
        <v>227</v>
      </c>
      <c r="EA64" s="76">
        <f t="shared" si="17"/>
        <v>0.17180616740088106</v>
      </c>
      <c r="EC64">
        <v>27</v>
      </c>
      <c r="ED64">
        <v>208</v>
      </c>
      <c r="EE64" s="76">
        <v>0.12980769230769232</v>
      </c>
      <c r="ES64" s="76">
        <v>0.12980769230769232</v>
      </c>
      <c r="FT64" t="s">
        <v>479</v>
      </c>
      <c r="FU64" t="s">
        <v>669</v>
      </c>
      <c r="FV64">
        <v>27</v>
      </c>
      <c r="FW64" t="s">
        <v>485</v>
      </c>
      <c r="FX64">
        <v>36</v>
      </c>
      <c r="GE64">
        <v>27</v>
      </c>
    </row>
    <row r="65" spans="1:187" x14ac:dyDescent="0.2">
      <c r="A65" t="s">
        <v>432</v>
      </c>
      <c r="B65" t="s">
        <v>479</v>
      </c>
      <c r="C65">
        <f t="shared" si="18"/>
        <v>10</v>
      </c>
      <c r="D65">
        <v>3</v>
      </c>
      <c r="E65">
        <v>7</v>
      </c>
      <c r="F65">
        <v>191</v>
      </c>
      <c r="G65">
        <v>7</v>
      </c>
      <c r="H65">
        <v>11</v>
      </c>
      <c r="I65">
        <f t="shared" si="19"/>
        <v>18</v>
      </c>
      <c r="J65">
        <v>2</v>
      </c>
      <c r="K65">
        <f t="shared" si="6"/>
        <v>30</v>
      </c>
      <c r="L65">
        <f t="shared" si="7"/>
        <v>221</v>
      </c>
      <c r="N65" t="s">
        <v>91</v>
      </c>
      <c r="O65" t="s">
        <v>501</v>
      </c>
      <c r="P65">
        <f t="shared" si="20"/>
        <v>17</v>
      </c>
      <c r="Q65">
        <v>8</v>
      </c>
      <c r="R65">
        <v>9</v>
      </c>
      <c r="S65">
        <v>180</v>
      </c>
      <c r="T65">
        <v>5</v>
      </c>
      <c r="U65">
        <v>10</v>
      </c>
      <c r="V65">
        <f t="shared" si="21"/>
        <v>15</v>
      </c>
      <c r="W65">
        <v>10</v>
      </c>
      <c r="X65">
        <f t="shared" si="8"/>
        <v>42</v>
      </c>
      <c r="Y65">
        <f t="shared" si="9"/>
        <v>222</v>
      </c>
      <c r="AB65" t="s">
        <v>485</v>
      </c>
      <c r="AC65">
        <f t="shared" si="10"/>
        <v>28</v>
      </c>
      <c r="AD65">
        <f t="shared" si="22"/>
        <v>14</v>
      </c>
      <c r="AE65">
        <v>8</v>
      </c>
      <c r="AF65">
        <v>6</v>
      </c>
      <c r="AG65">
        <v>215</v>
      </c>
      <c r="AH65">
        <v>2</v>
      </c>
      <c r="AI65">
        <v>10</v>
      </c>
      <c r="AJ65">
        <f t="shared" si="23"/>
        <v>12</v>
      </c>
      <c r="AK65">
        <v>2</v>
      </c>
      <c r="BD65" t="str">
        <f>AN2</f>
        <v>S1</v>
      </c>
      <c r="BE65" s="45">
        <f>VAR(AP2:AP15)</f>
        <v>11.60439560439559</v>
      </c>
      <c r="BF65" s="46">
        <f>VAR(AQ2:AQ15)</f>
        <v>4.7252747252747351</v>
      </c>
      <c r="BG65">
        <f>VAR(AP2:AQ15)</f>
        <v>9.0529100529100575</v>
      </c>
      <c r="DU65">
        <v>30</v>
      </c>
      <c r="DV65">
        <v>221</v>
      </c>
      <c r="DW65" s="76">
        <f t="shared" si="16"/>
        <v>0.13574660633484162</v>
      </c>
      <c r="DX65" t="s">
        <v>485</v>
      </c>
      <c r="DY65">
        <v>42</v>
      </c>
      <c r="DZ65">
        <v>222</v>
      </c>
      <c r="EA65" s="76">
        <f t="shared" si="17"/>
        <v>0.1891891891891892</v>
      </c>
      <c r="EC65">
        <v>30</v>
      </c>
      <c r="ED65">
        <v>221</v>
      </c>
      <c r="EE65" s="76">
        <v>0.13574660633484162</v>
      </c>
      <c r="ES65" s="76">
        <v>0.13574660633484162</v>
      </c>
      <c r="FT65" t="s">
        <v>479</v>
      </c>
      <c r="FU65" t="s">
        <v>669</v>
      </c>
      <c r="FV65">
        <v>30</v>
      </c>
      <c r="FW65" t="s">
        <v>485</v>
      </c>
      <c r="FX65">
        <v>28</v>
      </c>
      <c r="GE65">
        <v>30</v>
      </c>
    </row>
    <row r="66" spans="1:187" x14ac:dyDescent="0.2">
      <c r="A66" t="s">
        <v>433</v>
      </c>
      <c r="B66" t="s">
        <v>479</v>
      </c>
      <c r="C66">
        <f t="shared" ref="C66:C77" si="28">SUM(D66:E66)</f>
        <v>9</v>
      </c>
      <c r="D66">
        <v>5</v>
      </c>
      <c r="E66">
        <v>4</v>
      </c>
      <c r="F66">
        <v>193</v>
      </c>
      <c r="G66">
        <v>5</v>
      </c>
      <c r="H66">
        <v>11</v>
      </c>
      <c r="I66">
        <f t="shared" ref="I66:I77" si="29">SUM(G66:H66)</f>
        <v>16</v>
      </c>
      <c r="J66">
        <v>4</v>
      </c>
      <c r="K66">
        <f t="shared" si="6"/>
        <v>29</v>
      </c>
      <c r="L66">
        <f t="shared" si="7"/>
        <v>222</v>
      </c>
      <c r="N66" t="s">
        <v>92</v>
      </c>
      <c r="O66" t="s">
        <v>501</v>
      </c>
      <c r="P66">
        <f t="shared" ref="P66:P97" si="30">SUM(Q66:R66)</f>
        <v>10</v>
      </c>
      <c r="Q66">
        <v>7</v>
      </c>
      <c r="R66">
        <v>3</v>
      </c>
      <c r="S66">
        <v>203</v>
      </c>
      <c r="T66">
        <v>6</v>
      </c>
      <c r="U66">
        <v>7</v>
      </c>
      <c r="V66">
        <f t="shared" ref="V66:V97" si="31">SUM(T66:U66)</f>
        <v>13</v>
      </c>
      <c r="W66">
        <v>1</v>
      </c>
      <c r="X66">
        <f t="shared" si="8"/>
        <v>24</v>
      </c>
      <c r="Y66">
        <f t="shared" si="9"/>
        <v>227</v>
      </c>
      <c r="AB66" t="s">
        <v>485</v>
      </c>
      <c r="AC66">
        <f t="shared" si="10"/>
        <v>38</v>
      </c>
      <c r="AD66">
        <f t="shared" ref="AD66:AD97" si="32">SUM(AE66:AF66)</f>
        <v>14</v>
      </c>
      <c r="AE66">
        <v>7</v>
      </c>
      <c r="AF66">
        <v>7</v>
      </c>
      <c r="AG66">
        <v>201</v>
      </c>
      <c r="AH66">
        <v>4</v>
      </c>
      <c r="AI66">
        <v>8</v>
      </c>
      <c r="AJ66">
        <f t="shared" ref="AJ66:AJ97" si="33">SUM(AH66:AI66)</f>
        <v>12</v>
      </c>
      <c r="AK66">
        <v>12</v>
      </c>
      <c r="BD66" t="str">
        <f>AN16</f>
        <v>S2</v>
      </c>
      <c r="BE66" s="47">
        <f>VAR(AP16:AP29)</f>
        <v>47.208791208791212</v>
      </c>
      <c r="BF66" s="48">
        <f>VAR(AQ16:AQ29)</f>
        <v>8.9010989010989068</v>
      </c>
      <c r="BG66">
        <f>VAR(AP16:AQ29)</f>
        <v>29.814814814814813</v>
      </c>
      <c r="DU66">
        <v>29</v>
      </c>
      <c r="DV66">
        <v>222</v>
      </c>
      <c r="DW66" s="76">
        <f t="shared" si="16"/>
        <v>0.13063063063063063</v>
      </c>
      <c r="DX66" t="s">
        <v>485</v>
      </c>
      <c r="DY66">
        <v>24</v>
      </c>
      <c r="DZ66">
        <v>227</v>
      </c>
      <c r="EA66" s="76">
        <f t="shared" si="17"/>
        <v>0.10572687224669604</v>
      </c>
      <c r="EC66">
        <v>29</v>
      </c>
      <c r="ED66">
        <v>222</v>
      </c>
      <c r="EE66" s="76">
        <v>0.13063063063063063</v>
      </c>
      <c r="ES66" s="76">
        <v>0.13063063063063063</v>
      </c>
      <c r="FT66" t="s">
        <v>479</v>
      </c>
      <c r="FU66" t="s">
        <v>669</v>
      </c>
      <c r="FV66">
        <v>29</v>
      </c>
      <c r="FW66" t="s">
        <v>485</v>
      </c>
      <c r="FX66">
        <v>38</v>
      </c>
      <c r="GE66">
        <v>29</v>
      </c>
    </row>
    <row r="67" spans="1:187" x14ac:dyDescent="0.2">
      <c r="A67" t="s">
        <v>434</v>
      </c>
      <c r="B67" t="s">
        <v>479</v>
      </c>
      <c r="C67">
        <f t="shared" si="28"/>
        <v>13</v>
      </c>
      <c r="D67">
        <v>6</v>
      </c>
      <c r="E67">
        <v>7</v>
      </c>
      <c r="F67">
        <v>196</v>
      </c>
      <c r="G67">
        <v>4</v>
      </c>
      <c r="H67">
        <v>8</v>
      </c>
      <c r="I67">
        <f t="shared" si="29"/>
        <v>12</v>
      </c>
      <c r="J67">
        <v>5</v>
      </c>
      <c r="K67">
        <f t="shared" ref="K67:K77" si="34">SUM(C67+I67+J67)</f>
        <v>30</v>
      </c>
      <c r="L67">
        <f t="shared" ref="L67:L77" si="35">SUM(C67+F67+I67+J67)</f>
        <v>226</v>
      </c>
      <c r="N67" t="s">
        <v>9</v>
      </c>
      <c r="O67" t="s">
        <v>499</v>
      </c>
      <c r="P67">
        <f t="shared" si="30"/>
        <v>11</v>
      </c>
      <c r="Q67">
        <v>8</v>
      </c>
      <c r="R67">
        <v>3</v>
      </c>
      <c r="S67">
        <v>200</v>
      </c>
      <c r="T67">
        <v>4</v>
      </c>
      <c r="U67">
        <v>9</v>
      </c>
      <c r="V67">
        <f t="shared" si="31"/>
        <v>13</v>
      </c>
      <c r="W67">
        <v>5</v>
      </c>
      <c r="X67">
        <f t="shared" ref="X67:X109" si="36">SUM(P67+V67+W67)</f>
        <v>29</v>
      </c>
      <c r="Y67">
        <f t="shared" ref="Y67:Y109" si="37">SUM(P67+S67+V67+W67)</f>
        <v>229</v>
      </c>
      <c r="AB67" t="s">
        <v>485</v>
      </c>
      <c r="AC67">
        <f t="shared" ref="AC67:AC109" si="38">SUM(AD67+AJ67+AK67)</f>
        <v>24</v>
      </c>
      <c r="AD67">
        <f t="shared" si="32"/>
        <v>12</v>
      </c>
      <c r="AE67">
        <v>5</v>
      </c>
      <c r="AF67">
        <v>7</v>
      </c>
      <c r="AG67">
        <v>205</v>
      </c>
      <c r="AH67">
        <v>4</v>
      </c>
      <c r="AI67">
        <v>5</v>
      </c>
      <c r="AJ67">
        <f t="shared" si="33"/>
        <v>9</v>
      </c>
      <c r="AK67">
        <v>3</v>
      </c>
      <c r="BD67" t="str">
        <f>AN30</f>
        <v>S3</v>
      </c>
      <c r="BE67" s="47">
        <f>VAR(AP30:AP43)</f>
        <v>5.873626373626359</v>
      </c>
      <c r="BF67" s="48">
        <f>VAR(AQ30:AQ43)</f>
        <v>12.642857142857128</v>
      </c>
      <c r="BG67">
        <f>VAR(AP30:AQ43)</f>
        <v>8.9629629629629637</v>
      </c>
      <c r="DU67">
        <v>30</v>
      </c>
      <c r="DV67">
        <v>226</v>
      </c>
      <c r="DW67" s="76">
        <f t="shared" ref="DW67:DW77" si="39">DU67/DV67</f>
        <v>0.13274336283185842</v>
      </c>
      <c r="DX67" t="s">
        <v>485</v>
      </c>
      <c r="DY67">
        <v>29</v>
      </c>
      <c r="DZ67">
        <v>229</v>
      </c>
      <c r="EA67" s="76">
        <f t="shared" ref="EA67:EA109" si="40">DY67/DZ67</f>
        <v>0.12663755458515283</v>
      </c>
      <c r="EC67">
        <v>30</v>
      </c>
      <c r="ED67">
        <v>226</v>
      </c>
      <c r="EE67" s="76">
        <v>0.13274336283185842</v>
      </c>
      <c r="ES67" s="76">
        <v>0.13274336283185842</v>
      </c>
      <c r="FT67" t="s">
        <v>479</v>
      </c>
      <c r="FU67" t="s">
        <v>669</v>
      </c>
      <c r="FV67">
        <v>30</v>
      </c>
      <c r="FW67" t="s">
        <v>485</v>
      </c>
      <c r="FX67">
        <v>24</v>
      </c>
      <c r="GE67">
        <v>30</v>
      </c>
    </row>
    <row r="68" spans="1:187" x14ac:dyDescent="0.2">
      <c r="A68" t="s">
        <v>435</v>
      </c>
      <c r="B68" t="s">
        <v>479</v>
      </c>
      <c r="C68">
        <f t="shared" si="28"/>
        <v>9</v>
      </c>
      <c r="D68">
        <v>7</v>
      </c>
      <c r="E68">
        <v>2</v>
      </c>
      <c r="F68">
        <v>201</v>
      </c>
      <c r="G68">
        <v>5</v>
      </c>
      <c r="H68">
        <v>7</v>
      </c>
      <c r="I68">
        <f t="shared" si="29"/>
        <v>12</v>
      </c>
      <c r="J68">
        <v>1</v>
      </c>
      <c r="K68">
        <f t="shared" si="34"/>
        <v>22</v>
      </c>
      <c r="L68">
        <f t="shared" si="35"/>
        <v>223</v>
      </c>
      <c r="N68" t="s">
        <v>45</v>
      </c>
      <c r="O68" t="s">
        <v>499</v>
      </c>
      <c r="P68">
        <f t="shared" si="30"/>
        <v>14</v>
      </c>
      <c r="Q68">
        <v>7</v>
      </c>
      <c r="R68">
        <v>7</v>
      </c>
      <c r="S68">
        <v>193</v>
      </c>
      <c r="T68">
        <v>6</v>
      </c>
      <c r="U68">
        <v>12</v>
      </c>
      <c r="V68">
        <f t="shared" si="31"/>
        <v>18</v>
      </c>
      <c r="W68">
        <v>5</v>
      </c>
      <c r="X68">
        <f t="shared" si="36"/>
        <v>37</v>
      </c>
      <c r="Y68">
        <f t="shared" si="37"/>
        <v>230</v>
      </c>
      <c r="AB68" t="s">
        <v>485</v>
      </c>
      <c r="AC68">
        <f t="shared" si="38"/>
        <v>30</v>
      </c>
      <c r="AD68">
        <f t="shared" si="32"/>
        <v>12</v>
      </c>
      <c r="AE68">
        <v>6</v>
      </c>
      <c r="AF68">
        <v>6</v>
      </c>
      <c r="AG68">
        <v>199</v>
      </c>
      <c r="AH68">
        <v>2</v>
      </c>
      <c r="AI68">
        <v>10</v>
      </c>
      <c r="AJ68">
        <f t="shared" si="33"/>
        <v>12</v>
      </c>
      <c r="AK68">
        <v>6</v>
      </c>
      <c r="BD68" t="str">
        <f>AN44</f>
        <v>40th</v>
      </c>
      <c r="BE68" s="49">
        <f>VAR(AP44:AP57)</f>
        <v>11.142857142857146</v>
      </c>
      <c r="BF68" s="50">
        <f>VAR(AQ44:AQ57)</f>
        <v>52.681318681318665</v>
      </c>
      <c r="BG68">
        <f>VAR(AP44:AQ57)</f>
        <v>43.433862433862423</v>
      </c>
      <c r="DU68">
        <v>22</v>
      </c>
      <c r="DV68">
        <v>223</v>
      </c>
      <c r="DW68" s="76">
        <f t="shared" si="39"/>
        <v>9.8654708520179366E-2</v>
      </c>
      <c r="DX68" t="s">
        <v>485</v>
      </c>
      <c r="DY68">
        <v>37</v>
      </c>
      <c r="DZ68">
        <v>230</v>
      </c>
      <c r="EA68" s="76">
        <f t="shared" si="40"/>
        <v>0.16086956521739129</v>
      </c>
      <c r="EC68">
        <v>22</v>
      </c>
      <c r="ED68">
        <v>223</v>
      </c>
      <c r="EE68" s="76">
        <v>9.8654708520179366E-2</v>
      </c>
      <c r="ES68" s="76">
        <v>9.8654708520179366E-2</v>
      </c>
      <c r="FT68" t="s">
        <v>479</v>
      </c>
      <c r="FU68" t="s">
        <v>669</v>
      </c>
      <c r="FV68">
        <v>22</v>
      </c>
      <c r="FW68" t="s">
        <v>485</v>
      </c>
      <c r="FX68">
        <v>30</v>
      </c>
      <c r="GE68">
        <v>22</v>
      </c>
    </row>
    <row r="69" spans="1:187" x14ac:dyDescent="0.2">
      <c r="A69" t="s">
        <v>436</v>
      </c>
      <c r="B69" t="s">
        <v>479</v>
      </c>
      <c r="C69">
        <f t="shared" si="28"/>
        <v>18</v>
      </c>
      <c r="D69">
        <v>10</v>
      </c>
      <c r="E69">
        <v>8</v>
      </c>
      <c r="F69">
        <v>180</v>
      </c>
      <c r="G69">
        <v>3</v>
      </c>
      <c r="H69">
        <v>10</v>
      </c>
      <c r="I69">
        <f t="shared" si="29"/>
        <v>13</v>
      </c>
      <c r="J69">
        <v>17</v>
      </c>
      <c r="K69">
        <f t="shared" si="34"/>
        <v>48</v>
      </c>
      <c r="L69">
        <f t="shared" si="35"/>
        <v>228</v>
      </c>
      <c r="N69" t="s">
        <v>46</v>
      </c>
      <c r="O69" t="s">
        <v>499</v>
      </c>
      <c r="P69">
        <f t="shared" si="30"/>
        <v>34</v>
      </c>
      <c r="Q69">
        <v>18</v>
      </c>
      <c r="R69">
        <v>16</v>
      </c>
      <c r="S69">
        <v>173</v>
      </c>
      <c r="T69">
        <v>0</v>
      </c>
      <c r="U69">
        <v>20</v>
      </c>
      <c r="V69">
        <f t="shared" si="31"/>
        <v>20</v>
      </c>
      <c r="W69">
        <v>10</v>
      </c>
      <c r="X69">
        <f t="shared" si="36"/>
        <v>64</v>
      </c>
      <c r="Y69">
        <f t="shared" si="37"/>
        <v>237</v>
      </c>
      <c r="AB69" t="s">
        <v>485</v>
      </c>
      <c r="AC69">
        <f t="shared" si="38"/>
        <v>39</v>
      </c>
      <c r="AD69">
        <f t="shared" si="32"/>
        <v>10</v>
      </c>
      <c r="AE69">
        <v>5</v>
      </c>
      <c r="AF69">
        <v>5</v>
      </c>
      <c r="AG69">
        <v>186</v>
      </c>
      <c r="AH69">
        <v>5</v>
      </c>
      <c r="AI69">
        <v>10</v>
      </c>
      <c r="AJ69">
        <f t="shared" si="33"/>
        <v>15</v>
      </c>
      <c r="AK69">
        <v>14</v>
      </c>
      <c r="BE69">
        <f>VAR(AP2:AP57)</f>
        <v>19.319155844155848</v>
      </c>
      <c r="BF69">
        <f>VAR(AQ2:AQ57)</f>
        <v>20.293181818181818</v>
      </c>
      <c r="BG69">
        <f>VAR(AP2:AQ57)</f>
        <v>22.233912483912487</v>
      </c>
      <c r="DU69">
        <v>48</v>
      </c>
      <c r="DV69">
        <v>228</v>
      </c>
      <c r="DW69" s="76">
        <f t="shared" si="39"/>
        <v>0.21052631578947367</v>
      </c>
      <c r="DX69" t="s">
        <v>485</v>
      </c>
      <c r="DY69">
        <v>64</v>
      </c>
      <c r="DZ69">
        <v>237</v>
      </c>
      <c r="EA69" s="76">
        <f t="shared" si="40"/>
        <v>0.27004219409282698</v>
      </c>
      <c r="EC69">
        <v>48</v>
      </c>
      <c r="ED69">
        <v>228</v>
      </c>
      <c r="EE69" s="76">
        <v>0.21052631578947367</v>
      </c>
      <c r="ES69" s="76">
        <v>0.21052631578947367</v>
      </c>
      <c r="FT69" t="s">
        <v>479</v>
      </c>
      <c r="FU69" t="s">
        <v>669</v>
      </c>
      <c r="FV69">
        <v>48</v>
      </c>
      <c r="FW69" t="s">
        <v>485</v>
      </c>
      <c r="FX69">
        <v>39</v>
      </c>
      <c r="GE69">
        <v>48</v>
      </c>
    </row>
    <row r="70" spans="1:187" x14ac:dyDescent="0.2">
      <c r="A70" t="s">
        <v>437</v>
      </c>
      <c r="B70" t="s">
        <v>479</v>
      </c>
      <c r="C70">
        <f t="shared" si="28"/>
        <v>19</v>
      </c>
      <c r="D70">
        <v>10</v>
      </c>
      <c r="E70">
        <v>9</v>
      </c>
      <c r="F70">
        <v>183</v>
      </c>
      <c r="G70">
        <v>3</v>
      </c>
      <c r="H70">
        <v>10</v>
      </c>
      <c r="I70">
        <f t="shared" si="29"/>
        <v>13</v>
      </c>
      <c r="J70">
        <v>9</v>
      </c>
      <c r="K70">
        <f t="shared" si="34"/>
        <v>41</v>
      </c>
      <c r="L70">
        <f t="shared" si="35"/>
        <v>224</v>
      </c>
      <c r="N70" t="s">
        <v>47</v>
      </c>
      <c r="O70" t="s">
        <v>499</v>
      </c>
      <c r="P70">
        <f t="shared" si="30"/>
        <v>9</v>
      </c>
      <c r="Q70">
        <v>5</v>
      </c>
      <c r="R70">
        <v>4</v>
      </c>
      <c r="S70">
        <v>202</v>
      </c>
      <c r="T70">
        <v>9</v>
      </c>
      <c r="U70">
        <v>6</v>
      </c>
      <c r="V70">
        <f t="shared" si="31"/>
        <v>15</v>
      </c>
      <c r="W70">
        <v>4</v>
      </c>
      <c r="X70">
        <f t="shared" si="36"/>
        <v>28</v>
      </c>
      <c r="Y70">
        <f t="shared" si="37"/>
        <v>230</v>
      </c>
      <c r="AB70" t="s">
        <v>485</v>
      </c>
      <c r="AC70">
        <f t="shared" si="38"/>
        <v>26</v>
      </c>
      <c r="AD70">
        <f t="shared" si="32"/>
        <v>6</v>
      </c>
      <c r="AE70">
        <v>5</v>
      </c>
      <c r="AF70">
        <v>1</v>
      </c>
      <c r="AG70">
        <v>202</v>
      </c>
      <c r="AH70">
        <v>7</v>
      </c>
      <c r="AI70">
        <v>9</v>
      </c>
      <c r="AJ70">
        <f t="shared" si="33"/>
        <v>16</v>
      </c>
      <c r="AK70">
        <v>4</v>
      </c>
      <c r="DU70">
        <v>41</v>
      </c>
      <c r="DV70">
        <v>224</v>
      </c>
      <c r="DW70" s="76">
        <f t="shared" si="39"/>
        <v>0.18303571428571427</v>
      </c>
      <c r="DX70" t="s">
        <v>485</v>
      </c>
      <c r="DY70">
        <v>28</v>
      </c>
      <c r="DZ70">
        <v>230</v>
      </c>
      <c r="EA70" s="76">
        <f t="shared" si="40"/>
        <v>0.12173913043478261</v>
      </c>
      <c r="EC70">
        <v>41</v>
      </c>
      <c r="ED70">
        <v>224</v>
      </c>
      <c r="EE70" s="76">
        <v>0.18303571428571427</v>
      </c>
      <c r="ES70" s="76">
        <v>0.18303571428571427</v>
      </c>
      <c r="FT70" t="s">
        <v>479</v>
      </c>
      <c r="FU70" t="s">
        <v>669</v>
      </c>
      <c r="FV70">
        <v>41</v>
      </c>
      <c r="FW70" t="s">
        <v>485</v>
      </c>
      <c r="FX70">
        <v>26</v>
      </c>
      <c r="GE70">
        <v>41</v>
      </c>
    </row>
    <row r="71" spans="1:187" x14ac:dyDescent="0.2">
      <c r="A71" t="s">
        <v>438</v>
      </c>
      <c r="B71" t="s">
        <v>480</v>
      </c>
      <c r="C71">
        <f t="shared" si="28"/>
        <v>10</v>
      </c>
      <c r="D71">
        <v>6</v>
      </c>
      <c r="E71">
        <v>4</v>
      </c>
      <c r="F71">
        <v>195</v>
      </c>
      <c r="G71">
        <v>7</v>
      </c>
      <c r="H71">
        <v>8</v>
      </c>
      <c r="I71">
        <f t="shared" si="29"/>
        <v>15</v>
      </c>
      <c r="J71">
        <v>5</v>
      </c>
      <c r="K71">
        <f t="shared" si="34"/>
        <v>30</v>
      </c>
      <c r="L71">
        <f t="shared" si="35"/>
        <v>225</v>
      </c>
      <c r="N71" t="s">
        <v>48</v>
      </c>
      <c r="O71" t="s">
        <v>499</v>
      </c>
      <c r="P71">
        <f t="shared" si="30"/>
        <v>11</v>
      </c>
      <c r="Q71">
        <v>6</v>
      </c>
      <c r="R71">
        <v>5</v>
      </c>
      <c r="S71">
        <v>181</v>
      </c>
      <c r="T71">
        <v>3</v>
      </c>
      <c r="U71">
        <v>11</v>
      </c>
      <c r="V71">
        <f t="shared" si="31"/>
        <v>14</v>
      </c>
      <c r="W71">
        <v>5</v>
      </c>
      <c r="X71">
        <f t="shared" si="36"/>
        <v>30</v>
      </c>
      <c r="Y71">
        <f t="shared" si="37"/>
        <v>211</v>
      </c>
      <c r="AB71" t="s">
        <v>485</v>
      </c>
      <c r="AC71">
        <f t="shared" si="38"/>
        <v>25</v>
      </c>
      <c r="AD71">
        <f t="shared" si="32"/>
        <v>11</v>
      </c>
      <c r="AE71">
        <v>5</v>
      </c>
      <c r="AF71">
        <v>6</v>
      </c>
      <c r="AG71">
        <v>163</v>
      </c>
      <c r="AH71">
        <v>7</v>
      </c>
      <c r="AI71">
        <v>6</v>
      </c>
      <c r="AJ71">
        <f t="shared" si="33"/>
        <v>13</v>
      </c>
      <c r="AK71">
        <v>1</v>
      </c>
      <c r="DU71">
        <v>30</v>
      </c>
      <c r="DV71">
        <v>225</v>
      </c>
      <c r="DW71" s="76">
        <f t="shared" si="39"/>
        <v>0.13333333333333333</v>
      </c>
      <c r="DX71" t="s">
        <v>485</v>
      </c>
      <c r="DY71">
        <v>30</v>
      </c>
      <c r="DZ71">
        <v>211</v>
      </c>
      <c r="EA71" s="76">
        <f t="shared" si="40"/>
        <v>0.14218009478672985</v>
      </c>
      <c r="EC71">
        <v>30</v>
      </c>
      <c r="ED71">
        <v>225</v>
      </c>
      <c r="EE71" s="76">
        <v>0.13333333333333333</v>
      </c>
      <c r="ES71" s="76">
        <v>0.13333333333333333</v>
      </c>
      <c r="FT71" t="s">
        <v>480</v>
      </c>
      <c r="FU71" t="s">
        <v>669</v>
      </c>
      <c r="FV71">
        <v>30</v>
      </c>
      <c r="FW71" t="s">
        <v>485</v>
      </c>
      <c r="FX71">
        <v>25</v>
      </c>
      <c r="GE71">
        <v>30</v>
      </c>
    </row>
    <row r="72" spans="1:187" x14ac:dyDescent="0.2">
      <c r="A72" t="s">
        <v>439</v>
      </c>
      <c r="B72" t="s">
        <v>480</v>
      </c>
      <c r="C72">
        <f t="shared" si="28"/>
        <v>8</v>
      </c>
      <c r="D72">
        <v>4</v>
      </c>
      <c r="E72">
        <v>4</v>
      </c>
      <c r="F72">
        <v>153</v>
      </c>
      <c r="G72">
        <v>6</v>
      </c>
      <c r="H72">
        <v>9</v>
      </c>
      <c r="I72">
        <f t="shared" si="29"/>
        <v>15</v>
      </c>
      <c r="J72">
        <v>0</v>
      </c>
      <c r="K72">
        <f t="shared" si="34"/>
        <v>23</v>
      </c>
      <c r="L72">
        <f t="shared" si="35"/>
        <v>176</v>
      </c>
      <c r="N72" t="s">
        <v>49</v>
      </c>
      <c r="O72" t="s">
        <v>499</v>
      </c>
      <c r="P72">
        <f t="shared" si="30"/>
        <v>8</v>
      </c>
      <c r="Q72">
        <v>6</v>
      </c>
      <c r="R72">
        <v>2</v>
      </c>
      <c r="S72">
        <v>205</v>
      </c>
      <c r="T72">
        <v>7</v>
      </c>
      <c r="U72">
        <v>8</v>
      </c>
      <c r="V72">
        <f t="shared" si="31"/>
        <v>15</v>
      </c>
      <c r="W72">
        <v>2</v>
      </c>
      <c r="X72">
        <f t="shared" si="36"/>
        <v>25</v>
      </c>
      <c r="Y72">
        <f t="shared" si="37"/>
        <v>230</v>
      </c>
      <c r="AB72" t="s">
        <v>485</v>
      </c>
      <c r="AC72">
        <f t="shared" si="38"/>
        <v>17</v>
      </c>
      <c r="AD72">
        <f t="shared" si="32"/>
        <v>3</v>
      </c>
      <c r="AE72">
        <v>2</v>
      </c>
      <c r="AF72">
        <v>1</v>
      </c>
      <c r="AG72">
        <v>170</v>
      </c>
      <c r="AH72">
        <v>5</v>
      </c>
      <c r="AI72">
        <v>8</v>
      </c>
      <c r="AJ72">
        <f t="shared" si="33"/>
        <v>13</v>
      </c>
      <c r="AK72">
        <v>1</v>
      </c>
      <c r="DU72">
        <v>23</v>
      </c>
      <c r="DV72">
        <v>176</v>
      </c>
      <c r="DW72" s="76">
        <f t="shared" si="39"/>
        <v>0.13068181818181818</v>
      </c>
      <c r="DX72" t="s">
        <v>485</v>
      </c>
      <c r="DY72">
        <v>25</v>
      </c>
      <c r="DZ72">
        <v>230</v>
      </c>
      <c r="EA72" s="76">
        <f t="shared" si="40"/>
        <v>0.10869565217391304</v>
      </c>
      <c r="EC72">
        <v>23</v>
      </c>
      <c r="ED72">
        <v>176</v>
      </c>
      <c r="EE72" s="76">
        <v>0.13068181818181818</v>
      </c>
      <c r="ES72" s="76">
        <v>0.13068181818181818</v>
      </c>
      <c r="FT72" t="s">
        <v>480</v>
      </c>
      <c r="FU72" t="s">
        <v>669</v>
      </c>
      <c r="FV72">
        <v>23</v>
      </c>
      <c r="FW72" t="s">
        <v>485</v>
      </c>
      <c r="FX72">
        <v>17</v>
      </c>
      <c r="GE72">
        <v>23</v>
      </c>
    </row>
    <row r="73" spans="1:187" x14ac:dyDescent="0.2">
      <c r="A73" t="s">
        <v>440</v>
      </c>
      <c r="B73" t="s">
        <v>480</v>
      </c>
      <c r="C73">
        <f t="shared" si="28"/>
        <v>14</v>
      </c>
      <c r="D73">
        <v>7</v>
      </c>
      <c r="E73">
        <v>7</v>
      </c>
      <c r="F73">
        <v>184</v>
      </c>
      <c r="G73">
        <v>5</v>
      </c>
      <c r="H73">
        <v>10</v>
      </c>
      <c r="I73">
        <f t="shared" si="29"/>
        <v>15</v>
      </c>
      <c r="J73">
        <v>10</v>
      </c>
      <c r="K73">
        <f t="shared" si="34"/>
        <v>39</v>
      </c>
      <c r="L73">
        <f t="shared" si="35"/>
        <v>223</v>
      </c>
      <c r="N73" t="s">
        <v>50</v>
      </c>
      <c r="O73" t="s">
        <v>499</v>
      </c>
      <c r="P73">
        <f t="shared" si="30"/>
        <v>12</v>
      </c>
      <c r="Q73">
        <v>6</v>
      </c>
      <c r="R73">
        <v>6</v>
      </c>
      <c r="S73">
        <v>191</v>
      </c>
      <c r="T73">
        <v>7</v>
      </c>
      <c r="U73">
        <v>9</v>
      </c>
      <c r="V73">
        <f t="shared" si="31"/>
        <v>16</v>
      </c>
      <c r="W73">
        <v>9</v>
      </c>
      <c r="X73">
        <f t="shared" si="36"/>
        <v>37</v>
      </c>
      <c r="Y73">
        <f t="shared" si="37"/>
        <v>228</v>
      </c>
      <c r="AB73" t="s">
        <v>485</v>
      </c>
      <c r="AC73">
        <f t="shared" si="38"/>
        <v>22</v>
      </c>
      <c r="AD73">
        <f t="shared" si="32"/>
        <v>7</v>
      </c>
      <c r="AE73">
        <v>5</v>
      </c>
      <c r="AF73">
        <v>2</v>
      </c>
      <c r="AG73">
        <v>207</v>
      </c>
      <c r="AH73">
        <v>7</v>
      </c>
      <c r="AI73">
        <v>8</v>
      </c>
      <c r="AJ73">
        <f t="shared" si="33"/>
        <v>15</v>
      </c>
      <c r="AK73">
        <v>0</v>
      </c>
      <c r="BN73" s="51"/>
      <c r="BO73" s="51"/>
      <c r="BP73" s="51"/>
      <c r="BQ73" s="51"/>
      <c r="DU73">
        <v>39</v>
      </c>
      <c r="DV73">
        <v>223</v>
      </c>
      <c r="DW73" s="76">
        <f t="shared" si="39"/>
        <v>0.17488789237668162</v>
      </c>
      <c r="DX73" t="s">
        <v>485</v>
      </c>
      <c r="DY73">
        <v>37</v>
      </c>
      <c r="DZ73">
        <v>228</v>
      </c>
      <c r="EA73" s="76">
        <f t="shared" si="40"/>
        <v>0.16228070175438597</v>
      </c>
      <c r="EC73">
        <v>39</v>
      </c>
      <c r="ED73">
        <v>223</v>
      </c>
      <c r="EE73" s="76">
        <v>0.17488789237668162</v>
      </c>
      <c r="ES73" s="76">
        <v>0.17488789237668162</v>
      </c>
      <c r="FT73" t="s">
        <v>480</v>
      </c>
      <c r="FU73" t="s">
        <v>669</v>
      </c>
      <c r="FV73">
        <v>39</v>
      </c>
      <c r="FW73" t="s">
        <v>485</v>
      </c>
      <c r="FX73">
        <v>22</v>
      </c>
      <c r="GE73">
        <v>39</v>
      </c>
    </row>
    <row r="74" spans="1:187" x14ac:dyDescent="0.2">
      <c r="A74" t="s">
        <v>441</v>
      </c>
      <c r="B74" t="s">
        <v>480</v>
      </c>
      <c r="C74">
        <f t="shared" si="28"/>
        <v>9</v>
      </c>
      <c r="D74">
        <v>6</v>
      </c>
      <c r="E74">
        <v>3</v>
      </c>
      <c r="F74">
        <v>190</v>
      </c>
      <c r="G74">
        <v>4</v>
      </c>
      <c r="H74">
        <v>5</v>
      </c>
      <c r="I74">
        <f t="shared" si="29"/>
        <v>9</v>
      </c>
      <c r="J74">
        <v>6</v>
      </c>
      <c r="K74">
        <f t="shared" si="34"/>
        <v>24</v>
      </c>
      <c r="L74">
        <f t="shared" si="35"/>
        <v>214</v>
      </c>
      <c r="N74" t="s">
        <v>93</v>
      </c>
      <c r="O74" t="s">
        <v>499</v>
      </c>
      <c r="P74">
        <f t="shared" si="30"/>
        <v>7</v>
      </c>
      <c r="Q74">
        <v>4</v>
      </c>
      <c r="R74">
        <v>3</v>
      </c>
      <c r="S74">
        <v>207</v>
      </c>
      <c r="T74">
        <v>5</v>
      </c>
      <c r="U74">
        <v>7</v>
      </c>
      <c r="V74">
        <f t="shared" si="31"/>
        <v>12</v>
      </c>
      <c r="W74">
        <v>4</v>
      </c>
      <c r="X74">
        <f t="shared" si="36"/>
        <v>23</v>
      </c>
      <c r="Y74">
        <f t="shared" si="37"/>
        <v>230</v>
      </c>
      <c r="AB74" t="s">
        <v>485</v>
      </c>
      <c r="AC74">
        <f t="shared" si="38"/>
        <v>34</v>
      </c>
      <c r="AD74">
        <f t="shared" si="32"/>
        <v>10</v>
      </c>
      <c r="AE74">
        <v>4</v>
      </c>
      <c r="AF74">
        <v>6</v>
      </c>
      <c r="AG74">
        <v>170</v>
      </c>
      <c r="AH74">
        <v>5</v>
      </c>
      <c r="AI74">
        <v>8</v>
      </c>
      <c r="AJ74">
        <f t="shared" si="33"/>
        <v>13</v>
      </c>
      <c r="AK74">
        <v>11</v>
      </c>
      <c r="BY74" s="78"/>
      <c r="DU74">
        <v>24</v>
      </c>
      <c r="DV74">
        <v>214</v>
      </c>
      <c r="DW74" s="76">
        <f t="shared" si="39"/>
        <v>0.11214953271028037</v>
      </c>
      <c r="DX74" t="s">
        <v>485</v>
      </c>
      <c r="DY74">
        <v>23</v>
      </c>
      <c r="DZ74">
        <v>230</v>
      </c>
      <c r="EA74" s="76">
        <f t="shared" si="40"/>
        <v>0.1</v>
      </c>
      <c r="EC74">
        <v>24</v>
      </c>
      <c r="ED74">
        <v>214</v>
      </c>
      <c r="EE74" s="76">
        <v>0.11214953271028037</v>
      </c>
      <c r="ES74" s="76">
        <v>0.11214953271028037</v>
      </c>
      <c r="FT74" t="s">
        <v>480</v>
      </c>
      <c r="FU74" t="s">
        <v>669</v>
      </c>
      <c r="FV74">
        <v>24</v>
      </c>
      <c r="FW74" t="s">
        <v>485</v>
      </c>
      <c r="FX74">
        <v>34</v>
      </c>
      <c r="GE74">
        <v>24</v>
      </c>
    </row>
    <row r="75" spans="1:187" x14ac:dyDescent="0.2">
      <c r="A75" t="s">
        <v>442</v>
      </c>
      <c r="B75" t="s">
        <v>480</v>
      </c>
      <c r="C75">
        <f t="shared" si="28"/>
        <v>10</v>
      </c>
      <c r="D75">
        <v>4</v>
      </c>
      <c r="E75">
        <v>6</v>
      </c>
      <c r="F75">
        <v>169</v>
      </c>
      <c r="G75">
        <v>8</v>
      </c>
      <c r="H75">
        <v>8</v>
      </c>
      <c r="I75">
        <f t="shared" si="29"/>
        <v>16</v>
      </c>
      <c r="J75">
        <v>10</v>
      </c>
      <c r="K75">
        <f t="shared" si="34"/>
        <v>36</v>
      </c>
      <c r="L75">
        <f t="shared" si="35"/>
        <v>205</v>
      </c>
      <c r="N75" t="s">
        <v>94</v>
      </c>
      <c r="O75" t="s">
        <v>499</v>
      </c>
      <c r="P75">
        <f t="shared" si="30"/>
        <v>9</v>
      </c>
      <c r="Q75">
        <v>7</v>
      </c>
      <c r="R75">
        <v>2</v>
      </c>
      <c r="S75">
        <v>204</v>
      </c>
      <c r="T75">
        <v>2</v>
      </c>
      <c r="U75">
        <v>7</v>
      </c>
      <c r="V75">
        <f t="shared" si="31"/>
        <v>9</v>
      </c>
      <c r="W75">
        <v>5</v>
      </c>
      <c r="X75">
        <f t="shared" si="36"/>
        <v>23</v>
      </c>
      <c r="Y75">
        <f t="shared" si="37"/>
        <v>227</v>
      </c>
      <c r="AB75" t="s">
        <v>485</v>
      </c>
      <c r="AC75">
        <f t="shared" si="38"/>
        <v>40</v>
      </c>
      <c r="AD75">
        <f t="shared" si="32"/>
        <v>15</v>
      </c>
      <c r="AE75">
        <v>7</v>
      </c>
      <c r="AF75">
        <v>8</v>
      </c>
      <c r="AG75">
        <v>180</v>
      </c>
      <c r="AH75">
        <v>4</v>
      </c>
      <c r="AI75">
        <v>11</v>
      </c>
      <c r="AJ75">
        <f t="shared" si="33"/>
        <v>15</v>
      </c>
      <c r="AK75">
        <v>10</v>
      </c>
      <c r="BD75" s="51"/>
      <c r="BE75" s="51"/>
      <c r="BF75" s="51"/>
      <c r="BG75" s="51"/>
      <c r="BH75" s="51"/>
      <c r="BI75" s="51"/>
      <c r="BJ75" s="51"/>
      <c r="BK75" s="51"/>
      <c r="BL75" s="51"/>
      <c r="DU75">
        <v>36</v>
      </c>
      <c r="DV75">
        <v>205</v>
      </c>
      <c r="DW75" s="76">
        <f t="shared" si="39"/>
        <v>0.17560975609756097</v>
      </c>
      <c r="DX75" t="s">
        <v>485</v>
      </c>
      <c r="DY75">
        <v>23</v>
      </c>
      <c r="DZ75">
        <v>227</v>
      </c>
      <c r="EA75" s="76">
        <f t="shared" si="40"/>
        <v>0.1013215859030837</v>
      </c>
      <c r="EC75">
        <v>36</v>
      </c>
      <c r="ED75">
        <v>205</v>
      </c>
      <c r="EE75" s="76">
        <v>0.17560975609756097</v>
      </c>
      <c r="ES75" s="76">
        <v>0.17560975609756097</v>
      </c>
      <c r="FT75" t="s">
        <v>480</v>
      </c>
      <c r="FU75" t="s">
        <v>669</v>
      </c>
      <c r="FV75">
        <v>36</v>
      </c>
      <c r="FW75" t="s">
        <v>485</v>
      </c>
      <c r="FX75">
        <v>40</v>
      </c>
      <c r="GE75">
        <v>36</v>
      </c>
    </row>
    <row r="76" spans="1:187" x14ac:dyDescent="0.2">
      <c r="A76" t="s">
        <v>443</v>
      </c>
      <c r="B76" t="s">
        <v>480</v>
      </c>
      <c r="C76">
        <f t="shared" si="28"/>
        <v>10</v>
      </c>
      <c r="D76">
        <v>6</v>
      </c>
      <c r="E76">
        <v>4</v>
      </c>
      <c r="F76">
        <v>172</v>
      </c>
      <c r="G76">
        <v>10</v>
      </c>
      <c r="H76">
        <v>11</v>
      </c>
      <c r="I76">
        <f t="shared" si="29"/>
        <v>21</v>
      </c>
      <c r="J76">
        <v>12</v>
      </c>
      <c r="K76">
        <f t="shared" si="34"/>
        <v>43</v>
      </c>
      <c r="L76">
        <f t="shared" si="35"/>
        <v>215</v>
      </c>
      <c r="N76" t="s">
        <v>95</v>
      </c>
      <c r="O76" t="s">
        <v>499</v>
      </c>
      <c r="P76">
        <f t="shared" si="30"/>
        <v>7</v>
      </c>
      <c r="Q76">
        <v>5</v>
      </c>
      <c r="R76">
        <v>2</v>
      </c>
      <c r="S76">
        <v>206</v>
      </c>
      <c r="T76">
        <v>7</v>
      </c>
      <c r="U76">
        <v>7</v>
      </c>
      <c r="V76">
        <f t="shared" si="31"/>
        <v>14</v>
      </c>
      <c r="W76">
        <v>2</v>
      </c>
      <c r="X76">
        <f t="shared" si="36"/>
        <v>23</v>
      </c>
      <c r="Y76">
        <f t="shared" si="37"/>
        <v>229</v>
      </c>
      <c r="AB76" t="s">
        <v>485</v>
      </c>
      <c r="AC76">
        <f t="shared" si="38"/>
        <v>37</v>
      </c>
      <c r="AD76">
        <f t="shared" si="32"/>
        <v>13</v>
      </c>
      <c r="AE76">
        <v>8</v>
      </c>
      <c r="AF76">
        <v>5</v>
      </c>
      <c r="AG76">
        <v>193</v>
      </c>
      <c r="AH76">
        <v>3</v>
      </c>
      <c r="AI76">
        <v>11</v>
      </c>
      <c r="AJ76">
        <f t="shared" si="33"/>
        <v>14</v>
      </c>
      <c r="AK76">
        <v>10</v>
      </c>
      <c r="DU76">
        <v>43</v>
      </c>
      <c r="DV76">
        <v>215</v>
      </c>
      <c r="DW76" s="76">
        <f t="shared" si="39"/>
        <v>0.2</v>
      </c>
      <c r="DX76" t="s">
        <v>485</v>
      </c>
      <c r="DY76">
        <v>23</v>
      </c>
      <c r="DZ76">
        <v>229</v>
      </c>
      <c r="EA76" s="76">
        <f t="shared" si="40"/>
        <v>0.10043668122270742</v>
      </c>
      <c r="EC76">
        <v>43</v>
      </c>
      <c r="ED76">
        <v>215</v>
      </c>
      <c r="EE76" s="76">
        <v>0.2</v>
      </c>
      <c r="ES76" s="76">
        <v>0.2</v>
      </c>
      <c r="FT76" t="s">
        <v>480</v>
      </c>
      <c r="FU76" t="s">
        <v>669</v>
      </c>
      <c r="FV76">
        <v>43</v>
      </c>
      <c r="FW76" t="s">
        <v>485</v>
      </c>
      <c r="FX76">
        <v>37</v>
      </c>
      <c r="GE76">
        <v>43</v>
      </c>
    </row>
    <row r="77" spans="1:187" x14ac:dyDescent="0.2">
      <c r="A77" t="s">
        <v>444</v>
      </c>
      <c r="B77" t="s">
        <v>480</v>
      </c>
      <c r="C77">
        <f t="shared" si="28"/>
        <v>28</v>
      </c>
      <c r="D77">
        <v>16</v>
      </c>
      <c r="E77">
        <v>12</v>
      </c>
      <c r="F77">
        <v>136</v>
      </c>
      <c r="G77">
        <v>11</v>
      </c>
      <c r="H77">
        <v>21</v>
      </c>
      <c r="I77">
        <f t="shared" si="29"/>
        <v>32</v>
      </c>
      <c r="J77">
        <v>17</v>
      </c>
      <c r="K77">
        <f t="shared" si="34"/>
        <v>77</v>
      </c>
      <c r="L77">
        <f t="shared" si="35"/>
        <v>213</v>
      </c>
      <c r="N77" t="s">
        <v>96</v>
      </c>
      <c r="O77" t="s">
        <v>499</v>
      </c>
      <c r="P77">
        <f t="shared" si="30"/>
        <v>9</v>
      </c>
      <c r="Q77">
        <v>5</v>
      </c>
      <c r="R77">
        <v>4</v>
      </c>
      <c r="S77">
        <v>207</v>
      </c>
      <c r="T77">
        <v>4</v>
      </c>
      <c r="U77">
        <v>9</v>
      </c>
      <c r="V77">
        <f t="shared" si="31"/>
        <v>13</v>
      </c>
      <c r="W77">
        <v>1</v>
      </c>
      <c r="X77">
        <f t="shared" si="36"/>
        <v>23</v>
      </c>
      <c r="Y77">
        <f t="shared" si="37"/>
        <v>230</v>
      </c>
      <c r="AB77" t="s">
        <v>485</v>
      </c>
      <c r="AC77">
        <f t="shared" si="38"/>
        <v>43</v>
      </c>
      <c r="AD77">
        <f t="shared" si="32"/>
        <v>14</v>
      </c>
      <c r="AE77">
        <v>5</v>
      </c>
      <c r="AF77">
        <v>9</v>
      </c>
      <c r="AG77">
        <v>185</v>
      </c>
      <c r="AH77">
        <v>11</v>
      </c>
      <c r="AI77">
        <v>7</v>
      </c>
      <c r="AJ77">
        <f t="shared" si="33"/>
        <v>18</v>
      </c>
      <c r="AK77">
        <v>11</v>
      </c>
      <c r="DU77">
        <v>77</v>
      </c>
      <c r="DV77">
        <v>213</v>
      </c>
      <c r="DW77" s="76">
        <f t="shared" si="39"/>
        <v>0.36150234741784038</v>
      </c>
      <c r="DX77" t="s">
        <v>485</v>
      </c>
      <c r="DY77">
        <v>23</v>
      </c>
      <c r="DZ77">
        <v>230</v>
      </c>
      <c r="EA77" s="76">
        <f t="shared" si="40"/>
        <v>0.1</v>
      </c>
      <c r="EC77">
        <v>77</v>
      </c>
      <c r="ED77">
        <v>213</v>
      </c>
      <c r="EE77" s="76">
        <v>0.36150234741784038</v>
      </c>
      <c r="ES77" s="76">
        <v>0.36150234741784038</v>
      </c>
      <c r="FT77" t="s">
        <v>480</v>
      </c>
      <c r="FU77" t="s">
        <v>669</v>
      </c>
      <c r="FV77">
        <v>77</v>
      </c>
      <c r="FW77" t="s">
        <v>485</v>
      </c>
      <c r="FX77">
        <v>43</v>
      </c>
      <c r="GE77">
        <v>77</v>
      </c>
    </row>
    <row r="78" spans="1:187" x14ac:dyDescent="0.2">
      <c r="N78" t="s">
        <v>97</v>
      </c>
      <c r="O78" t="s">
        <v>499</v>
      </c>
      <c r="P78">
        <f t="shared" si="30"/>
        <v>11</v>
      </c>
      <c r="Q78">
        <v>5</v>
      </c>
      <c r="R78">
        <v>6</v>
      </c>
      <c r="S78">
        <v>178</v>
      </c>
      <c r="T78">
        <v>11</v>
      </c>
      <c r="U78">
        <v>6</v>
      </c>
      <c r="V78">
        <f t="shared" si="31"/>
        <v>17</v>
      </c>
      <c r="W78">
        <v>9</v>
      </c>
      <c r="X78">
        <f t="shared" si="36"/>
        <v>37</v>
      </c>
      <c r="Y78">
        <f t="shared" si="37"/>
        <v>215</v>
      </c>
      <c r="AB78" t="s">
        <v>485</v>
      </c>
      <c r="AC78">
        <f t="shared" si="38"/>
        <v>23</v>
      </c>
      <c r="AD78">
        <f t="shared" si="32"/>
        <v>9</v>
      </c>
      <c r="AE78">
        <v>3</v>
      </c>
      <c r="AF78">
        <v>6</v>
      </c>
      <c r="AG78">
        <v>187</v>
      </c>
      <c r="AH78">
        <v>6</v>
      </c>
      <c r="AI78">
        <v>7</v>
      </c>
      <c r="AJ78">
        <f t="shared" si="33"/>
        <v>13</v>
      </c>
      <c r="AK78">
        <v>1</v>
      </c>
      <c r="BS78" s="34"/>
      <c r="DW78" s="76"/>
      <c r="DX78" t="s">
        <v>485</v>
      </c>
      <c r="DY78">
        <v>37</v>
      </c>
      <c r="DZ78">
        <v>215</v>
      </c>
      <c r="EA78" s="76">
        <f t="shared" si="40"/>
        <v>0.17209302325581396</v>
      </c>
      <c r="EE78" s="76"/>
      <c r="ES78" s="76"/>
      <c r="FW78" t="s">
        <v>485</v>
      </c>
      <c r="FX78">
        <v>23</v>
      </c>
    </row>
    <row r="79" spans="1:187" x14ac:dyDescent="0.2">
      <c r="N79" t="s">
        <v>98</v>
      </c>
      <c r="O79" t="s">
        <v>499</v>
      </c>
      <c r="P79">
        <f t="shared" si="30"/>
        <v>9</v>
      </c>
      <c r="Q79">
        <v>5</v>
      </c>
      <c r="R79">
        <v>4</v>
      </c>
      <c r="S79">
        <v>195</v>
      </c>
      <c r="T79">
        <v>9</v>
      </c>
      <c r="U79">
        <v>9</v>
      </c>
      <c r="V79">
        <f t="shared" si="31"/>
        <v>18</v>
      </c>
      <c r="W79">
        <v>5</v>
      </c>
      <c r="X79">
        <f t="shared" si="36"/>
        <v>32</v>
      </c>
      <c r="Y79">
        <f t="shared" si="37"/>
        <v>227</v>
      </c>
      <c r="AB79" t="s">
        <v>485</v>
      </c>
      <c r="AC79">
        <f t="shared" si="38"/>
        <v>40</v>
      </c>
      <c r="AD79">
        <f t="shared" si="32"/>
        <v>16</v>
      </c>
      <c r="AE79">
        <v>7</v>
      </c>
      <c r="AF79">
        <v>9</v>
      </c>
      <c r="AG79">
        <v>171</v>
      </c>
      <c r="AH79">
        <v>5</v>
      </c>
      <c r="AI79">
        <v>10</v>
      </c>
      <c r="AJ79">
        <f t="shared" si="33"/>
        <v>15</v>
      </c>
      <c r="AK79">
        <v>9</v>
      </c>
      <c r="BN79" s="51"/>
      <c r="BO79" s="51"/>
      <c r="BP79" s="51"/>
      <c r="BQ79" s="51"/>
      <c r="BR79" s="51"/>
      <c r="BS79" s="51"/>
      <c r="BT79" s="51"/>
      <c r="BU79" s="51"/>
      <c r="BV79" s="51"/>
      <c r="BW79" s="51"/>
      <c r="DW79" s="76"/>
      <c r="DX79" t="s">
        <v>485</v>
      </c>
      <c r="DY79">
        <v>32</v>
      </c>
      <c r="DZ79">
        <v>227</v>
      </c>
      <c r="EA79" s="76">
        <f t="shared" si="40"/>
        <v>0.14096916299559473</v>
      </c>
      <c r="EE79" s="76"/>
      <c r="ES79" s="76"/>
      <c r="FW79" t="s">
        <v>485</v>
      </c>
      <c r="FX79">
        <v>40</v>
      </c>
    </row>
    <row r="80" spans="1:187" x14ac:dyDescent="0.2">
      <c r="N80" t="s">
        <v>10</v>
      </c>
      <c r="O80" t="s">
        <v>498</v>
      </c>
      <c r="P80">
        <f t="shared" si="30"/>
        <v>15</v>
      </c>
      <c r="Q80">
        <v>9</v>
      </c>
      <c r="R80">
        <v>6</v>
      </c>
      <c r="S80">
        <v>187</v>
      </c>
      <c r="T80">
        <v>3</v>
      </c>
      <c r="U80">
        <v>12</v>
      </c>
      <c r="V80">
        <f t="shared" si="31"/>
        <v>15</v>
      </c>
      <c r="W80">
        <v>11</v>
      </c>
      <c r="X80">
        <f t="shared" si="36"/>
        <v>41</v>
      </c>
      <c r="Y80">
        <f t="shared" si="37"/>
        <v>228</v>
      </c>
      <c r="AB80" t="s">
        <v>485</v>
      </c>
      <c r="AC80">
        <f t="shared" si="38"/>
        <v>63</v>
      </c>
      <c r="AD80">
        <f t="shared" si="32"/>
        <v>19</v>
      </c>
      <c r="AE80">
        <v>12</v>
      </c>
      <c r="AF80">
        <v>7</v>
      </c>
      <c r="AG80">
        <v>153</v>
      </c>
      <c r="AH80">
        <v>6</v>
      </c>
      <c r="AI80">
        <v>25</v>
      </c>
      <c r="AJ80">
        <f t="shared" si="33"/>
        <v>31</v>
      </c>
      <c r="AK80">
        <v>13</v>
      </c>
      <c r="BW80" s="34"/>
      <c r="DW80" s="76"/>
      <c r="DX80" t="s">
        <v>485</v>
      </c>
      <c r="DY80">
        <v>41</v>
      </c>
      <c r="DZ80">
        <v>228</v>
      </c>
      <c r="EA80" s="76">
        <f t="shared" si="40"/>
        <v>0.17982456140350878</v>
      </c>
      <c r="EE80" s="76"/>
      <c r="ES80" s="76"/>
      <c r="FW80" t="s">
        <v>485</v>
      </c>
      <c r="FX80">
        <v>63</v>
      </c>
    </row>
    <row r="81" spans="14:180" x14ac:dyDescent="0.2">
      <c r="N81" t="s">
        <v>11</v>
      </c>
      <c r="O81" t="s">
        <v>498</v>
      </c>
      <c r="P81">
        <f t="shared" si="30"/>
        <v>9</v>
      </c>
      <c r="Q81">
        <v>4</v>
      </c>
      <c r="R81">
        <v>5</v>
      </c>
      <c r="S81">
        <v>175</v>
      </c>
      <c r="T81">
        <v>10</v>
      </c>
      <c r="U81">
        <v>9</v>
      </c>
      <c r="V81">
        <f t="shared" si="31"/>
        <v>19</v>
      </c>
      <c r="W81">
        <v>3</v>
      </c>
      <c r="X81">
        <f t="shared" si="36"/>
        <v>31</v>
      </c>
      <c r="Y81">
        <f t="shared" si="37"/>
        <v>206</v>
      </c>
      <c r="AB81" t="s">
        <v>485</v>
      </c>
      <c r="AC81">
        <f t="shared" si="38"/>
        <v>41</v>
      </c>
      <c r="AD81">
        <f t="shared" si="32"/>
        <v>13</v>
      </c>
      <c r="AE81">
        <v>6</v>
      </c>
      <c r="AF81">
        <v>7</v>
      </c>
      <c r="AG81">
        <v>191</v>
      </c>
      <c r="AH81">
        <v>4</v>
      </c>
      <c r="AI81">
        <v>11</v>
      </c>
      <c r="AJ81">
        <f t="shared" si="33"/>
        <v>15</v>
      </c>
      <c r="AK81">
        <v>13</v>
      </c>
      <c r="BD81" s="51"/>
      <c r="BE81" s="51"/>
      <c r="BF81" s="51"/>
      <c r="BG81" s="51"/>
      <c r="BH81" s="51"/>
      <c r="BI81" s="51"/>
      <c r="BJ81" s="51"/>
      <c r="BK81" s="51"/>
      <c r="BL81" s="51"/>
      <c r="BW81" s="34"/>
      <c r="DW81" s="76"/>
      <c r="DX81" t="s">
        <v>485</v>
      </c>
      <c r="DY81">
        <v>31</v>
      </c>
      <c r="DZ81">
        <v>206</v>
      </c>
      <c r="EA81" s="76">
        <f t="shared" si="40"/>
        <v>0.15048543689320387</v>
      </c>
      <c r="EE81" s="76"/>
      <c r="ES81" s="76"/>
      <c r="FW81" t="s">
        <v>485</v>
      </c>
      <c r="FX81">
        <v>41</v>
      </c>
    </row>
    <row r="82" spans="14:180" x14ac:dyDescent="0.2">
      <c r="N82" t="s">
        <v>12</v>
      </c>
      <c r="O82" t="s">
        <v>498</v>
      </c>
      <c r="P82">
        <f t="shared" si="30"/>
        <v>10</v>
      </c>
      <c r="Q82">
        <v>3</v>
      </c>
      <c r="R82">
        <v>7</v>
      </c>
      <c r="S82">
        <v>178</v>
      </c>
      <c r="T82">
        <v>4</v>
      </c>
      <c r="U82">
        <v>7</v>
      </c>
      <c r="V82">
        <f t="shared" si="31"/>
        <v>11</v>
      </c>
      <c r="W82">
        <v>5</v>
      </c>
      <c r="X82">
        <f t="shared" si="36"/>
        <v>26</v>
      </c>
      <c r="Y82">
        <f t="shared" si="37"/>
        <v>204</v>
      </c>
      <c r="AB82" t="s">
        <v>485</v>
      </c>
      <c r="AC82">
        <f t="shared" si="38"/>
        <v>36</v>
      </c>
      <c r="AD82">
        <f t="shared" si="32"/>
        <v>13</v>
      </c>
      <c r="AE82">
        <v>6</v>
      </c>
      <c r="AF82">
        <v>7</v>
      </c>
      <c r="AG82">
        <v>193</v>
      </c>
      <c r="AH82">
        <v>2</v>
      </c>
      <c r="AI82">
        <v>10</v>
      </c>
      <c r="AJ82">
        <f t="shared" si="33"/>
        <v>12</v>
      </c>
      <c r="AK82">
        <v>11</v>
      </c>
      <c r="BW82" s="34"/>
      <c r="DW82" s="76"/>
      <c r="DX82" t="s">
        <v>485</v>
      </c>
      <c r="DY82">
        <v>26</v>
      </c>
      <c r="DZ82">
        <v>204</v>
      </c>
      <c r="EA82" s="76">
        <f t="shared" si="40"/>
        <v>0.12745098039215685</v>
      </c>
      <c r="EE82" s="76"/>
      <c r="ES82" s="76"/>
      <c r="FW82" t="s">
        <v>485</v>
      </c>
      <c r="FX82">
        <v>36</v>
      </c>
    </row>
    <row r="83" spans="14:180" x14ac:dyDescent="0.2">
      <c r="N83" t="s">
        <v>13</v>
      </c>
      <c r="O83" t="s">
        <v>498</v>
      </c>
      <c r="P83">
        <f t="shared" si="30"/>
        <v>13</v>
      </c>
      <c r="Q83">
        <v>6</v>
      </c>
      <c r="R83">
        <v>7</v>
      </c>
      <c r="S83">
        <v>188</v>
      </c>
      <c r="T83">
        <v>5</v>
      </c>
      <c r="U83">
        <v>12</v>
      </c>
      <c r="V83">
        <f t="shared" si="31"/>
        <v>17</v>
      </c>
      <c r="W83">
        <v>13</v>
      </c>
      <c r="X83">
        <f t="shared" si="36"/>
        <v>43</v>
      </c>
      <c r="Y83">
        <f t="shared" si="37"/>
        <v>231</v>
      </c>
      <c r="AB83" t="s">
        <v>485</v>
      </c>
      <c r="AC83">
        <f t="shared" si="38"/>
        <v>38</v>
      </c>
      <c r="AD83">
        <f t="shared" si="32"/>
        <v>12</v>
      </c>
      <c r="AE83">
        <v>5</v>
      </c>
      <c r="AF83">
        <v>7</v>
      </c>
      <c r="AG83">
        <v>194</v>
      </c>
      <c r="AH83">
        <v>2</v>
      </c>
      <c r="AI83">
        <v>10</v>
      </c>
      <c r="AJ83">
        <f t="shared" si="33"/>
        <v>12</v>
      </c>
      <c r="AK83">
        <v>14</v>
      </c>
      <c r="DW83" s="76"/>
      <c r="DX83" t="s">
        <v>485</v>
      </c>
      <c r="DY83">
        <v>43</v>
      </c>
      <c r="DZ83">
        <v>231</v>
      </c>
      <c r="EA83" s="76">
        <f t="shared" si="40"/>
        <v>0.18614718614718614</v>
      </c>
      <c r="EE83" s="76"/>
      <c r="ES83" s="76"/>
      <c r="FW83" t="s">
        <v>485</v>
      </c>
      <c r="FX83">
        <v>38</v>
      </c>
    </row>
    <row r="84" spans="14:180" x14ac:dyDescent="0.2">
      <c r="N84" t="s">
        <v>14</v>
      </c>
      <c r="O84" t="s">
        <v>498</v>
      </c>
      <c r="P84">
        <f t="shared" si="30"/>
        <v>10</v>
      </c>
      <c r="Q84">
        <v>7</v>
      </c>
      <c r="R84">
        <v>3</v>
      </c>
      <c r="S84">
        <v>199</v>
      </c>
      <c r="T84">
        <v>3</v>
      </c>
      <c r="U84">
        <v>10</v>
      </c>
      <c r="V84">
        <f t="shared" si="31"/>
        <v>13</v>
      </c>
      <c r="W84">
        <v>8</v>
      </c>
      <c r="X84">
        <f t="shared" si="36"/>
        <v>31</v>
      </c>
      <c r="Y84">
        <f t="shared" si="37"/>
        <v>230</v>
      </c>
      <c r="AB84" t="s">
        <v>485</v>
      </c>
      <c r="AC84">
        <f t="shared" si="38"/>
        <v>80</v>
      </c>
      <c r="AD84">
        <f t="shared" si="32"/>
        <v>22</v>
      </c>
      <c r="AE84">
        <v>12</v>
      </c>
      <c r="AF84">
        <v>10</v>
      </c>
      <c r="AG84">
        <v>154</v>
      </c>
      <c r="AH84">
        <v>9</v>
      </c>
      <c r="AI84">
        <v>31</v>
      </c>
      <c r="AJ84">
        <f t="shared" si="33"/>
        <v>40</v>
      </c>
      <c r="AK84">
        <v>18</v>
      </c>
      <c r="DW84" s="76"/>
      <c r="DX84" t="s">
        <v>485</v>
      </c>
      <c r="DY84">
        <v>31</v>
      </c>
      <c r="DZ84">
        <v>230</v>
      </c>
      <c r="EA84" s="76">
        <f t="shared" si="40"/>
        <v>0.13478260869565217</v>
      </c>
      <c r="EE84" s="76"/>
      <c r="ES84" s="76"/>
      <c r="FW84" t="s">
        <v>485</v>
      </c>
      <c r="FX84">
        <v>80</v>
      </c>
    </row>
    <row r="85" spans="14:180" x14ac:dyDescent="0.2">
      <c r="N85" t="s">
        <v>15</v>
      </c>
      <c r="O85" t="s">
        <v>498</v>
      </c>
      <c r="P85">
        <f t="shared" si="30"/>
        <v>9</v>
      </c>
      <c r="Q85">
        <v>5</v>
      </c>
      <c r="R85">
        <v>4</v>
      </c>
      <c r="S85">
        <v>205</v>
      </c>
      <c r="T85">
        <v>5</v>
      </c>
      <c r="U85">
        <v>8</v>
      </c>
      <c r="V85">
        <f t="shared" si="31"/>
        <v>13</v>
      </c>
      <c r="W85">
        <v>2</v>
      </c>
      <c r="X85">
        <f t="shared" si="36"/>
        <v>24</v>
      </c>
      <c r="Y85">
        <f t="shared" si="37"/>
        <v>229</v>
      </c>
      <c r="AB85" t="s">
        <v>485</v>
      </c>
      <c r="AC85">
        <f t="shared" si="38"/>
        <v>27</v>
      </c>
      <c r="AD85">
        <f t="shared" si="32"/>
        <v>7</v>
      </c>
      <c r="AE85">
        <v>6</v>
      </c>
      <c r="AF85">
        <v>1</v>
      </c>
      <c r="AG85">
        <v>199</v>
      </c>
      <c r="AH85">
        <v>4</v>
      </c>
      <c r="AI85">
        <v>10</v>
      </c>
      <c r="AJ85">
        <f t="shared" si="33"/>
        <v>14</v>
      </c>
      <c r="AK85">
        <v>6</v>
      </c>
      <c r="DW85" s="76"/>
      <c r="DX85" t="s">
        <v>485</v>
      </c>
      <c r="DY85">
        <v>24</v>
      </c>
      <c r="DZ85">
        <v>229</v>
      </c>
      <c r="EA85" s="76">
        <f t="shared" si="40"/>
        <v>0.10480349344978165</v>
      </c>
      <c r="EE85" s="76"/>
      <c r="ES85" s="76"/>
      <c r="FW85" t="s">
        <v>485</v>
      </c>
      <c r="FX85">
        <v>27</v>
      </c>
    </row>
    <row r="86" spans="14:180" x14ac:dyDescent="0.2">
      <c r="N86" t="s">
        <v>51</v>
      </c>
      <c r="O86" t="s">
        <v>498</v>
      </c>
      <c r="P86">
        <f t="shared" si="30"/>
        <v>15</v>
      </c>
      <c r="Q86">
        <v>7</v>
      </c>
      <c r="R86">
        <v>8</v>
      </c>
      <c r="S86">
        <v>165</v>
      </c>
      <c r="T86">
        <v>7</v>
      </c>
      <c r="U86">
        <v>16</v>
      </c>
      <c r="V86">
        <f t="shared" si="31"/>
        <v>23</v>
      </c>
      <c r="W86">
        <v>11</v>
      </c>
      <c r="X86">
        <f t="shared" si="36"/>
        <v>49</v>
      </c>
      <c r="Y86">
        <f t="shared" si="37"/>
        <v>214</v>
      </c>
      <c r="AB86" t="s">
        <v>485</v>
      </c>
      <c r="AC86">
        <f t="shared" si="38"/>
        <v>44</v>
      </c>
      <c r="AD86">
        <f t="shared" si="32"/>
        <v>8</v>
      </c>
      <c r="AE86">
        <v>4</v>
      </c>
      <c r="AF86">
        <v>4</v>
      </c>
      <c r="AG86">
        <v>187</v>
      </c>
      <c r="AH86">
        <v>5</v>
      </c>
      <c r="AI86">
        <v>14</v>
      </c>
      <c r="AJ86">
        <f t="shared" si="33"/>
        <v>19</v>
      </c>
      <c r="AK86">
        <v>17</v>
      </c>
      <c r="DW86" s="76"/>
      <c r="DX86" t="s">
        <v>485</v>
      </c>
      <c r="DY86">
        <v>49</v>
      </c>
      <c r="DZ86">
        <v>214</v>
      </c>
      <c r="EA86" s="76">
        <f t="shared" si="40"/>
        <v>0.22897196261682243</v>
      </c>
      <c r="EE86" s="76"/>
      <c r="ES86" s="76"/>
      <c r="FW86" t="s">
        <v>485</v>
      </c>
      <c r="FX86">
        <v>44</v>
      </c>
    </row>
    <row r="87" spans="14:180" x14ac:dyDescent="0.2">
      <c r="N87" t="s">
        <v>52</v>
      </c>
      <c r="O87" t="s">
        <v>498</v>
      </c>
      <c r="P87">
        <f t="shared" si="30"/>
        <v>16</v>
      </c>
      <c r="Q87">
        <v>8</v>
      </c>
      <c r="R87">
        <v>8</v>
      </c>
      <c r="S87">
        <v>179</v>
      </c>
      <c r="T87">
        <v>4</v>
      </c>
      <c r="U87">
        <v>14</v>
      </c>
      <c r="V87">
        <f t="shared" si="31"/>
        <v>18</v>
      </c>
      <c r="W87">
        <v>8</v>
      </c>
      <c r="X87">
        <f t="shared" si="36"/>
        <v>42</v>
      </c>
      <c r="Y87">
        <f t="shared" si="37"/>
        <v>221</v>
      </c>
      <c r="AB87" t="s">
        <v>485</v>
      </c>
      <c r="AC87">
        <f t="shared" si="38"/>
        <v>37</v>
      </c>
      <c r="AD87">
        <f t="shared" si="32"/>
        <v>14</v>
      </c>
      <c r="AE87">
        <v>7</v>
      </c>
      <c r="AF87">
        <v>7</v>
      </c>
      <c r="AG87">
        <v>185</v>
      </c>
      <c r="AH87">
        <v>0</v>
      </c>
      <c r="AI87">
        <v>13</v>
      </c>
      <c r="AJ87">
        <f t="shared" si="33"/>
        <v>13</v>
      </c>
      <c r="AK87">
        <v>10</v>
      </c>
      <c r="DW87" s="76"/>
      <c r="DX87" t="s">
        <v>485</v>
      </c>
      <c r="DY87">
        <v>42</v>
      </c>
      <c r="DZ87">
        <v>221</v>
      </c>
      <c r="EA87" s="76">
        <f t="shared" si="40"/>
        <v>0.19004524886877827</v>
      </c>
      <c r="EE87" s="76"/>
      <c r="ES87" s="76"/>
      <c r="FW87" t="s">
        <v>485</v>
      </c>
      <c r="FX87">
        <v>37</v>
      </c>
    </row>
    <row r="88" spans="14:180" x14ac:dyDescent="0.2">
      <c r="N88" t="s">
        <v>53</v>
      </c>
      <c r="O88" t="s">
        <v>498</v>
      </c>
      <c r="P88">
        <f t="shared" si="30"/>
        <v>14</v>
      </c>
      <c r="Q88">
        <v>9</v>
      </c>
      <c r="R88">
        <v>5</v>
      </c>
      <c r="S88">
        <v>184</v>
      </c>
      <c r="T88">
        <v>7</v>
      </c>
      <c r="U88">
        <v>10</v>
      </c>
      <c r="V88">
        <f t="shared" si="31"/>
        <v>17</v>
      </c>
      <c r="W88">
        <v>10</v>
      </c>
      <c r="X88">
        <f t="shared" si="36"/>
        <v>41</v>
      </c>
      <c r="Y88">
        <f t="shared" si="37"/>
        <v>225</v>
      </c>
      <c r="AB88" t="s">
        <v>485</v>
      </c>
      <c r="AC88">
        <f t="shared" si="38"/>
        <v>50</v>
      </c>
      <c r="AD88">
        <f t="shared" si="32"/>
        <v>14</v>
      </c>
      <c r="AE88">
        <v>9</v>
      </c>
      <c r="AF88">
        <v>5</v>
      </c>
      <c r="AG88">
        <v>182</v>
      </c>
      <c r="AH88">
        <v>3</v>
      </c>
      <c r="AI88">
        <v>11</v>
      </c>
      <c r="AJ88">
        <f t="shared" si="33"/>
        <v>14</v>
      </c>
      <c r="AK88">
        <v>22</v>
      </c>
      <c r="DW88" s="76"/>
      <c r="DX88" t="s">
        <v>485</v>
      </c>
      <c r="DY88">
        <v>41</v>
      </c>
      <c r="DZ88">
        <v>225</v>
      </c>
      <c r="EA88" s="76">
        <f t="shared" si="40"/>
        <v>0.18222222222222223</v>
      </c>
      <c r="EE88" s="76"/>
      <c r="ES88" s="76"/>
      <c r="FW88" t="s">
        <v>485</v>
      </c>
      <c r="FX88">
        <v>50</v>
      </c>
    </row>
    <row r="89" spans="14:180" x14ac:dyDescent="0.2">
      <c r="N89" t="s">
        <v>54</v>
      </c>
      <c r="O89" t="s">
        <v>498</v>
      </c>
      <c r="P89">
        <f t="shared" si="30"/>
        <v>12</v>
      </c>
      <c r="Q89">
        <v>8</v>
      </c>
      <c r="R89">
        <v>4</v>
      </c>
      <c r="S89">
        <v>199</v>
      </c>
      <c r="T89">
        <v>5</v>
      </c>
      <c r="U89">
        <v>7</v>
      </c>
      <c r="V89">
        <f t="shared" si="31"/>
        <v>12</v>
      </c>
      <c r="W89">
        <v>0</v>
      </c>
      <c r="X89">
        <f t="shared" si="36"/>
        <v>24</v>
      </c>
      <c r="Y89">
        <f t="shared" si="37"/>
        <v>223</v>
      </c>
      <c r="AB89" t="s">
        <v>485</v>
      </c>
      <c r="AC89">
        <f t="shared" si="38"/>
        <v>39</v>
      </c>
      <c r="AD89">
        <f t="shared" si="32"/>
        <v>15</v>
      </c>
      <c r="AE89">
        <v>7</v>
      </c>
      <c r="AF89">
        <v>8</v>
      </c>
      <c r="AG89">
        <v>188</v>
      </c>
      <c r="AH89">
        <v>2</v>
      </c>
      <c r="AI89">
        <v>12</v>
      </c>
      <c r="AJ89">
        <f t="shared" si="33"/>
        <v>14</v>
      </c>
      <c r="AK89">
        <v>10</v>
      </c>
      <c r="DW89" s="76"/>
      <c r="DX89" t="s">
        <v>485</v>
      </c>
      <c r="DY89">
        <v>24</v>
      </c>
      <c r="DZ89">
        <v>223</v>
      </c>
      <c r="EA89" s="76">
        <f t="shared" si="40"/>
        <v>0.10762331838565023</v>
      </c>
      <c r="EE89" s="76"/>
      <c r="ES89" s="76"/>
      <c r="FW89" t="s">
        <v>485</v>
      </c>
      <c r="FX89">
        <v>39</v>
      </c>
    </row>
    <row r="90" spans="14:180" x14ac:dyDescent="0.2">
      <c r="N90" t="s">
        <v>55</v>
      </c>
      <c r="O90" t="s">
        <v>498</v>
      </c>
      <c r="P90">
        <f t="shared" si="30"/>
        <v>10</v>
      </c>
      <c r="Q90">
        <v>6</v>
      </c>
      <c r="R90">
        <v>4</v>
      </c>
      <c r="S90">
        <v>194</v>
      </c>
      <c r="T90">
        <v>4</v>
      </c>
      <c r="U90">
        <v>7</v>
      </c>
      <c r="V90">
        <f t="shared" si="31"/>
        <v>11</v>
      </c>
      <c r="W90">
        <v>1</v>
      </c>
      <c r="X90">
        <f t="shared" si="36"/>
        <v>22</v>
      </c>
      <c r="Y90">
        <f t="shared" si="37"/>
        <v>216</v>
      </c>
      <c r="AB90" t="s">
        <v>485</v>
      </c>
      <c r="AC90">
        <f t="shared" si="38"/>
        <v>42</v>
      </c>
      <c r="AD90">
        <f t="shared" si="32"/>
        <v>17</v>
      </c>
      <c r="AE90">
        <v>8</v>
      </c>
      <c r="AF90">
        <v>9</v>
      </c>
      <c r="AG90">
        <v>180</v>
      </c>
      <c r="AH90">
        <v>5</v>
      </c>
      <c r="AI90">
        <v>10</v>
      </c>
      <c r="AJ90">
        <f t="shared" si="33"/>
        <v>15</v>
      </c>
      <c r="AK90">
        <v>10</v>
      </c>
      <c r="DW90" s="76"/>
      <c r="DX90" t="s">
        <v>485</v>
      </c>
      <c r="DY90">
        <v>22</v>
      </c>
      <c r="DZ90">
        <v>216</v>
      </c>
      <c r="EA90" s="76">
        <f t="shared" si="40"/>
        <v>0.10185185185185185</v>
      </c>
      <c r="EE90" s="76"/>
      <c r="ES90" s="76"/>
      <c r="FW90" t="s">
        <v>485</v>
      </c>
      <c r="FX90">
        <v>42</v>
      </c>
    </row>
    <row r="91" spans="14:180" x14ac:dyDescent="0.2">
      <c r="N91" t="s">
        <v>56</v>
      </c>
      <c r="O91" t="s">
        <v>498</v>
      </c>
      <c r="P91">
        <f t="shared" si="30"/>
        <v>12</v>
      </c>
      <c r="Q91">
        <v>4</v>
      </c>
      <c r="R91">
        <v>8</v>
      </c>
      <c r="S91">
        <v>199</v>
      </c>
      <c r="T91">
        <v>6</v>
      </c>
      <c r="U91">
        <v>8</v>
      </c>
      <c r="V91">
        <f t="shared" si="31"/>
        <v>14</v>
      </c>
      <c r="W91">
        <v>5</v>
      </c>
      <c r="X91">
        <f t="shared" si="36"/>
        <v>31</v>
      </c>
      <c r="Y91">
        <f t="shared" si="37"/>
        <v>230</v>
      </c>
      <c r="AB91" t="s">
        <v>485</v>
      </c>
      <c r="AC91">
        <f t="shared" si="38"/>
        <v>24</v>
      </c>
      <c r="AD91">
        <f t="shared" si="32"/>
        <v>10</v>
      </c>
      <c r="AE91">
        <v>7</v>
      </c>
      <c r="AF91">
        <v>3</v>
      </c>
      <c r="AG91">
        <v>203</v>
      </c>
      <c r="AH91">
        <v>6</v>
      </c>
      <c r="AI91">
        <v>7</v>
      </c>
      <c r="AJ91">
        <f t="shared" si="33"/>
        <v>13</v>
      </c>
      <c r="AK91">
        <v>1</v>
      </c>
      <c r="DW91" s="76"/>
      <c r="DX91" t="s">
        <v>485</v>
      </c>
      <c r="DY91">
        <v>31</v>
      </c>
      <c r="DZ91">
        <v>230</v>
      </c>
      <c r="EA91" s="76">
        <f t="shared" si="40"/>
        <v>0.13478260869565217</v>
      </c>
      <c r="EE91" s="76"/>
      <c r="ES91" s="76"/>
      <c r="FW91" t="s">
        <v>485</v>
      </c>
      <c r="FX91">
        <v>24</v>
      </c>
    </row>
    <row r="92" spans="14:180" x14ac:dyDescent="0.2">
      <c r="N92" t="s">
        <v>99</v>
      </c>
      <c r="O92" t="s">
        <v>498</v>
      </c>
      <c r="P92">
        <f t="shared" si="30"/>
        <v>14</v>
      </c>
      <c r="Q92">
        <v>6</v>
      </c>
      <c r="R92">
        <v>8</v>
      </c>
      <c r="S92">
        <v>171</v>
      </c>
      <c r="T92">
        <v>3</v>
      </c>
      <c r="U92">
        <v>6</v>
      </c>
      <c r="V92">
        <f t="shared" si="31"/>
        <v>9</v>
      </c>
      <c r="W92">
        <v>4</v>
      </c>
      <c r="X92">
        <f t="shared" si="36"/>
        <v>27</v>
      </c>
      <c r="Y92">
        <f t="shared" si="37"/>
        <v>198</v>
      </c>
      <c r="AB92" t="s">
        <v>485</v>
      </c>
      <c r="AC92">
        <f t="shared" si="38"/>
        <v>23</v>
      </c>
      <c r="AD92">
        <f t="shared" si="32"/>
        <v>7</v>
      </c>
      <c r="AE92">
        <v>4</v>
      </c>
      <c r="AF92">
        <v>3</v>
      </c>
      <c r="AG92">
        <v>207</v>
      </c>
      <c r="AH92">
        <v>5</v>
      </c>
      <c r="AI92">
        <v>7</v>
      </c>
      <c r="AJ92">
        <f t="shared" si="33"/>
        <v>12</v>
      </c>
      <c r="AK92">
        <v>4</v>
      </c>
      <c r="DW92" s="76"/>
      <c r="DX92" t="s">
        <v>485</v>
      </c>
      <c r="DY92">
        <v>27</v>
      </c>
      <c r="DZ92">
        <v>198</v>
      </c>
      <c r="EA92" s="76">
        <f t="shared" si="40"/>
        <v>0.13636363636363635</v>
      </c>
      <c r="EE92" s="76"/>
      <c r="ES92" s="76"/>
      <c r="FW92" t="s">
        <v>485</v>
      </c>
      <c r="FX92">
        <v>23</v>
      </c>
    </row>
    <row r="93" spans="14:180" x14ac:dyDescent="0.2">
      <c r="N93" t="s">
        <v>100</v>
      </c>
      <c r="O93" t="s">
        <v>498</v>
      </c>
      <c r="P93">
        <f t="shared" si="30"/>
        <v>11</v>
      </c>
      <c r="Q93">
        <v>7</v>
      </c>
      <c r="R93">
        <v>4</v>
      </c>
      <c r="S93">
        <v>194</v>
      </c>
      <c r="T93">
        <v>7</v>
      </c>
      <c r="U93">
        <v>10</v>
      </c>
      <c r="V93">
        <f t="shared" si="31"/>
        <v>17</v>
      </c>
      <c r="W93">
        <v>7</v>
      </c>
      <c r="X93">
        <f t="shared" si="36"/>
        <v>35</v>
      </c>
      <c r="Y93">
        <f t="shared" si="37"/>
        <v>229</v>
      </c>
      <c r="AB93" t="s">
        <v>485</v>
      </c>
      <c r="AC93">
        <f t="shared" si="38"/>
        <v>23</v>
      </c>
      <c r="AD93">
        <f t="shared" si="32"/>
        <v>9</v>
      </c>
      <c r="AE93">
        <v>7</v>
      </c>
      <c r="AF93">
        <v>2</v>
      </c>
      <c r="AG93">
        <v>204</v>
      </c>
      <c r="AH93">
        <v>2</v>
      </c>
      <c r="AI93">
        <v>7</v>
      </c>
      <c r="AJ93">
        <f t="shared" si="33"/>
        <v>9</v>
      </c>
      <c r="AK93">
        <v>5</v>
      </c>
      <c r="DW93" s="76"/>
      <c r="DX93" t="s">
        <v>485</v>
      </c>
      <c r="DY93">
        <v>35</v>
      </c>
      <c r="DZ93">
        <v>229</v>
      </c>
      <c r="EA93" s="76">
        <f t="shared" si="40"/>
        <v>0.15283842794759825</v>
      </c>
      <c r="EE93" s="76"/>
      <c r="ES93" s="76"/>
      <c r="FW93" t="s">
        <v>485</v>
      </c>
      <c r="FX93">
        <v>23</v>
      </c>
    </row>
    <row r="94" spans="14:180" x14ac:dyDescent="0.2">
      <c r="N94" t="s">
        <v>101</v>
      </c>
      <c r="O94" t="s">
        <v>498</v>
      </c>
      <c r="P94">
        <f t="shared" si="30"/>
        <v>9</v>
      </c>
      <c r="Q94">
        <v>6</v>
      </c>
      <c r="R94">
        <v>3</v>
      </c>
      <c r="S94">
        <v>207</v>
      </c>
      <c r="T94">
        <v>3</v>
      </c>
      <c r="U94">
        <v>9</v>
      </c>
      <c r="V94">
        <f t="shared" si="31"/>
        <v>12</v>
      </c>
      <c r="W94">
        <v>4</v>
      </c>
      <c r="X94">
        <f t="shared" si="36"/>
        <v>25</v>
      </c>
      <c r="Y94">
        <f t="shared" si="37"/>
        <v>232</v>
      </c>
      <c r="AB94" t="s">
        <v>485</v>
      </c>
      <c r="AC94">
        <f t="shared" si="38"/>
        <v>23</v>
      </c>
      <c r="AD94">
        <f t="shared" si="32"/>
        <v>7</v>
      </c>
      <c r="AE94">
        <v>5</v>
      </c>
      <c r="AF94">
        <v>2</v>
      </c>
      <c r="AG94">
        <v>206</v>
      </c>
      <c r="AH94">
        <v>7</v>
      </c>
      <c r="AI94">
        <v>7</v>
      </c>
      <c r="AJ94">
        <f t="shared" si="33"/>
        <v>14</v>
      </c>
      <c r="AK94">
        <v>2</v>
      </c>
      <c r="DW94" s="76"/>
      <c r="DX94" t="s">
        <v>485</v>
      </c>
      <c r="DY94">
        <v>25</v>
      </c>
      <c r="DZ94">
        <v>232</v>
      </c>
      <c r="EA94" s="76">
        <f t="shared" si="40"/>
        <v>0.10775862068965517</v>
      </c>
      <c r="EE94" s="76"/>
      <c r="ES94" s="76"/>
      <c r="FW94" t="s">
        <v>485</v>
      </c>
      <c r="FX94">
        <v>23</v>
      </c>
    </row>
    <row r="95" spans="14:180" x14ac:dyDescent="0.2">
      <c r="N95" t="s">
        <v>102</v>
      </c>
      <c r="O95" t="s">
        <v>498</v>
      </c>
      <c r="P95">
        <f t="shared" si="30"/>
        <v>12</v>
      </c>
      <c r="Q95">
        <v>6</v>
      </c>
      <c r="R95">
        <v>6</v>
      </c>
      <c r="S95">
        <v>208</v>
      </c>
      <c r="T95">
        <v>2</v>
      </c>
      <c r="U95">
        <v>7</v>
      </c>
      <c r="V95">
        <f t="shared" si="31"/>
        <v>9</v>
      </c>
      <c r="W95">
        <v>1</v>
      </c>
      <c r="X95">
        <f t="shared" si="36"/>
        <v>22</v>
      </c>
      <c r="Y95">
        <f t="shared" si="37"/>
        <v>230</v>
      </c>
      <c r="AB95" t="s">
        <v>485</v>
      </c>
      <c r="AC95">
        <f t="shared" si="38"/>
        <v>23</v>
      </c>
      <c r="AD95">
        <f t="shared" si="32"/>
        <v>9</v>
      </c>
      <c r="AE95">
        <v>5</v>
      </c>
      <c r="AF95">
        <v>4</v>
      </c>
      <c r="AG95">
        <v>207</v>
      </c>
      <c r="AH95">
        <v>4</v>
      </c>
      <c r="AI95">
        <v>9</v>
      </c>
      <c r="AJ95">
        <f t="shared" si="33"/>
        <v>13</v>
      </c>
      <c r="AK95">
        <v>1</v>
      </c>
      <c r="DW95" s="76"/>
      <c r="DX95" t="s">
        <v>485</v>
      </c>
      <c r="DY95">
        <v>22</v>
      </c>
      <c r="DZ95">
        <v>230</v>
      </c>
      <c r="EA95" s="76">
        <f t="shared" si="40"/>
        <v>9.5652173913043481E-2</v>
      </c>
      <c r="EE95" s="76"/>
      <c r="ES95" s="76"/>
      <c r="FW95" t="s">
        <v>485</v>
      </c>
      <c r="FX95">
        <v>23</v>
      </c>
    </row>
    <row r="96" spans="14:180" x14ac:dyDescent="0.2">
      <c r="N96" t="s">
        <v>103</v>
      </c>
      <c r="O96" t="s">
        <v>498</v>
      </c>
      <c r="P96">
        <f t="shared" si="30"/>
        <v>14</v>
      </c>
      <c r="Q96">
        <v>8</v>
      </c>
      <c r="R96">
        <v>6</v>
      </c>
      <c r="S96">
        <v>186</v>
      </c>
      <c r="T96">
        <v>5</v>
      </c>
      <c r="U96">
        <v>9</v>
      </c>
      <c r="V96">
        <f t="shared" si="31"/>
        <v>14</v>
      </c>
      <c r="W96">
        <v>8</v>
      </c>
      <c r="X96">
        <f t="shared" si="36"/>
        <v>36</v>
      </c>
      <c r="Y96">
        <f t="shared" si="37"/>
        <v>222</v>
      </c>
      <c r="AB96" t="s">
        <v>485</v>
      </c>
      <c r="AC96">
        <f t="shared" si="38"/>
        <v>37</v>
      </c>
      <c r="AD96">
        <f t="shared" si="32"/>
        <v>11</v>
      </c>
      <c r="AE96">
        <v>5</v>
      </c>
      <c r="AF96">
        <v>6</v>
      </c>
      <c r="AG96">
        <v>178</v>
      </c>
      <c r="AH96">
        <v>11</v>
      </c>
      <c r="AI96">
        <v>6</v>
      </c>
      <c r="AJ96">
        <f t="shared" si="33"/>
        <v>17</v>
      </c>
      <c r="AK96">
        <v>9</v>
      </c>
      <c r="DW96" s="76"/>
      <c r="DX96" t="s">
        <v>485</v>
      </c>
      <c r="DY96">
        <v>36</v>
      </c>
      <c r="DZ96">
        <v>222</v>
      </c>
      <c r="EA96" s="76">
        <f t="shared" si="40"/>
        <v>0.16216216216216217</v>
      </c>
      <c r="EE96" s="76"/>
      <c r="ES96" s="76"/>
      <c r="FW96" t="s">
        <v>485</v>
      </c>
      <c r="FX96">
        <v>37</v>
      </c>
    </row>
    <row r="97" spans="14:180" x14ac:dyDescent="0.2">
      <c r="N97" t="s">
        <v>104</v>
      </c>
      <c r="O97" t="s">
        <v>498</v>
      </c>
      <c r="P97">
        <f t="shared" si="30"/>
        <v>12</v>
      </c>
      <c r="Q97">
        <v>7</v>
      </c>
      <c r="R97">
        <v>5</v>
      </c>
      <c r="S97">
        <v>164</v>
      </c>
      <c r="T97">
        <v>9</v>
      </c>
      <c r="U97">
        <v>11</v>
      </c>
      <c r="V97">
        <f t="shared" si="31"/>
        <v>20</v>
      </c>
      <c r="W97">
        <v>13</v>
      </c>
      <c r="X97">
        <f t="shared" si="36"/>
        <v>45</v>
      </c>
      <c r="Y97">
        <f t="shared" si="37"/>
        <v>209</v>
      </c>
      <c r="AB97" t="s">
        <v>485</v>
      </c>
      <c r="AC97">
        <f t="shared" si="38"/>
        <v>32</v>
      </c>
      <c r="AD97">
        <f t="shared" si="32"/>
        <v>9</v>
      </c>
      <c r="AE97">
        <v>5</v>
      </c>
      <c r="AF97">
        <v>4</v>
      </c>
      <c r="AG97">
        <v>195</v>
      </c>
      <c r="AH97">
        <v>9</v>
      </c>
      <c r="AI97">
        <v>9</v>
      </c>
      <c r="AJ97">
        <f t="shared" si="33"/>
        <v>18</v>
      </c>
      <c r="AK97">
        <v>5</v>
      </c>
      <c r="DW97" s="76"/>
      <c r="DX97" t="s">
        <v>485</v>
      </c>
      <c r="DY97">
        <v>45</v>
      </c>
      <c r="DZ97">
        <v>209</v>
      </c>
      <c r="EA97" s="76">
        <f t="shared" si="40"/>
        <v>0.21531100478468901</v>
      </c>
      <c r="EE97" s="76"/>
      <c r="ES97" s="76"/>
      <c r="FW97" t="s">
        <v>485</v>
      </c>
      <c r="FX97">
        <v>32</v>
      </c>
    </row>
    <row r="98" spans="14:180" x14ac:dyDescent="0.2">
      <c r="N98" t="s">
        <v>57</v>
      </c>
      <c r="O98" t="s">
        <v>497</v>
      </c>
      <c r="P98">
        <f t="shared" ref="P98:P109" si="41">SUM(Q98:R98)</f>
        <v>11</v>
      </c>
      <c r="Q98">
        <v>7</v>
      </c>
      <c r="R98">
        <v>4</v>
      </c>
      <c r="S98">
        <v>202</v>
      </c>
      <c r="T98">
        <v>5</v>
      </c>
      <c r="U98">
        <v>10</v>
      </c>
      <c r="V98">
        <f t="shared" ref="V98:V109" si="42">SUM(T98:U98)</f>
        <v>15</v>
      </c>
      <c r="W98">
        <v>3</v>
      </c>
      <c r="X98">
        <f t="shared" si="36"/>
        <v>29</v>
      </c>
      <c r="Y98">
        <f t="shared" si="37"/>
        <v>231</v>
      </c>
      <c r="AB98" t="s">
        <v>485</v>
      </c>
      <c r="AC98">
        <f t="shared" si="38"/>
        <v>27</v>
      </c>
      <c r="AD98">
        <f t="shared" ref="AD98:AD109" si="43">SUM(AE98:AF98)</f>
        <v>14</v>
      </c>
      <c r="AE98">
        <v>6</v>
      </c>
      <c r="AF98">
        <v>8</v>
      </c>
      <c r="AG98">
        <v>171</v>
      </c>
      <c r="AH98">
        <v>3</v>
      </c>
      <c r="AI98">
        <v>6</v>
      </c>
      <c r="AJ98">
        <f t="shared" ref="AJ98:AJ109" si="44">SUM(AH98:AI98)</f>
        <v>9</v>
      </c>
      <c r="AK98">
        <v>4</v>
      </c>
      <c r="DW98" s="76"/>
      <c r="DX98" t="s">
        <v>485</v>
      </c>
      <c r="DY98">
        <v>29</v>
      </c>
      <c r="DZ98">
        <v>231</v>
      </c>
      <c r="EA98" s="76">
        <f t="shared" si="40"/>
        <v>0.12554112554112554</v>
      </c>
      <c r="EE98" s="76"/>
      <c r="ES98" s="76"/>
      <c r="FW98" t="s">
        <v>485</v>
      </c>
      <c r="FX98">
        <v>27</v>
      </c>
    </row>
    <row r="99" spans="14:180" x14ac:dyDescent="0.2">
      <c r="N99" t="s">
        <v>58</v>
      </c>
      <c r="O99" t="s">
        <v>497</v>
      </c>
      <c r="P99">
        <f t="shared" si="41"/>
        <v>26</v>
      </c>
      <c r="Q99">
        <v>7</v>
      </c>
      <c r="R99">
        <v>19</v>
      </c>
      <c r="S99">
        <v>109</v>
      </c>
      <c r="T99">
        <v>19</v>
      </c>
      <c r="U99">
        <v>17</v>
      </c>
      <c r="V99">
        <f t="shared" si="42"/>
        <v>36</v>
      </c>
      <c r="W99">
        <v>14</v>
      </c>
      <c r="X99">
        <f t="shared" si="36"/>
        <v>76</v>
      </c>
      <c r="Y99">
        <f t="shared" si="37"/>
        <v>185</v>
      </c>
      <c r="AB99" t="s">
        <v>485</v>
      </c>
      <c r="AC99">
        <f t="shared" si="38"/>
        <v>35</v>
      </c>
      <c r="AD99">
        <f t="shared" si="43"/>
        <v>11</v>
      </c>
      <c r="AE99">
        <v>7</v>
      </c>
      <c r="AF99">
        <v>4</v>
      </c>
      <c r="AG99">
        <v>194</v>
      </c>
      <c r="AH99">
        <v>7</v>
      </c>
      <c r="AI99">
        <v>10</v>
      </c>
      <c r="AJ99">
        <f t="shared" si="44"/>
        <v>17</v>
      </c>
      <c r="AK99">
        <v>7</v>
      </c>
      <c r="DW99" s="76"/>
      <c r="DX99" t="s">
        <v>485</v>
      </c>
      <c r="DY99">
        <v>76</v>
      </c>
      <c r="DZ99">
        <v>185</v>
      </c>
      <c r="EA99" s="76">
        <f t="shared" si="40"/>
        <v>0.41081081081081083</v>
      </c>
      <c r="EE99" s="76"/>
      <c r="ES99" s="76"/>
      <c r="FW99" t="s">
        <v>485</v>
      </c>
      <c r="FX99">
        <v>35</v>
      </c>
    </row>
    <row r="100" spans="14:180" x14ac:dyDescent="0.2">
      <c r="N100" t="s">
        <v>59</v>
      </c>
      <c r="O100" t="s">
        <v>497</v>
      </c>
      <c r="P100">
        <f t="shared" si="41"/>
        <v>10</v>
      </c>
      <c r="Q100">
        <v>6</v>
      </c>
      <c r="R100">
        <v>4</v>
      </c>
      <c r="S100">
        <v>177</v>
      </c>
      <c r="T100">
        <v>4</v>
      </c>
      <c r="U100">
        <v>12</v>
      </c>
      <c r="V100">
        <f t="shared" si="42"/>
        <v>16</v>
      </c>
      <c r="W100">
        <v>9</v>
      </c>
      <c r="X100">
        <f t="shared" si="36"/>
        <v>35</v>
      </c>
      <c r="Y100">
        <f t="shared" si="37"/>
        <v>212</v>
      </c>
      <c r="AB100" t="s">
        <v>485</v>
      </c>
      <c r="AC100">
        <f t="shared" si="38"/>
        <v>25</v>
      </c>
      <c r="AD100">
        <f t="shared" si="43"/>
        <v>9</v>
      </c>
      <c r="AE100">
        <v>6</v>
      </c>
      <c r="AF100">
        <v>3</v>
      </c>
      <c r="AG100">
        <v>207</v>
      </c>
      <c r="AH100">
        <v>3</v>
      </c>
      <c r="AI100">
        <v>9</v>
      </c>
      <c r="AJ100">
        <f t="shared" si="44"/>
        <v>12</v>
      </c>
      <c r="AK100">
        <v>4</v>
      </c>
      <c r="DW100" s="76"/>
      <c r="DX100" t="s">
        <v>485</v>
      </c>
      <c r="DY100">
        <v>35</v>
      </c>
      <c r="DZ100">
        <v>212</v>
      </c>
      <c r="EA100" s="76">
        <f t="shared" si="40"/>
        <v>0.1650943396226415</v>
      </c>
      <c r="EE100" s="76"/>
      <c r="ES100" s="76"/>
      <c r="FW100" t="s">
        <v>485</v>
      </c>
      <c r="FX100">
        <v>25</v>
      </c>
    </row>
    <row r="101" spans="14:180" x14ac:dyDescent="0.2">
      <c r="N101" t="s">
        <v>60</v>
      </c>
      <c r="O101" t="s">
        <v>497</v>
      </c>
      <c r="P101">
        <f t="shared" si="41"/>
        <v>10</v>
      </c>
      <c r="Q101">
        <v>7</v>
      </c>
      <c r="R101">
        <v>3</v>
      </c>
      <c r="S101">
        <v>202</v>
      </c>
      <c r="T101">
        <v>4</v>
      </c>
      <c r="U101">
        <v>8</v>
      </c>
      <c r="V101">
        <f t="shared" si="42"/>
        <v>12</v>
      </c>
      <c r="W101">
        <v>5</v>
      </c>
      <c r="X101">
        <f t="shared" si="36"/>
        <v>27</v>
      </c>
      <c r="Y101">
        <f t="shared" si="37"/>
        <v>229</v>
      </c>
      <c r="AB101" t="s">
        <v>485</v>
      </c>
      <c r="AC101">
        <f t="shared" si="38"/>
        <v>22</v>
      </c>
      <c r="AD101">
        <f t="shared" si="43"/>
        <v>12</v>
      </c>
      <c r="AE101">
        <v>6</v>
      </c>
      <c r="AF101">
        <v>6</v>
      </c>
      <c r="AG101">
        <v>208</v>
      </c>
      <c r="AH101">
        <v>2</v>
      </c>
      <c r="AI101">
        <v>7</v>
      </c>
      <c r="AJ101">
        <f t="shared" si="44"/>
        <v>9</v>
      </c>
      <c r="AK101">
        <v>1</v>
      </c>
      <c r="DW101" s="76"/>
      <c r="DX101" t="s">
        <v>485</v>
      </c>
      <c r="DY101">
        <v>27</v>
      </c>
      <c r="DZ101">
        <v>229</v>
      </c>
      <c r="EA101" s="76">
        <f t="shared" si="40"/>
        <v>0.11790393013100436</v>
      </c>
      <c r="EE101" s="76"/>
      <c r="ES101" s="76"/>
      <c r="FW101" t="s">
        <v>485</v>
      </c>
      <c r="FX101">
        <v>22</v>
      </c>
    </row>
    <row r="102" spans="14:180" x14ac:dyDescent="0.2">
      <c r="N102" t="s">
        <v>61</v>
      </c>
      <c r="O102" t="s">
        <v>497</v>
      </c>
      <c r="P102">
        <f t="shared" si="41"/>
        <v>12</v>
      </c>
      <c r="Q102">
        <v>6</v>
      </c>
      <c r="R102">
        <v>6</v>
      </c>
      <c r="S102">
        <v>194</v>
      </c>
      <c r="T102">
        <v>2</v>
      </c>
      <c r="U102">
        <v>10</v>
      </c>
      <c r="V102">
        <f t="shared" si="42"/>
        <v>12</v>
      </c>
      <c r="W102">
        <v>10</v>
      </c>
      <c r="X102">
        <f t="shared" si="36"/>
        <v>34</v>
      </c>
      <c r="Y102">
        <f t="shared" si="37"/>
        <v>228</v>
      </c>
      <c r="AB102" t="s">
        <v>485</v>
      </c>
      <c r="AC102">
        <f t="shared" si="38"/>
        <v>36</v>
      </c>
      <c r="AD102">
        <f t="shared" si="43"/>
        <v>14</v>
      </c>
      <c r="AE102">
        <v>8</v>
      </c>
      <c r="AF102">
        <v>6</v>
      </c>
      <c r="AG102">
        <v>186</v>
      </c>
      <c r="AH102">
        <v>5</v>
      </c>
      <c r="AI102">
        <v>9</v>
      </c>
      <c r="AJ102">
        <f t="shared" si="44"/>
        <v>14</v>
      </c>
      <c r="AK102">
        <v>8</v>
      </c>
      <c r="DW102" s="76"/>
      <c r="DX102" t="s">
        <v>485</v>
      </c>
      <c r="DY102">
        <v>34</v>
      </c>
      <c r="DZ102">
        <v>228</v>
      </c>
      <c r="EA102" s="76">
        <f t="shared" si="40"/>
        <v>0.14912280701754385</v>
      </c>
      <c r="EE102" s="76"/>
      <c r="ES102" s="76"/>
      <c r="FW102" t="s">
        <v>485</v>
      </c>
      <c r="FX102">
        <v>36</v>
      </c>
    </row>
    <row r="103" spans="14:180" x14ac:dyDescent="0.2">
      <c r="N103" t="s">
        <v>62</v>
      </c>
      <c r="O103" t="s">
        <v>497</v>
      </c>
      <c r="P103">
        <f t="shared" si="41"/>
        <v>11</v>
      </c>
      <c r="Q103">
        <v>5</v>
      </c>
      <c r="R103">
        <v>6</v>
      </c>
      <c r="S103">
        <v>191</v>
      </c>
      <c r="T103">
        <v>2</v>
      </c>
      <c r="U103">
        <v>13</v>
      </c>
      <c r="V103">
        <f t="shared" si="42"/>
        <v>15</v>
      </c>
      <c r="W103">
        <v>8</v>
      </c>
      <c r="X103">
        <f t="shared" si="36"/>
        <v>34</v>
      </c>
      <c r="Y103">
        <f t="shared" si="37"/>
        <v>225</v>
      </c>
      <c r="AB103" t="s">
        <v>485</v>
      </c>
      <c r="AC103">
        <f t="shared" si="38"/>
        <v>45</v>
      </c>
      <c r="AD103">
        <f t="shared" si="43"/>
        <v>12</v>
      </c>
      <c r="AE103">
        <v>7</v>
      </c>
      <c r="AF103">
        <v>5</v>
      </c>
      <c r="AG103">
        <v>164</v>
      </c>
      <c r="AH103">
        <v>9</v>
      </c>
      <c r="AI103">
        <v>11</v>
      </c>
      <c r="AJ103">
        <f t="shared" si="44"/>
        <v>20</v>
      </c>
      <c r="AK103">
        <v>13</v>
      </c>
      <c r="DW103" s="76"/>
      <c r="DX103" t="s">
        <v>485</v>
      </c>
      <c r="DY103">
        <v>34</v>
      </c>
      <c r="DZ103">
        <v>225</v>
      </c>
      <c r="EA103" s="76">
        <f t="shared" si="40"/>
        <v>0.15111111111111111</v>
      </c>
      <c r="EE103" s="76"/>
      <c r="ES103" s="76"/>
      <c r="FW103" t="s">
        <v>485</v>
      </c>
      <c r="FX103">
        <v>45</v>
      </c>
    </row>
    <row r="104" spans="14:180" x14ac:dyDescent="0.2">
      <c r="N104" t="s">
        <v>105</v>
      </c>
      <c r="O104" t="s">
        <v>497</v>
      </c>
      <c r="P104">
        <f t="shared" si="41"/>
        <v>10</v>
      </c>
      <c r="Q104">
        <v>4</v>
      </c>
      <c r="R104">
        <v>6</v>
      </c>
      <c r="S104">
        <v>179</v>
      </c>
      <c r="T104">
        <v>11</v>
      </c>
      <c r="U104">
        <v>8</v>
      </c>
      <c r="V104">
        <f t="shared" si="42"/>
        <v>19</v>
      </c>
      <c r="W104">
        <v>8</v>
      </c>
      <c r="X104">
        <f t="shared" si="36"/>
        <v>37</v>
      </c>
      <c r="Y104">
        <f t="shared" si="37"/>
        <v>216</v>
      </c>
      <c r="AB104" t="s">
        <v>485</v>
      </c>
      <c r="AC104">
        <f t="shared" si="38"/>
        <v>37</v>
      </c>
      <c r="AD104">
        <f t="shared" si="43"/>
        <v>10</v>
      </c>
      <c r="AE104">
        <v>4</v>
      </c>
      <c r="AF104">
        <v>6</v>
      </c>
      <c r="AG104">
        <v>179</v>
      </c>
      <c r="AH104">
        <v>11</v>
      </c>
      <c r="AI104">
        <v>8</v>
      </c>
      <c r="AJ104">
        <f t="shared" si="44"/>
        <v>19</v>
      </c>
      <c r="AK104">
        <v>8</v>
      </c>
      <c r="DW104" s="76"/>
      <c r="DX104" t="s">
        <v>485</v>
      </c>
      <c r="DY104">
        <v>37</v>
      </c>
      <c r="DZ104">
        <v>216</v>
      </c>
      <c r="EA104" s="76">
        <f t="shared" si="40"/>
        <v>0.17129629629629631</v>
      </c>
      <c r="EE104" s="76"/>
      <c r="ES104" s="76"/>
      <c r="FW104" t="s">
        <v>485</v>
      </c>
      <c r="FX104">
        <v>37</v>
      </c>
    </row>
    <row r="105" spans="14:180" x14ac:dyDescent="0.2">
      <c r="N105" t="s">
        <v>106</v>
      </c>
      <c r="O105" t="s">
        <v>497</v>
      </c>
      <c r="P105">
        <f t="shared" si="41"/>
        <v>13</v>
      </c>
      <c r="Q105">
        <v>7</v>
      </c>
      <c r="R105">
        <v>6</v>
      </c>
      <c r="S105">
        <v>174</v>
      </c>
      <c r="T105">
        <v>3</v>
      </c>
      <c r="U105">
        <v>13</v>
      </c>
      <c r="V105">
        <f t="shared" si="42"/>
        <v>16</v>
      </c>
      <c r="W105">
        <v>5</v>
      </c>
      <c r="X105">
        <f t="shared" si="36"/>
        <v>34</v>
      </c>
      <c r="Y105">
        <f t="shared" si="37"/>
        <v>208</v>
      </c>
      <c r="AB105" t="s">
        <v>485</v>
      </c>
      <c r="AC105">
        <f t="shared" si="38"/>
        <v>34</v>
      </c>
      <c r="AD105">
        <f t="shared" si="43"/>
        <v>13</v>
      </c>
      <c r="AE105">
        <v>7</v>
      </c>
      <c r="AF105">
        <v>6</v>
      </c>
      <c r="AG105">
        <v>174</v>
      </c>
      <c r="AH105">
        <v>3</v>
      </c>
      <c r="AI105">
        <v>13</v>
      </c>
      <c r="AJ105">
        <f t="shared" si="44"/>
        <v>16</v>
      </c>
      <c r="AK105">
        <v>5</v>
      </c>
      <c r="DW105" s="76"/>
      <c r="DX105" t="s">
        <v>485</v>
      </c>
      <c r="DY105">
        <v>34</v>
      </c>
      <c r="DZ105">
        <v>208</v>
      </c>
      <c r="EA105" s="76">
        <f t="shared" si="40"/>
        <v>0.16346153846153846</v>
      </c>
      <c r="EE105" s="76"/>
      <c r="ES105" s="76"/>
      <c r="FW105" t="s">
        <v>485</v>
      </c>
      <c r="FX105">
        <v>34</v>
      </c>
    </row>
    <row r="106" spans="14:180" x14ac:dyDescent="0.2">
      <c r="N106" t="s">
        <v>107</v>
      </c>
      <c r="O106" t="s">
        <v>497</v>
      </c>
      <c r="P106">
        <f t="shared" si="41"/>
        <v>9</v>
      </c>
      <c r="Q106">
        <v>5</v>
      </c>
      <c r="R106">
        <v>4</v>
      </c>
      <c r="S106">
        <v>193</v>
      </c>
      <c r="T106">
        <v>4</v>
      </c>
      <c r="U106">
        <v>11</v>
      </c>
      <c r="V106">
        <f t="shared" si="42"/>
        <v>15</v>
      </c>
      <c r="W106">
        <v>2</v>
      </c>
      <c r="X106">
        <f t="shared" si="36"/>
        <v>26</v>
      </c>
      <c r="Y106">
        <f t="shared" si="37"/>
        <v>219</v>
      </c>
      <c r="AB106" t="s">
        <v>485</v>
      </c>
      <c r="AC106">
        <f t="shared" si="38"/>
        <v>26</v>
      </c>
      <c r="AD106">
        <f t="shared" si="43"/>
        <v>9</v>
      </c>
      <c r="AE106">
        <v>5</v>
      </c>
      <c r="AF106">
        <v>4</v>
      </c>
      <c r="AG106">
        <v>193</v>
      </c>
      <c r="AH106">
        <v>4</v>
      </c>
      <c r="AI106">
        <v>11</v>
      </c>
      <c r="AJ106">
        <f t="shared" si="44"/>
        <v>15</v>
      </c>
      <c r="AK106">
        <v>2</v>
      </c>
      <c r="DW106" s="76"/>
      <c r="DX106" t="s">
        <v>485</v>
      </c>
      <c r="DY106">
        <v>26</v>
      </c>
      <c r="DZ106">
        <v>219</v>
      </c>
      <c r="EA106" s="76">
        <f t="shared" si="40"/>
        <v>0.11872146118721461</v>
      </c>
      <c r="EE106" s="76"/>
      <c r="ES106" s="76"/>
      <c r="FW106" t="s">
        <v>485</v>
      </c>
      <c r="FX106">
        <v>26</v>
      </c>
    </row>
    <row r="107" spans="14:180" x14ac:dyDescent="0.2">
      <c r="N107" t="s">
        <v>108</v>
      </c>
      <c r="O107" t="s">
        <v>497</v>
      </c>
      <c r="P107">
        <f t="shared" si="41"/>
        <v>13</v>
      </c>
      <c r="Q107">
        <v>5</v>
      </c>
      <c r="R107">
        <v>8</v>
      </c>
      <c r="S107">
        <v>169</v>
      </c>
      <c r="T107">
        <v>12</v>
      </c>
      <c r="U107">
        <v>9</v>
      </c>
      <c r="V107">
        <f t="shared" si="42"/>
        <v>21</v>
      </c>
      <c r="W107">
        <v>3</v>
      </c>
      <c r="X107">
        <f t="shared" si="36"/>
        <v>37</v>
      </c>
      <c r="Y107">
        <f t="shared" si="37"/>
        <v>206</v>
      </c>
      <c r="AB107" t="s">
        <v>485</v>
      </c>
      <c r="AC107">
        <f t="shared" si="38"/>
        <v>37</v>
      </c>
      <c r="AD107">
        <f t="shared" si="43"/>
        <v>13</v>
      </c>
      <c r="AE107">
        <v>5</v>
      </c>
      <c r="AF107">
        <v>8</v>
      </c>
      <c r="AG107">
        <v>169</v>
      </c>
      <c r="AH107">
        <v>12</v>
      </c>
      <c r="AI107">
        <v>9</v>
      </c>
      <c r="AJ107">
        <f t="shared" si="44"/>
        <v>21</v>
      </c>
      <c r="AK107">
        <v>3</v>
      </c>
      <c r="DW107" s="76"/>
      <c r="DX107" t="s">
        <v>485</v>
      </c>
      <c r="DY107">
        <v>37</v>
      </c>
      <c r="DZ107">
        <v>206</v>
      </c>
      <c r="EA107" s="76">
        <f t="shared" si="40"/>
        <v>0.1796116504854369</v>
      </c>
      <c r="EE107" s="76"/>
      <c r="ES107" s="76"/>
      <c r="FW107" t="s">
        <v>485</v>
      </c>
      <c r="FX107">
        <v>37</v>
      </c>
    </row>
    <row r="108" spans="14:180" x14ac:dyDescent="0.2">
      <c r="N108" t="s">
        <v>109</v>
      </c>
      <c r="O108" t="s">
        <v>497</v>
      </c>
      <c r="P108">
        <f t="shared" si="41"/>
        <v>8</v>
      </c>
      <c r="Q108">
        <v>3</v>
      </c>
      <c r="R108">
        <v>5</v>
      </c>
      <c r="S108">
        <v>188</v>
      </c>
      <c r="T108">
        <v>2</v>
      </c>
      <c r="U108">
        <v>8</v>
      </c>
      <c r="V108">
        <f t="shared" si="42"/>
        <v>10</v>
      </c>
      <c r="W108">
        <v>2</v>
      </c>
      <c r="X108">
        <f t="shared" si="36"/>
        <v>20</v>
      </c>
      <c r="Y108">
        <f t="shared" si="37"/>
        <v>208</v>
      </c>
      <c r="AB108" t="s">
        <v>485</v>
      </c>
      <c r="AC108">
        <f t="shared" si="38"/>
        <v>20</v>
      </c>
      <c r="AD108">
        <f t="shared" si="43"/>
        <v>8</v>
      </c>
      <c r="AE108">
        <v>3</v>
      </c>
      <c r="AF108">
        <v>5</v>
      </c>
      <c r="AG108">
        <v>188</v>
      </c>
      <c r="AH108">
        <v>2</v>
      </c>
      <c r="AI108">
        <v>8</v>
      </c>
      <c r="AJ108">
        <f t="shared" si="44"/>
        <v>10</v>
      </c>
      <c r="AK108">
        <v>2</v>
      </c>
      <c r="DW108" s="76"/>
      <c r="DX108" t="s">
        <v>485</v>
      </c>
      <c r="DY108">
        <v>20</v>
      </c>
      <c r="DZ108">
        <v>208</v>
      </c>
      <c r="EA108" s="76">
        <f t="shared" si="40"/>
        <v>9.6153846153846159E-2</v>
      </c>
      <c r="EE108" s="76"/>
      <c r="ES108" s="76"/>
      <c r="FW108" t="s">
        <v>485</v>
      </c>
      <c r="FX108">
        <v>20</v>
      </c>
    </row>
    <row r="109" spans="14:180" x14ac:dyDescent="0.2">
      <c r="N109" t="s">
        <v>110</v>
      </c>
      <c r="O109" t="s">
        <v>497</v>
      </c>
      <c r="P109">
        <f t="shared" si="41"/>
        <v>7</v>
      </c>
      <c r="Q109">
        <v>4</v>
      </c>
      <c r="R109">
        <v>3</v>
      </c>
      <c r="S109">
        <v>191</v>
      </c>
      <c r="T109">
        <v>9</v>
      </c>
      <c r="U109">
        <v>9</v>
      </c>
      <c r="V109">
        <f t="shared" si="42"/>
        <v>18</v>
      </c>
      <c r="W109">
        <v>4</v>
      </c>
      <c r="X109">
        <f t="shared" si="36"/>
        <v>29</v>
      </c>
      <c r="Y109">
        <f t="shared" si="37"/>
        <v>220</v>
      </c>
      <c r="AB109" t="s">
        <v>485</v>
      </c>
      <c r="AC109">
        <f t="shared" si="38"/>
        <v>29</v>
      </c>
      <c r="AD109">
        <f t="shared" si="43"/>
        <v>7</v>
      </c>
      <c r="AE109">
        <v>4</v>
      </c>
      <c r="AF109">
        <v>3</v>
      </c>
      <c r="AG109">
        <v>191</v>
      </c>
      <c r="AH109">
        <v>9</v>
      </c>
      <c r="AI109">
        <v>9</v>
      </c>
      <c r="AJ109">
        <f t="shared" si="44"/>
        <v>18</v>
      </c>
      <c r="AK109">
        <v>4</v>
      </c>
      <c r="DW109" s="76"/>
      <c r="DX109" t="s">
        <v>485</v>
      </c>
      <c r="DY109">
        <v>29</v>
      </c>
      <c r="DZ109">
        <v>220</v>
      </c>
      <c r="EA109" s="76">
        <f t="shared" si="40"/>
        <v>0.13181818181818181</v>
      </c>
      <c r="EE109" s="76"/>
      <c r="ES109" s="76"/>
      <c r="FW109" t="s">
        <v>485</v>
      </c>
      <c r="FX109">
        <v>29</v>
      </c>
    </row>
    <row r="187" spans="4:149" x14ac:dyDescent="0.2">
      <c r="D187" s="26"/>
      <c r="E187" s="26"/>
      <c r="F187" s="26"/>
      <c r="G187" s="26"/>
      <c r="H187" s="26"/>
      <c r="I187" s="26"/>
      <c r="J187" s="26"/>
      <c r="K187" s="26"/>
      <c r="L187" s="26"/>
      <c r="DU187" s="26"/>
      <c r="DV187" s="26"/>
      <c r="DW187" s="26"/>
      <c r="EC187" s="26"/>
      <c r="ED187" s="26"/>
      <c r="EE187" s="26"/>
      <c r="ES187" s="26"/>
    </row>
    <row r="188" spans="4:149" x14ac:dyDescent="0.2">
      <c r="D188" s="26"/>
      <c r="E188" s="26"/>
      <c r="F188" s="26"/>
      <c r="G188" s="26"/>
      <c r="H188" s="26"/>
      <c r="I188" s="26"/>
      <c r="J188" s="26"/>
      <c r="K188" s="26"/>
      <c r="L188" s="26"/>
      <c r="DU188" s="26"/>
      <c r="DV188" s="26"/>
      <c r="DW188" s="26"/>
      <c r="EC188" s="26"/>
      <c r="ED188" s="26"/>
      <c r="EE188" s="26"/>
      <c r="ES188" s="26"/>
    </row>
  </sheetData>
  <sortState xmlns:xlrd2="http://schemas.microsoft.com/office/spreadsheetml/2017/richdata2" ref="AB2:AK207">
    <sortCondition ref="AB2:AB207"/>
  </sortState>
  <phoneticPr fontId="3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018E9-2E10-6344-9F62-7501258F43E9}">
  <dimension ref="A1:BE188"/>
  <sheetViews>
    <sheetView topLeftCell="AK1" workbookViewId="0">
      <selection activeCell="BD2" sqref="BD2:BE6"/>
    </sheetView>
  </sheetViews>
  <sheetFormatPr baseColWidth="10" defaultRowHeight="16" x14ac:dyDescent="0.2"/>
  <cols>
    <col min="10" max="10" width="10.83203125" style="27"/>
    <col min="24" max="24" width="10.83203125" style="38"/>
  </cols>
  <sheetData>
    <row r="1" spans="1:57" ht="68" x14ac:dyDescent="0.2">
      <c r="A1" t="s">
        <v>523</v>
      </c>
      <c r="B1" t="s">
        <v>525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526</v>
      </c>
      <c r="I1" t="s">
        <v>471</v>
      </c>
      <c r="K1" t="s">
        <v>523</v>
      </c>
      <c r="L1" t="s">
        <v>525</v>
      </c>
      <c r="M1" t="s">
        <v>468</v>
      </c>
      <c r="N1" t="s">
        <v>526</v>
      </c>
      <c r="O1" t="s">
        <v>471</v>
      </c>
      <c r="Y1" s="7" t="s">
        <v>523</v>
      </c>
      <c r="Z1" s="7" t="s">
        <v>525</v>
      </c>
      <c r="AA1" s="7" t="s">
        <v>468</v>
      </c>
      <c r="AB1" s="7" t="s">
        <v>526</v>
      </c>
      <c r="AC1" s="7" t="s">
        <v>471</v>
      </c>
      <c r="AD1" s="7" t="s">
        <v>688</v>
      </c>
      <c r="AN1" t="s">
        <v>523</v>
      </c>
      <c r="AO1" t="s">
        <v>688</v>
      </c>
      <c r="AS1" t="s">
        <v>690</v>
      </c>
      <c r="AY1" s="7" t="s">
        <v>715</v>
      </c>
      <c r="AZ1" s="7" t="s">
        <v>716</v>
      </c>
      <c r="BA1" s="7" t="s">
        <v>717</v>
      </c>
      <c r="BB1" s="7" t="s">
        <v>713</v>
      </c>
    </row>
    <row r="2" spans="1:57" x14ac:dyDescent="0.2">
      <c r="A2" t="s">
        <v>482</v>
      </c>
      <c r="B2">
        <v>13</v>
      </c>
      <c r="C2">
        <v>5</v>
      </c>
      <c r="D2">
        <v>8</v>
      </c>
      <c r="E2">
        <v>190</v>
      </c>
      <c r="F2">
        <v>7</v>
      </c>
      <c r="G2">
        <v>8</v>
      </c>
      <c r="H2">
        <v>15</v>
      </c>
      <c r="I2">
        <v>8</v>
      </c>
      <c r="K2" t="s">
        <v>482</v>
      </c>
      <c r="L2">
        <v>13</v>
      </c>
      <c r="M2">
        <v>190</v>
      </c>
      <c r="N2">
        <v>15</v>
      </c>
      <c r="O2">
        <v>8</v>
      </c>
      <c r="Y2" t="s">
        <v>482</v>
      </c>
      <c r="Z2">
        <v>13</v>
      </c>
      <c r="AA2">
        <v>190</v>
      </c>
      <c r="AB2">
        <v>15</v>
      </c>
      <c r="AC2">
        <v>8</v>
      </c>
      <c r="AD2">
        <f>SUM(Z2+AB2+AC2)</f>
        <v>36</v>
      </c>
      <c r="AN2" t="s">
        <v>482</v>
      </c>
      <c r="AO2">
        <v>36</v>
      </c>
      <c r="AR2" t="s">
        <v>689</v>
      </c>
      <c r="AS2" t="s">
        <v>687</v>
      </c>
      <c r="AT2" t="s">
        <v>488</v>
      </c>
      <c r="AY2" s="76">
        <v>0.15929203539823009</v>
      </c>
      <c r="AZ2" s="76">
        <v>0.11522633744855967</v>
      </c>
      <c r="BA2" s="76">
        <v>0.16666666666666666</v>
      </c>
      <c r="BB2" s="76">
        <v>0.24401913875598086</v>
      </c>
      <c r="BD2" t="s">
        <v>689</v>
      </c>
      <c r="BE2" t="s">
        <v>719</v>
      </c>
    </row>
    <row r="3" spans="1:57" x14ac:dyDescent="0.2">
      <c r="A3" t="s">
        <v>482</v>
      </c>
      <c r="B3">
        <v>10</v>
      </c>
      <c r="C3">
        <v>4</v>
      </c>
      <c r="D3">
        <v>6</v>
      </c>
      <c r="E3">
        <v>219</v>
      </c>
      <c r="F3">
        <v>4</v>
      </c>
      <c r="G3">
        <v>10</v>
      </c>
      <c r="H3">
        <v>14</v>
      </c>
      <c r="I3">
        <v>2</v>
      </c>
      <c r="K3" t="s">
        <v>482</v>
      </c>
      <c r="L3">
        <v>10</v>
      </c>
      <c r="M3">
        <v>219</v>
      </c>
      <c r="N3">
        <v>14</v>
      </c>
      <c r="O3">
        <v>2</v>
      </c>
      <c r="Y3" t="s">
        <v>482</v>
      </c>
      <c r="Z3">
        <v>10</v>
      </c>
      <c r="AA3">
        <v>219</v>
      </c>
      <c r="AB3">
        <v>14</v>
      </c>
      <c r="AC3">
        <v>2</v>
      </c>
      <c r="AD3">
        <f t="shared" ref="AD3:AD66" si="0">SUM(Z3+AB3+AC3)</f>
        <v>26</v>
      </c>
      <c r="AN3" t="s">
        <v>482</v>
      </c>
      <c r="AO3">
        <v>26</v>
      </c>
      <c r="AR3" s="73">
        <v>1</v>
      </c>
      <c r="AS3" s="74">
        <f>AVERAGE(AO2:AO15)</f>
        <v>34.642857142857146</v>
      </c>
      <c r="AT3">
        <f>STDEV(AO2:AO15)</f>
        <v>7.2175762270589585</v>
      </c>
      <c r="AY3" s="76">
        <v>0.10612244897959183</v>
      </c>
      <c r="AZ3" s="76">
        <v>0.15899581589958159</v>
      </c>
      <c r="BA3" s="76">
        <v>0.21551724137931033</v>
      </c>
      <c r="BB3" s="76">
        <v>0.1</v>
      </c>
      <c r="BD3" s="82">
        <v>1</v>
      </c>
      <c r="BE3" s="76">
        <f>AVERAGE(AY2:AY16)</f>
        <v>0.14659762768837703</v>
      </c>
    </row>
    <row r="4" spans="1:57" x14ac:dyDescent="0.2">
      <c r="A4" t="s">
        <v>482</v>
      </c>
      <c r="B4">
        <v>13</v>
      </c>
      <c r="C4">
        <v>5</v>
      </c>
      <c r="D4">
        <v>8</v>
      </c>
      <c r="E4">
        <v>198</v>
      </c>
      <c r="F4">
        <v>6</v>
      </c>
      <c r="G4">
        <v>11</v>
      </c>
      <c r="H4">
        <v>17</v>
      </c>
      <c r="I4">
        <v>15</v>
      </c>
      <c r="K4" t="s">
        <v>482</v>
      </c>
      <c r="L4">
        <v>13</v>
      </c>
      <c r="M4">
        <v>198</v>
      </c>
      <c r="N4">
        <v>17</v>
      </c>
      <c r="O4">
        <v>15</v>
      </c>
      <c r="Y4" t="s">
        <v>482</v>
      </c>
      <c r="Z4">
        <v>13</v>
      </c>
      <c r="AA4">
        <v>198</v>
      </c>
      <c r="AB4">
        <v>17</v>
      </c>
      <c r="AC4">
        <v>15</v>
      </c>
      <c r="AD4">
        <f t="shared" si="0"/>
        <v>45</v>
      </c>
      <c r="AN4" t="s">
        <v>482</v>
      </c>
      <c r="AO4">
        <v>45</v>
      </c>
      <c r="AR4" s="73">
        <v>2</v>
      </c>
      <c r="AS4" s="74">
        <f>AVERAGE(AO16:AO61)</f>
        <v>33.673913043478258</v>
      </c>
      <c r="AT4">
        <f>STDEV(AO16:AO61)</f>
        <v>10.778691629168867</v>
      </c>
      <c r="AY4" s="76">
        <v>0.18518518518518517</v>
      </c>
      <c r="AZ4" s="76">
        <v>0.10480349344978165</v>
      </c>
      <c r="BA4" s="76">
        <v>0.17180616740088106</v>
      </c>
      <c r="BB4" s="76">
        <v>0.1065989847715736</v>
      </c>
      <c r="BD4" s="82">
        <v>2</v>
      </c>
      <c r="BE4" s="76">
        <f>AVERAGE(AZ2:AZ46)</f>
        <v>0.15160052591392453</v>
      </c>
    </row>
    <row r="5" spans="1:57" x14ac:dyDescent="0.2">
      <c r="A5" t="s">
        <v>482</v>
      </c>
      <c r="B5">
        <v>14</v>
      </c>
      <c r="C5">
        <v>5</v>
      </c>
      <c r="D5">
        <v>9</v>
      </c>
      <c r="E5">
        <v>202</v>
      </c>
      <c r="F5">
        <v>2</v>
      </c>
      <c r="G5">
        <v>11</v>
      </c>
      <c r="H5">
        <v>13</v>
      </c>
      <c r="I5">
        <v>11</v>
      </c>
      <c r="K5" t="s">
        <v>482</v>
      </c>
      <c r="L5">
        <v>14</v>
      </c>
      <c r="M5">
        <v>202</v>
      </c>
      <c r="N5">
        <v>13</v>
      </c>
      <c r="O5">
        <v>11</v>
      </c>
      <c r="Y5" t="s">
        <v>482</v>
      </c>
      <c r="Z5">
        <v>14</v>
      </c>
      <c r="AA5">
        <v>202</v>
      </c>
      <c r="AB5">
        <v>13</v>
      </c>
      <c r="AC5">
        <v>11</v>
      </c>
      <c r="AD5">
        <f t="shared" si="0"/>
        <v>38</v>
      </c>
      <c r="AN5" t="s">
        <v>482</v>
      </c>
      <c r="AO5">
        <v>38</v>
      </c>
      <c r="AR5" s="73">
        <v>3</v>
      </c>
      <c r="AS5" s="75">
        <f>AVERAGE(AO62:AO109)</f>
        <v>33.625</v>
      </c>
      <c r="AT5" s="75">
        <f>STDEV(AO62:AO109)</f>
        <v>11.246985411703166</v>
      </c>
      <c r="AU5" s="51"/>
      <c r="AY5" s="76">
        <v>0.15833333333333333</v>
      </c>
      <c r="AZ5" s="76">
        <v>0.18297872340425531</v>
      </c>
      <c r="BA5" s="76">
        <v>0.1891891891891892</v>
      </c>
      <c r="BB5" s="76">
        <v>0.2576419213973799</v>
      </c>
      <c r="BD5" s="82">
        <v>3</v>
      </c>
      <c r="BE5" s="76">
        <f>AVERAGE(BA2:BA49)</f>
        <v>0.1528311684880235</v>
      </c>
    </row>
    <row r="6" spans="1:57" x14ac:dyDescent="0.2">
      <c r="A6" t="s">
        <v>482</v>
      </c>
      <c r="B6">
        <v>17</v>
      </c>
      <c r="C6">
        <v>6</v>
      </c>
      <c r="D6">
        <v>11</v>
      </c>
      <c r="E6">
        <v>205</v>
      </c>
      <c r="F6">
        <v>4</v>
      </c>
      <c r="G6">
        <v>9</v>
      </c>
      <c r="H6">
        <v>13</v>
      </c>
      <c r="I6">
        <v>8</v>
      </c>
      <c r="K6" t="s">
        <v>482</v>
      </c>
      <c r="L6">
        <v>17</v>
      </c>
      <c r="M6">
        <v>205</v>
      </c>
      <c r="N6">
        <v>13</v>
      </c>
      <c r="O6">
        <v>8</v>
      </c>
      <c r="Y6" t="s">
        <v>482</v>
      </c>
      <c r="Z6">
        <v>17</v>
      </c>
      <c r="AA6">
        <v>205</v>
      </c>
      <c r="AB6">
        <v>13</v>
      </c>
      <c r="AC6">
        <v>8</v>
      </c>
      <c r="AD6">
        <f t="shared" si="0"/>
        <v>38</v>
      </c>
      <c r="AN6" t="s">
        <v>482</v>
      </c>
      <c r="AO6">
        <v>38</v>
      </c>
      <c r="AR6" s="73">
        <v>40</v>
      </c>
      <c r="AS6" s="74">
        <f>AVERAGE(AO110:AO185)</f>
        <v>31.894736842105264</v>
      </c>
      <c r="AT6" s="74">
        <f>STDEV(AO110:AO185)</f>
        <v>10.407150038787012</v>
      </c>
      <c r="AY6" s="76">
        <v>0.15637860082304528</v>
      </c>
      <c r="AZ6" s="76">
        <v>9.6638655462184878E-2</v>
      </c>
      <c r="BA6" s="76">
        <v>0.10572687224669604</v>
      </c>
      <c r="BB6" s="76">
        <v>0.14646464646464646</v>
      </c>
      <c r="BD6" s="82">
        <v>40</v>
      </c>
      <c r="BE6" s="76">
        <f>AVERAGE(BB2:BB77)</f>
        <v>0.1535231389555996</v>
      </c>
    </row>
    <row r="7" spans="1:57" x14ac:dyDescent="0.2">
      <c r="A7" t="s">
        <v>482</v>
      </c>
      <c r="B7">
        <v>20</v>
      </c>
      <c r="C7">
        <v>10</v>
      </c>
      <c r="D7">
        <v>10</v>
      </c>
      <c r="E7">
        <v>189</v>
      </c>
      <c r="F7">
        <v>4</v>
      </c>
      <c r="G7">
        <v>12</v>
      </c>
      <c r="H7">
        <v>16</v>
      </c>
      <c r="I7">
        <v>9</v>
      </c>
      <c r="K7" t="s">
        <v>482</v>
      </c>
      <c r="L7">
        <v>20</v>
      </c>
      <c r="M7">
        <v>189</v>
      </c>
      <c r="N7">
        <v>16</v>
      </c>
      <c r="O7">
        <v>9</v>
      </c>
      <c r="Y7" t="s">
        <v>482</v>
      </c>
      <c r="Z7">
        <v>20</v>
      </c>
      <c r="AA7">
        <v>189</v>
      </c>
      <c r="AB7">
        <v>16</v>
      </c>
      <c r="AC7">
        <v>9</v>
      </c>
      <c r="AD7">
        <f t="shared" si="0"/>
        <v>45</v>
      </c>
      <c r="AN7" t="s">
        <v>482</v>
      </c>
      <c r="AO7">
        <v>45</v>
      </c>
      <c r="AY7" s="76">
        <v>0.19230769230769232</v>
      </c>
      <c r="AZ7" s="76">
        <v>0.15384615384615385</v>
      </c>
      <c r="BA7" s="76">
        <v>0.12663755458515283</v>
      </c>
      <c r="BB7" s="76">
        <v>0.13471502590673576</v>
      </c>
    </row>
    <row r="8" spans="1:57" x14ac:dyDescent="0.2">
      <c r="A8" t="s">
        <v>482</v>
      </c>
      <c r="B8">
        <v>8</v>
      </c>
      <c r="C8">
        <v>5</v>
      </c>
      <c r="D8">
        <v>3</v>
      </c>
      <c r="E8">
        <v>198</v>
      </c>
      <c r="F8">
        <v>3</v>
      </c>
      <c r="G8">
        <v>10</v>
      </c>
      <c r="H8">
        <v>13</v>
      </c>
      <c r="I8">
        <v>11</v>
      </c>
      <c r="K8" t="s">
        <v>482</v>
      </c>
      <c r="L8">
        <v>8</v>
      </c>
      <c r="M8">
        <v>198</v>
      </c>
      <c r="N8">
        <v>13</v>
      </c>
      <c r="O8">
        <v>11</v>
      </c>
      <c r="Y8" t="s">
        <v>482</v>
      </c>
      <c r="Z8">
        <v>8</v>
      </c>
      <c r="AA8">
        <v>198</v>
      </c>
      <c r="AB8">
        <v>13</v>
      </c>
      <c r="AC8">
        <v>11</v>
      </c>
      <c r="AD8">
        <f t="shared" si="0"/>
        <v>32</v>
      </c>
      <c r="AN8" t="s">
        <v>482</v>
      </c>
      <c r="AO8">
        <v>32</v>
      </c>
      <c r="AY8" s="76">
        <v>0.14042553191489363</v>
      </c>
      <c r="AZ8" s="76">
        <v>9.3617021276595741E-2</v>
      </c>
      <c r="BA8" s="76">
        <v>0.16086956521739129</v>
      </c>
      <c r="BB8" s="76">
        <v>0.25116279069767444</v>
      </c>
    </row>
    <row r="9" spans="1:57" x14ac:dyDescent="0.2">
      <c r="A9" t="s">
        <v>482</v>
      </c>
      <c r="B9">
        <v>11</v>
      </c>
      <c r="C9">
        <v>8</v>
      </c>
      <c r="D9">
        <v>3</v>
      </c>
      <c r="E9">
        <v>200</v>
      </c>
      <c r="F9">
        <v>4</v>
      </c>
      <c r="G9">
        <v>9</v>
      </c>
      <c r="H9">
        <v>13</v>
      </c>
      <c r="I9">
        <v>5</v>
      </c>
      <c r="K9" t="s">
        <v>482</v>
      </c>
      <c r="L9">
        <v>11</v>
      </c>
      <c r="M9">
        <v>200</v>
      </c>
      <c r="N9">
        <v>13</v>
      </c>
      <c r="O9">
        <v>5</v>
      </c>
      <c r="Y9" t="s">
        <v>482</v>
      </c>
      <c r="Z9">
        <v>11</v>
      </c>
      <c r="AA9">
        <v>200</v>
      </c>
      <c r="AB9">
        <v>13</v>
      </c>
      <c r="AC9">
        <v>5</v>
      </c>
      <c r="AD9">
        <f t="shared" si="0"/>
        <v>29</v>
      </c>
      <c r="AN9" t="s">
        <v>482</v>
      </c>
      <c r="AO9">
        <v>29</v>
      </c>
      <c r="AY9" s="76">
        <v>0.14285714285714285</v>
      </c>
      <c r="AZ9" s="76">
        <v>0.13419913419913421</v>
      </c>
      <c r="BA9" s="76">
        <v>0.27004219409282698</v>
      </c>
      <c r="BB9" s="76">
        <v>0.14150943396226415</v>
      </c>
    </row>
    <row r="10" spans="1:57" x14ac:dyDescent="0.2">
      <c r="A10" t="s">
        <v>482</v>
      </c>
      <c r="B10">
        <v>15</v>
      </c>
      <c r="C10">
        <v>9</v>
      </c>
      <c r="D10">
        <v>6</v>
      </c>
      <c r="E10">
        <v>187</v>
      </c>
      <c r="F10">
        <v>3</v>
      </c>
      <c r="G10">
        <v>12</v>
      </c>
      <c r="H10">
        <v>15</v>
      </c>
      <c r="I10">
        <v>11</v>
      </c>
      <c r="K10" t="s">
        <v>482</v>
      </c>
      <c r="L10">
        <v>15</v>
      </c>
      <c r="M10">
        <v>187</v>
      </c>
      <c r="N10">
        <v>15</v>
      </c>
      <c r="O10">
        <v>11</v>
      </c>
      <c r="Y10" t="s">
        <v>482</v>
      </c>
      <c r="Z10">
        <v>15</v>
      </c>
      <c r="AA10">
        <v>187</v>
      </c>
      <c r="AB10">
        <v>15</v>
      </c>
      <c r="AC10">
        <v>11</v>
      </c>
      <c r="AD10">
        <f t="shared" si="0"/>
        <v>41</v>
      </c>
      <c r="AN10" t="s">
        <v>482</v>
      </c>
      <c r="AO10">
        <v>41</v>
      </c>
      <c r="AY10" s="76">
        <v>0.16157205240174671</v>
      </c>
      <c r="AZ10" s="76">
        <v>8.2191780821917804E-2</v>
      </c>
      <c r="BA10" s="76">
        <v>0.12173913043478261</v>
      </c>
      <c r="BB10" s="76">
        <v>0.14418604651162792</v>
      </c>
    </row>
    <row r="11" spans="1:57" x14ac:dyDescent="0.2">
      <c r="A11" t="s">
        <v>482</v>
      </c>
      <c r="B11">
        <v>9</v>
      </c>
      <c r="C11">
        <v>4</v>
      </c>
      <c r="D11">
        <v>5</v>
      </c>
      <c r="E11">
        <v>175</v>
      </c>
      <c r="F11">
        <v>10</v>
      </c>
      <c r="G11">
        <v>9</v>
      </c>
      <c r="H11">
        <v>19</v>
      </c>
      <c r="I11">
        <v>3</v>
      </c>
      <c r="K11" t="s">
        <v>482</v>
      </c>
      <c r="L11">
        <v>9</v>
      </c>
      <c r="M11">
        <v>175</v>
      </c>
      <c r="N11">
        <v>19</v>
      </c>
      <c r="O11">
        <v>3</v>
      </c>
      <c r="Y11" t="s">
        <v>482</v>
      </c>
      <c r="Z11">
        <v>9</v>
      </c>
      <c r="AA11">
        <v>175</v>
      </c>
      <c r="AB11">
        <v>19</v>
      </c>
      <c r="AC11">
        <v>3</v>
      </c>
      <c r="AD11">
        <f t="shared" si="0"/>
        <v>31</v>
      </c>
      <c r="AN11" t="s">
        <v>482</v>
      </c>
      <c r="AO11">
        <v>31</v>
      </c>
      <c r="AY11" s="76">
        <v>0.1078838174273859</v>
      </c>
      <c r="AZ11" s="76">
        <v>0.13100436681222707</v>
      </c>
      <c r="BA11" s="76">
        <v>0.14218009478672985</v>
      </c>
      <c r="BB11" s="76">
        <v>0.15346534653465346</v>
      </c>
    </row>
    <row r="12" spans="1:57" x14ac:dyDescent="0.2">
      <c r="A12" t="s">
        <v>482</v>
      </c>
      <c r="B12">
        <v>10</v>
      </c>
      <c r="C12">
        <v>3</v>
      </c>
      <c r="D12">
        <v>7</v>
      </c>
      <c r="E12">
        <v>178</v>
      </c>
      <c r="F12">
        <v>4</v>
      </c>
      <c r="G12">
        <v>7</v>
      </c>
      <c r="H12">
        <v>11</v>
      </c>
      <c r="I12">
        <v>5</v>
      </c>
      <c r="K12" t="s">
        <v>482</v>
      </c>
      <c r="L12">
        <v>10</v>
      </c>
      <c r="M12">
        <v>178</v>
      </c>
      <c r="N12">
        <v>11</v>
      </c>
      <c r="O12">
        <v>5</v>
      </c>
      <c r="Y12" t="s">
        <v>482</v>
      </c>
      <c r="Z12">
        <v>10</v>
      </c>
      <c r="AA12">
        <v>178</v>
      </c>
      <c r="AB12">
        <v>11</v>
      </c>
      <c r="AC12">
        <v>5</v>
      </c>
      <c r="AD12">
        <f t="shared" si="0"/>
        <v>26</v>
      </c>
      <c r="AN12" t="s">
        <v>482</v>
      </c>
      <c r="AO12">
        <v>26</v>
      </c>
      <c r="AY12" s="76">
        <v>0.15441176470588236</v>
      </c>
      <c r="AZ12" s="76">
        <v>0.17333333333333334</v>
      </c>
      <c r="BA12" s="76">
        <v>0.10869565217391304</v>
      </c>
      <c r="BB12" s="76">
        <v>0.21674876847290642</v>
      </c>
    </row>
    <row r="13" spans="1:57" x14ac:dyDescent="0.2">
      <c r="A13" t="s">
        <v>482</v>
      </c>
      <c r="B13">
        <v>13</v>
      </c>
      <c r="C13">
        <v>6</v>
      </c>
      <c r="D13">
        <v>7</v>
      </c>
      <c r="E13">
        <v>188</v>
      </c>
      <c r="F13">
        <v>5</v>
      </c>
      <c r="G13">
        <v>12</v>
      </c>
      <c r="H13">
        <v>17</v>
      </c>
      <c r="I13">
        <v>13</v>
      </c>
      <c r="K13" t="s">
        <v>482</v>
      </c>
      <c r="L13">
        <v>13</v>
      </c>
      <c r="M13">
        <v>188</v>
      </c>
      <c r="N13">
        <v>17</v>
      </c>
      <c r="O13">
        <v>13</v>
      </c>
      <c r="Y13" t="s">
        <v>482</v>
      </c>
      <c r="Z13">
        <v>13</v>
      </c>
      <c r="AA13">
        <v>188</v>
      </c>
      <c r="AB13">
        <v>17</v>
      </c>
      <c r="AC13">
        <v>13</v>
      </c>
      <c r="AD13">
        <f t="shared" si="0"/>
        <v>43</v>
      </c>
      <c r="AN13" t="s">
        <v>482</v>
      </c>
      <c r="AO13">
        <v>43</v>
      </c>
      <c r="AY13" s="76">
        <v>0.1391304347826087</v>
      </c>
      <c r="AZ13" s="76">
        <v>0.11403508771929824</v>
      </c>
      <c r="BA13" s="76">
        <v>0.16228070175438597</v>
      </c>
      <c r="BB13" s="76">
        <v>0.11312217194570136</v>
      </c>
    </row>
    <row r="14" spans="1:57" x14ac:dyDescent="0.2">
      <c r="A14" t="s">
        <v>482</v>
      </c>
      <c r="B14">
        <v>10</v>
      </c>
      <c r="C14">
        <v>7</v>
      </c>
      <c r="D14">
        <v>3</v>
      </c>
      <c r="E14">
        <v>199</v>
      </c>
      <c r="F14">
        <v>3</v>
      </c>
      <c r="G14">
        <v>10</v>
      </c>
      <c r="H14">
        <v>13</v>
      </c>
      <c r="I14">
        <v>8</v>
      </c>
      <c r="K14" t="s">
        <v>482</v>
      </c>
      <c r="L14">
        <v>10</v>
      </c>
      <c r="M14">
        <v>199</v>
      </c>
      <c r="N14">
        <v>13</v>
      </c>
      <c r="O14">
        <v>8</v>
      </c>
      <c r="Y14" t="s">
        <v>482</v>
      </c>
      <c r="Z14">
        <v>10</v>
      </c>
      <c r="AA14">
        <v>199</v>
      </c>
      <c r="AB14">
        <v>13</v>
      </c>
      <c r="AC14">
        <v>8</v>
      </c>
      <c r="AD14">
        <f t="shared" si="0"/>
        <v>31</v>
      </c>
      <c r="AN14" t="s">
        <v>482</v>
      </c>
      <c r="AO14">
        <v>31</v>
      </c>
      <c r="AY14" s="76">
        <v>0.13333333333333333</v>
      </c>
      <c r="AZ14" s="76">
        <v>0.13297872340425532</v>
      </c>
      <c r="BA14" s="76">
        <v>0.1</v>
      </c>
      <c r="BB14" s="76">
        <v>0.1050228310502283</v>
      </c>
    </row>
    <row r="15" spans="1:57" x14ac:dyDescent="0.2">
      <c r="A15" t="s">
        <v>482</v>
      </c>
      <c r="B15">
        <v>9</v>
      </c>
      <c r="C15">
        <v>5</v>
      </c>
      <c r="D15">
        <v>4</v>
      </c>
      <c r="E15">
        <v>205</v>
      </c>
      <c r="F15">
        <v>5</v>
      </c>
      <c r="G15">
        <v>8</v>
      </c>
      <c r="H15">
        <v>13</v>
      </c>
      <c r="I15">
        <v>2</v>
      </c>
      <c r="K15" t="s">
        <v>482</v>
      </c>
      <c r="L15">
        <v>9</v>
      </c>
      <c r="M15">
        <v>205</v>
      </c>
      <c r="N15">
        <v>13</v>
      </c>
      <c r="O15">
        <v>2</v>
      </c>
      <c r="Y15" t="s">
        <v>482</v>
      </c>
      <c r="Z15">
        <v>9</v>
      </c>
      <c r="AA15">
        <v>205</v>
      </c>
      <c r="AB15">
        <v>13</v>
      </c>
      <c r="AC15">
        <v>2</v>
      </c>
      <c r="AD15">
        <f t="shared" si="0"/>
        <v>24</v>
      </c>
      <c r="AN15" t="s">
        <v>482</v>
      </c>
      <c r="AO15">
        <v>24</v>
      </c>
      <c r="AY15" s="76">
        <v>0.11297071129707113</v>
      </c>
      <c r="AZ15" s="76">
        <v>9.0909090909090912E-2</v>
      </c>
      <c r="BA15" s="76">
        <v>0.1013215859030837</v>
      </c>
      <c r="BB15" s="76">
        <v>0.11666666666666667</v>
      </c>
    </row>
    <row r="16" spans="1:57" x14ac:dyDescent="0.2">
      <c r="A16" t="s">
        <v>484</v>
      </c>
      <c r="B16">
        <v>11</v>
      </c>
      <c r="C16">
        <v>5</v>
      </c>
      <c r="D16">
        <v>6</v>
      </c>
      <c r="E16">
        <v>202</v>
      </c>
      <c r="F16">
        <v>6</v>
      </c>
      <c r="G16">
        <v>11</v>
      </c>
      <c r="H16">
        <v>17</v>
      </c>
      <c r="I16">
        <v>5</v>
      </c>
      <c r="K16" t="s">
        <v>484</v>
      </c>
      <c r="L16">
        <v>11</v>
      </c>
      <c r="M16">
        <v>202</v>
      </c>
      <c r="N16">
        <v>17</v>
      </c>
      <c r="O16">
        <v>5</v>
      </c>
      <c r="Y16" t="s">
        <v>484</v>
      </c>
      <c r="Z16">
        <v>11</v>
      </c>
      <c r="AA16">
        <v>202</v>
      </c>
      <c r="AB16">
        <v>17</v>
      </c>
      <c r="AC16">
        <v>5</v>
      </c>
      <c r="AD16">
        <f t="shared" si="0"/>
        <v>33</v>
      </c>
      <c r="AN16" t="s">
        <v>484</v>
      </c>
      <c r="AO16">
        <v>33</v>
      </c>
      <c r="AY16" s="76">
        <v>0.1487603305785124</v>
      </c>
      <c r="AZ16" s="76">
        <v>9.606986899563319E-2</v>
      </c>
      <c r="BA16" s="76">
        <v>0.10043668122270742</v>
      </c>
      <c r="BB16" s="76">
        <v>0.15740740740740741</v>
      </c>
    </row>
    <row r="17" spans="1:54" x14ac:dyDescent="0.2">
      <c r="A17" t="s">
        <v>484</v>
      </c>
      <c r="B17">
        <v>12</v>
      </c>
      <c r="C17">
        <v>7</v>
      </c>
      <c r="D17">
        <v>5</v>
      </c>
      <c r="E17">
        <v>180</v>
      </c>
      <c r="F17">
        <v>5</v>
      </c>
      <c r="G17">
        <v>5</v>
      </c>
      <c r="H17">
        <v>10</v>
      </c>
      <c r="I17">
        <v>8</v>
      </c>
      <c r="K17" t="s">
        <v>484</v>
      </c>
      <c r="L17">
        <v>12</v>
      </c>
      <c r="M17">
        <v>180</v>
      </c>
      <c r="N17">
        <v>10</v>
      </c>
      <c r="O17">
        <v>8</v>
      </c>
      <c r="Y17" t="s">
        <v>484</v>
      </c>
      <c r="Z17">
        <v>12</v>
      </c>
      <c r="AA17">
        <v>180</v>
      </c>
      <c r="AB17">
        <v>10</v>
      </c>
      <c r="AC17">
        <v>8</v>
      </c>
      <c r="AD17">
        <f t="shared" si="0"/>
        <v>30</v>
      </c>
      <c r="AN17" t="s">
        <v>484</v>
      </c>
      <c r="AO17">
        <v>30</v>
      </c>
      <c r="AZ17" s="76">
        <v>0.11203319502074689</v>
      </c>
      <c r="BA17" s="76">
        <v>0.1</v>
      </c>
      <c r="BB17" s="76">
        <v>0.14285714285714285</v>
      </c>
    </row>
    <row r="18" spans="1:54" x14ac:dyDescent="0.2">
      <c r="A18" t="s">
        <v>484</v>
      </c>
      <c r="B18">
        <v>16</v>
      </c>
      <c r="C18">
        <v>9</v>
      </c>
      <c r="D18">
        <v>7</v>
      </c>
      <c r="E18">
        <v>192</v>
      </c>
      <c r="F18">
        <v>6</v>
      </c>
      <c r="G18">
        <v>6</v>
      </c>
      <c r="H18">
        <v>12</v>
      </c>
      <c r="I18">
        <v>9</v>
      </c>
      <c r="K18" t="s">
        <v>484</v>
      </c>
      <c r="L18">
        <v>16</v>
      </c>
      <c r="M18">
        <v>192</v>
      </c>
      <c r="N18">
        <v>12</v>
      </c>
      <c r="O18">
        <v>9</v>
      </c>
      <c r="Y18" t="s">
        <v>484</v>
      </c>
      <c r="Z18">
        <v>16</v>
      </c>
      <c r="AA18">
        <v>192</v>
      </c>
      <c r="AB18">
        <v>12</v>
      </c>
      <c r="AC18">
        <v>9</v>
      </c>
      <c r="AD18">
        <f t="shared" si="0"/>
        <v>37</v>
      </c>
      <c r="AN18" t="s">
        <v>484</v>
      </c>
      <c r="AO18">
        <v>37</v>
      </c>
      <c r="AZ18" s="76">
        <v>0.10714285714285714</v>
      </c>
      <c r="BA18" s="76">
        <v>0.17209302325581396</v>
      </c>
      <c r="BB18" s="76">
        <v>0.12849162011173185</v>
      </c>
    </row>
    <row r="19" spans="1:54" x14ac:dyDescent="0.2">
      <c r="A19" t="s">
        <v>484</v>
      </c>
      <c r="B19">
        <v>14</v>
      </c>
      <c r="C19">
        <v>5</v>
      </c>
      <c r="D19">
        <v>9</v>
      </c>
      <c r="E19">
        <v>215</v>
      </c>
      <c r="F19">
        <v>5</v>
      </c>
      <c r="G19">
        <v>5</v>
      </c>
      <c r="H19">
        <v>10</v>
      </c>
      <c r="I19">
        <v>2</v>
      </c>
      <c r="K19" t="s">
        <v>484</v>
      </c>
      <c r="L19">
        <v>14</v>
      </c>
      <c r="M19">
        <v>215</v>
      </c>
      <c r="N19">
        <v>10</v>
      </c>
      <c r="O19">
        <v>2</v>
      </c>
      <c r="Y19" t="s">
        <v>484</v>
      </c>
      <c r="Z19">
        <v>14</v>
      </c>
      <c r="AA19">
        <v>215</v>
      </c>
      <c r="AB19">
        <v>10</v>
      </c>
      <c r="AC19">
        <v>2</v>
      </c>
      <c r="AD19">
        <f t="shared" si="0"/>
        <v>26</v>
      </c>
      <c r="AN19" t="s">
        <v>484</v>
      </c>
      <c r="AO19">
        <v>26</v>
      </c>
      <c r="AZ19" s="76">
        <v>0.17073170731707318</v>
      </c>
      <c r="BA19" s="76">
        <v>0.14096916299559473</v>
      </c>
      <c r="BB19" s="76">
        <v>0.12195121951219512</v>
      </c>
    </row>
    <row r="20" spans="1:54" x14ac:dyDescent="0.2">
      <c r="A20" t="s">
        <v>484</v>
      </c>
      <c r="B20">
        <v>7</v>
      </c>
      <c r="C20">
        <v>5</v>
      </c>
      <c r="D20">
        <v>2</v>
      </c>
      <c r="E20">
        <v>115</v>
      </c>
      <c r="F20">
        <v>6</v>
      </c>
      <c r="G20">
        <v>6</v>
      </c>
      <c r="H20">
        <v>12</v>
      </c>
      <c r="I20">
        <v>2</v>
      </c>
      <c r="K20" t="s">
        <v>484</v>
      </c>
      <c r="L20">
        <v>7</v>
      </c>
      <c r="M20">
        <v>115</v>
      </c>
      <c r="N20">
        <v>12</v>
      </c>
      <c r="O20">
        <v>2</v>
      </c>
      <c r="Y20" t="s">
        <v>484</v>
      </c>
      <c r="Z20">
        <v>7</v>
      </c>
      <c r="AA20">
        <v>115</v>
      </c>
      <c r="AB20">
        <v>12</v>
      </c>
      <c r="AC20">
        <v>2</v>
      </c>
      <c r="AD20">
        <f t="shared" si="0"/>
        <v>21</v>
      </c>
      <c r="AN20" t="s">
        <v>484</v>
      </c>
      <c r="AO20">
        <v>21</v>
      </c>
      <c r="AZ20" s="76">
        <v>0.10434782608695652</v>
      </c>
      <c r="BA20" s="76">
        <v>0.17982456140350878</v>
      </c>
      <c r="BB20" s="76">
        <v>0.13364055299539171</v>
      </c>
    </row>
    <row r="21" spans="1:54" x14ac:dyDescent="0.2">
      <c r="A21" t="s">
        <v>484</v>
      </c>
      <c r="B21">
        <v>10</v>
      </c>
      <c r="C21">
        <v>5</v>
      </c>
      <c r="D21">
        <v>5</v>
      </c>
      <c r="E21">
        <v>198</v>
      </c>
      <c r="F21">
        <v>8</v>
      </c>
      <c r="G21">
        <v>8</v>
      </c>
      <c r="H21">
        <v>16</v>
      </c>
      <c r="I21">
        <v>6</v>
      </c>
      <c r="K21" t="s">
        <v>484</v>
      </c>
      <c r="L21">
        <v>10</v>
      </c>
      <c r="M21">
        <v>198</v>
      </c>
      <c r="N21">
        <v>16</v>
      </c>
      <c r="O21">
        <v>6</v>
      </c>
      <c r="Y21" t="s">
        <v>484</v>
      </c>
      <c r="Z21">
        <v>10</v>
      </c>
      <c r="AA21">
        <v>198</v>
      </c>
      <c r="AB21">
        <v>16</v>
      </c>
      <c r="AC21">
        <v>6</v>
      </c>
      <c r="AD21">
        <f t="shared" si="0"/>
        <v>32</v>
      </c>
      <c r="AN21" t="s">
        <v>484</v>
      </c>
      <c r="AO21">
        <v>32</v>
      </c>
      <c r="AZ21" s="76">
        <v>0.14798206278026907</v>
      </c>
      <c r="BA21" s="76">
        <v>0.15048543689320387</v>
      </c>
      <c r="BB21" s="76">
        <v>0.12093023255813953</v>
      </c>
    </row>
    <row r="22" spans="1:54" x14ac:dyDescent="0.2">
      <c r="A22" t="s">
        <v>484</v>
      </c>
      <c r="B22">
        <v>12</v>
      </c>
      <c r="C22">
        <v>6</v>
      </c>
      <c r="D22">
        <v>6</v>
      </c>
      <c r="E22">
        <v>192</v>
      </c>
      <c r="F22">
        <v>4</v>
      </c>
      <c r="G22">
        <v>10</v>
      </c>
      <c r="H22">
        <v>14</v>
      </c>
      <c r="I22">
        <v>17</v>
      </c>
      <c r="K22" t="s">
        <v>484</v>
      </c>
      <c r="L22">
        <v>12</v>
      </c>
      <c r="M22">
        <v>192</v>
      </c>
      <c r="N22">
        <v>14</v>
      </c>
      <c r="O22">
        <v>17</v>
      </c>
      <c r="Y22" t="s">
        <v>484</v>
      </c>
      <c r="Z22">
        <v>12</v>
      </c>
      <c r="AA22">
        <v>192</v>
      </c>
      <c r="AB22">
        <v>14</v>
      </c>
      <c r="AC22">
        <v>17</v>
      </c>
      <c r="AD22">
        <f t="shared" si="0"/>
        <v>43</v>
      </c>
      <c r="AN22" t="s">
        <v>484</v>
      </c>
      <c r="AO22">
        <v>43</v>
      </c>
      <c r="AZ22" s="76">
        <v>0.21739130434782608</v>
      </c>
      <c r="BA22" s="76">
        <v>0.12745098039215685</v>
      </c>
      <c r="BB22" s="76">
        <v>0.11312217194570136</v>
      </c>
    </row>
    <row r="23" spans="1:54" x14ac:dyDescent="0.2">
      <c r="A23" t="s">
        <v>484</v>
      </c>
      <c r="B23">
        <v>7</v>
      </c>
      <c r="C23">
        <v>4</v>
      </c>
      <c r="D23">
        <v>3</v>
      </c>
      <c r="E23">
        <v>215</v>
      </c>
      <c r="F23">
        <v>5</v>
      </c>
      <c r="G23">
        <v>8</v>
      </c>
      <c r="H23">
        <v>13</v>
      </c>
      <c r="I23">
        <v>3</v>
      </c>
      <c r="K23" t="s">
        <v>484</v>
      </c>
      <c r="L23">
        <v>7</v>
      </c>
      <c r="M23">
        <v>215</v>
      </c>
      <c r="N23">
        <v>13</v>
      </c>
      <c r="O23">
        <v>3</v>
      </c>
      <c r="Y23" t="s">
        <v>484</v>
      </c>
      <c r="Z23">
        <v>7</v>
      </c>
      <c r="AA23">
        <v>215</v>
      </c>
      <c r="AB23">
        <v>13</v>
      </c>
      <c r="AC23">
        <v>3</v>
      </c>
      <c r="AD23">
        <f t="shared" si="0"/>
        <v>23</v>
      </c>
      <c r="AN23" t="s">
        <v>484</v>
      </c>
      <c r="AO23">
        <v>23</v>
      </c>
      <c r="AZ23" s="76">
        <v>0.16666666666666666</v>
      </c>
      <c r="BA23" s="76">
        <v>0.18614718614718614</v>
      </c>
      <c r="BB23" s="76">
        <v>0.12962962962962962</v>
      </c>
    </row>
    <row r="24" spans="1:54" x14ac:dyDescent="0.2">
      <c r="A24" t="s">
        <v>484</v>
      </c>
      <c r="B24">
        <v>15</v>
      </c>
      <c r="C24">
        <v>7</v>
      </c>
      <c r="D24">
        <v>8</v>
      </c>
      <c r="E24">
        <v>198</v>
      </c>
      <c r="F24">
        <v>1</v>
      </c>
      <c r="G24">
        <v>10</v>
      </c>
      <c r="H24">
        <v>11</v>
      </c>
      <c r="I24">
        <v>10</v>
      </c>
      <c r="K24" t="s">
        <v>484</v>
      </c>
      <c r="L24">
        <v>15</v>
      </c>
      <c r="M24">
        <v>198</v>
      </c>
      <c r="N24">
        <v>11</v>
      </c>
      <c r="O24">
        <v>10</v>
      </c>
      <c r="Y24" t="s">
        <v>484</v>
      </c>
      <c r="Z24">
        <v>15</v>
      </c>
      <c r="AA24">
        <v>198</v>
      </c>
      <c r="AB24">
        <v>11</v>
      </c>
      <c r="AC24">
        <v>10</v>
      </c>
      <c r="AD24">
        <f t="shared" si="0"/>
        <v>36</v>
      </c>
      <c r="AN24" t="s">
        <v>484</v>
      </c>
      <c r="AO24">
        <v>36</v>
      </c>
      <c r="AZ24" s="76">
        <v>0.18181818181818182</v>
      </c>
      <c r="BA24" s="76">
        <v>0.13478260869565217</v>
      </c>
      <c r="BB24" s="76">
        <v>0.12217194570135746</v>
      </c>
    </row>
    <row r="25" spans="1:54" x14ac:dyDescent="0.2">
      <c r="A25" t="s">
        <v>484</v>
      </c>
      <c r="B25">
        <v>9</v>
      </c>
      <c r="C25">
        <v>6</v>
      </c>
      <c r="D25">
        <v>3</v>
      </c>
      <c r="E25">
        <v>213</v>
      </c>
      <c r="F25">
        <v>4</v>
      </c>
      <c r="G25">
        <v>8</v>
      </c>
      <c r="H25">
        <v>12</v>
      </c>
      <c r="I25">
        <v>1</v>
      </c>
      <c r="K25" t="s">
        <v>484</v>
      </c>
      <c r="L25">
        <v>9</v>
      </c>
      <c r="M25">
        <v>213</v>
      </c>
      <c r="N25">
        <v>12</v>
      </c>
      <c r="O25">
        <v>1</v>
      </c>
      <c r="Y25" t="s">
        <v>484</v>
      </c>
      <c r="Z25">
        <v>9</v>
      </c>
      <c r="AA25">
        <v>213</v>
      </c>
      <c r="AB25">
        <v>12</v>
      </c>
      <c r="AC25">
        <v>1</v>
      </c>
      <c r="AD25">
        <f t="shared" si="0"/>
        <v>22</v>
      </c>
      <c r="AN25" t="s">
        <v>484</v>
      </c>
      <c r="AO25">
        <v>22</v>
      </c>
      <c r="AZ25" s="76">
        <v>0.16086956521739129</v>
      </c>
      <c r="BA25" s="76">
        <v>0.10480349344978165</v>
      </c>
      <c r="BB25" s="76">
        <v>0.12871287128712872</v>
      </c>
    </row>
    <row r="26" spans="1:54" x14ac:dyDescent="0.2">
      <c r="A26" t="s">
        <v>484</v>
      </c>
      <c r="B26">
        <v>8</v>
      </c>
      <c r="C26">
        <v>6</v>
      </c>
      <c r="D26">
        <v>2</v>
      </c>
      <c r="E26">
        <v>200</v>
      </c>
      <c r="F26">
        <v>10</v>
      </c>
      <c r="G26">
        <v>8</v>
      </c>
      <c r="H26">
        <v>18</v>
      </c>
      <c r="I26">
        <v>5</v>
      </c>
      <c r="K26" t="s">
        <v>484</v>
      </c>
      <c r="L26">
        <v>8</v>
      </c>
      <c r="M26">
        <v>200</v>
      </c>
      <c r="N26">
        <v>18</v>
      </c>
      <c r="O26">
        <v>5</v>
      </c>
      <c r="Y26" t="s">
        <v>484</v>
      </c>
      <c r="Z26">
        <v>8</v>
      </c>
      <c r="AA26">
        <v>200</v>
      </c>
      <c r="AB26">
        <v>18</v>
      </c>
      <c r="AC26">
        <v>5</v>
      </c>
      <c r="AD26">
        <f t="shared" si="0"/>
        <v>31</v>
      </c>
      <c r="AN26" t="s">
        <v>484</v>
      </c>
      <c r="AO26">
        <v>31</v>
      </c>
      <c r="AZ26" s="76">
        <v>0.18859649122807018</v>
      </c>
      <c r="BA26" s="76">
        <v>0.22897196261682243</v>
      </c>
      <c r="BB26" s="76">
        <v>0.11415525114155251</v>
      </c>
    </row>
    <row r="27" spans="1:54" x14ac:dyDescent="0.2">
      <c r="A27" t="s">
        <v>484</v>
      </c>
      <c r="B27">
        <v>6</v>
      </c>
      <c r="C27">
        <v>4</v>
      </c>
      <c r="D27">
        <v>2</v>
      </c>
      <c r="E27">
        <v>201</v>
      </c>
      <c r="F27">
        <v>3</v>
      </c>
      <c r="G27">
        <v>7</v>
      </c>
      <c r="H27">
        <v>10</v>
      </c>
      <c r="I27">
        <v>2</v>
      </c>
      <c r="K27" t="s">
        <v>484</v>
      </c>
      <c r="L27">
        <v>6</v>
      </c>
      <c r="M27">
        <v>201</v>
      </c>
      <c r="N27">
        <v>10</v>
      </c>
      <c r="O27">
        <v>2</v>
      </c>
      <c r="Y27" t="s">
        <v>484</v>
      </c>
      <c r="Z27">
        <v>6</v>
      </c>
      <c r="AA27">
        <v>201</v>
      </c>
      <c r="AB27">
        <v>10</v>
      </c>
      <c r="AC27">
        <v>2</v>
      </c>
      <c r="AD27">
        <f t="shared" si="0"/>
        <v>18</v>
      </c>
      <c r="AN27" t="s">
        <v>484</v>
      </c>
      <c r="AO27">
        <v>18</v>
      </c>
      <c r="AZ27" s="76">
        <v>0.10952380952380952</v>
      </c>
      <c r="BA27" s="76">
        <v>0.19004524886877827</v>
      </c>
      <c r="BB27" s="76">
        <v>0.20192307692307693</v>
      </c>
    </row>
    <row r="28" spans="1:54" x14ac:dyDescent="0.2">
      <c r="A28" t="s">
        <v>484</v>
      </c>
      <c r="B28">
        <v>12</v>
      </c>
      <c r="C28">
        <v>6</v>
      </c>
      <c r="D28">
        <v>6</v>
      </c>
      <c r="E28">
        <v>214</v>
      </c>
      <c r="F28">
        <v>5</v>
      </c>
      <c r="G28">
        <v>8</v>
      </c>
      <c r="H28">
        <v>13</v>
      </c>
      <c r="I28">
        <v>2</v>
      </c>
      <c r="K28" t="s">
        <v>484</v>
      </c>
      <c r="L28">
        <v>12</v>
      </c>
      <c r="M28">
        <v>214</v>
      </c>
      <c r="N28">
        <v>13</v>
      </c>
      <c r="O28">
        <v>2</v>
      </c>
      <c r="Y28" t="s">
        <v>484</v>
      </c>
      <c r="Z28">
        <v>12</v>
      </c>
      <c r="AA28">
        <v>214</v>
      </c>
      <c r="AB28">
        <v>13</v>
      </c>
      <c r="AC28">
        <v>2</v>
      </c>
      <c r="AD28">
        <f t="shared" si="0"/>
        <v>27</v>
      </c>
      <c r="AN28" t="s">
        <v>484</v>
      </c>
      <c r="AO28">
        <v>27</v>
      </c>
      <c r="AZ28" s="76">
        <v>0.1895734597156398</v>
      </c>
      <c r="BA28" s="76">
        <v>0.18222222222222223</v>
      </c>
      <c r="BB28" s="76">
        <v>0.1050228310502283</v>
      </c>
    </row>
    <row r="29" spans="1:54" x14ac:dyDescent="0.2">
      <c r="A29" t="s">
        <v>484</v>
      </c>
      <c r="B29">
        <v>10</v>
      </c>
      <c r="C29">
        <v>4</v>
      </c>
      <c r="D29">
        <v>6</v>
      </c>
      <c r="E29">
        <v>200</v>
      </c>
      <c r="F29">
        <v>5</v>
      </c>
      <c r="G29">
        <v>9</v>
      </c>
      <c r="H29">
        <v>14</v>
      </c>
      <c r="I29">
        <v>0</v>
      </c>
      <c r="K29" t="s">
        <v>484</v>
      </c>
      <c r="L29">
        <v>10</v>
      </c>
      <c r="M29">
        <v>200</v>
      </c>
      <c r="N29">
        <v>14</v>
      </c>
      <c r="O29">
        <v>0</v>
      </c>
      <c r="Y29" t="s">
        <v>484</v>
      </c>
      <c r="Z29">
        <v>10</v>
      </c>
      <c r="AA29">
        <v>200</v>
      </c>
      <c r="AB29">
        <v>14</v>
      </c>
      <c r="AC29">
        <v>0</v>
      </c>
      <c r="AD29">
        <f t="shared" si="0"/>
        <v>24</v>
      </c>
      <c r="AN29" t="s">
        <v>484</v>
      </c>
      <c r="AO29">
        <v>24</v>
      </c>
      <c r="AZ29" s="76">
        <v>0.13716814159292035</v>
      </c>
      <c r="BA29" s="76">
        <v>0.10762331838565023</v>
      </c>
      <c r="BB29" s="76">
        <v>0.24096385542168675</v>
      </c>
    </row>
    <row r="30" spans="1:54" x14ac:dyDescent="0.2">
      <c r="A30" t="s">
        <v>484</v>
      </c>
      <c r="B30">
        <v>14</v>
      </c>
      <c r="C30">
        <v>6</v>
      </c>
      <c r="D30">
        <v>8</v>
      </c>
      <c r="E30">
        <v>170</v>
      </c>
      <c r="F30">
        <v>4</v>
      </c>
      <c r="G30">
        <v>6</v>
      </c>
      <c r="H30">
        <v>10</v>
      </c>
      <c r="I30">
        <v>11</v>
      </c>
      <c r="K30" t="s">
        <v>484</v>
      </c>
      <c r="L30">
        <v>14</v>
      </c>
      <c r="M30">
        <v>170</v>
      </c>
      <c r="N30">
        <v>10</v>
      </c>
      <c r="O30">
        <v>11</v>
      </c>
      <c r="Y30" t="s">
        <v>484</v>
      </c>
      <c r="Z30">
        <v>14</v>
      </c>
      <c r="AA30">
        <v>170</v>
      </c>
      <c r="AB30">
        <v>10</v>
      </c>
      <c r="AC30">
        <v>11</v>
      </c>
      <c r="AD30">
        <f t="shared" si="0"/>
        <v>35</v>
      </c>
      <c r="AN30" t="s">
        <v>484</v>
      </c>
      <c r="AO30">
        <v>35</v>
      </c>
      <c r="AZ30" s="76">
        <v>0.17446808510638298</v>
      </c>
      <c r="BA30" s="76">
        <v>0.10185185185185185</v>
      </c>
      <c r="BB30" s="76">
        <v>0.15238095238095239</v>
      </c>
    </row>
    <row r="31" spans="1:54" x14ac:dyDescent="0.2">
      <c r="A31" t="s">
        <v>484</v>
      </c>
      <c r="B31">
        <v>11</v>
      </c>
      <c r="C31">
        <v>4</v>
      </c>
      <c r="D31">
        <v>7</v>
      </c>
      <c r="E31">
        <v>206</v>
      </c>
      <c r="F31">
        <v>6</v>
      </c>
      <c r="G31">
        <v>7</v>
      </c>
      <c r="H31">
        <v>13</v>
      </c>
      <c r="I31">
        <v>0</v>
      </c>
      <c r="K31" t="s">
        <v>484</v>
      </c>
      <c r="L31">
        <v>11</v>
      </c>
      <c r="M31">
        <v>206</v>
      </c>
      <c r="N31">
        <v>13</v>
      </c>
      <c r="O31">
        <v>0</v>
      </c>
      <c r="Y31" t="s">
        <v>484</v>
      </c>
      <c r="Z31">
        <v>11</v>
      </c>
      <c r="AA31">
        <v>206</v>
      </c>
      <c r="AB31">
        <v>13</v>
      </c>
      <c r="AC31">
        <v>0</v>
      </c>
      <c r="AD31">
        <f t="shared" si="0"/>
        <v>24</v>
      </c>
      <c r="AN31" t="s">
        <v>484</v>
      </c>
      <c r="AO31">
        <v>24</v>
      </c>
      <c r="AZ31" s="76">
        <v>0.1834862385321101</v>
      </c>
      <c r="BA31" s="76">
        <v>0.13478260869565217</v>
      </c>
      <c r="BB31" s="76">
        <v>0.19886363636363635</v>
      </c>
    </row>
    <row r="32" spans="1:54" x14ac:dyDescent="0.2">
      <c r="A32" t="s">
        <v>484</v>
      </c>
      <c r="B32">
        <v>11</v>
      </c>
      <c r="C32">
        <v>5</v>
      </c>
      <c r="D32">
        <v>6</v>
      </c>
      <c r="E32">
        <v>190</v>
      </c>
      <c r="F32">
        <v>7</v>
      </c>
      <c r="G32">
        <v>11</v>
      </c>
      <c r="H32">
        <v>18</v>
      </c>
      <c r="I32">
        <v>4</v>
      </c>
      <c r="K32" t="s">
        <v>484</v>
      </c>
      <c r="L32">
        <v>11</v>
      </c>
      <c r="M32">
        <v>190</v>
      </c>
      <c r="N32">
        <v>18</v>
      </c>
      <c r="O32">
        <v>4</v>
      </c>
      <c r="Y32" t="s">
        <v>484</v>
      </c>
      <c r="Z32">
        <v>11</v>
      </c>
      <c r="AA32">
        <v>190</v>
      </c>
      <c r="AB32">
        <v>18</v>
      </c>
      <c r="AC32">
        <v>4</v>
      </c>
      <c r="AD32">
        <f t="shared" si="0"/>
        <v>33</v>
      </c>
      <c r="AN32" t="s">
        <v>484</v>
      </c>
      <c r="AO32">
        <v>33</v>
      </c>
      <c r="AZ32" s="76">
        <v>0.12444444444444444</v>
      </c>
      <c r="BA32" s="76">
        <v>0.13636363636363635</v>
      </c>
      <c r="BB32" s="76">
        <v>0.14814814814814814</v>
      </c>
    </row>
    <row r="33" spans="1:54" x14ac:dyDescent="0.2">
      <c r="A33" t="s">
        <v>484</v>
      </c>
      <c r="B33">
        <v>13</v>
      </c>
      <c r="C33">
        <v>5</v>
      </c>
      <c r="D33">
        <v>8</v>
      </c>
      <c r="E33">
        <v>162</v>
      </c>
      <c r="F33">
        <v>6</v>
      </c>
      <c r="G33">
        <v>11</v>
      </c>
      <c r="H33">
        <v>17</v>
      </c>
      <c r="I33">
        <v>15</v>
      </c>
      <c r="K33" t="s">
        <v>484</v>
      </c>
      <c r="L33">
        <v>13</v>
      </c>
      <c r="M33">
        <v>162</v>
      </c>
      <c r="N33">
        <v>17</v>
      </c>
      <c r="O33">
        <v>15</v>
      </c>
      <c r="Y33" t="s">
        <v>484</v>
      </c>
      <c r="Z33">
        <v>13</v>
      </c>
      <c r="AA33">
        <v>162</v>
      </c>
      <c r="AB33">
        <v>17</v>
      </c>
      <c r="AC33">
        <v>15</v>
      </c>
      <c r="AD33">
        <f t="shared" si="0"/>
        <v>45</v>
      </c>
      <c r="AN33" t="s">
        <v>484</v>
      </c>
      <c r="AO33">
        <v>45</v>
      </c>
      <c r="AZ33" s="76">
        <v>0.20187793427230047</v>
      </c>
      <c r="BA33" s="76">
        <v>0.15283842794759825</v>
      </c>
      <c r="BB33" s="76">
        <v>0.17894736842105263</v>
      </c>
    </row>
    <row r="34" spans="1:54" x14ac:dyDescent="0.2">
      <c r="A34" t="s">
        <v>484</v>
      </c>
      <c r="B34">
        <v>11</v>
      </c>
      <c r="C34">
        <v>5</v>
      </c>
      <c r="D34">
        <v>6</v>
      </c>
      <c r="E34">
        <v>195</v>
      </c>
      <c r="F34">
        <v>2</v>
      </c>
      <c r="G34">
        <v>12</v>
      </c>
      <c r="H34">
        <v>14</v>
      </c>
      <c r="I34">
        <v>6</v>
      </c>
      <c r="K34" t="s">
        <v>484</v>
      </c>
      <c r="L34">
        <v>11</v>
      </c>
      <c r="M34">
        <v>195</v>
      </c>
      <c r="N34">
        <v>14</v>
      </c>
      <c r="O34">
        <v>6</v>
      </c>
      <c r="Y34" t="s">
        <v>484</v>
      </c>
      <c r="Z34">
        <v>11</v>
      </c>
      <c r="AA34">
        <v>195</v>
      </c>
      <c r="AB34">
        <v>14</v>
      </c>
      <c r="AC34">
        <v>6</v>
      </c>
      <c r="AD34">
        <f t="shared" si="0"/>
        <v>31</v>
      </c>
      <c r="AN34" t="s">
        <v>484</v>
      </c>
      <c r="AO34">
        <v>31</v>
      </c>
      <c r="AZ34" s="76">
        <v>0.29166666666666669</v>
      </c>
      <c r="BA34" s="76">
        <v>0.10775862068965517</v>
      </c>
      <c r="BB34" s="76">
        <v>0.11848341232227488</v>
      </c>
    </row>
    <row r="35" spans="1:54" x14ac:dyDescent="0.2">
      <c r="A35" t="s">
        <v>484</v>
      </c>
      <c r="B35">
        <v>14</v>
      </c>
      <c r="C35">
        <v>8</v>
      </c>
      <c r="D35">
        <v>6</v>
      </c>
      <c r="E35">
        <v>194</v>
      </c>
      <c r="F35">
        <v>2</v>
      </c>
      <c r="G35">
        <v>12</v>
      </c>
      <c r="H35">
        <v>14</v>
      </c>
      <c r="I35">
        <v>13</v>
      </c>
      <c r="K35" t="s">
        <v>484</v>
      </c>
      <c r="L35">
        <v>14</v>
      </c>
      <c r="M35">
        <v>194</v>
      </c>
      <c r="N35">
        <v>14</v>
      </c>
      <c r="O35">
        <v>13</v>
      </c>
      <c r="Y35" t="s">
        <v>484</v>
      </c>
      <c r="Z35">
        <v>14</v>
      </c>
      <c r="AA35">
        <v>194</v>
      </c>
      <c r="AB35">
        <v>14</v>
      </c>
      <c r="AC35">
        <v>13</v>
      </c>
      <c r="AD35">
        <f t="shared" si="0"/>
        <v>41</v>
      </c>
      <c r="AN35" t="s">
        <v>484</v>
      </c>
      <c r="AO35">
        <v>41</v>
      </c>
      <c r="AZ35" s="76">
        <v>0.17672413793103448</v>
      </c>
      <c r="BA35" s="76">
        <v>9.5652173913043481E-2</v>
      </c>
      <c r="BB35" s="76">
        <v>0.10152284263959391</v>
      </c>
    </row>
    <row r="36" spans="1:54" x14ac:dyDescent="0.2">
      <c r="A36" t="s">
        <v>484</v>
      </c>
      <c r="B36">
        <v>12</v>
      </c>
      <c r="C36">
        <v>6</v>
      </c>
      <c r="D36">
        <v>6</v>
      </c>
      <c r="E36">
        <v>178</v>
      </c>
      <c r="F36">
        <v>4</v>
      </c>
      <c r="G36">
        <v>12</v>
      </c>
      <c r="H36">
        <v>16</v>
      </c>
      <c r="I36">
        <v>12</v>
      </c>
      <c r="K36" t="s">
        <v>484</v>
      </c>
      <c r="L36">
        <v>12</v>
      </c>
      <c r="M36">
        <v>178</v>
      </c>
      <c r="N36">
        <v>16</v>
      </c>
      <c r="O36">
        <v>12</v>
      </c>
      <c r="Y36" t="s">
        <v>484</v>
      </c>
      <c r="Z36">
        <v>12</v>
      </c>
      <c r="AA36">
        <v>178</v>
      </c>
      <c r="AB36">
        <v>16</v>
      </c>
      <c r="AC36">
        <v>12</v>
      </c>
      <c r="AD36">
        <f t="shared" si="0"/>
        <v>40</v>
      </c>
      <c r="AN36" t="s">
        <v>484</v>
      </c>
      <c r="AO36">
        <v>40</v>
      </c>
      <c r="AZ36" s="76">
        <v>0.15720524017467249</v>
      </c>
      <c r="BA36" s="76">
        <v>0.16216216216216217</v>
      </c>
      <c r="BB36" s="76">
        <v>0.13023255813953488</v>
      </c>
    </row>
    <row r="37" spans="1:54" x14ac:dyDescent="0.2">
      <c r="A37" t="s">
        <v>484</v>
      </c>
      <c r="B37">
        <v>11</v>
      </c>
      <c r="C37">
        <v>7</v>
      </c>
      <c r="D37">
        <v>4</v>
      </c>
      <c r="E37">
        <v>197</v>
      </c>
      <c r="F37">
        <v>3</v>
      </c>
      <c r="G37">
        <v>9</v>
      </c>
      <c r="H37">
        <v>12</v>
      </c>
      <c r="I37">
        <v>5</v>
      </c>
      <c r="K37" t="s">
        <v>484</v>
      </c>
      <c r="L37">
        <v>11</v>
      </c>
      <c r="M37">
        <v>197</v>
      </c>
      <c r="N37">
        <v>12</v>
      </c>
      <c r="O37">
        <v>5</v>
      </c>
      <c r="Y37" t="s">
        <v>484</v>
      </c>
      <c r="Z37">
        <v>11</v>
      </c>
      <c r="AA37">
        <v>197</v>
      </c>
      <c r="AB37">
        <v>12</v>
      </c>
      <c r="AC37">
        <v>5</v>
      </c>
      <c r="AD37">
        <f t="shared" si="0"/>
        <v>28</v>
      </c>
      <c r="AN37" t="s">
        <v>484</v>
      </c>
      <c r="AO37">
        <v>28</v>
      </c>
      <c r="AZ37" s="76">
        <v>0.16379310344827586</v>
      </c>
      <c r="BA37" s="76">
        <v>0.21531100478468901</v>
      </c>
      <c r="BB37" s="76">
        <v>0.21022727272727273</v>
      </c>
    </row>
    <row r="38" spans="1:54" x14ac:dyDescent="0.2">
      <c r="A38" t="s">
        <v>484</v>
      </c>
      <c r="B38">
        <v>9</v>
      </c>
      <c r="C38">
        <v>6</v>
      </c>
      <c r="D38">
        <v>3</v>
      </c>
      <c r="E38">
        <v>170</v>
      </c>
      <c r="F38">
        <v>9</v>
      </c>
      <c r="G38">
        <v>12</v>
      </c>
      <c r="H38">
        <v>21</v>
      </c>
      <c r="I38">
        <v>13</v>
      </c>
      <c r="K38" t="s">
        <v>484</v>
      </c>
      <c r="L38">
        <v>9</v>
      </c>
      <c r="M38">
        <v>170</v>
      </c>
      <c r="N38">
        <v>21</v>
      </c>
      <c r="O38">
        <v>13</v>
      </c>
      <c r="Y38" t="s">
        <v>484</v>
      </c>
      <c r="Z38">
        <v>9</v>
      </c>
      <c r="AA38">
        <v>170</v>
      </c>
      <c r="AB38">
        <v>21</v>
      </c>
      <c r="AC38">
        <v>13</v>
      </c>
      <c r="AD38">
        <f t="shared" si="0"/>
        <v>43</v>
      </c>
      <c r="AN38" t="s">
        <v>484</v>
      </c>
      <c r="AO38">
        <v>43</v>
      </c>
      <c r="AZ38" s="76">
        <v>0.34188034188034189</v>
      </c>
      <c r="BA38" s="76">
        <v>0.12554112554112554</v>
      </c>
      <c r="BB38" s="76">
        <v>0.20476190476190476</v>
      </c>
    </row>
    <row r="39" spans="1:54" x14ac:dyDescent="0.2">
      <c r="A39" t="s">
        <v>484</v>
      </c>
      <c r="B39">
        <v>15</v>
      </c>
      <c r="C39">
        <v>8</v>
      </c>
      <c r="D39">
        <v>7</v>
      </c>
      <c r="E39">
        <v>185</v>
      </c>
      <c r="F39">
        <v>4</v>
      </c>
      <c r="G39">
        <v>14</v>
      </c>
      <c r="H39">
        <v>18</v>
      </c>
      <c r="I39">
        <v>10</v>
      </c>
      <c r="K39" t="s">
        <v>484</v>
      </c>
      <c r="L39">
        <v>15</v>
      </c>
      <c r="M39">
        <v>185</v>
      </c>
      <c r="N39">
        <v>18</v>
      </c>
      <c r="O39">
        <v>10</v>
      </c>
      <c r="Y39" t="s">
        <v>484</v>
      </c>
      <c r="Z39">
        <v>15</v>
      </c>
      <c r="AA39">
        <v>185</v>
      </c>
      <c r="AB39">
        <v>18</v>
      </c>
      <c r="AC39">
        <v>10</v>
      </c>
      <c r="AD39">
        <f t="shared" si="0"/>
        <v>43</v>
      </c>
      <c r="AN39" t="s">
        <v>484</v>
      </c>
      <c r="AO39">
        <v>43</v>
      </c>
      <c r="AZ39" s="76">
        <v>0.11946902654867257</v>
      </c>
      <c r="BA39" s="76">
        <v>0.41081081081081083</v>
      </c>
      <c r="BB39" s="76">
        <v>0.17194570135746606</v>
      </c>
    </row>
    <row r="40" spans="1:54" x14ac:dyDescent="0.2">
      <c r="A40" t="s">
        <v>484</v>
      </c>
      <c r="B40">
        <v>7</v>
      </c>
      <c r="C40">
        <v>5</v>
      </c>
      <c r="D40">
        <v>2</v>
      </c>
      <c r="E40">
        <v>205</v>
      </c>
      <c r="F40">
        <v>3</v>
      </c>
      <c r="G40">
        <v>9</v>
      </c>
      <c r="H40">
        <v>12</v>
      </c>
      <c r="I40">
        <v>2</v>
      </c>
      <c r="K40" t="s">
        <v>484</v>
      </c>
      <c r="L40">
        <v>7</v>
      </c>
      <c r="M40">
        <v>205</v>
      </c>
      <c r="N40">
        <v>12</v>
      </c>
      <c r="O40">
        <v>2</v>
      </c>
      <c r="Y40" t="s">
        <v>484</v>
      </c>
      <c r="Z40">
        <v>7</v>
      </c>
      <c r="AA40">
        <v>205</v>
      </c>
      <c r="AB40">
        <v>12</v>
      </c>
      <c r="AC40">
        <v>2</v>
      </c>
      <c r="AD40">
        <f t="shared" si="0"/>
        <v>21</v>
      </c>
      <c r="AN40" t="s">
        <v>484</v>
      </c>
      <c r="AO40">
        <v>21</v>
      </c>
      <c r="AZ40" s="76">
        <v>0.1391304347826087</v>
      </c>
      <c r="BA40" s="76">
        <v>0.1650943396226415</v>
      </c>
      <c r="BB40" s="76">
        <v>0.15315315315315314</v>
      </c>
    </row>
    <row r="41" spans="1:54" x14ac:dyDescent="0.2">
      <c r="A41" t="s">
        <v>484</v>
      </c>
      <c r="B41">
        <v>14</v>
      </c>
      <c r="C41">
        <v>6</v>
      </c>
      <c r="D41">
        <v>8</v>
      </c>
      <c r="E41">
        <v>194</v>
      </c>
      <c r="F41">
        <v>5</v>
      </c>
      <c r="G41">
        <v>9</v>
      </c>
      <c r="H41">
        <v>14</v>
      </c>
      <c r="I41">
        <v>8</v>
      </c>
      <c r="K41" t="s">
        <v>484</v>
      </c>
      <c r="L41">
        <v>14</v>
      </c>
      <c r="M41">
        <v>194</v>
      </c>
      <c r="N41">
        <v>14</v>
      </c>
      <c r="O41">
        <v>8</v>
      </c>
      <c r="Y41" t="s">
        <v>484</v>
      </c>
      <c r="Z41">
        <v>14</v>
      </c>
      <c r="AA41">
        <v>194</v>
      </c>
      <c r="AB41">
        <v>14</v>
      </c>
      <c r="AC41">
        <v>8</v>
      </c>
      <c r="AD41">
        <f t="shared" si="0"/>
        <v>36</v>
      </c>
      <c r="AN41" t="s">
        <v>484</v>
      </c>
      <c r="AO41">
        <v>36</v>
      </c>
      <c r="AZ41" s="76">
        <v>0.18859649122807018</v>
      </c>
      <c r="BA41" s="76">
        <v>0.11790393013100436</v>
      </c>
      <c r="BB41" s="76">
        <v>0.13197969543147209</v>
      </c>
    </row>
    <row r="42" spans="1:54" x14ac:dyDescent="0.2">
      <c r="A42" t="s">
        <v>484</v>
      </c>
      <c r="B42">
        <v>7</v>
      </c>
      <c r="C42">
        <v>4</v>
      </c>
      <c r="D42">
        <v>3</v>
      </c>
      <c r="E42">
        <v>197</v>
      </c>
      <c r="F42">
        <v>7</v>
      </c>
      <c r="G42">
        <v>11</v>
      </c>
      <c r="H42">
        <v>18</v>
      </c>
      <c r="I42">
        <v>8</v>
      </c>
      <c r="K42" t="s">
        <v>484</v>
      </c>
      <c r="L42">
        <v>7</v>
      </c>
      <c r="M42">
        <v>197</v>
      </c>
      <c r="N42">
        <v>18</v>
      </c>
      <c r="O42">
        <v>8</v>
      </c>
      <c r="Y42" t="s">
        <v>484</v>
      </c>
      <c r="Z42">
        <v>7</v>
      </c>
      <c r="AA42">
        <v>197</v>
      </c>
      <c r="AB42">
        <v>18</v>
      </c>
      <c r="AC42">
        <v>8</v>
      </c>
      <c r="AD42">
        <f t="shared" si="0"/>
        <v>33</v>
      </c>
      <c r="AJ42" s="51"/>
      <c r="AK42" s="51"/>
      <c r="AN42" t="s">
        <v>484</v>
      </c>
      <c r="AO42" s="51">
        <v>33</v>
      </c>
      <c r="AP42" s="51"/>
      <c r="AQ42" s="51"/>
      <c r="AR42" s="51"/>
      <c r="AT42" s="51"/>
      <c r="AU42" s="51"/>
      <c r="AV42" s="51"/>
      <c r="AW42" s="51"/>
      <c r="AX42" s="51"/>
      <c r="AZ42" s="76">
        <v>9.2920353982300891E-2</v>
      </c>
      <c r="BA42" s="76">
        <v>0.14912280701754385</v>
      </c>
      <c r="BB42" s="76">
        <v>0.13471502590673576</v>
      </c>
    </row>
    <row r="43" spans="1:54" x14ac:dyDescent="0.2">
      <c r="A43" t="s">
        <v>484</v>
      </c>
      <c r="B43">
        <v>10</v>
      </c>
      <c r="C43">
        <v>4</v>
      </c>
      <c r="D43">
        <v>6</v>
      </c>
      <c r="E43">
        <v>203</v>
      </c>
      <c r="F43">
        <v>4</v>
      </c>
      <c r="G43">
        <v>11</v>
      </c>
      <c r="H43">
        <v>15</v>
      </c>
      <c r="I43">
        <v>3</v>
      </c>
      <c r="K43" t="s">
        <v>484</v>
      </c>
      <c r="L43">
        <v>10</v>
      </c>
      <c r="M43">
        <v>203</v>
      </c>
      <c r="N43">
        <v>15</v>
      </c>
      <c r="O43">
        <v>3</v>
      </c>
      <c r="Y43" t="s">
        <v>484</v>
      </c>
      <c r="Z43">
        <v>10</v>
      </c>
      <c r="AA43">
        <v>203</v>
      </c>
      <c r="AB43">
        <v>15</v>
      </c>
      <c r="AC43">
        <v>3</v>
      </c>
      <c r="AD43">
        <f t="shared" si="0"/>
        <v>28</v>
      </c>
      <c r="AN43" t="s">
        <v>484</v>
      </c>
      <c r="AO43">
        <v>28</v>
      </c>
      <c r="AZ43" s="76">
        <v>0.15652173913043479</v>
      </c>
      <c r="BA43" s="76">
        <v>0.15111111111111111</v>
      </c>
      <c r="BB43" s="76">
        <v>0.1242603550295858</v>
      </c>
    </row>
    <row r="44" spans="1:54" x14ac:dyDescent="0.2">
      <c r="A44" t="s">
        <v>484</v>
      </c>
      <c r="B44">
        <v>14</v>
      </c>
      <c r="C44">
        <v>7</v>
      </c>
      <c r="D44">
        <v>7</v>
      </c>
      <c r="E44">
        <v>193</v>
      </c>
      <c r="F44">
        <v>6</v>
      </c>
      <c r="G44">
        <v>12</v>
      </c>
      <c r="H44">
        <v>18</v>
      </c>
      <c r="I44">
        <v>5</v>
      </c>
      <c r="K44" t="s">
        <v>484</v>
      </c>
      <c r="L44">
        <v>14</v>
      </c>
      <c r="M44">
        <v>193</v>
      </c>
      <c r="N44">
        <v>18</v>
      </c>
      <c r="O44">
        <v>5</v>
      </c>
      <c r="Y44" t="s">
        <v>484</v>
      </c>
      <c r="Z44">
        <v>14</v>
      </c>
      <c r="AA44">
        <v>193</v>
      </c>
      <c r="AB44">
        <v>18</v>
      </c>
      <c r="AC44">
        <v>5</v>
      </c>
      <c r="AD44">
        <f t="shared" si="0"/>
        <v>37</v>
      </c>
      <c r="AN44" t="s">
        <v>484</v>
      </c>
      <c r="AO44">
        <v>37</v>
      </c>
      <c r="AZ44" s="76">
        <v>0.14347826086956522</v>
      </c>
      <c r="BA44" s="76">
        <v>0.17129629629629631</v>
      </c>
      <c r="BB44" s="76">
        <v>0.1407035175879397</v>
      </c>
    </row>
    <row r="45" spans="1:54" x14ac:dyDescent="0.2">
      <c r="A45" t="s">
        <v>484</v>
      </c>
      <c r="B45">
        <v>34</v>
      </c>
      <c r="C45">
        <v>18</v>
      </c>
      <c r="D45">
        <v>16</v>
      </c>
      <c r="E45">
        <v>173</v>
      </c>
      <c r="F45">
        <v>0</v>
      </c>
      <c r="G45">
        <v>20</v>
      </c>
      <c r="H45">
        <v>20</v>
      </c>
      <c r="I45">
        <v>10</v>
      </c>
      <c r="K45" t="s">
        <v>484</v>
      </c>
      <c r="L45">
        <v>34</v>
      </c>
      <c r="M45">
        <v>173</v>
      </c>
      <c r="N45">
        <v>20</v>
      </c>
      <c r="O45">
        <v>10</v>
      </c>
      <c r="Y45" t="s">
        <v>484</v>
      </c>
      <c r="Z45">
        <v>34</v>
      </c>
      <c r="AA45">
        <v>173</v>
      </c>
      <c r="AB45">
        <v>20</v>
      </c>
      <c r="AC45">
        <v>10</v>
      </c>
      <c r="AD45">
        <f t="shared" si="0"/>
        <v>64</v>
      </c>
      <c r="AN45" t="s">
        <v>484</v>
      </c>
      <c r="AO45">
        <v>64</v>
      </c>
      <c r="AZ45" s="76">
        <v>0.12121212121212122</v>
      </c>
      <c r="BA45" s="76">
        <v>0.16346153846153846</v>
      </c>
      <c r="BB45" s="76">
        <v>0.14814814814814814</v>
      </c>
    </row>
    <row r="46" spans="1:54" x14ac:dyDescent="0.2">
      <c r="A46" t="s">
        <v>484</v>
      </c>
      <c r="B46">
        <v>9</v>
      </c>
      <c r="C46">
        <v>5</v>
      </c>
      <c r="D46">
        <v>4</v>
      </c>
      <c r="E46">
        <v>202</v>
      </c>
      <c r="F46">
        <v>9</v>
      </c>
      <c r="G46">
        <v>6</v>
      </c>
      <c r="H46">
        <v>15</v>
      </c>
      <c r="I46">
        <v>4</v>
      </c>
      <c r="K46" t="s">
        <v>484</v>
      </c>
      <c r="L46">
        <v>9</v>
      </c>
      <c r="M46">
        <v>202</v>
      </c>
      <c r="N46">
        <v>15</v>
      </c>
      <c r="O46">
        <v>4</v>
      </c>
      <c r="Y46" t="s">
        <v>484</v>
      </c>
      <c r="Z46">
        <v>9</v>
      </c>
      <c r="AA46">
        <v>202</v>
      </c>
      <c r="AB46">
        <v>15</v>
      </c>
      <c r="AC46">
        <v>4</v>
      </c>
      <c r="AD46">
        <f t="shared" si="0"/>
        <v>28</v>
      </c>
      <c r="AN46" t="s">
        <v>484</v>
      </c>
      <c r="AO46">
        <v>28</v>
      </c>
      <c r="AU46" s="72"/>
      <c r="AV46" s="72"/>
      <c r="AW46" s="72"/>
      <c r="AX46" s="72"/>
      <c r="AZ46" s="76">
        <v>0.19047619047619047</v>
      </c>
      <c r="BA46" s="76">
        <v>0.11872146118721461</v>
      </c>
      <c r="BB46" s="76">
        <v>0.13302752293577982</v>
      </c>
    </row>
    <row r="47" spans="1:54" x14ac:dyDescent="0.2">
      <c r="A47" t="s">
        <v>484</v>
      </c>
      <c r="B47">
        <v>11</v>
      </c>
      <c r="C47">
        <v>6</v>
      </c>
      <c r="D47">
        <v>5</v>
      </c>
      <c r="E47">
        <v>181</v>
      </c>
      <c r="F47">
        <v>3</v>
      </c>
      <c r="G47">
        <v>11</v>
      </c>
      <c r="H47">
        <v>14</v>
      </c>
      <c r="I47">
        <v>5</v>
      </c>
      <c r="K47" t="s">
        <v>484</v>
      </c>
      <c r="L47">
        <v>11</v>
      </c>
      <c r="M47">
        <v>181</v>
      </c>
      <c r="N47">
        <v>14</v>
      </c>
      <c r="O47">
        <v>5</v>
      </c>
      <c r="Y47" t="s">
        <v>484</v>
      </c>
      <c r="Z47">
        <v>11</v>
      </c>
      <c r="AA47">
        <v>181</v>
      </c>
      <c r="AB47">
        <v>14</v>
      </c>
      <c r="AC47">
        <v>5</v>
      </c>
      <c r="AD47">
        <f t="shared" si="0"/>
        <v>30</v>
      </c>
      <c r="AN47" t="s">
        <v>484</v>
      </c>
      <c r="AO47">
        <v>30</v>
      </c>
      <c r="BA47" s="76">
        <v>0.1796116504854369</v>
      </c>
      <c r="BB47" s="76">
        <v>0.22477064220183487</v>
      </c>
    </row>
    <row r="48" spans="1:54" x14ac:dyDescent="0.2">
      <c r="A48" t="s">
        <v>484</v>
      </c>
      <c r="B48">
        <v>8</v>
      </c>
      <c r="C48">
        <v>6</v>
      </c>
      <c r="D48">
        <v>2</v>
      </c>
      <c r="E48">
        <v>205</v>
      </c>
      <c r="F48">
        <v>7</v>
      </c>
      <c r="G48">
        <v>8</v>
      </c>
      <c r="H48">
        <v>15</v>
      </c>
      <c r="I48">
        <v>2</v>
      </c>
      <c r="K48" t="s">
        <v>484</v>
      </c>
      <c r="L48">
        <v>8</v>
      </c>
      <c r="M48">
        <v>205</v>
      </c>
      <c r="N48">
        <v>15</v>
      </c>
      <c r="O48">
        <v>2</v>
      </c>
      <c r="Y48" t="s">
        <v>484</v>
      </c>
      <c r="Z48">
        <v>8</v>
      </c>
      <c r="AA48">
        <v>205</v>
      </c>
      <c r="AB48">
        <v>15</v>
      </c>
      <c r="AC48">
        <v>2</v>
      </c>
      <c r="AD48">
        <f t="shared" si="0"/>
        <v>25</v>
      </c>
      <c r="AN48" t="s">
        <v>484</v>
      </c>
      <c r="AO48">
        <v>25</v>
      </c>
      <c r="BA48" s="76">
        <v>9.6153846153846159E-2</v>
      </c>
      <c r="BB48" s="76">
        <v>0.11607142857142858</v>
      </c>
    </row>
    <row r="49" spans="1:54" x14ac:dyDescent="0.2">
      <c r="A49" t="s">
        <v>484</v>
      </c>
      <c r="B49">
        <v>12</v>
      </c>
      <c r="C49">
        <v>6</v>
      </c>
      <c r="D49">
        <v>6</v>
      </c>
      <c r="E49">
        <v>191</v>
      </c>
      <c r="F49">
        <v>7</v>
      </c>
      <c r="G49">
        <v>9</v>
      </c>
      <c r="H49">
        <v>16</v>
      </c>
      <c r="I49">
        <v>9</v>
      </c>
      <c r="K49" t="s">
        <v>484</v>
      </c>
      <c r="L49">
        <v>12</v>
      </c>
      <c r="M49">
        <v>191</v>
      </c>
      <c r="N49">
        <v>16</v>
      </c>
      <c r="O49">
        <v>9</v>
      </c>
      <c r="Y49" t="s">
        <v>484</v>
      </c>
      <c r="Z49">
        <v>12</v>
      </c>
      <c r="AA49">
        <v>191</v>
      </c>
      <c r="AB49">
        <v>16</v>
      </c>
      <c r="AC49">
        <v>9</v>
      </c>
      <c r="AD49">
        <f t="shared" si="0"/>
        <v>37</v>
      </c>
      <c r="AN49" t="s">
        <v>484</v>
      </c>
      <c r="AO49">
        <v>37</v>
      </c>
      <c r="BA49" s="76">
        <v>0.13181818181818181</v>
      </c>
      <c r="BB49" s="76">
        <v>0.23893805309734514</v>
      </c>
    </row>
    <row r="50" spans="1:54" x14ac:dyDescent="0.2">
      <c r="A50" t="s">
        <v>484</v>
      </c>
      <c r="B50">
        <v>15</v>
      </c>
      <c r="C50">
        <v>7</v>
      </c>
      <c r="D50">
        <v>8</v>
      </c>
      <c r="E50">
        <v>165</v>
      </c>
      <c r="F50">
        <v>7</v>
      </c>
      <c r="G50">
        <v>16</v>
      </c>
      <c r="H50">
        <v>23</v>
      </c>
      <c r="I50">
        <v>11</v>
      </c>
      <c r="K50" t="s">
        <v>484</v>
      </c>
      <c r="L50">
        <v>15</v>
      </c>
      <c r="M50">
        <v>165</v>
      </c>
      <c r="N50">
        <v>23</v>
      </c>
      <c r="O50">
        <v>11</v>
      </c>
      <c r="Y50" t="s">
        <v>484</v>
      </c>
      <c r="Z50">
        <v>15</v>
      </c>
      <c r="AA50">
        <v>165</v>
      </c>
      <c r="AB50">
        <v>23</v>
      </c>
      <c r="AC50">
        <v>11</v>
      </c>
      <c r="AD50">
        <f t="shared" si="0"/>
        <v>49</v>
      </c>
      <c r="AN50" t="s">
        <v>484</v>
      </c>
      <c r="AO50">
        <v>49</v>
      </c>
      <c r="BB50" s="76">
        <v>0.12935323383084577</v>
      </c>
    </row>
    <row r="51" spans="1:54" x14ac:dyDescent="0.2">
      <c r="A51" t="s">
        <v>484</v>
      </c>
      <c r="B51">
        <v>16</v>
      </c>
      <c r="C51">
        <v>8</v>
      </c>
      <c r="D51">
        <v>8</v>
      </c>
      <c r="E51">
        <v>179</v>
      </c>
      <c r="F51">
        <v>4</v>
      </c>
      <c r="G51">
        <v>14</v>
      </c>
      <c r="H51">
        <v>18</v>
      </c>
      <c r="I51">
        <v>8</v>
      </c>
      <c r="K51" t="s">
        <v>484</v>
      </c>
      <c r="L51">
        <v>16</v>
      </c>
      <c r="M51">
        <v>179</v>
      </c>
      <c r="N51">
        <v>18</v>
      </c>
      <c r="O51">
        <v>8</v>
      </c>
      <c r="Y51" t="s">
        <v>484</v>
      </c>
      <c r="Z51">
        <v>16</v>
      </c>
      <c r="AA51">
        <v>179</v>
      </c>
      <c r="AB51">
        <v>18</v>
      </c>
      <c r="AC51">
        <v>8</v>
      </c>
      <c r="AD51">
        <f t="shared" si="0"/>
        <v>42</v>
      </c>
      <c r="AN51" t="s">
        <v>484</v>
      </c>
      <c r="AO51">
        <v>42</v>
      </c>
      <c r="BB51" s="76">
        <v>0.15675675675675677</v>
      </c>
    </row>
    <row r="52" spans="1:54" x14ac:dyDescent="0.2">
      <c r="A52" t="s">
        <v>484</v>
      </c>
      <c r="B52">
        <v>14</v>
      </c>
      <c r="C52">
        <v>9</v>
      </c>
      <c r="D52">
        <v>5</v>
      </c>
      <c r="E52">
        <v>184</v>
      </c>
      <c r="F52">
        <v>7</v>
      </c>
      <c r="G52">
        <v>10</v>
      </c>
      <c r="H52">
        <v>17</v>
      </c>
      <c r="I52">
        <v>10</v>
      </c>
      <c r="K52" t="s">
        <v>484</v>
      </c>
      <c r="L52">
        <v>14</v>
      </c>
      <c r="M52">
        <v>184</v>
      </c>
      <c r="N52">
        <v>17</v>
      </c>
      <c r="O52">
        <v>10</v>
      </c>
      <c r="Y52" t="s">
        <v>484</v>
      </c>
      <c r="Z52">
        <v>14</v>
      </c>
      <c r="AA52">
        <v>184</v>
      </c>
      <c r="AB52">
        <v>17</v>
      </c>
      <c r="AC52">
        <v>10</v>
      </c>
      <c r="AD52">
        <f t="shared" si="0"/>
        <v>41</v>
      </c>
      <c r="AN52" t="s">
        <v>484</v>
      </c>
      <c r="AO52">
        <v>41</v>
      </c>
      <c r="BB52" s="76">
        <v>0.19642857142857142</v>
      </c>
    </row>
    <row r="53" spans="1:54" x14ac:dyDescent="0.2">
      <c r="A53" t="s">
        <v>484</v>
      </c>
      <c r="B53">
        <v>12</v>
      </c>
      <c r="C53">
        <v>8</v>
      </c>
      <c r="D53">
        <v>4</v>
      </c>
      <c r="E53">
        <v>199</v>
      </c>
      <c r="F53">
        <v>5</v>
      </c>
      <c r="G53">
        <v>7</v>
      </c>
      <c r="H53">
        <v>12</v>
      </c>
      <c r="I53">
        <v>0</v>
      </c>
      <c r="K53" t="s">
        <v>484</v>
      </c>
      <c r="L53">
        <v>12</v>
      </c>
      <c r="M53">
        <v>199</v>
      </c>
      <c r="N53">
        <v>12</v>
      </c>
      <c r="O53">
        <v>0</v>
      </c>
      <c r="Y53" t="s">
        <v>484</v>
      </c>
      <c r="Z53">
        <v>12</v>
      </c>
      <c r="AA53">
        <v>199</v>
      </c>
      <c r="AB53">
        <v>12</v>
      </c>
      <c r="AC53">
        <v>0</v>
      </c>
      <c r="AD53">
        <f t="shared" si="0"/>
        <v>24</v>
      </c>
      <c r="AN53" t="s">
        <v>484</v>
      </c>
      <c r="AO53">
        <v>24</v>
      </c>
      <c r="AU53" s="72"/>
      <c r="AV53" s="72"/>
      <c r="AW53" s="72"/>
      <c r="AX53" s="72"/>
      <c r="BB53" s="76">
        <v>0.11059907834101383</v>
      </c>
    </row>
    <row r="54" spans="1:54" x14ac:dyDescent="0.2">
      <c r="A54" t="s">
        <v>484</v>
      </c>
      <c r="B54">
        <v>10</v>
      </c>
      <c r="C54">
        <v>6</v>
      </c>
      <c r="D54">
        <v>4</v>
      </c>
      <c r="E54">
        <v>194</v>
      </c>
      <c r="F54">
        <v>4</v>
      </c>
      <c r="G54">
        <v>7</v>
      </c>
      <c r="H54">
        <v>11</v>
      </c>
      <c r="I54">
        <v>1</v>
      </c>
      <c r="K54" t="s">
        <v>484</v>
      </c>
      <c r="L54">
        <v>10</v>
      </c>
      <c r="M54">
        <v>194</v>
      </c>
      <c r="N54">
        <v>11</v>
      </c>
      <c r="O54">
        <v>1</v>
      </c>
      <c r="Y54" t="s">
        <v>484</v>
      </c>
      <c r="Z54">
        <v>10</v>
      </c>
      <c r="AA54">
        <v>194</v>
      </c>
      <c r="AB54">
        <v>11</v>
      </c>
      <c r="AC54">
        <v>1</v>
      </c>
      <c r="AD54">
        <f t="shared" si="0"/>
        <v>22</v>
      </c>
      <c r="AN54" t="s">
        <v>484</v>
      </c>
      <c r="AO54">
        <v>22</v>
      </c>
      <c r="BB54" s="76">
        <v>0.11453744493392071</v>
      </c>
    </row>
    <row r="55" spans="1:54" x14ac:dyDescent="0.2">
      <c r="A55" t="s">
        <v>484</v>
      </c>
      <c r="B55">
        <v>12</v>
      </c>
      <c r="C55">
        <v>4</v>
      </c>
      <c r="D55">
        <v>8</v>
      </c>
      <c r="E55">
        <v>199</v>
      </c>
      <c r="F55">
        <v>6</v>
      </c>
      <c r="G55">
        <v>8</v>
      </c>
      <c r="H55">
        <v>14</v>
      </c>
      <c r="I55">
        <v>5</v>
      </c>
      <c r="K55" t="s">
        <v>484</v>
      </c>
      <c r="L55">
        <v>12</v>
      </c>
      <c r="M55">
        <v>199</v>
      </c>
      <c r="N55">
        <v>14</v>
      </c>
      <c r="O55">
        <v>5</v>
      </c>
      <c r="Y55" t="s">
        <v>484</v>
      </c>
      <c r="Z55">
        <v>12</v>
      </c>
      <c r="AA55">
        <v>199</v>
      </c>
      <c r="AB55">
        <v>14</v>
      </c>
      <c r="AC55">
        <v>5</v>
      </c>
      <c r="AD55">
        <f t="shared" si="0"/>
        <v>31</v>
      </c>
      <c r="AN55" t="s">
        <v>484</v>
      </c>
      <c r="AO55">
        <v>31</v>
      </c>
      <c r="BB55" s="76">
        <v>0.14027149321266968</v>
      </c>
    </row>
    <row r="56" spans="1:54" x14ac:dyDescent="0.2">
      <c r="A56" t="s">
        <v>484</v>
      </c>
      <c r="B56">
        <v>11</v>
      </c>
      <c r="C56">
        <v>7</v>
      </c>
      <c r="D56">
        <v>4</v>
      </c>
      <c r="E56">
        <v>202</v>
      </c>
      <c r="F56">
        <v>5</v>
      </c>
      <c r="G56">
        <v>10</v>
      </c>
      <c r="H56">
        <v>15</v>
      </c>
      <c r="I56">
        <v>3</v>
      </c>
      <c r="K56" t="s">
        <v>484</v>
      </c>
      <c r="L56">
        <v>11</v>
      </c>
      <c r="M56">
        <v>202</v>
      </c>
      <c r="N56">
        <v>15</v>
      </c>
      <c r="O56">
        <v>3</v>
      </c>
      <c r="Y56" t="s">
        <v>484</v>
      </c>
      <c r="Z56">
        <v>11</v>
      </c>
      <c r="AA56">
        <v>202</v>
      </c>
      <c r="AB56">
        <v>15</v>
      </c>
      <c r="AC56">
        <v>3</v>
      </c>
      <c r="AD56">
        <f t="shared" si="0"/>
        <v>29</v>
      </c>
      <c r="AN56" t="s">
        <v>484</v>
      </c>
      <c r="AO56">
        <v>29</v>
      </c>
      <c r="BB56" s="76">
        <v>0.14634146341463414</v>
      </c>
    </row>
    <row r="57" spans="1:54" x14ac:dyDescent="0.2">
      <c r="A57" t="s">
        <v>484</v>
      </c>
      <c r="B57">
        <v>26</v>
      </c>
      <c r="C57">
        <v>7</v>
      </c>
      <c r="D57">
        <v>19</v>
      </c>
      <c r="E57">
        <v>109</v>
      </c>
      <c r="F57">
        <v>19</v>
      </c>
      <c r="G57">
        <v>17</v>
      </c>
      <c r="H57">
        <v>36</v>
      </c>
      <c r="I57">
        <v>14</v>
      </c>
      <c r="K57" t="s">
        <v>484</v>
      </c>
      <c r="L57">
        <v>26</v>
      </c>
      <c r="M57">
        <v>109</v>
      </c>
      <c r="N57">
        <v>36</v>
      </c>
      <c r="O57">
        <v>14</v>
      </c>
      <c r="Y57" t="s">
        <v>484</v>
      </c>
      <c r="Z57">
        <v>26</v>
      </c>
      <c r="AA57">
        <v>109</v>
      </c>
      <c r="AB57">
        <v>36</v>
      </c>
      <c r="AC57">
        <v>14</v>
      </c>
      <c r="AD57">
        <f t="shared" si="0"/>
        <v>76</v>
      </c>
      <c r="AN57" t="s">
        <v>484</v>
      </c>
      <c r="AO57">
        <v>76</v>
      </c>
      <c r="BB57" s="76">
        <v>0.14778325123152711</v>
      </c>
    </row>
    <row r="58" spans="1:54" x14ac:dyDescent="0.2">
      <c r="A58" t="s">
        <v>484</v>
      </c>
      <c r="B58">
        <v>10</v>
      </c>
      <c r="C58">
        <v>6</v>
      </c>
      <c r="D58">
        <v>4</v>
      </c>
      <c r="E58">
        <v>177</v>
      </c>
      <c r="F58">
        <v>4</v>
      </c>
      <c r="G58">
        <v>12</v>
      </c>
      <c r="H58">
        <v>16</v>
      </c>
      <c r="I58">
        <v>9</v>
      </c>
      <c r="K58" t="s">
        <v>484</v>
      </c>
      <c r="L58">
        <v>10</v>
      </c>
      <c r="M58">
        <v>177</v>
      </c>
      <c r="N58">
        <v>16</v>
      </c>
      <c r="O58">
        <v>9</v>
      </c>
      <c r="Y58" t="s">
        <v>484</v>
      </c>
      <c r="Z58">
        <v>10</v>
      </c>
      <c r="AA58">
        <v>177</v>
      </c>
      <c r="AB58">
        <v>16</v>
      </c>
      <c r="AC58">
        <v>9</v>
      </c>
      <c r="AD58">
        <f t="shared" si="0"/>
        <v>35</v>
      </c>
      <c r="AN58" t="s">
        <v>484</v>
      </c>
      <c r="AO58">
        <v>35</v>
      </c>
      <c r="BB58" s="76">
        <v>0.11555555555555555</v>
      </c>
    </row>
    <row r="59" spans="1:54" x14ac:dyDescent="0.2">
      <c r="A59" t="s">
        <v>484</v>
      </c>
      <c r="B59">
        <v>10</v>
      </c>
      <c r="C59">
        <v>7</v>
      </c>
      <c r="D59">
        <v>3</v>
      </c>
      <c r="E59">
        <v>202</v>
      </c>
      <c r="F59">
        <v>4</v>
      </c>
      <c r="G59">
        <v>8</v>
      </c>
      <c r="H59">
        <v>12</v>
      </c>
      <c r="I59">
        <v>5</v>
      </c>
      <c r="K59" t="s">
        <v>484</v>
      </c>
      <c r="L59">
        <v>10</v>
      </c>
      <c r="M59">
        <v>202</v>
      </c>
      <c r="N59">
        <v>12</v>
      </c>
      <c r="O59">
        <v>5</v>
      </c>
      <c r="Y59" t="s">
        <v>484</v>
      </c>
      <c r="Z59">
        <v>10</v>
      </c>
      <c r="AA59">
        <v>202</v>
      </c>
      <c r="AB59">
        <v>12</v>
      </c>
      <c r="AC59">
        <v>5</v>
      </c>
      <c r="AD59">
        <f t="shared" si="0"/>
        <v>27</v>
      </c>
      <c r="AN59" t="s">
        <v>484</v>
      </c>
      <c r="AO59">
        <v>27</v>
      </c>
      <c r="BB59" s="76">
        <v>0.11764705882352941</v>
      </c>
    </row>
    <row r="60" spans="1:54" x14ac:dyDescent="0.2">
      <c r="A60" t="s">
        <v>484</v>
      </c>
      <c r="B60">
        <v>12</v>
      </c>
      <c r="C60">
        <v>6</v>
      </c>
      <c r="D60">
        <v>6</v>
      </c>
      <c r="E60">
        <v>194</v>
      </c>
      <c r="F60">
        <v>2</v>
      </c>
      <c r="G60">
        <v>10</v>
      </c>
      <c r="H60">
        <v>12</v>
      </c>
      <c r="I60">
        <v>10</v>
      </c>
      <c r="K60" t="s">
        <v>484</v>
      </c>
      <c r="L60">
        <v>12</v>
      </c>
      <c r="M60">
        <v>194</v>
      </c>
      <c r="N60">
        <v>12</v>
      </c>
      <c r="O60">
        <v>10</v>
      </c>
      <c r="Y60" t="s">
        <v>484</v>
      </c>
      <c r="Z60">
        <v>12</v>
      </c>
      <c r="AA60">
        <v>194</v>
      </c>
      <c r="AB60">
        <v>12</v>
      </c>
      <c r="AC60">
        <v>10</v>
      </c>
      <c r="AD60">
        <f t="shared" si="0"/>
        <v>34</v>
      </c>
      <c r="AN60" t="s">
        <v>484</v>
      </c>
      <c r="AO60">
        <v>34</v>
      </c>
      <c r="BB60" s="76">
        <v>0.11739130434782609</v>
      </c>
    </row>
    <row r="61" spans="1:54" x14ac:dyDescent="0.2">
      <c r="A61" t="s">
        <v>484</v>
      </c>
      <c r="B61">
        <v>11</v>
      </c>
      <c r="C61">
        <v>5</v>
      </c>
      <c r="D61">
        <v>6</v>
      </c>
      <c r="E61">
        <v>191</v>
      </c>
      <c r="F61">
        <v>2</v>
      </c>
      <c r="G61">
        <v>13</v>
      </c>
      <c r="H61">
        <v>15</v>
      </c>
      <c r="I61">
        <v>8</v>
      </c>
      <c r="K61" t="s">
        <v>484</v>
      </c>
      <c r="L61">
        <v>11</v>
      </c>
      <c r="M61">
        <v>191</v>
      </c>
      <c r="N61">
        <v>15</v>
      </c>
      <c r="O61">
        <v>8</v>
      </c>
      <c r="Y61" t="s">
        <v>484</v>
      </c>
      <c r="Z61">
        <v>11</v>
      </c>
      <c r="AA61">
        <v>191</v>
      </c>
      <c r="AB61">
        <v>15</v>
      </c>
      <c r="AC61">
        <v>8</v>
      </c>
      <c r="AD61">
        <f t="shared" si="0"/>
        <v>34</v>
      </c>
      <c r="AN61" t="s">
        <v>484</v>
      </c>
      <c r="AO61">
        <v>34</v>
      </c>
      <c r="BB61" s="76">
        <v>0.20524017467248909</v>
      </c>
    </row>
    <row r="62" spans="1:54" x14ac:dyDescent="0.2">
      <c r="A62" t="s">
        <v>485</v>
      </c>
      <c r="B62">
        <v>15</v>
      </c>
      <c r="C62">
        <v>7</v>
      </c>
      <c r="D62">
        <v>8</v>
      </c>
      <c r="E62">
        <v>195</v>
      </c>
      <c r="F62">
        <v>2</v>
      </c>
      <c r="G62">
        <v>8</v>
      </c>
      <c r="H62">
        <v>10</v>
      </c>
      <c r="I62">
        <v>5</v>
      </c>
      <c r="K62" t="s">
        <v>485</v>
      </c>
      <c r="L62">
        <v>15</v>
      </c>
      <c r="M62">
        <v>195</v>
      </c>
      <c r="N62">
        <v>10</v>
      </c>
      <c r="O62">
        <v>5</v>
      </c>
      <c r="Y62" t="s">
        <v>485</v>
      </c>
      <c r="Z62">
        <v>15</v>
      </c>
      <c r="AA62">
        <v>195</v>
      </c>
      <c r="AB62">
        <v>10</v>
      </c>
      <c r="AC62">
        <v>5</v>
      </c>
      <c r="AD62">
        <f t="shared" si="0"/>
        <v>30</v>
      </c>
      <c r="AN62" t="s">
        <v>485</v>
      </c>
      <c r="AO62">
        <v>30</v>
      </c>
      <c r="BB62" s="76">
        <v>0.16216216216216217</v>
      </c>
    </row>
    <row r="63" spans="1:54" x14ac:dyDescent="0.2">
      <c r="A63" t="s">
        <v>485</v>
      </c>
      <c r="B63">
        <v>12</v>
      </c>
      <c r="C63">
        <v>5</v>
      </c>
      <c r="D63">
        <v>7</v>
      </c>
      <c r="E63">
        <v>212</v>
      </c>
      <c r="F63">
        <v>4</v>
      </c>
      <c r="G63">
        <v>7</v>
      </c>
      <c r="H63">
        <v>11</v>
      </c>
      <c r="I63">
        <v>4</v>
      </c>
      <c r="K63" t="s">
        <v>485</v>
      </c>
      <c r="L63">
        <v>12</v>
      </c>
      <c r="M63">
        <v>212</v>
      </c>
      <c r="N63">
        <v>11</v>
      </c>
      <c r="O63">
        <v>4</v>
      </c>
      <c r="Y63" t="s">
        <v>485</v>
      </c>
      <c r="Z63">
        <v>12</v>
      </c>
      <c r="AA63">
        <v>212</v>
      </c>
      <c r="AB63">
        <v>11</v>
      </c>
      <c r="AC63">
        <v>4</v>
      </c>
      <c r="AD63">
        <f t="shared" si="0"/>
        <v>27</v>
      </c>
      <c r="AN63" t="s">
        <v>485</v>
      </c>
      <c r="AO63">
        <v>27</v>
      </c>
      <c r="BB63" s="76">
        <v>0.14479638009049775</v>
      </c>
    </row>
    <row r="64" spans="1:54" x14ac:dyDescent="0.2">
      <c r="A64" t="s">
        <v>485</v>
      </c>
      <c r="B64">
        <v>16</v>
      </c>
      <c r="C64">
        <v>10</v>
      </c>
      <c r="D64">
        <v>6</v>
      </c>
      <c r="E64">
        <v>206</v>
      </c>
      <c r="F64">
        <v>3</v>
      </c>
      <c r="G64">
        <v>11</v>
      </c>
      <c r="H64">
        <v>14</v>
      </c>
      <c r="I64">
        <v>6</v>
      </c>
      <c r="K64" t="s">
        <v>485</v>
      </c>
      <c r="L64">
        <v>16</v>
      </c>
      <c r="M64">
        <v>206</v>
      </c>
      <c r="N64">
        <v>14</v>
      </c>
      <c r="O64">
        <v>6</v>
      </c>
      <c r="Y64" t="s">
        <v>485</v>
      </c>
      <c r="Z64">
        <v>16</v>
      </c>
      <c r="AA64">
        <v>206</v>
      </c>
      <c r="AB64">
        <v>14</v>
      </c>
      <c r="AC64">
        <v>6</v>
      </c>
      <c r="AD64">
        <f t="shared" si="0"/>
        <v>36</v>
      </c>
      <c r="AN64" t="s">
        <v>485</v>
      </c>
      <c r="AO64">
        <v>36</v>
      </c>
      <c r="BB64" s="76">
        <v>0.12980769230769232</v>
      </c>
    </row>
    <row r="65" spans="1:54" x14ac:dyDescent="0.2">
      <c r="A65" t="s">
        <v>485</v>
      </c>
      <c r="B65">
        <v>14</v>
      </c>
      <c r="C65">
        <v>8</v>
      </c>
      <c r="D65">
        <v>6</v>
      </c>
      <c r="E65">
        <v>215</v>
      </c>
      <c r="F65">
        <v>2</v>
      </c>
      <c r="G65">
        <v>10</v>
      </c>
      <c r="H65">
        <v>12</v>
      </c>
      <c r="I65">
        <v>2</v>
      </c>
      <c r="K65" t="s">
        <v>485</v>
      </c>
      <c r="L65">
        <v>14</v>
      </c>
      <c r="M65">
        <v>215</v>
      </c>
      <c r="N65">
        <v>12</v>
      </c>
      <c r="O65">
        <v>2</v>
      </c>
      <c r="Y65" t="s">
        <v>485</v>
      </c>
      <c r="Z65">
        <v>14</v>
      </c>
      <c r="AA65">
        <v>215</v>
      </c>
      <c r="AB65">
        <v>12</v>
      </c>
      <c r="AC65">
        <v>2</v>
      </c>
      <c r="AD65">
        <f t="shared" si="0"/>
        <v>28</v>
      </c>
      <c r="AN65" t="s">
        <v>485</v>
      </c>
      <c r="AO65">
        <v>28</v>
      </c>
      <c r="BB65" s="76">
        <v>0.13574660633484162</v>
      </c>
    </row>
    <row r="66" spans="1:54" x14ac:dyDescent="0.2">
      <c r="A66" t="s">
        <v>485</v>
      </c>
      <c r="B66">
        <v>14</v>
      </c>
      <c r="C66">
        <v>7</v>
      </c>
      <c r="D66">
        <v>7</v>
      </c>
      <c r="E66">
        <v>201</v>
      </c>
      <c r="F66">
        <v>4</v>
      </c>
      <c r="G66">
        <v>8</v>
      </c>
      <c r="H66">
        <v>12</v>
      </c>
      <c r="I66">
        <v>12</v>
      </c>
      <c r="K66" t="s">
        <v>485</v>
      </c>
      <c r="L66">
        <v>14</v>
      </c>
      <c r="M66">
        <v>201</v>
      </c>
      <c r="N66">
        <v>12</v>
      </c>
      <c r="O66">
        <v>12</v>
      </c>
      <c r="Y66" t="s">
        <v>485</v>
      </c>
      <c r="Z66">
        <v>14</v>
      </c>
      <c r="AA66">
        <v>201</v>
      </c>
      <c r="AB66">
        <v>12</v>
      </c>
      <c r="AC66">
        <v>12</v>
      </c>
      <c r="AD66">
        <f t="shared" si="0"/>
        <v>38</v>
      </c>
      <c r="AN66" t="s">
        <v>485</v>
      </c>
      <c r="AO66">
        <v>38</v>
      </c>
      <c r="BB66" s="76">
        <v>0.13063063063063063</v>
      </c>
    </row>
    <row r="67" spans="1:54" x14ac:dyDescent="0.2">
      <c r="A67" t="s">
        <v>485</v>
      </c>
      <c r="B67">
        <v>12</v>
      </c>
      <c r="C67">
        <v>5</v>
      </c>
      <c r="D67">
        <v>7</v>
      </c>
      <c r="E67">
        <v>205</v>
      </c>
      <c r="F67">
        <v>4</v>
      </c>
      <c r="G67">
        <v>5</v>
      </c>
      <c r="H67">
        <v>9</v>
      </c>
      <c r="I67">
        <v>3</v>
      </c>
      <c r="K67" t="s">
        <v>485</v>
      </c>
      <c r="L67">
        <v>12</v>
      </c>
      <c r="M67">
        <v>205</v>
      </c>
      <c r="N67">
        <v>9</v>
      </c>
      <c r="O67">
        <v>3</v>
      </c>
      <c r="Y67" t="s">
        <v>485</v>
      </c>
      <c r="Z67">
        <v>12</v>
      </c>
      <c r="AA67">
        <v>205</v>
      </c>
      <c r="AB67">
        <v>9</v>
      </c>
      <c r="AC67">
        <v>3</v>
      </c>
      <c r="AD67">
        <f t="shared" ref="AD67:AD130" si="1">SUM(Z67+AB67+AC67)</f>
        <v>24</v>
      </c>
      <c r="AN67" t="s">
        <v>485</v>
      </c>
      <c r="AO67">
        <v>24</v>
      </c>
      <c r="BB67" s="76">
        <v>0.13274336283185842</v>
      </c>
    </row>
    <row r="68" spans="1:54" x14ac:dyDescent="0.2">
      <c r="A68" t="s">
        <v>485</v>
      </c>
      <c r="B68">
        <v>12</v>
      </c>
      <c r="C68">
        <v>6</v>
      </c>
      <c r="D68">
        <v>6</v>
      </c>
      <c r="E68">
        <v>199</v>
      </c>
      <c r="F68">
        <v>2</v>
      </c>
      <c r="G68">
        <v>10</v>
      </c>
      <c r="H68">
        <v>12</v>
      </c>
      <c r="I68">
        <v>6</v>
      </c>
      <c r="K68" t="s">
        <v>485</v>
      </c>
      <c r="L68">
        <v>12</v>
      </c>
      <c r="M68">
        <v>199</v>
      </c>
      <c r="N68">
        <v>12</v>
      </c>
      <c r="O68">
        <v>6</v>
      </c>
      <c r="Y68" t="s">
        <v>485</v>
      </c>
      <c r="Z68">
        <v>12</v>
      </c>
      <c r="AA68">
        <v>199</v>
      </c>
      <c r="AB68">
        <v>12</v>
      </c>
      <c r="AC68">
        <v>6</v>
      </c>
      <c r="AD68">
        <f t="shared" si="1"/>
        <v>30</v>
      </c>
      <c r="AN68" t="s">
        <v>485</v>
      </c>
      <c r="AO68">
        <v>30</v>
      </c>
      <c r="BB68" s="76">
        <v>9.8654708520179366E-2</v>
      </c>
    </row>
    <row r="69" spans="1:54" x14ac:dyDescent="0.2">
      <c r="A69" t="s">
        <v>485</v>
      </c>
      <c r="B69">
        <v>10</v>
      </c>
      <c r="C69">
        <v>5</v>
      </c>
      <c r="D69">
        <v>5</v>
      </c>
      <c r="E69">
        <v>186</v>
      </c>
      <c r="F69">
        <v>5</v>
      </c>
      <c r="G69">
        <v>10</v>
      </c>
      <c r="H69">
        <v>15</v>
      </c>
      <c r="I69">
        <v>14</v>
      </c>
      <c r="K69" t="s">
        <v>485</v>
      </c>
      <c r="L69">
        <v>10</v>
      </c>
      <c r="M69">
        <v>186</v>
      </c>
      <c r="N69">
        <v>15</v>
      </c>
      <c r="O69">
        <v>14</v>
      </c>
      <c r="Y69" t="s">
        <v>485</v>
      </c>
      <c r="Z69">
        <v>10</v>
      </c>
      <c r="AA69">
        <v>186</v>
      </c>
      <c r="AB69">
        <v>15</v>
      </c>
      <c r="AC69">
        <v>14</v>
      </c>
      <c r="AD69">
        <f t="shared" si="1"/>
        <v>39</v>
      </c>
      <c r="AN69" t="s">
        <v>485</v>
      </c>
      <c r="AO69">
        <v>39</v>
      </c>
      <c r="BB69" s="76">
        <v>0.21052631578947367</v>
      </c>
    </row>
    <row r="70" spans="1:54" x14ac:dyDescent="0.2">
      <c r="A70" t="s">
        <v>485</v>
      </c>
      <c r="B70">
        <v>6</v>
      </c>
      <c r="C70">
        <v>5</v>
      </c>
      <c r="D70">
        <v>1</v>
      </c>
      <c r="E70">
        <v>202</v>
      </c>
      <c r="F70">
        <v>7</v>
      </c>
      <c r="G70">
        <v>9</v>
      </c>
      <c r="H70">
        <v>16</v>
      </c>
      <c r="I70">
        <v>4</v>
      </c>
      <c r="K70" t="s">
        <v>485</v>
      </c>
      <c r="L70">
        <v>6</v>
      </c>
      <c r="M70">
        <v>202</v>
      </c>
      <c r="N70">
        <v>16</v>
      </c>
      <c r="O70">
        <v>4</v>
      </c>
      <c r="Y70" t="s">
        <v>485</v>
      </c>
      <c r="Z70">
        <v>6</v>
      </c>
      <c r="AA70">
        <v>202</v>
      </c>
      <c r="AB70">
        <v>16</v>
      </c>
      <c r="AC70">
        <v>4</v>
      </c>
      <c r="AD70">
        <f t="shared" si="1"/>
        <v>26</v>
      </c>
      <c r="AN70" t="s">
        <v>485</v>
      </c>
      <c r="AO70">
        <v>26</v>
      </c>
      <c r="BB70" s="76">
        <v>0.18303571428571427</v>
      </c>
    </row>
    <row r="71" spans="1:54" x14ac:dyDescent="0.2">
      <c r="A71" t="s">
        <v>485</v>
      </c>
      <c r="B71">
        <v>11</v>
      </c>
      <c r="C71">
        <v>5</v>
      </c>
      <c r="D71">
        <v>6</v>
      </c>
      <c r="E71">
        <v>163</v>
      </c>
      <c r="F71">
        <v>7</v>
      </c>
      <c r="G71">
        <v>6</v>
      </c>
      <c r="H71">
        <v>13</v>
      </c>
      <c r="I71">
        <v>1</v>
      </c>
      <c r="K71" t="s">
        <v>485</v>
      </c>
      <c r="L71">
        <v>11</v>
      </c>
      <c r="M71">
        <v>163</v>
      </c>
      <c r="N71">
        <v>13</v>
      </c>
      <c r="O71">
        <v>1</v>
      </c>
      <c r="Y71" t="s">
        <v>485</v>
      </c>
      <c r="Z71">
        <v>11</v>
      </c>
      <c r="AA71">
        <v>163</v>
      </c>
      <c r="AB71">
        <v>13</v>
      </c>
      <c r="AC71">
        <v>1</v>
      </c>
      <c r="AD71">
        <f t="shared" si="1"/>
        <v>25</v>
      </c>
      <c r="AN71" t="s">
        <v>485</v>
      </c>
      <c r="AO71">
        <v>25</v>
      </c>
      <c r="BB71" s="76">
        <v>0.13333333333333333</v>
      </c>
    </row>
    <row r="72" spans="1:54" x14ac:dyDescent="0.2">
      <c r="A72" t="s">
        <v>485</v>
      </c>
      <c r="B72">
        <v>3</v>
      </c>
      <c r="C72">
        <v>2</v>
      </c>
      <c r="D72">
        <v>1</v>
      </c>
      <c r="E72">
        <v>170</v>
      </c>
      <c r="F72">
        <v>5</v>
      </c>
      <c r="G72">
        <v>8</v>
      </c>
      <c r="H72">
        <v>13</v>
      </c>
      <c r="I72">
        <v>1</v>
      </c>
      <c r="K72" t="s">
        <v>485</v>
      </c>
      <c r="L72">
        <v>3</v>
      </c>
      <c r="M72">
        <v>170</v>
      </c>
      <c r="N72">
        <v>13</v>
      </c>
      <c r="O72">
        <v>1</v>
      </c>
      <c r="Y72" t="s">
        <v>485</v>
      </c>
      <c r="Z72">
        <v>3</v>
      </c>
      <c r="AA72">
        <v>170</v>
      </c>
      <c r="AB72">
        <v>13</v>
      </c>
      <c r="AC72">
        <v>1</v>
      </c>
      <c r="AD72">
        <f t="shared" si="1"/>
        <v>17</v>
      </c>
      <c r="AN72" t="s">
        <v>485</v>
      </c>
      <c r="AO72">
        <v>17</v>
      </c>
      <c r="BB72" s="76">
        <v>0.13068181818181818</v>
      </c>
    </row>
    <row r="73" spans="1:54" x14ac:dyDescent="0.2">
      <c r="A73" t="s">
        <v>485</v>
      </c>
      <c r="B73">
        <v>7</v>
      </c>
      <c r="C73">
        <v>5</v>
      </c>
      <c r="D73">
        <v>2</v>
      </c>
      <c r="E73">
        <v>207</v>
      </c>
      <c r="F73">
        <v>7</v>
      </c>
      <c r="G73">
        <v>8</v>
      </c>
      <c r="H73">
        <v>15</v>
      </c>
      <c r="I73">
        <v>0</v>
      </c>
      <c r="K73" t="s">
        <v>485</v>
      </c>
      <c r="L73">
        <v>7</v>
      </c>
      <c r="M73">
        <v>207</v>
      </c>
      <c r="N73">
        <v>15</v>
      </c>
      <c r="O73">
        <v>0</v>
      </c>
      <c r="Y73" t="s">
        <v>485</v>
      </c>
      <c r="Z73">
        <v>7</v>
      </c>
      <c r="AA73">
        <v>207</v>
      </c>
      <c r="AB73">
        <v>15</v>
      </c>
      <c r="AC73">
        <v>0</v>
      </c>
      <c r="AD73">
        <f t="shared" si="1"/>
        <v>22</v>
      </c>
      <c r="AN73" t="s">
        <v>485</v>
      </c>
      <c r="AO73">
        <v>22</v>
      </c>
      <c r="BB73" s="76">
        <v>0.17488789237668162</v>
      </c>
    </row>
    <row r="74" spans="1:54" x14ac:dyDescent="0.2">
      <c r="A74" t="s">
        <v>485</v>
      </c>
      <c r="B74">
        <v>10</v>
      </c>
      <c r="C74">
        <v>4</v>
      </c>
      <c r="D74">
        <v>6</v>
      </c>
      <c r="E74">
        <v>170</v>
      </c>
      <c r="F74">
        <v>5</v>
      </c>
      <c r="G74">
        <v>8</v>
      </c>
      <c r="H74">
        <v>13</v>
      </c>
      <c r="I74">
        <v>11</v>
      </c>
      <c r="K74" t="s">
        <v>485</v>
      </c>
      <c r="L74">
        <v>10</v>
      </c>
      <c r="M74">
        <v>170</v>
      </c>
      <c r="N74">
        <v>13</v>
      </c>
      <c r="O74">
        <v>11</v>
      </c>
      <c r="Y74" t="s">
        <v>485</v>
      </c>
      <c r="Z74">
        <v>10</v>
      </c>
      <c r="AA74">
        <v>170</v>
      </c>
      <c r="AB74">
        <v>13</v>
      </c>
      <c r="AC74">
        <v>11</v>
      </c>
      <c r="AD74">
        <f t="shared" si="1"/>
        <v>34</v>
      </c>
      <c r="AN74" t="s">
        <v>485</v>
      </c>
      <c r="AO74">
        <v>34</v>
      </c>
      <c r="BB74" s="76">
        <v>0.11214953271028037</v>
      </c>
    </row>
    <row r="75" spans="1:54" x14ac:dyDescent="0.2">
      <c r="A75" t="s">
        <v>485</v>
      </c>
      <c r="B75">
        <v>15</v>
      </c>
      <c r="C75">
        <v>7</v>
      </c>
      <c r="D75">
        <v>8</v>
      </c>
      <c r="E75">
        <v>180</v>
      </c>
      <c r="F75">
        <v>4</v>
      </c>
      <c r="G75">
        <v>11</v>
      </c>
      <c r="H75">
        <v>15</v>
      </c>
      <c r="I75">
        <v>10</v>
      </c>
      <c r="K75" t="s">
        <v>485</v>
      </c>
      <c r="L75">
        <v>15</v>
      </c>
      <c r="M75">
        <v>180</v>
      </c>
      <c r="N75">
        <v>15</v>
      </c>
      <c r="O75">
        <v>10</v>
      </c>
      <c r="Y75" t="s">
        <v>485</v>
      </c>
      <c r="Z75">
        <v>15</v>
      </c>
      <c r="AA75">
        <v>180</v>
      </c>
      <c r="AB75">
        <v>15</v>
      </c>
      <c r="AC75">
        <v>10</v>
      </c>
      <c r="AD75">
        <f t="shared" si="1"/>
        <v>40</v>
      </c>
      <c r="AN75" t="s">
        <v>485</v>
      </c>
      <c r="AO75">
        <v>40</v>
      </c>
      <c r="BB75" s="76">
        <v>0.17560975609756097</v>
      </c>
    </row>
    <row r="76" spans="1:54" x14ac:dyDescent="0.2">
      <c r="A76" t="s">
        <v>485</v>
      </c>
      <c r="B76">
        <v>13</v>
      </c>
      <c r="C76">
        <v>8</v>
      </c>
      <c r="D76">
        <v>5</v>
      </c>
      <c r="E76">
        <v>193</v>
      </c>
      <c r="F76">
        <v>3</v>
      </c>
      <c r="G76">
        <v>11</v>
      </c>
      <c r="H76">
        <v>14</v>
      </c>
      <c r="I76">
        <v>10</v>
      </c>
      <c r="K76" t="s">
        <v>485</v>
      </c>
      <c r="L76">
        <v>13</v>
      </c>
      <c r="M76">
        <v>193</v>
      </c>
      <c r="N76">
        <v>14</v>
      </c>
      <c r="O76">
        <v>10</v>
      </c>
      <c r="Y76" t="s">
        <v>485</v>
      </c>
      <c r="Z76">
        <v>13</v>
      </c>
      <c r="AA76">
        <v>193</v>
      </c>
      <c r="AB76">
        <v>14</v>
      </c>
      <c r="AC76">
        <v>10</v>
      </c>
      <c r="AD76">
        <f t="shared" si="1"/>
        <v>37</v>
      </c>
      <c r="AN76" t="s">
        <v>485</v>
      </c>
      <c r="AO76">
        <v>37</v>
      </c>
      <c r="BB76" s="76">
        <v>0.2</v>
      </c>
    </row>
    <row r="77" spans="1:54" x14ac:dyDescent="0.2">
      <c r="A77" t="s">
        <v>485</v>
      </c>
      <c r="B77">
        <v>14</v>
      </c>
      <c r="C77">
        <v>5</v>
      </c>
      <c r="D77">
        <v>9</v>
      </c>
      <c r="E77">
        <v>185</v>
      </c>
      <c r="F77">
        <v>11</v>
      </c>
      <c r="G77">
        <v>7</v>
      </c>
      <c r="H77">
        <v>18</v>
      </c>
      <c r="I77">
        <v>11</v>
      </c>
      <c r="K77" t="s">
        <v>485</v>
      </c>
      <c r="L77">
        <v>14</v>
      </c>
      <c r="M77">
        <v>185</v>
      </c>
      <c r="N77">
        <v>18</v>
      </c>
      <c r="O77">
        <v>11</v>
      </c>
      <c r="Y77" t="s">
        <v>485</v>
      </c>
      <c r="Z77">
        <v>14</v>
      </c>
      <c r="AA77">
        <v>185</v>
      </c>
      <c r="AB77">
        <v>18</v>
      </c>
      <c r="AC77">
        <v>11</v>
      </c>
      <c r="AD77">
        <f t="shared" si="1"/>
        <v>43</v>
      </c>
      <c r="AN77" t="s">
        <v>485</v>
      </c>
      <c r="AO77">
        <v>43</v>
      </c>
      <c r="BB77" s="76">
        <v>0.36150234741784038</v>
      </c>
    </row>
    <row r="78" spans="1:54" x14ac:dyDescent="0.2">
      <c r="A78" t="s">
        <v>485</v>
      </c>
      <c r="B78">
        <v>9</v>
      </c>
      <c r="C78">
        <v>3</v>
      </c>
      <c r="D78">
        <v>6</v>
      </c>
      <c r="E78">
        <v>187</v>
      </c>
      <c r="F78">
        <v>6</v>
      </c>
      <c r="G78">
        <v>7</v>
      </c>
      <c r="H78">
        <v>13</v>
      </c>
      <c r="I78">
        <v>1</v>
      </c>
      <c r="K78" t="s">
        <v>485</v>
      </c>
      <c r="L78">
        <v>9</v>
      </c>
      <c r="M78">
        <v>187</v>
      </c>
      <c r="N78">
        <v>13</v>
      </c>
      <c r="O78">
        <v>1</v>
      </c>
      <c r="Y78" t="s">
        <v>485</v>
      </c>
      <c r="Z78">
        <v>9</v>
      </c>
      <c r="AA78">
        <v>187</v>
      </c>
      <c r="AB78">
        <v>13</v>
      </c>
      <c r="AC78">
        <v>1</v>
      </c>
      <c r="AD78">
        <f t="shared" si="1"/>
        <v>23</v>
      </c>
      <c r="AN78" t="s">
        <v>485</v>
      </c>
      <c r="AO78">
        <v>23</v>
      </c>
      <c r="BB78" s="76"/>
    </row>
    <row r="79" spans="1:54" x14ac:dyDescent="0.2">
      <c r="A79" t="s">
        <v>485</v>
      </c>
      <c r="B79">
        <v>16</v>
      </c>
      <c r="C79">
        <v>7</v>
      </c>
      <c r="D79">
        <v>9</v>
      </c>
      <c r="E79">
        <v>171</v>
      </c>
      <c r="F79">
        <v>5</v>
      </c>
      <c r="G79">
        <v>10</v>
      </c>
      <c r="H79">
        <v>15</v>
      </c>
      <c r="I79">
        <v>9</v>
      </c>
      <c r="K79" t="s">
        <v>485</v>
      </c>
      <c r="L79">
        <v>16</v>
      </c>
      <c r="M79">
        <v>171</v>
      </c>
      <c r="N79">
        <v>15</v>
      </c>
      <c r="O79">
        <v>9</v>
      </c>
      <c r="Y79" t="s">
        <v>485</v>
      </c>
      <c r="Z79">
        <v>16</v>
      </c>
      <c r="AA79">
        <v>171</v>
      </c>
      <c r="AB79">
        <v>15</v>
      </c>
      <c r="AC79">
        <v>9</v>
      </c>
      <c r="AD79">
        <f t="shared" si="1"/>
        <v>40</v>
      </c>
      <c r="AN79" t="s">
        <v>485</v>
      </c>
      <c r="AO79">
        <v>40</v>
      </c>
      <c r="BB79" s="76"/>
    </row>
    <row r="80" spans="1:54" x14ac:dyDescent="0.2">
      <c r="A80" t="s">
        <v>485</v>
      </c>
      <c r="B80">
        <v>19</v>
      </c>
      <c r="C80">
        <v>12</v>
      </c>
      <c r="D80">
        <v>7</v>
      </c>
      <c r="E80">
        <v>153</v>
      </c>
      <c r="F80">
        <v>6</v>
      </c>
      <c r="G80">
        <v>25</v>
      </c>
      <c r="H80">
        <v>31</v>
      </c>
      <c r="I80">
        <v>13</v>
      </c>
      <c r="K80" t="s">
        <v>485</v>
      </c>
      <c r="L80">
        <v>19</v>
      </c>
      <c r="M80">
        <v>153</v>
      </c>
      <c r="N80">
        <v>31</v>
      </c>
      <c r="O80">
        <v>13</v>
      </c>
      <c r="Y80" t="s">
        <v>485</v>
      </c>
      <c r="Z80">
        <v>19</v>
      </c>
      <c r="AA80">
        <v>153</v>
      </c>
      <c r="AB80">
        <v>31</v>
      </c>
      <c r="AC80">
        <v>13</v>
      </c>
      <c r="AD80">
        <f t="shared" si="1"/>
        <v>63</v>
      </c>
      <c r="AN80" t="s">
        <v>485</v>
      </c>
      <c r="AO80">
        <v>63</v>
      </c>
      <c r="BB80" s="76"/>
    </row>
    <row r="81" spans="1:54" x14ac:dyDescent="0.2">
      <c r="A81" t="s">
        <v>485</v>
      </c>
      <c r="B81">
        <v>13</v>
      </c>
      <c r="C81">
        <v>6</v>
      </c>
      <c r="D81">
        <v>7</v>
      </c>
      <c r="E81">
        <v>191</v>
      </c>
      <c r="F81">
        <v>4</v>
      </c>
      <c r="G81">
        <v>11</v>
      </c>
      <c r="H81">
        <v>15</v>
      </c>
      <c r="I81">
        <v>13</v>
      </c>
      <c r="K81" t="s">
        <v>485</v>
      </c>
      <c r="L81">
        <v>13</v>
      </c>
      <c r="M81">
        <v>191</v>
      </c>
      <c r="N81">
        <v>15</v>
      </c>
      <c r="O81">
        <v>13</v>
      </c>
      <c r="Y81" t="s">
        <v>485</v>
      </c>
      <c r="Z81">
        <v>13</v>
      </c>
      <c r="AA81">
        <v>191</v>
      </c>
      <c r="AB81">
        <v>15</v>
      </c>
      <c r="AC81">
        <v>13</v>
      </c>
      <c r="AD81">
        <f t="shared" si="1"/>
        <v>41</v>
      </c>
      <c r="AN81" t="s">
        <v>485</v>
      </c>
      <c r="AO81">
        <v>41</v>
      </c>
      <c r="BB81" s="76"/>
    </row>
    <row r="82" spans="1:54" x14ac:dyDescent="0.2">
      <c r="A82" t="s">
        <v>485</v>
      </c>
      <c r="B82">
        <v>13</v>
      </c>
      <c r="C82">
        <v>6</v>
      </c>
      <c r="D82">
        <v>7</v>
      </c>
      <c r="E82">
        <v>193</v>
      </c>
      <c r="F82">
        <v>2</v>
      </c>
      <c r="G82">
        <v>10</v>
      </c>
      <c r="H82">
        <v>12</v>
      </c>
      <c r="I82">
        <v>11</v>
      </c>
      <c r="K82" t="s">
        <v>485</v>
      </c>
      <c r="L82">
        <v>13</v>
      </c>
      <c r="M82">
        <v>193</v>
      </c>
      <c r="N82">
        <v>12</v>
      </c>
      <c r="O82">
        <v>11</v>
      </c>
      <c r="Y82" t="s">
        <v>485</v>
      </c>
      <c r="Z82">
        <v>13</v>
      </c>
      <c r="AA82">
        <v>193</v>
      </c>
      <c r="AB82">
        <v>12</v>
      </c>
      <c r="AC82">
        <v>11</v>
      </c>
      <c r="AD82">
        <f t="shared" si="1"/>
        <v>36</v>
      </c>
      <c r="AN82" t="s">
        <v>485</v>
      </c>
      <c r="AO82">
        <v>36</v>
      </c>
      <c r="BB82" s="76"/>
    </row>
    <row r="83" spans="1:54" x14ac:dyDescent="0.2">
      <c r="A83" t="s">
        <v>485</v>
      </c>
      <c r="B83">
        <v>12</v>
      </c>
      <c r="C83">
        <v>5</v>
      </c>
      <c r="D83">
        <v>7</v>
      </c>
      <c r="E83">
        <v>194</v>
      </c>
      <c r="F83">
        <v>2</v>
      </c>
      <c r="G83">
        <v>10</v>
      </c>
      <c r="H83">
        <v>12</v>
      </c>
      <c r="I83">
        <v>14</v>
      </c>
      <c r="K83" t="s">
        <v>485</v>
      </c>
      <c r="L83">
        <v>12</v>
      </c>
      <c r="M83">
        <v>194</v>
      </c>
      <c r="N83">
        <v>12</v>
      </c>
      <c r="O83">
        <v>14</v>
      </c>
      <c r="Y83" t="s">
        <v>485</v>
      </c>
      <c r="Z83">
        <v>12</v>
      </c>
      <c r="AA83">
        <v>194</v>
      </c>
      <c r="AB83">
        <v>12</v>
      </c>
      <c r="AC83">
        <v>14</v>
      </c>
      <c r="AD83">
        <f t="shared" si="1"/>
        <v>38</v>
      </c>
      <c r="AN83" t="s">
        <v>485</v>
      </c>
      <c r="AO83">
        <v>38</v>
      </c>
      <c r="BB83" s="76"/>
    </row>
    <row r="84" spans="1:54" x14ac:dyDescent="0.2">
      <c r="A84" t="s">
        <v>485</v>
      </c>
      <c r="B84">
        <v>22</v>
      </c>
      <c r="C84">
        <v>12</v>
      </c>
      <c r="D84">
        <v>10</v>
      </c>
      <c r="E84">
        <v>154</v>
      </c>
      <c r="F84">
        <v>9</v>
      </c>
      <c r="G84">
        <v>31</v>
      </c>
      <c r="H84">
        <v>40</v>
      </c>
      <c r="I84">
        <v>18</v>
      </c>
      <c r="K84" t="s">
        <v>485</v>
      </c>
      <c r="L84">
        <v>22</v>
      </c>
      <c r="M84">
        <v>154</v>
      </c>
      <c r="N84">
        <v>40</v>
      </c>
      <c r="O84">
        <v>18</v>
      </c>
      <c r="Y84" t="s">
        <v>485</v>
      </c>
      <c r="Z84">
        <v>22</v>
      </c>
      <c r="AA84">
        <v>154</v>
      </c>
      <c r="AB84">
        <v>40</v>
      </c>
      <c r="AC84">
        <v>18</v>
      </c>
      <c r="AD84">
        <f t="shared" si="1"/>
        <v>80</v>
      </c>
      <c r="AN84" t="s">
        <v>485</v>
      </c>
      <c r="AO84">
        <v>80</v>
      </c>
      <c r="BB84" s="76"/>
    </row>
    <row r="85" spans="1:54" x14ac:dyDescent="0.2">
      <c r="A85" t="s">
        <v>485</v>
      </c>
      <c r="B85">
        <v>7</v>
      </c>
      <c r="C85">
        <v>6</v>
      </c>
      <c r="D85">
        <v>1</v>
      </c>
      <c r="E85">
        <v>199</v>
      </c>
      <c r="F85">
        <v>4</v>
      </c>
      <c r="G85">
        <v>10</v>
      </c>
      <c r="H85">
        <v>14</v>
      </c>
      <c r="I85">
        <v>6</v>
      </c>
      <c r="K85" t="s">
        <v>485</v>
      </c>
      <c r="L85">
        <v>7</v>
      </c>
      <c r="M85">
        <v>199</v>
      </c>
      <c r="N85">
        <v>14</v>
      </c>
      <c r="O85">
        <v>6</v>
      </c>
      <c r="Y85" t="s">
        <v>485</v>
      </c>
      <c r="Z85">
        <v>7</v>
      </c>
      <c r="AA85">
        <v>199</v>
      </c>
      <c r="AB85">
        <v>14</v>
      </c>
      <c r="AC85">
        <v>6</v>
      </c>
      <c r="AD85">
        <f t="shared" si="1"/>
        <v>27</v>
      </c>
      <c r="AN85" t="s">
        <v>485</v>
      </c>
      <c r="AO85">
        <v>27</v>
      </c>
      <c r="BB85" s="76"/>
    </row>
    <row r="86" spans="1:54" x14ac:dyDescent="0.2">
      <c r="A86" t="s">
        <v>485</v>
      </c>
      <c r="B86">
        <v>8</v>
      </c>
      <c r="C86">
        <v>4</v>
      </c>
      <c r="D86">
        <v>4</v>
      </c>
      <c r="E86">
        <v>187</v>
      </c>
      <c r="F86">
        <v>5</v>
      </c>
      <c r="G86">
        <v>14</v>
      </c>
      <c r="H86">
        <v>19</v>
      </c>
      <c r="I86">
        <v>17</v>
      </c>
      <c r="K86" t="s">
        <v>485</v>
      </c>
      <c r="L86">
        <v>8</v>
      </c>
      <c r="M86">
        <v>187</v>
      </c>
      <c r="N86">
        <v>19</v>
      </c>
      <c r="O86">
        <v>17</v>
      </c>
      <c r="Y86" t="s">
        <v>485</v>
      </c>
      <c r="Z86">
        <v>8</v>
      </c>
      <c r="AA86">
        <v>187</v>
      </c>
      <c r="AB86">
        <v>19</v>
      </c>
      <c r="AC86">
        <v>17</v>
      </c>
      <c r="AD86">
        <f t="shared" si="1"/>
        <v>44</v>
      </c>
      <c r="AN86" t="s">
        <v>485</v>
      </c>
      <c r="AO86">
        <v>44</v>
      </c>
      <c r="BB86" s="76"/>
    </row>
    <row r="87" spans="1:54" x14ac:dyDescent="0.2">
      <c r="A87" t="s">
        <v>485</v>
      </c>
      <c r="B87">
        <v>14</v>
      </c>
      <c r="C87">
        <v>7</v>
      </c>
      <c r="D87">
        <v>7</v>
      </c>
      <c r="E87">
        <v>185</v>
      </c>
      <c r="F87">
        <v>0</v>
      </c>
      <c r="G87">
        <v>13</v>
      </c>
      <c r="H87">
        <v>13</v>
      </c>
      <c r="I87">
        <v>10</v>
      </c>
      <c r="K87" t="s">
        <v>485</v>
      </c>
      <c r="L87">
        <v>14</v>
      </c>
      <c r="M87">
        <v>185</v>
      </c>
      <c r="N87">
        <v>13</v>
      </c>
      <c r="O87">
        <v>10</v>
      </c>
      <c r="Y87" t="s">
        <v>485</v>
      </c>
      <c r="Z87">
        <v>14</v>
      </c>
      <c r="AA87">
        <v>185</v>
      </c>
      <c r="AB87">
        <v>13</v>
      </c>
      <c r="AC87">
        <v>10</v>
      </c>
      <c r="AD87">
        <f t="shared" si="1"/>
        <v>37</v>
      </c>
      <c r="AN87" t="s">
        <v>485</v>
      </c>
      <c r="AO87">
        <v>37</v>
      </c>
      <c r="BB87" s="76"/>
    </row>
    <row r="88" spans="1:54" x14ac:dyDescent="0.2">
      <c r="A88" t="s">
        <v>485</v>
      </c>
      <c r="B88">
        <v>14</v>
      </c>
      <c r="C88">
        <v>9</v>
      </c>
      <c r="D88">
        <v>5</v>
      </c>
      <c r="E88">
        <v>182</v>
      </c>
      <c r="F88">
        <v>3</v>
      </c>
      <c r="G88">
        <v>11</v>
      </c>
      <c r="H88">
        <v>14</v>
      </c>
      <c r="I88">
        <v>22</v>
      </c>
      <c r="K88" t="s">
        <v>485</v>
      </c>
      <c r="L88">
        <v>14</v>
      </c>
      <c r="M88">
        <v>182</v>
      </c>
      <c r="N88">
        <v>14</v>
      </c>
      <c r="O88">
        <v>22</v>
      </c>
      <c r="Y88" t="s">
        <v>485</v>
      </c>
      <c r="Z88">
        <v>14</v>
      </c>
      <c r="AA88">
        <v>182</v>
      </c>
      <c r="AB88">
        <v>14</v>
      </c>
      <c r="AC88">
        <v>22</v>
      </c>
      <c r="AD88">
        <f t="shared" si="1"/>
        <v>50</v>
      </c>
      <c r="AN88" t="s">
        <v>485</v>
      </c>
      <c r="AO88">
        <v>50</v>
      </c>
      <c r="BB88" s="76"/>
    </row>
    <row r="89" spans="1:54" x14ac:dyDescent="0.2">
      <c r="A89" t="s">
        <v>485</v>
      </c>
      <c r="B89">
        <v>15</v>
      </c>
      <c r="C89">
        <v>7</v>
      </c>
      <c r="D89">
        <v>8</v>
      </c>
      <c r="E89">
        <v>188</v>
      </c>
      <c r="F89">
        <v>2</v>
      </c>
      <c r="G89">
        <v>12</v>
      </c>
      <c r="H89">
        <v>14</v>
      </c>
      <c r="I89">
        <v>10</v>
      </c>
      <c r="K89" t="s">
        <v>485</v>
      </c>
      <c r="L89">
        <v>15</v>
      </c>
      <c r="M89">
        <v>188</v>
      </c>
      <c r="N89">
        <v>14</v>
      </c>
      <c r="O89">
        <v>10</v>
      </c>
      <c r="Y89" t="s">
        <v>485</v>
      </c>
      <c r="Z89">
        <v>15</v>
      </c>
      <c r="AA89">
        <v>188</v>
      </c>
      <c r="AB89">
        <v>14</v>
      </c>
      <c r="AC89">
        <v>10</v>
      </c>
      <c r="AD89">
        <f t="shared" si="1"/>
        <v>39</v>
      </c>
      <c r="AN89" t="s">
        <v>485</v>
      </c>
      <c r="AO89">
        <v>39</v>
      </c>
      <c r="BB89" s="76"/>
    </row>
    <row r="90" spans="1:54" x14ac:dyDescent="0.2">
      <c r="A90" t="s">
        <v>485</v>
      </c>
      <c r="B90">
        <v>17</v>
      </c>
      <c r="C90">
        <v>8</v>
      </c>
      <c r="D90">
        <v>9</v>
      </c>
      <c r="E90">
        <v>180</v>
      </c>
      <c r="F90">
        <v>5</v>
      </c>
      <c r="G90">
        <v>10</v>
      </c>
      <c r="H90">
        <v>15</v>
      </c>
      <c r="I90">
        <v>10</v>
      </c>
      <c r="K90" t="s">
        <v>485</v>
      </c>
      <c r="L90">
        <v>17</v>
      </c>
      <c r="M90">
        <v>180</v>
      </c>
      <c r="N90">
        <v>15</v>
      </c>
      <c r="O90">
        <v>10</v>
      </c>
      <c r="Y90" t="s">
        <v>485</v>
      </c>
      <c r="Z90">
        <v>17</v>
      </c>
      <c r="AA90">
        <v>180</v>
      </c>
      <c r="AB90">
        <v>15</v>
      </c>
      <c r="AC90">
        <v>10</v>
      </c>
      <c r="AD90">
        <f t="shared" si="1"/>
        <v>42</v>
      </c>
      <c r="AN90" t="s">
        <v>485</v>
      </c>
      <c r="AO90">
        <v>42</v>
      </c>
      <c r="BB90" s="76"/>
    </row>
    <row r="91" spans="1:54" x14ac:dyDescent="0.2">
      <c r="A91" t="s">
        <v>485</v>
      </c>
      <c r="B91">
        <v>10</v>
      </c>
      <c r="C91">
        <v>7</v>
      </c>
      <c r="D91">
        <v>3</v>
      </c>
      <c r="E91">
        <v>203</v>
      </c>
      <c r="F91">
        <v>6</v>
      </c>
      <c r="G91">
        <v>7</v>
      </c>
      <c r="H91">
        <v>13</v>
      </c>
      <c r="I91">
        <v>1</v>
      </c>
      <c r="K91" t="s">
        <v>485</v>
      </c>
      <c r="L91">
        <v>10</v>
      </c>
      <c r="M91">
        <v>203</v>
      </c>
      <c r="N91">
        <v>13</v>
      </c>
      <c r="O91">
        <v>1</v>
      </c>
      <c r="Y91" t="s">
        <v>485</v>
      </c>
      <c r="Z91">
        <v>10</v>
      </c>
      <c r="AA91">
        <v>203</v>
      </c>
      <c r="AB91">
        <v>13</v>
      </c>
      <c r="AC91">
        <v>1</v>
      </c>
      <c r="AD91">
        <f t="shared" si="1"/>
        <v>24</v>
      </c>
      <c r="AN91" t="s">
        <v>485</v>
      </c>
      <c r="AO91">
        <v>24</v>
      </c>
      <c r="BB91" s="76"/>
    </row>
    <row r="92" spans="1:54" x14ac:dyDescent="0.2">
      <c r="A92" t="s">
        <v>485</v>
      </c>
      <c r="B92">
        <v>7</v>
      </c>
      <c r="C92">
        <v>4</v>
      </c>
      <c r="D92">
        <v>3</v>
      </c>
      <c r="E92">
        <v>207</v>
      </c>
      <c r="F92">
        <v>5</v>
      </c>
      <c r="G92">
        <v>7</v>
      </c>
      <c r="H92">
        <v>12</v>
      </c>
      <c r="I92">
        <v>4</v>
      </c>
      <c r="K92" t="s">
        <v>485</v>
      </c>
      <c r="L92">
        <v>7</v>
      </c>
      <c r="M92">
        <v>207</v>
      </c>
      <c r="N92">
        <v>12</v>
      </c>
      <c r="O92">
        <v>4</v>
      </c>
      <c r="Y92" t="s">
        <v>485</v>
      </c>
      <c r="Z92">
        <v>7</v>
      </c>
      <c r="AA92">
        <v>207</v>
      </c>
      <c r="AB92">
        <v>12</v>
      </c>
      <c r="AC92">
        <v>4</v>
      </c>
      <c r="AD92">
        <f t="shared" si="1"/>
        <v>23</v>
      </c>
      <c r="AN92" t="s">
        <v>485</v>
      </c>
      <c r="AO92">
        <v>23</v>
      </c>
      <c r="BB92" s="76"/>
    </row>
    <row r="93" spans="1:54" x14ac:dyDescent="0.2">
      <c r="A93" t="s">
        <v>485</v>
      </c>
      <c r="B93">
        <v>9</v>
      </c>
      <c r="C93">
        <v>7</v>
      </c>
      <c r="D93">
        <v>2</v>
      </c>
      <c r="E93">
        <v>204</v>
      </c>
      <c r="F93">
        <v>2</v>
      </c>
      <c r="G93">
        <v>7</v>
      </c>
      <c r="H93">
        <v>9</v>
      </c>
      <c r="I93">
        <v>5</v>
      </c>
      <c r="K93" t="s">
        <v>485</v>
      </c>
      <c r="L93">
        <v>9</v>
      </c>
      <c r="M93">
        <v>204</v>
      </c>
      <c r="N93">
        <v>9</v>
      </c>
      <c r="O93">
        <v>5</v>
      </c>
      <c r="Y93" t="s">
        <v>485</v>
      </c>
      <c r="Z93">
        <v>9</v>
      </c>
      <c r="AA93">
        <v>204</v>
      </c>
      <c r="AB93">
        <v>9</v>
      </c>
      <c r="AC93">
        <v>5</v>
      </c>
      <c r="AD93">
        <f t="shared" si="1"/>
        <v>23</v>
      </c>
      <c r="AN93" t="s">
        <v>485</v>
      </c>
      <c r="AO93">
        <v>23</v>
      </c>
      <c r="BB93" s="76"/>
    </row>
    <row r="94" spans="1:54" x14ac:dyDescent="0.2">
      <c r="A94" t="s">
        <v>485</v>
      </c>
      <c r="B94">
        <v>7</v>
      </c>
      <c r="C94">
        <v>5</v>
      </c>
      <c r="D94">
        <v>2</v>
      </c>
      <c r="E94">
        <v>206</v>
      </c>
      <c r="F94">
        <v>7</v>
      </c>
      <c r="G94">
        <v>7</v>
      </c>
      <c r="H94">
        <v>14</v>
      </c>
      <c r="I94">
        <v>2</v>
      </c>
      <c r="K94" t="s">
        <v>485</v>
      </c>
      <c r="L94">
        <v>7</v>
      </c>
      <c r="M94">
        <v>206</v>
      </c>
      <c r="N94">
        <v>14</v>
      </c>
      <c r="O94">
        <v>2</v>
      </c>
      <c r="Y94" t="s">
        <v>485</v>
      </c>
      <c r="Z94">
        <v>7</v>
      </c>
      <c r="AA94">
        <v>206</v>
      </c>
      <c r="AB94">
        <v>14</v>
      </c>
      <c r="AC94">
        <v>2</v>
      </c>
      <c r="AD94">
        <f t="shared" si="1"/>
        <v>23</v>
      </c>
      <c r="AN94" t="s">
        <v>485</v>
      </c>
      <c r="AO94">
        <v>23</v>
      </c>
      <c r="BB94" s="76"/>
    </row>
    <row r="95" spans="1:54" x14ac:dyDescent="0.2">
      <c r="A95" t="s">
        <v>485</v>
      </c>
      <c r="B95">
        <v>9</v>
      </c>
      <c r="C95">
        <v>5</v>
      </c>
      <c r="D95">
        <v>4</v>
      </c>
      <c r="E95">
        <v>207</v>
      </c>
      <c r="F95">
        <v>4</v>
      </c>
      <c r="G95">
        <v>9</v>
      </c>
      <c r="H95">
        <v>13</v>
      </c>
      <c r="I95">
        <v>1</v>
      </c>
      <c r="K95" t="s">
        <v>485</v>
      </c>
      <c r="L95">
        <v>9</v>
      </c>
      <c r="M95">
        <v>207</v>
      </c>
      <c r="N95">
        <v>13</v>
      </c>
      <c r="O95">
        <v>1</v>
      </c>
      <c r="Y95" t="s">
        <v>485</v>
      </c>
      <c r="Z95">
        <v>9</v>
      </c>
      <c r="AA95">
        <v>207</v>
      </c>
      <c r="AB95">
        <v>13</v>
      </c>
      <c r="AC95">
        <v>1</v>
      </c>
      <c r="AD95">
        <f t="shared" si="1"/>
        <v>23</v>
      </c>
      <c r="AN95" t="s">
        <v>485</v>
      </c>
      <c r="AO95">
        <v>23</v>
      </c>
      <c r="BB95" s="76"/>
    </row>
    <row r="96" spans="1:54" x14ac:dyDescent="0.2">
      <c r="A96" t="s">
        <v>485</v>
      </c>
      <c r="B96">
        <v>11</v>
      </c>
      <c r="C96">
        <v>5</v>
      </c>
      <c r="D96">
        <v>6</v>
      </c>
      <c r="E96">
        <v>178</v>
      </c>
      <c r="F96">
        <v>11</v>
      </c>
      <c r="G96">
        <v>6</v>
      </c>
      <c r="H96">
        <v>17</v>
      </c>
      <c r="I96">
        <v>9</v>
      </c>
      <c r="K96" t="s">
        <v>485</v>
      </c>
      <c r="L96">
        <v>11</v>
      </c>
      <c r="M96">
        <v>178</v>
      </c>
      <c r="N96">
        <v>17</v>
      </c>
      <c r="O96">
        <v>9</v>
      </c>
      <c r="Y96" t="s">
        <v>485</v>
      </c>
      <c r="Z96">
        <v>11</v>
      </c>
      <c r="AA96">
        <v>178</v>
      </c>
      <c r="AB96">
        <v>17</v>
      </c>
      <c r="AC96">
        <v>9</v>
      </c>
      <c r="AD96">
        <f t="shared" si="1"/>
        <v>37</v>
      </c>
      <c r="AN96" t="s">
        <v>485</v>
      </c>
      <c r="AO96">
        <v>37</v>
      </c>
      <c r="BB96" s="76"/>
    </row>
    <row r="97" spans="1:54" x14ac:dyDescent="0.2">
      <c r="A97" t="s">
        <v>485</v>
      </c>
      <c r="B97">
        <v>9</v>
      </c>
      <c r="C97">
        <v>5</v>
      </c>
      <c r="D97">
        <v>4</v>
      </c>
      <c r="E97">
        <v>195</v>
      </c>
      <c r="F97">
        <v>9</v>
      </c>
      <c r="G97">
        <v>9</v>
      </c>
      <c r="H97">
        <v>18</v>
      </c>
      <c r="I97">
        <v>5</v>
      </c>
      <c r="K97" t="s">
        <v>485</v>
      </c>
      <c r="L97">
        <v>9</v>
      </c>
      <c r="M97">
        <v>195</v>
      </c>
      <c r="N97">
        <v>18</v>
      </c>
      <c r="O97">
        <v>5</v>
      </c>
      <c r="Y97" t="s">
        <v>485</v>
      </c>
      <c r="Z97">
        <v>9</v>
      </c>
      <c r="AA97">
        <v>195</v>
      </c>
      <c r="AB97">
        <v>18</v>
      </c>
      <c r="AC97">
        <v>5</v>
      </c>
      <c r="AD97">
        <f t="shared" si="1"/>
        <v>32</v>
      </c>
      <c r="AN97" t="s">
        <v>485</v>
      </c>
      <c r="AO97">
        <v>32</v>
      </c>
      <c r="BB97" s="76"/>
    </row>
    <row r="98" spans="1:54" x14ac:dyDescent="0.2">
      <c r="A98" t="s">
        <v>485</v>
      </c>
      <c r="B98">
        <v>14</v>
      </c>
      <c r="C98">
        <v>6</v>
      </c>
      <c r="D98">
        <v>8</v>
      </c>
      <c r="E98">
        <v>171</v>
      </c>
      <c r="F98">
        <v>3</v>
      </c>
      <c r="G98">
        <v>6</v>
      </c>
      <c r="H98">
        <v>9</v>
      </c>
      <c r="I98">
        <v>4</v>
      </c>
      <c r="K98" t="s">
        <v>485</v>
      </c>
      <c r="L98">
        <v>14</v>
      </c>
      <c r="M98">
        <v>171</v>
      </c>
      <c r="N98">
        <v>9</v>
      </c>
      <c r="O98">
        <v>4</v>
      </c>
      <c r="Y98" t="s">
        <v>485</v>
      </c>
      <c r="Z98">
        <v>14</v>
      </c>
      <c r="AA98">
        <v>171</v>
      </c>
      <c r="AB98">
        <v>9</v>
      </c>
      <c r="AC98">
        <v>4</v>
      </c>
      <c r="AD98">
        <f t="shared" si="1"/>
        <v>27</v>
      </c>
      <c r="AN98" t="s">
        <v>485</v>
      </c>
      <c r="AO98">
        <v>27</v>
      </c>
      <c r="BB98" s="76"/>
    </row>
    <row r="99" spans="1:54" x14ac:dyDescent="0.2">
      <c r="A99" t="s">
        <v>485</v>
      </c>
      <c r="B99">
        <v>11</v>
      </c>
      <c r="C99">
        <v>7</v>
      </c>
      <c r="D99">
        <v>4</v>
      </c>
      <c r="E99">
        <v>194</v>
      </c>
      <c r="F99">
        <v>7</v>
      </c>
      <c r="G99">
        <v>10</v>
      </c>
      <c r="H99">
        <v>17</v>
      </c>
      <c r="I99">
        <v>7</v>
      </c>
      <c r="K99" t="s">
        <v>485</v>
      </c>
      <c r="L99">
        <v>11</v>
      </c>
      <c r="M99">
        <v>194</v>
      </c>
      <c r="N99">
        <v>17</v>
      </c>
      <c r="O99">
        <v>7</v>
      </c>
      <c r="Y99" t="s">
        <v>485</v>
      </c>
      <c r="Z99">
        <v>11</v>
      </c>
      <c r="AA99">
        <v>194</v>
      </c>
      <c r="AB99">
        <v>17</v>
      </c>
      <c r="AC99">
        <v>7</v>
      </c>
      <c r="AD99">
        <f t="shared" si="1"/>
        <v>35</v>
      </c>
      <c r="AN99" t="s">
        <v>485</v>
      </c>
      <c r="AO99">
        <v>35</v>
      </c>
      <c r="BB99" s="76"/>
    </row>
    <row r="100" spans="1:54" x14ac:dyDescent="0.2">
      <c r="A100" t="s">
        <v>485</v>
      </c>
      <c r="B100">
        <v>9</v>
      </c>
      <c r="C100">
        <v>6</v>
      </c>
      <c r="D100">
        <v>3</v>
      </c>
      <c r="E100">
        <v>207</v>
      </c>
      <c r="F100">
        <v>3</v>
      </c>
      <c r="G100">
        <v>9</v>
      </c>
      <c r="H100">
        <v>12</v>
      </c>
      <c r="I100">
        <v>4</v>
      </c>
      <c r="K100" t="s">
        <v>485</v>
      </c>
      <c r="L100">
        <v>9</v>
      </c>
      <c r="M100">
        <v>207</v>
      </c>
      <c r="N100">
        <v>12</v>
      </c>
      <c r="O100">
        <v>4</v>
      </c>
      <c r="Y100" t="s">
        <v>485</v>
      </c>
      <c r="Z100">
        <v>9</v>
      </c>
      <c r="AA100">
        <v>207</v>
      </c>
      <c r="AB100">
        <v>12</v>
      </c>
      <c r="AC100">
        <v>4</v>
      </c>
      <c r="AD100">
        <f t="shared" si="1"/>
        <v>25</v>
      </c>
      <c r="AN100" t="s">
        <v>485</v>
      </c>
      <c r="AO100">
        <v>25</v>
      </c>
      <c r="BB100" s="76"/>
    </row>
    <row r="101" spans="1:54" x14ac:dyDescent="0.2">
      <c r="A101" t="s">
        <v>485</v>
      </c>
      <c r="B101">
        <v>12</v>
      </c>
      <c r="C101">
        <v>6</v>
      </c>
      <c r="D101">
        <v>6</v>
      </c>
      <c r="E101">
        <v>208</v>
      </c>
      <c r="F101">
        <v>2</v>
      </c>
      <c r="G101">
        <v>7</v>
      </c>
      <c r="H101">
        <v>9</v>
      </c>
      <c r="I101">
        <v>1</v>
      </c>
      <c r="K101" t="s">
        <v>485</v>
      </c>
      <c r="L101">
        <v>12</v>
      </c>
      <c r="M101">
        <v>208</v>
      </c>
      <c r="N101">
        <v>9</v>
      </c>
      <c r="O101">
        <v>1</v>
      </c>
      <c r="Y101" t="s">
        <v>485</v>
      </c>
      <c r="Z101">
        <v>12</v>
      </c>
      <c r="AA101">
        <v>208</v>
      </c>
      <c r="AB101">
        <v>9</v>
      </c>
      <c r="AC101">
        <v>1</v>
      </c>
      <c r="AD101">
        <f t="shared" si="1"/>
        <v>22</v>
      </c>
      <c r="AN101" t="s">
        <v>485</v>
      </c>
      <c r="AO101">
        <v>22</v>
      </c>
      <c r="BB101" s="76"/>
    </row>
    <row r="102" spans="1:54" x14ac:dyDescent="0.2">
      <c r="A102" t="s">
        <v>485</v>
      </c>
      <c r="B102">
        <v>14</v>
      </c>
      <c r="C102">
        <v>8</v>
      </c>
      <c r="D102">
        <v>6</v>
      </c>
      <c r="E102">
        <v>186</v>
      </c>
      <c r="F102">
        <v>5</v>
      </c>
      <c r="G102">
        <v>9</v>
      </c>
      <c r="H102">
        <v>14</v>
      </c>
      <c r="I102">
        <v>8</v>
      </c>
      <c r="K102" t="s">
        <v>485</v>
      </c>
      <c r="L102">
        <v>14</v>
      </c>
      <c r="M102">
        <v>186</v>
      </c>
      <c r="N102">
        <v>14</v>
      </c>
      <c r="O102">
        <v>8</v>
      </c>
      <c r="Y102" t="s">
        <v>485</v>
      </c>
      <c r="Z102">
        <v>14</v>
      </c>
      <c r="AA102">
        <v>186</v>
      </c>
      <c r="AB102">
        <v>14</v>
      </c>
      <c r="AC102">
        <v>8</v>
      </c>
      <c r="AD102">
        <f t="shared" si="1"/>
        <v>36</v>
      </c>
      <c r="AN102" t="s">
        <v>485</v>
      </c>
      <c r="AO102">
        <v>36</v>
      </c>
      <c r="BB102" s="76"/>
    </row>
    <row r="103" spans="1:54" x14ac:dyDescent="0.2">
      <c r="A103" t="s">
        <v>485</v>
      </c>
      <c r="B103">
        <v>12</v>
      </c>
      <c r="C103">
        <v>7</v>
      </c>
      <c r="D103">
        <v>5</v>
      </c>
      <c r="E103">
        <v>164</v>
      </c>
      <c r="F103">
        <v>9</v>
      </c>
      <c r="G103">
        <v>11</v>
      </c>
      <c r="H103">
        <v>20</v>
      </c>
      <c r="I103">
        <v>13</v>
      </c>
      <c r="K103" t="s">
        <v>485</v>
      </c>
      <c r="L103">
        <v>12</v>
      </c>
      <c r="M103">
        <v>164</v>
      </c>
      <c r="N103">
        <v>20</v>
      </c>
      <c r="O103">
        <v>13</v>
      </c>
      <c r="Y103" t="s">
        <v>485</v>
      </c>
      <c r="Z103">
        <v>12</v>
      </c>
      <c r="AA103">
        <v>164</v>
      </c>
      <c r="AB103">
        <v>20</v>
      </c>
      <c r="AC103">
        <v>13</v>
      </c>
      <c r="AD103">
        <f t="shared" si="1"/>
        <v>45</v>
      </c>
      <c r="AN103" t="s">
        <v>485</v>
      </c>
      <c r="AO103">
        <v>45</v>
      </c>
      <c r="BB103" s="76"/>
    </row>
    <row r="104" spans="1:54" x14ac:dyDescent="0.2">
      <c r="A104" t="s">
        <v>485</v>
      </c>
      <c r="B104">
        <v>10</v>
      </c>
      <c r="C104">
        <v>4</v>
      </c>
      <c r="D104">
        <v>6</v>
      </c>
      <c r="E104">
        <v>179</v>
      </c>
      <c r="F104">
        <v>11</v>
      </c>
      <c r="G104">
        <v>8</v>
      </c>
      <c r="H104">
        <v>19</v>
      </c>
      <c r="I104">
        <v>8</v>
      </c>
      <c r="K104" t="s">
        <v>485</v>
      </c>
      <c r="L104">
        <v>10</v>
      </c>
      <c r="M104">
        <v>179</v>
      </c>
      <c r="N104">
        <v>19</v>
      </c>
      <c r="O104">
        <v>8</v>
      </c>
      <c r="Y104" t="s">
        <v>485</v>
      </c>
      <c r="Z104">
        <v>10</v>
      </c>
      <c r="AA104">
        <v>179</v>
      </c>
      <c r="AB104">
        <v>19</v>
      </c>
      <c r="AC104">
        <v>8</v>
      </c>
      <c r="AD104">
        <f t="shared" si="1"/>
        <v>37</v>
      </c>
      <c r="AN104" t="s">
        <v>485</v>
      </c>
      <c r="AO104">
        <v>37</v>
      </c>
      <c r="BB104" s="76"/>
    </row>
    <row r="105" spans="1:54" x14ac:dyDescent="0.2">
      <c r="A105" t="s">
        <v>485</v>
      </c>
      <c r="B105">
        <v>13</v>
      </c>
      <c r="C105">
        <v>7</v>
      </c>
      <c r="D105">
        <v>6</v>
      </c>
      <c r="E105">
        <v>174</v>
      </c>
      <c r="F105">
        <v>3</v>
      </c>
      <c r="G105">
        <v>13</v>
      </c>
      <c r="H105">
        <v>16</v>
      </c>
      <c r="I105">
        <v>5</v>
      </c>
      <c r="K105" t="s">
        <v>485</v>
      </c>
      <c r="L105">
        <v>13</v>
      </c>
      <c r="M105">
        <v>174</v>
      </c>
      <c r="N105">
        <v>16</v>
      </c>
      <c r="O105">
        <v>5</v>
      </c>
      <c r="Y105" t="s">
        <v>485</v>
      </c>
      <c r="Z105">
        <v>13</v>
      </c>
      <c r="AA105">
        <v>174</v>
      </c>
      <c r="AB105">
        <v>16</v>
      </c>
      <c r="AC105">
        <v>5</v>
      </c>
      <c r="AD105">
        <f t="shared" si="1"/>
        <v>34</v>
      </c>
      <c r="AN105" t="s">
        <v>485</v>
      </c>
      <c r="AO105">
        <v>34</v>
      </c>
      <c r="BB105" s="76"/>
    </row>
    <row r="106" spans="1:54" x14ac:dyDescent="0.2">
      <c r="A106" t="s">
        <v>485</v>
      </c>
      <c r="B106">
        <v>9</v>
      </c>
      <c r="C106">
        <v>5</v>
      </c>
      <c r="D106">
        <v>4</v>
      </c>
      <c r="E106">
        <v>193</v>
      </c>
      <c r="F106">
        <v>4</v>
      </c>
      <c r="G106">
        <v>11</v>
      </c>
      <c r="H106">
        <v>15</v>
      </c>
      <c r="I106">
        <v>2</v>
      </c>
      <c r="K106" t="s">
        <v>485</v>
      </c>
      <c r="L106">
        <v>9</v>
      </c>
      <c r="M106">
        <v>193</v>
      </c>
      <c r="N106">
        <v>15</v>
      </c>
      <c r="O106">
        <v>2</v>
      </c>
      <c r="Y106" t="s">
        <v>485</v>
      </c>
      <c r="Z106">
        <v>9</v>
      </c>
      <c r="AA106">
        <v>193</v>
      </c>
      <c r="AB106">
        <v>15</v>
      </c>
      <c r="AC106">
        <v>2</v>
      </c>
      <c r="AD106">
        <f t="shared" si="1"/>
        <v>26</v>
      </c>
      <c r="AN106" t="s">
        <v>485</v>
      </c>
      <c r="AO106">
        <v>26</v>
      </c>
      <c r="BB106" s="76"/>
    </row>
    <row r="107" spans="1:54" x14ac:dyDescent="0.2">
      <c r="A107" t="s">
        <v>485</v>
      </c>
      <c r="B107">
        <v>13</v>
      </c>
      <c r="C107">
        <v>5</v>
      </c>
      <c r="D107">
        <v>8</v>
      </c>
      <c r="E107">
        <v>169</v>
      </c>
      <c r="F107">
        <v>12</v>
      </c>
      <c r="G107">
        <v>9</v>
      </c>
      <c r="H107">
        <v>21</v>
      </c>
      <c r="I107">
        <v>3</v>
      </c>
      <c r="K107" t="s">
        <v>485</v>
      </c>
      <c r="L107">
        <v>13</v>
      </c>
      <c r="M107">
        <v>169</v>
      </c>
      <c r="N107">
        <v>21</v>
      </c>
      <c r="O107">
        <v>3</v>
      </c>
      <c r="Y107" t="s">
        <v>485</v>
      </c>
      <c r="Z107">
        <v>13</v>
      </c>
      <c r="AA107">
        <v>169</v>
      </c>
      <c r="AB107">
        <v>21</v>
      </c>
      <c r="AC107">
        <v>3</v>
      </c>
      <c r="AD107">
        <f t="shared" si="1"/>
        <v>37</v>
      </c>
      <c r="AN107" t="s">
        <v>485</v>
      </c>
      <c r="AO107">
        <v>37</v>
      </c>
      <c r="BB107" s="76"/>
    </row>
    <row r="108" spans="1:54" x14ac:dyDescent="0.2">
      <c r="A108" t="s">
        <v>485</v>
      </c>
      <c r="B108">
        <v>8</v>
      </c>
      <c r="C108">
        <v>3</v>
      </c>
      <c r="D108">
        <v>5</v>
      </c>
      <c r="E108">
        <v>188</v>
      </c>
      <c r="F108">
        <v>2</v>
      </c>
      <c r="G108">
        <v>8</v>
      </c>
      <c r="H108">
        <v>10</v>
      </c>
      <c r="I108">
        <v>2</v>
      </c>
      <c r="K108" t="s">
        <v>485</v>
      </c>
      <c r="L108">
        <v>8</v>
      </c>
      <c r="M108">
        <v>188</v>
      </c>
      <c r="N108">
        <v>10</v>
      </c>
      <c r="O108">
        <v>2</v>
      </c>
      <c r="Y108" t="s">
        <v>485</v>
      </c>
      <c r="Z108">
        <v>8</v>
      </c>
      <c r="AA108">
        <v>188</v>
      </c>
      <c r="AB108">
        <v>10</v>
      </c>
      <c r="AC108">
        <v>2</v>
      </c>
      <c r="AD108">
        <f t="shared" si="1"/>
        <v>20</v>
      </c>
      <c r="AN108" t="s">
        <v>485</v>
      </c>
      <c r="AO108">
        <v>20</v>
      </c>
      <c r="BB108" s="76"/>
    </row>
    <row r="109" spans="1:54" x14ac:dyDescent="0.2">
      <c r="A109" t="s">
        <v>485</v>
      </c>
      <c r="B109">
        <v>7</v>
      </c>
      <c r="C109">
        <v>4</v>
      </c>
      <c r="D109">
        <v>3</v>
      </c>
      <c r="E109">
        <v>191</v>
      </c>
      <c r="F109">
        <v>9</v>
      </c>
      <c r="G109">
        <v>9</v>
      </c>
      <c r="H109">
        <v>18</v>
      </c>
      <c r="I109">
        <v>4</v>
      </c>
      <c r="K109" t="s">
        <v>485</v>
      </c>
      <c r="L109">
        <v>7</v>
      </c>
      <c r="M109">
        <v>191</v>
      </c>
      <c r="N109">
        <v>18</v>
      </c>
      <c r="O109">
        <v>4</v>
      </c>
      <c r="Y109" t="s">
        <v>485</v>
      </c>
      <c r="Z109">
        <v>7</v>
      </c>
      <c r="AA109">
        <v>191</v>
      </c>
      <c r="AB109">
        <v>18</v>
      </c>
      <c r="AC109">
        <v>4</v>
      </c>
      <c r="AD109">
        <f t="shared" si="1"/>
        <v>29</v>
      </c>
      <c r="AN109" t="s">
        <v>485</v>
      </c>
      <c r="AO109">
        <v>29</v>
      </c>
      <c r="BB109" s="76"/>
    </row>
    <row r="110" spans="1:54" x14ac:dyDescent="0.2">
      <c r="A110" t="s">
        <v>474</v>
      </c>
      <c r="B110">
        <f t="shared" ref="B110:B141" si="2">SUM(C110:D110)</f>
        <v>29</v>
      </c>
      <c r="C110">
        <v>9</v>
      </c>
      <c r="D110">
        <v>20</v>
      </c>
      <c r="E110">
        <v>158</v>
      </c>
      <c r="F110">
        <v>11</v>
      </c>
      <c r="G110">
        <v>8</v>
      </c>
      <c r="H110">
        <f t="shared" ref="H110:H141" si="3">SUM(F110:G110)</f>
        <v>19</v>
      </c>
      <c r="I110">
        <v>3</v>
      </c>
      <c r="K110" t="s">
        <v>474</v>
      </c>
      <c r="L110">
        <v>29</v>
      </c>
      <c r="M110">
        <v>158</v>
      </c>
      <c r="N110">
        <v>19</v>
      </c>
      <c r="O110">
        <v>3</v>
      </c>
      <c r="Y110" t="s">
        <v>669</v>
      </c>
      <c r="Z110">
        <v>29</v>
      </c>
      <c r="AA110">
        <v>158</v>
      </c>
      <c r="AB110">
        <v>19</v>
      </c>
      <c r="AC110">
        <v>3</v>
      </c>
      <c r="AD110">
        <f t="shared" si="1"/>
        <v>51</v>
      </c>
      <c r="AN110" t="s">
        <v>669</v>
      </c>
      <c r="AO110">
        <v>51</v>
      </c>
    </row>
    <row r="111" spans="1:54" x14ac:dyDescent="0.2">
      <c r="A111" t="s">
        <v>474</v>
      </c>
      <c r="B111">
        <f t="shared" si="2"/>
        <v>6</v>
      </c>
      <c r="C111">
        <v>4</v>
      </c>
      <c r="D111">
        <v>2</v>
      </c>
      <c r="E111">
        <v>189</v>
      </c>
      <c r="F111">
        <v>4</v>
      </c>
      <c r="G111">
        <v>8</v>
      </c>
      <c r="H111">
        <f t="shared" si="3"/>
        <v>12</v>
      </c>
      <c r="I111">
        <v>3</v>
      </c>
      <c r="K111" t="s">
        <v>474</v>
      </c>
      <c r="L111">
        <v>6</v>
      </c>
      <c r="M111">
        <v>189</v>
      </c>
      <c r="N111">
        <v>12</v>
      </c>
      <c r="O111">
        <v>3</v>
      </c>
      <c r="Y111" t="s">
        <v>669</v>
      </c>
      <c r="Z111">
        <v>6</v>
      </c>
      <c r="AA111">
        <v>189</v>
      </c>
      <c r="AB111">
        <v>12</v>
      </c>
      <c r="AC111">
        <v>3</v>
      </c>
      <c r="AD111">
        <f t="shared" si="1"/>
        <v>21</v>
      </c>
      <c r="AN111" t="s">
        <v>669</v>
      </c>
      <c r="AO111">
        <v>21</v>
      </c>
    </row>
    <row r="112" spans="1:54" x14ac:dyDescent="0.2">
      <c r="A112" t="s">
        <v>474</v>
      </c>
      <c r="B112">
        <f t="shared" si="2"/>
        <v>5</v>
      </c>
      <c r="C112">
        <v>3</v>
      </c>
      <c r="D112">
        <v>2</v>
      </c>
      <c r="E112">
        <v>176</v>
      </c>
      <c r="F112">
        <v>5</v>
      </c>
      <c r="G112">
        <v>9</v>
      </c>
      <c r="H112">
        <f t="shared" si="3"/>
        <v>14</v>
      </c>
      <c r="I112">
        <v>2</v>
      </c>
      <c r="K112" t="s">
        <v>474</v>
      </c>
      <c r="L112">
        <v>5</v>
      </c>
      <c r="M112">
        <v>176</v>
      </c>
      <c r="N112">
        <v>14</v>
      </c>
      <c r="O112">
        <v>2</v>
      </c>
      <c r="Y112" t="s">
        <v>669</v>
      </c>
      <c r="Z112">
        <v>5</v>
      </c>
      <c r="AA112">
        <v>176</v>
      </c>
      <c r="AB112">
        <v>14</v>
      </c>
      <c r="AC112">
        <v>2</v>
      </c>
      <c r="AD112">
        <f t="shared" si="1"/>
        <v>21</v>
      </c>
      <c r="AN112" t="s">
        <v>669</v>
      </c>
      <c r="AO112">
        <v>21</v>
      </c>
    </row>
    <row r="113" spans="1:41" x14ac:dyDescent="0.2">
      <c r="A113" t="s">
        <v>474</v>
      </c>
      <c r="B113">
        <f t="shared" si="2"/>
        <v>13</v>
      </c>
      <c r="C113">
        <v>8</v>
      </c>
      <c r="D113">
        <v>5</v>
      </c>
      <c r="E113">
        <v>170</v>
      </c>
      <c r="F113">
        <v>17</v>
      </c>
      <c r="G113">
        <v>23</v>
      </c>
      <c r="H113">
        <f t="shared" si="3"/>
        <v>40</v>
      </c>
      <c r="I113">
        <v>6</v>
      </c>
      <c r="K113" t="s">
        <v>474</v>
      </c>
      <c r="L113">
        <v>13</v>
      </c>
      <c r="M113">
        <v>170</v>
      </c>
      <c r="N113">
        <v>40</v>
      </c>
      <c r="O113">
        <v>6</v>
      </c>
      <c r="Y113" t="s">
        <v>669</v>
      </c>
      <c r="Z113">
        <v>13</v>
      </c>
      <c r="AA113">
        <v>170</v>
      </c>
      <c r="AB113">
        <v>40</v>
      </c>
      <c r="AC113">
        <v>6</v>
      </c>
      <c r="AD113">
        <f t="shared" si="1"/>
        <v>59</v>
      </c>
      <c r="AN113" t="s">
        <v>669</v>
      </c>
      <c r="AO113">
        <v>59</v>
      </c>
    </row>
    <row r="114" spans="1:41" x14ac:dyDescent="0.2">
      <c r="A114" t="s">
        <v>474</v>
      </c>
      <c r="B114">
        <f t="shared" si="2"/>
        <v>6</v>
      </c>
      <c r="C114">
        <v>3</v>
      </c>
      <c r="D114">
        <v>3</v>
      </c>
      <c r="E114">
        <v>169</v>
      </c>
      <c r="F114">
        <v>9</v>
      </c>
      <c r="G114">
        <v>11</v>
      </c>
      <c r="H114">
        <f t="shared" si="3"/>
        <v>20</v>
      </c>
      <c r="I114">
        <v>3</v>
      </c>
      <c r="K114" t="s">
        <v>474</v>
      </c>
      <c r="L114">
        <v>6</v>
      </c>
      <c r="M114">
        <v>169</v>
      </c>
      <c r="N114">
        <v>20</v>
      </c>
      <c r="O114">
        <v>3</v>
      </c>
      <c r="Y114" t="s">
        <v>669</v>
      </c>
      <c r="Z114">
        <v>6</v>
      </c>
      <c r="AA114">
        <v>169</v>
      </c>
      <c r="AB114">
        <v>20</v>
      </c>
      <c r="AC114">
        <v>3</v>
      </c>
      <c r="AD114">
        <f t="shared" si="1"/>
        <v>29</v>
      </c>
      <c r="AN114" t="s">
        <v>669</v>
      </c>
      <c r="AO114">
        <v>29</v>
      </c>
    </row>
    <row r="115" spans="1:41" x14ac:dyDescent="0.2">
      <c r="A115" t="s">
        <v>474</v>
      </c>
      <c r="B115">
        <f t="shared" si="2"/>
        <v>7</v>
      </c>
      <c r="C115">
        <v>4</v>
      </c>
      <c r="D115">
        <v>3</v>
      </c>
      <c r="E115">
        <v>167</v>
      </c>
      <c r="F115">
        <v>7</v>
      </c>
      <c r="G115">
        <v>9</v>
      </c>
      <c r="H115">
        <f t="shared" si="3"/>
        <v>16</v>
      </c>
      <c r="I115">
        <v>3</v>
      </c>
      <c r="K115" t="s">
        <v>474</v>
      </c>
      <c r="L115">
        <v>7</v>
      </c>
      <c r="M115">
        <v>167</v>
      </c>
      <c r="N115">
        <v>16</v>
      </c>
      <c r="O115">
        <v>3</v>
      </c>
      <c r="Y115" t="s">
        <v>669</v>
      </c>
      <c r="Z115">
        <v>7</v>
      </c>
      <c r="AA115">
        <v>167</v>
      </c>
      <c r="AB115">
        <v>16</v>
      </c>
      <c r="AC115">
        <v>3</v>
      </c>
      <c r="AD115">
        <f t="shared" si="1"/>
        <v>26</v>
      </c>
      <c r="AN115" t="s">
        <v>669</v>
      </c>
      <c r="AO115">
        <v>26</v>
      </c>
    </row>
    <row r="116" spans="1:41" x14ac:dyDescent="0.2">
      <c r="A116" t="s">
        <v>474</v>
      </c>
      <c r="B116">
        <f t="shared" si="2"/>
        <v>18</v>
      </c>
      <c r="C116">
        <v>7</v>
      </c>
      <c r="D116">
        <v>11</v>
      </c>
      <c r="E116">
        <v>161</v>
      </c>
      <c r="F116">
        <v>3</v>
      </c>
      <c r="G116">
        <v>11</v>
      </c>
      <c r="H116">
        <f t="shared" si="3"/>
        <v>14</v>
      </c>
      <c r="I116">
        <v>22</v>
      </c>
      <c r="K116" t="s">
        <v>474</v>
      </c>
      <c r="L116">
        <v>18</v>
      </c>
      <c r="M116">
        <v>161</v>
      </c>
      <c r="N116">
        <v>14</v>
      </c>
      <c r="O116">
        <v>22</v>
      </c>
      <c r="Y116" t="s">
        <v>669</v>
      </c>
      <c r="Z116">
        <v>18</v>
      </c>
      <c r="AA116">
        <v>161</v>
      </c>
      <c r="AB116">
        <v>14</v>
      </c>
      <c r="AC116">
        <v>22</v>
      </c>
      <c r="AD116">
        <f t="shared" si="1"/>
        <v>54</v>
      </c>
      <c r="AN116" t="s">
        <v>669</v>
      </c>
      <c r="AO116">
        <v>54</v>
      </c>
    </row>
    <row r="117" spans="1:41" x14ac:dyDescent="0.2">
      <c r="A117" t="s">
        <v>474</v>
      </c>
      <c r="B117">
        <f t="shared" si="2"/>
        <v>6</v>
      </c>
      <c r="C117">
        <v>5</v>
      </c>
      <c r="D117">
        <v>1</v>
      </c>
      <c r="E117">
        <v>91</v>
      </c>
      <c r="F117">
        <v>1</v>
      </c>
      <c r="G117">
        <v>7</v>
      </c>
      <c r="H117">
        <f t="shared" si="3"/>
        <v>8</v>
      </c>
      <c r="I117">
        <v>1</v>
      </c>
      <c r="K117" t="s">
        <v>474</v>
      </c>
      <c r="L117">
        <v>6</v>
      </c>
      <c r="M117">
        <v>91</v>
      </c>
      <c r="N117">
        <v>8</v>
      </c>
      <c r="O117">
        <v>1</v>
      </c>
      <c r="Y117" t="s">
        <v>669</v>
      </c>
      <c r="Z117">
        <v>6</v>
      </c>
      <c r="AA117">
        <v>91</v>
      </c>
      <c r="AB117">
        <v>8</v>
      </c>
      <c r="AC117">
        <v>1</v>
      </c>
      <c r="AD117">
        <f t="shared" si="1"/>
        <v>15</v>
      </c>
      <c r="AN117" t="s">
        <v>669</v>
      </c>
      <c r="AO117">
        <v>15</v>
      </c>
    </row>
    <row r="118" spans="1:41" x14ac:dyDescent="0.2">
      <c r="A118" t="s">
        <v>474</v>
      </c>
      <c r="B118">
        <f t="shared" si="2"/>
        <v>10</v>
      </c>
      <c r="C118">
        <v>3</v>
      </c>
      <c r="D118">
        <v>7</v>
      </c>
      <c r="E118">
        <v>184</v>
      </c>
      <c r="F118">
        <v>7</v>
      </c>
      <c r="G118">
        <v>8</v>
      </c>
      <c r="H118">
        <f t="shared" si="3"/>
        <v>15</v>
      </c>
      <c r="I118">
        <v>6</v>
      </c>
      <c r="K118" t="s">
        <v>474</v>
      </c>
      <c r="L118">
        <v>10</v>
      </c>
      <c r="M118">
        <v>184</v>
      </c>
      <c r="N118">
        <v>15</v>
      </c>
      <c r="O118">
        <v>6</v>
      </c>
      <c r="Y118" t="s">
        <v>669</v>
      </c>
      <c r="Z118">
        <v>10</v>
      </c>
      <c r="AA118">
        <v>184</v>
      </c>
      <c r="AB118">
        <v>15</v>
      </c>
      <c r="AC118">
        <v>6</v>
      </c>
      <c r="AD118">
        <f t="shared" si="1"/>
        <v>31</v>
      </c>
      <c r="AN118" t="s">
        <v>669</v>
      </c>
      <c r="AO118">
        <v>31</v>
      </c>
    </row>
    <row r="119" spans="1:41" x14ac:dyDescent="0.2">
      <c r="A119" t="s">
        <v>474</v>
      </c>
      <c r="B119">
        <f t="shared" si="2"/>
        <v>9</v>
      </c>
      <c r="C119">
        <v>5</v>
      </c>
      <c r="D119">
        <v>4</v>
      </c>
      <c r="E119">
        <v>171</v>
      </c>
      <c r="F119">
        <v>4</v>
      </c>
      <c r="G119">
        <v>9</v>
      </c>
      <c r="H119">
        <f t="shared" si="3"/>
        <v>13</v>
      </c>
      <c r="I119">
        <v>9</v>
      </c>
      <c r="K119" t="s">
        <v>474</v>
      </c>
      <c r="L119">
        <v>9</v>
      </c>
      <c r="M119">
        <v>171</v>
      </c>
      <c r="N119">
        <v>13</v>
      </c>
      <c r="O119">
        <v>9</v>
      </c>
      <c r="Y119" t="s">
        <v>669</v>
      </c>
      <c r="Z119">
        <v>9</v>
      </c>
      <c r="AA119">
        <v>171</v>
      </c>
      <c r="AB119">
        <v>13</v>
      </c>
      <c r="AC119">
        <v>9</v>
      </c>
      <c r="AD119">
        <f t="shared" si="1"/>
        <v>31</v>
      </c>
      <c r="AN119" t="s">
        <v>669</v>
      </c>
      <c r="AO119">
        <v>31</v>
      </c>
    </row>
    <row r="120" spans="1:41" x14ac:dyDescent="0.2">
      <c r="A120" t="s">
        <v>474</v>
      </c>
      <c r="B120">
        <f t="shared" si="2"/>
        <v>12</v>
      </c>
      <c r="C120">
        <v>6</v>
      </c>
      <c r="D120">
        <v>6</v>
      </c>
      <c r="E120">
        <v>159</v>
      </c>
      <c r="F120">
        <v>10</v>
      </c>
      <c r="G120">
        <v>10</v>
      </c>
      <c r="H120">
        <f t="shared" si="3"/>
        <v>20</v>
      </c>
      <c r="I120">
        <v>12</v>
      </c>
      <c r="K120" t="s">
        <v>474</v>
      </c>
      <c r="L120">
        <v>12</v>
      </c>
      <c r="M120">
        <v>159</v>
      </c>
      <c r="N120">
        <v>20</v>
      </c>
      <c r="O120">
        <v>12</v>
      </c>
      <c r="Y120" t="s">
        <v>669</v>
      </c>
      <c r="Z120">
        <v>12</v>
      </c>
      <c r="AA120">
        <v>159</v>
      </c>
      <c r="AB120">
        <v>20</v>
      </c>
      <c r="AC120">
        <v>12</v>
      </c>
      <c r="AD120">
        <f t="shared" si="1"/>
        <v>44</v>
      </c>
      <c r="AN120" t="s">
        <v>669</v>
      </c>
      <c r="AO120">
        <v>44</v>
      </c>
    </row>
    <row r="121" spans="1:41" x14ac:dyDescent="0.2">
      <c r="A121" t="s">
        <v>474</v>
      </c>
      <c r="B121">
        <f t="shared" si="2"/>
        <v>8</v>
      </c>
      <c r="C121">
        <v>5</v>
      </c>
      <c r="D121">
        <v>3</v>
      </c>
      <c r="E121">
        <v>196</v>
      </c>
      <c r="F121">
        <v>5</v>
      </c>
      <c r="G121">
        <v>8</v>
      </c>
      <c r="H121">
        <f t="shared" si="3"/>
        <v>13</v>
      </c>
      <c r="I121">
        <v>4</v>
      </c>
      <c r="K121" t="s">
        <v>474</v>
      </c>
      <c r="L121">
        <v>8</v>
      </c>
      <c r="M121">
        <v>196</v>
      </c>
      <c r="N121">
        <v>13</v>
      </c>
      <c r="O121">
        <v>4</v>
      </c>
      <c r="Y121" t="s">
        <v>669</v>
      </c>
      <c r="Z121">
        <v>8</v>
      </c>
      <c r="AA121">
        <v>196</v>
      </c>
      <c r="AB121">
        <v>13</v>
      </c>
      <c r="AC121">
        <v>4</v>
      </c>
      <c r="AD121">
        <f t="shared" si="1"/>
        <v>25</v>
      </c>
      <c r="AN121" t="s">
        <v>669</v>
      </c>
      <c r="AO121">
        <v>25</v>
      </c>
    </row>
    <row r="122" spans="1:41" x14ac:dyDescent="0.2">
      <c r="A122" t="s">
        <v>474</v>
      </c>
      <c r="B122">
        <f t="shared" si="2"/>
        <v>4</v>
      </c>
      <c r="C122">
        <v>3</v>
      </c>
      <c r="D122">
        <v>1</v>
      </c>
      <c r="E122">
        <v>196</v>
      </c>
      <c r="F122">
        <v>8</v>
      </c>
      <c r="G122">
        <v>8</v>
      </c>
      <c r="H122">
        <f t="shared" si="3"/>
        <v>16</v>
      </c>
      <c r="I122">
        <v>3</v>
      </c>
      <c r="K122" t="s">
        <v>474</v>
      </c>
      <c r="L122">
        <v>4</v>
      </c>
      <c r="M122">
        <v>196</v>
      </c>
      <c r="N122">
        <v>16</v>
      </c>
      <c r="O122">
        <v>3</v>
      </c>
      <c r="Y122" t="s">
        <v>669</v>
      </c>
      <c r="Z122">
        <v>4</v>
      </c>
      <c r="AA122">
        <v>196</v>
      </c>
      <c r="AB122">
        <v>16</v>
      </c>
      <c r="AC122">
        <v>3</v>
      </c>
      <c r="AD122">
        <f t="shared" si="1"/>
        <v>23</v>
      </c>
      <c r="AN122" t="s">
        <v>669</v>
      </c>
      <c r="AO122">
        <v>23</v>
      </c>
    </row>
    <row r="123" spans="1:41" x14ac:dyDescent="0.2">
      <c r="A123" t="s">
        <v>475</v>
      </c>
      <c r="B123">
        <f t="shared" si="2"/>
        <v>7</v>
      </c>
      <c r="C123">
        <v>5</v>
      </c>
      <c r="D123">
        <v>2</v>
      </c>
      <c r="E123">
        <v>159</v>
      </c>
      <c r="F123">
        <v>3</v>
      </c>
      <c r="G123">
        <v>10</v>
      </c>
      <c r="H123">
        <f t="shared" si="3"/>
        <v>13</v>
      </c>
      <c r="I123">
        <v>1</v>
      </c>
      <c r="K123" t="s">
        <v>475</v>
      </c>
      <c r="L123">
        <v>7</v>
      </c>
      <c r="M123">
        <v>159</v>
      </c>
      <c r="N123">
        <v>13</v>
      </c>
      <c r="O123">
        <v>1</v>
      </c>
      <c r="Y123" t="s">
        <v>669</v>
      </c>
      <c r="Z123">
        <v>7</v>
      </c>
      <c r="AA123">
        <v>159</v>
      </c>
      <c r="AB123">
        <v>13</v>
      </c>
      <c r="AC123">
        <v>1</v>
      </c>
      <c r="AD123">
        <f t="shared" si="1"/>
        <v>21</v>
      </c>
      <c r="AN123" t="s">
        <v>669</v>
      </c>
      <c r="AO123">
        <v>21</v>
      </c>
    </row>
    <row r="124" spans="1:41" x14ac:dyDescent="0.2">
      <c r="A124" t="s">
        <v>475</v>
      </c>
      <c r="B124">
        <f t="shared" si="2"/>
        <v>14</v>
      </c>
      <c r="C124">
        <v>5</v>
      </c>
      <c r="D124">
        <v>9</v>
      </c>
      <c r="E124">
        <v>182</v>
      </c>
      <c r="F124">
        <v>9</v>
      </c>
      <c r="G124">
        <v>8</v>
      </c>
      <c r="H124">
        <f t="shared" si="3"/>
        <v>17</v>
      </c>
      <c r="I124">
        <v>3</v>
      </c>
      <c r="K124" t="s">
        <v>475</v>
      </c>
      <c r="L124">
        <v>14</v>
      </c>
      <c r="M124">
        <v>182</v>
      </c>
      <c r="N124">
        <v>17</v>
      </c>
      <c r="O124">
        <v>3</v>
      </c>
      <c r="Y124" t="s">
        <v>669</v>
      </c>
      <c r="Z124">
        <v>14</v>
      </c>
      <c r="AA124">
        <v>182</v>
      </c>
      <c r="AB124">
        <v>17</v>
      </c>
      <c r="AC124">
        <v>3</v>
      </c>
      <c r="AD124">
        <f t="shared" si="1"/>
        <v>34</v>
      </c>
      <c r="AN124" t="s">
        <v>669</v>
      </c>
      <c r="AO124">
        <v>34</v>
      </c>
    </row>
    <row r="125" spans="1:41" x14ac:dyDescent="0.2">
      <c r="A125" t="s">
        <v>475</v>
      </c>
      <c r="B125">
        <f t="shared" si="2"/>
        <v>6</v>
      </c>
      <c r="C125">
        <v>2</v>
      </c>
      <c r="D125">
        <v>4</v>
      </c>
      <c r="E125">
        <v>156</v>
      </c>
      <c r="F125">
        <v>8</v>
      </c>
      <c r="G125">
        <v>8</v>
      </c>
      <c r="H125">
        <f t="shared" si="3"/>
        <v>16</v>
      </c>
      <c r="I125">
        <v>4</v>
      </c>
      <c r="K125" t="s">
        <v>475</v>
      </c>
      <c r="L125">
        <v>6</v>
      </c>
      <c r="M125">
        <v>156</v>
      </c>
      <c r="N125">
        <v>16</v>
      </c>
      <c r="O125">
        <v>4</v>
      </c>
      <c r="Y125" t="s">
        <v>669</v>
      </c>
      <c r="Z125">
        <v>6</v>
      </c>
      <c r="AA125">
        <v>156</v>
      </c>
      <c r="AB125">
        <v>16</v>
      </c>
      <c r="AC125">
        <v>4</v>
      </c>
      <c r="AD125">
        <f t="shared" si="1"/>
        <v>26</v>
      </c>
      <c r="AN125" t="s">
        <v>669</v>
      </c>
      <c r="AO125">
        <v>26</v>
      </c>
    </row>
    <row r="126" spans="1:41" x14ac:dyDescent="0.2">
      <c r="A126" t="s">
        <v>475</v>
      </c>
      <c r="B126">
        <f t="shared" si="2"/>
        <v>7</v>
      </c>
      <c r="C126">
        <v>3</v>
      </c>
      <c r="D126">
        <v>4</v>
      </c>
      <c r="E126">
        <v>156</v>
      </c>
      <c r="F126">
        <v>8</v>
      </c>
      <c r="G126">
        <v>6</v>
      </c>
      <c r="H126">
        <f t="shared" si="3"/>
        <v>14</v>
      </c>
      <c r="I126">
        <v>2</v>
      </c>
      <c r="K126" t="s">
        <v>475</v>
      </c>
      <c r="L126">
        <v>7</v>
      </c>
      <c r="M126">
        <v>156</v>
      </c>
      <c r="N126">
        <v>14</v>
      </c>
      <c r="O126">
        <v>2</v>
      </c>
      <c r="Y126" t="s">
        <v>669</v>
      </c>
      <c r="Z126">
        <v>7</v>
      </c>
      <c r="AA126">
        <v>156</v>
      </c>
      <c r="AB126">
        <v>14</v>
      </c>
      <c r="AC126">
        <v>2</v>
      </c>
      <c r="AD126">
        <f t="shared" si="1"/>
        <v>23</v>
      </c>
      <c r="AN126" t="s">
        <v>669</v>
      </c>
      <c r="AO126">
        <v>23</v>
      </c>
    </row>
    <row r="127" spans="1:41" x14ac:dyDescent="0.2">
      <c r="A127" t="s">
        <v>475</v>
      </c>
      <c r="B127">
        <f t="shared" si="2"/>
        <v>10</v>
      </c>
      <c r="C127">
        <v>7</v>
      </c>
      <c r="D127">
        <v>3</v>
      </c>
      <c r="E127">
        <v>180</v>
      </c>
      <c r="F127">
        <v>7</v>
      </c>
      <c r="G127">
        <v>7</v>
      </c>
      <c r="H127">
        <f t="shared" si="3"/>
        <v>14</v>
      </c>
      <c r="I127">
        <v>1</v>
      </c>
      <c r="K127" t="s">
        <v>475</v>
      </c>
      <c r="L127">
        <v>10</v>
      </c>
      <c r="M127">
        <v>180</v>
      </c>
      <c r="N127">
        <v>14</v>
      </c>
      <c r="O127">
        <v>1</v>
      </c>
      <c r="Y127" t="s">
        <v>669</v>
      </c>
      <c r="Z127">
        <v>10</v>
      </c>
      <c r="AA127">
        <v>180</v>
      </c>
      <c r="AB127">
        <v>14</v>
      </c>
      <c r="AC127">
        <v>1</v>
      </c>
      <c r="AD127">
        <f t="shared" si="1"/>
        <v>25</v>
      </c>
      <c r="AN127" t="s">
        <v>669</v>
      </c>
      <c r="AO127">
        <v>25</v>
      </c>
    </row>
    <row r="128" spans="1:41" x14ac:dyDescent="0.2">
      <c r="A128" t="s">
        <v>475</v>
      </c>
      <c r="B128">
        <f t="shared" si="2"/>
        <v>8</v>
      </c>
      <c r="C128">
        <v>2</v>
      </c>
      <c r="D128">
        <v>6</v>
      </c>
      <c r="E128">
        <v>188</v>
      </c>
      <c r="F128">
        <v>7</v>
      </c>
      <c r="G128">
        <v>9</v>
      </c>
      <c r="H128">
        <f t="shared" si="3"/>
        <v>16</v>
      </c>
      <c r="I128">
        <v>5</v>
      </c>
      <c r="K128" t="s">
        <v>475</v>
      </c>
      <c r="L128">
        <v>8</v>
      </c>
      <c r="M128">
        <v>188</v>
      </c>
      <c r="N128">
        <v>16</v>
      </c>
      <c r="O128">
        <v>5</v>
      </c>
      <c r="Y128" t="s">
        <v>669</v>
      </c>
      <c r="Z128">
        <v>8</v>
      </c>
      <c r="AA128">
        <v>188</v>
      </c>
      <c r="AB128">
        <v>16</v>
      </c>
      <c r="AC128">
        <v>5</v>
      </c>
      <c r="AD128">
        <f t="shared" si="1"/>
        <v>29</v>
      </c>
      <c r="AN128" t="s">
        <v>669</v>
      </c>
      <c r="AO128">
        <v>29</v>
      </c>
    </row>
    <row r="129" spans="1:41" x14ac:dyDescent="0.2">
      <c r="A129" t="s">
        <v>475</v>
      </c>
      <c r="B129">
        <f t="shared" si="2"/>
        <v>6</v>
      </c>
      <c r="C129">
        <v>4</v>
      </c>
      <c r="D129">
        <v>2</v>
      </c>
      <c r="E129">
        <v>189</v>
      </c>
      <c r="F129">
        <v>7</v>
      </c>
      <c r="G129">
        <v>9</v>
      </c>
      <c r="H129">
        <f t="shared" si="3"/>
        <v>16</v>
      </c>
      <c r="I129">
        <v>4</v>
      </c>
      <c r="K129" t="s">
        <v>475</v>
      </c>
      <c r="L129">
        <v>6</v>
      </c>
      <c r="M129">
        <v>189</v>
      </c>
      <c r="N129">
        <v>16</v>
      </c>
      <c r="O129">
        <v>4</v>
      </c>
      <c r="Y129" t="s">
        <v>669</v>
      </c>
      <c r="Z129">
        <v>6</v>
      </c>
      <c r="AA129">
        <v>189</v>
      </c>
      <c r="AB129">
        <v>16</v>
      </c>
      <c r="AC129">
        <v>4</v>
      </c>
      <c r="AD129">
        <f t="shared" si="1"/>
        <v>26</v>
      </c>
      <c r="AN129" t="s">
        <v>669</v>
      </c>
      <c r="AO129">
        <v>26</v>
      </c>
    </row>
    <row r="130" spans="1:41" x14ac:dyDescent="0.2">
      <c r="A130" t="s">
        <v>475</v>
      </c>
      <c r="B130">
        <f t="shared" si="2"/>
        <v>11</v>
      </c>
      <c r="C130">
        <v>7</v>
      </c>
      <c r="D130">
        <v>4</v>
      </c>
      <c r="E130">
        <v>196</v>
      </c>
      <c r="F130">
        <v>4</v>
      </c>
      <c r="G130">
        <v>7</v>
      </c>
      <c r="H130">
        <f t="shared" si="3"/>
        <v>11</v>
      </c>
      <c r="I130">
        <v>3</v>
      </c>
      <c r="K130" t="s">
        <v>475</v>
      </c>
      <c r="L130">
        <v>11</v>
      </c>
      <c r="M130">
        <v>196</v>
      </c>
      <c r="N130">
        <v>11</v>
      </c>
      <c r="O130">
        <v>3</v>
      </c>
      <c r="Y130" t="s">
        <v>669</v>
      </c>
      <c r="Z130">
        <v>11</v>
      </c>
      <c r="AA130">
        <v>196</v>
      </c>
      <c r="AB130">
        <v>11</v>
      </c>
      <c r="AC130">
        <v>3</v>
      </c>
      <c r="AD130">
        <f t="shared" si="1"/>
        <v>25</v>
      </c>
      <c r="AN130" t="s">
        <v>669</v>
      </c>
      <c r="AO130">
        <v>25</v>
      </c>
    </row>
    <row r="131" spans="1:41" x14ac:dyDescent="0.2">
      <c r="A131" t="s">
        <v>475</v>
      </c>
      <c r="B131">
        <f t="shared" si="2"/>
        <v>7</v>
      </c>
      <c r="C131">
        <v>4</v>
      </c>
      <c r="D131">
        <v>3</v>
      </c>
      <c r="E131">
        <v>188</v>
      </c>
      <c r="F131">
        <v>7</v>
      </c>
      <c r="G131">
        <v>10</v>
      </c>
      <c r="H131">
        <f t="shared" si="3"/>
        <v>17</v>
      </c>
      <c r="I131">
        <v>4</v>
      </c>
      <c r="K131" t="s">
        <v>475</v>
      </c>
      <c r="L131">
        <v>7</v>
      </c>
      <c r="M131">
        <v>188</v>
      </c>
      <c r="N131">
        <v>17</v>
      </c>
      <c r="O131">
        <v>4</v>
      </c>
      <c r="Y131" t="s">
        <v>669</v>
      </c>
      <c r="Z131">
        <v>7</v>
      </c>
      <c r="AA131">
        <v>188</v>
      </c>
      <c r="AB131">
        <v>17</v>
      </c>
      <c r="AC131">
        <v>4</v>
      </c>
      <c r="AD131">
        <f t="shared" ref="AD131:AD185" si="4">SUM(Z131+AB131+AC131)</f>
        <v>28</v>
      </c>
      <c r="AN131" t="s">
        <v>669</v>
      </c>
      <c r="AO131">
        <v>28</v>
      </c>
    </row>
    <row r="132" spans="1:41" x14ac:dyDescent="0.2">
      <c r="A132" t="s">
        <v>475</v>
      </c>
      <c r="B132">
        <f t="shared" si="2"/>
        <v>8</v>
      </c>
      <c r="C132">
        <v>6</v>
      </c>
      <c r="D132">
        <v>2</v>
      </c>
      <c r="E132">
        <v>194</v>
      </c>
      <c r="F132">
        <v>10</v>
      </c>
      <c r="G132">
        <v>7</v>
      </c>
      <c r="H132">
        <f t="shared" si="3"/>
        <v>17</v>
      </c>
      <c r="I132">
        <v>2</v>
      </c>
      <c r="K132" t="s">
        <v>475</v>
      </c>
      <c r="L132">
        <v>8</v>
      </c>
      <c r="M132">
        <v>194</v>
      </c>
      <c r="N132">
        <v>17</v>
      </c>
      <c r="O132">
        <v>2</v>
      </c>
      <c r="Y132" t="s">
        <v>669</v>
      </c>
      <c r="Z132">
        <v>8</v>
      </c>
      <c r="AA132">
        <v>194</v>
      </c>
      <c r="AB132">
        <v>17</v>
      </c>
      <c r="AC132">
        <v>2</v>
      </c>
      <c r="AD132">
        <f t="shared" si="4"/>
        <v>27</v>
      </c>
      <c r="AN132" t="s">
        <v>669</v>
      </c>
      <c r="AO132">
        <v>27</v>
      </c>
    </row>
    <row r="133" spans="1:41" x14ac:dyDescent="0.2">
      <c r="A133" t="s">
        <v>475</v>
      </c>
      <c r="B133">
        <f t="shared" si="2"/>
        <v>10</v>
      </c>
      <c r="C133">
        <v>5</v>
      </c>
      <c r="D133">
        <v>5</v>
      </c>
      <c r="E133">
        <v>176</v>
      </c>
      <c r="F133">
        <v>5</v>
      </c>
      <c r="G133">
        <v>9</v>
      </c>
      <c r="H133">
        <f t="shared" si="3"/>
        <v>14</v>
      </c>
      <c r="I133">
        <v>2</v>
      </c>
      <c r="K133" t="s">
        <v>475</v>
      </c>
      <c r="L133">
        <v>10</v>
      </c>
      <c r="M133">
        <v>176</v>
      </c>
      <c r="N133">
        <v>14</v>
      </c>
      <c r="O133">
        <v>2</v>
      </c>
      <c r="Y133" t="s">
        <v>669</v>
      </c>
      <c r="Z133">
        <v>10</v>
      </c>
      <c r="AA133">
        <v>176</v>
      </c>
      <c r="AB133">
        <v>14</v>
      </c>
      <c r="AC133">
        <v>2</v>
      </c>
      <c r="AD133">
        <f t="shared" si="4"/>
        <v>26</v>
      </c>
      <c r="AN133" t="s">
        <v>669</v>
      </c>
      <c r="AO133">
        <v>26</v>
      </c>
    </row>
    <row r="134" spans="1:41" x14ac:dyDescent="0.2">
      <c r="A134" t="s">
        <v>476</v>
      </c>
      <c r="B134">
        <f t="shared" si="2"/>
        <v>7</v>
      </c>
      <c r="C134">
        <v>6</v>
      </c>
      <c r="D134">
        <v>1</v>
      </c>
      <c r="E134">
        <v>194</v>
      </c>
      <c r="F134">
        <v>6</v>
      </c>
      <c r="G134">
        <v>8</v>
      </c>
      <c r="H134">
        <f t="shared" si="3"/>
        <v>14</v>
      </c>
      <c r="I134">
        <v>4</v>
      </c>
      <c r="K134" t="s">
        <v>476</v>
      </c>
      <c r="L134">
        <v>7</v>
      </c>
      <c r="M134">
        <v>194</v>
      </c>
      <c r="N134">
        <v>14</v>
      </c>
      <c r="O134">
        <v>4</v>
      </c>
      <c r="Y134" t="s">
        <v>669</v>
      </c>
      <c r="Z134">
        <v>7</v>
      </c>
      <c r="AA134">
        <v>194</v>
      </c>
      <c r="AB134">
        <v>14</v>
      </c>
      <c r="AC134">
        <v>4</v>
      </c>
      <c r="AD134">
        <f t="shared" si="4"/>
        <v>25</v>
      </c>
      <c r="AN134" t="s">
        <v>669</v>
      </c>
      <c r="AO134">
        <v>25</v>
      </c>
    </row>
    <row r="135" spans="1:41" x14ac:dyDescent="0.2">
      <c r="A135" t="s">
        <v>476</v>
      </c>
      <c r="B135">
        <f t="shared" si="2"/>
        <v>17</v>
      </c>
      <c r="C135">
        <v>8</v>
      </c>
      <c r="D135">
        <v>9</v>
      </c>
      <c r="E135">
        <v>166</v>
      </c>
      <c r="F135">
        <v>4</v>
      </c>
      <c r="G135">
        <v>11</v>
      </c>
      <c r="H135">
        <f t="shared" si="3"/>
        <v>15</v>
      </c>
      <c r="I135">
        <v>10</v>
      </c>
      <c r="K135" t="s">
        <v>476</v>
      </c>
      <c r="L135">
        <v>17</v>
      </c>
      <c r="M135">
        <v>166</v>
      </c>
      <c r="N135">
        <v>15</v>
      </c>
      <c r="O135">
        <v>10</v>
      </c>
      <c r="Y135" t="s">
        <v>669</v>
      </c>
      <c r="Z135">
        <v>17</v>
      </c>
      <c r="AA135">
        <v>166</v>
      </c>
      <c r="AB135">
        <v>15</v>
      </c>
      <c r="AC135">
        <v>10</v>
      </c>
      <c r="AD135">
        <f t="shared" si="4"/>
        <v>42</v>
      </c>
      <c r="AN135" t="s">
        <v>669</v>
      </c>
      <c r="AO135">
        <v>42</v>
      </c>
    </row>
    <row r="136" spans="1:41" x14ac:dyDescent="0.2">
      <c r="A136" t="s">
        <v>476</v>
      </c>
      <c r="B136">
        <f t="shared" si="2"/>
        <v>6</v>
      </c>
      <c r="C136">
        <v>3</v>
      </c>
      <c r="D136">
        <v>3</v>
      </c>
      <c r="E136">
        <v>196</v>
      </c>
      <c r="F136">
        <v>6</v>
      </c>
      <c r="G136">
        <v>9</v>
      </c>
      <c r="H136">
        <f t="shared" si="3"/>
        <v>15</v>
      </c>
      <c r="I136">
        <v>2</v>
      </c>
      <c r="K136" t="s">
        <v>476</v>
      </c>
      <c r="L136">
        <v>6</v>
      </c>
      <c r="M136">
        <v>196</v>
      </c>
      <c r="N136">
        <v>15</v>
      </c>
      <c r="O136">
        <v>2</v>
      </c>
      <c r="Y136" t="s">
        <v>669</v>
      </c>
      <c r="Z136">
        <v>6</v>
      </c>
      <c r="AA136">
        <v>196</v>
      </c>
      <c r="AB136">
        <v>15</v>
      </c>
      <c r="AC136">
        <v>2</v>
      </c>
      <c r="AD136">
        <f t="shared" si="4"/>
        <v>23</v>
      </c>
      <c r="AN136" t="s">
        <v>669</v>
      </c>
      <c r="AO136">
        <v>23</v>
      </c>
    </row>
    <row r="137" spans="1:41" x14ac:dyDescent="0.2">
      <c r="A137" t="s">
        <v>476</v>
      </c>
      <c r="B137">
        <f t="shared" si="2"/>
        <v>9</v>
      </c>
      <c r="C137">
        <v>6</v>
      </c>
      <c r="D137">
        <v>3</v>
      </c>
      <c r="E137">
        <v>126</v>
      </c>
      <c r="F137">
        <v>6</v>
      </c>
      <c r="G137">
        <v>13</v>
      </c>
      <c r="H137">
        <f t="shared" si="3"/>
        <v>19</v>
      </c>
      <c r="I137">
        <v>12</v>
      </c>
      <c r="K137" t="s">
        <v>476</v>
      </c>
      <c r="L137">
        <v>9</v>
      </c>
      <c r="M137">
        <v>126</v>
      </c>
      <c r="N137">
        <v>19</v>
      </c>
      <c r="O137">
        <v>12</v>
      </c>
      <c r="Y137" t="s">
        <v>669</v>
      </c>
      <c r="Z137">
        <v>9</v>
      </c>
      <c r="AA137">
        <v>126</v>
      </c>
      <c r="AB137">
        <v>19</v>
      </c>
      <c r="AC137">
        <v>12</v>
      </c>
      <c r="AD137">
        <f t="shared" si="4"/>
        <v>40</v>
      </c>
      <c r="AN137" t="s">
        <v>669</v>
      </c>
      <c r="AO137">
        <v>40</v>
      </c>
    </row>
    <row r="138" spans="1:41" x14ac:dyDescent="0.2">
      <c r="A138" t="s">
        <v>476</v>
      </c>
      <c r="B138">
        <f t="shared" si="2"/>
        <v>11</v>
      </c>
      <c r="C138">
        <v>5</v>
      </c>
      <c r="D138">
        <v>6</v>
      </c>
      <c r="E138">
        <v>178</v>
      </c>
      <c r="F138">
        <v>9</v>
      </c>
      <c r="G138">
        <v>8</v>
      </c>
      <c r="H138">
        <f t="shared" si="3"/>
        <v>17</v>
      </c>
      <c r="I138">
        <v>4</v>
      </c>
      <c r="K138" t="s">
        <v>476</v>
      </c>
      <c r="L138">
        <v>11</v>
      </c>
      <c r="M138">
        <v>178</v>
      </c>
      <c r="N138">
        <v>17</v>
      </c>
      <c r="O138">
        <v>4</v>
      </c>
      <c r="Y138" t="s">
        <v>669</v>
      </c>
      <c r="Z138">
        <v>11</v>
      </c>
      <c r="AA138">
        <v>178</v>
      </c>
      <c r="AB138">
        <v>17</v>
      </c>
      <c r="AC138">
        <v>4</v>
      </c>
      <c r="AD138">
        <f t="shared" si="4"/>
        <v>32</v>
      </c>
      <c r="AN138" t="s">
        <v>669</v>
      </c>
      <c r="AO138">
        <v>32</v>
      </c>
    </row>
    <row r="139" spans="1:41" x14ac:dyDescent="0.2">
      <c r="A139" t="s">
        <v>476</v>
      </c>
      <c r="B139">
        <f t="shared" si="2"/>
        <v>10</v>
      </c>
      <c r="C139">
        <v>6</v>
      </c>
      <c r="D139">
        <v>4</v>
      </c>
      <c r="E139">
        <v>141</v>
      </c>
      <c r="F139">
        <v>5</v>
      </c>
      <c r="G139">
        <v>10</v>
      </c>
      <c r="H139">
        <f t="shared" si="3"/>
        <v>15</v>
      </c>
      <c r="I139">
        <v>10</v>
      </c>
      <c r="K139" t="s">
        <v>476</v>
      </c>
      <c r="L139">
        <v>10</v>
      </c>
      <c r="M139">
        <v>141</v>
      </c>
      <c r="N139">
        <v>15</v>
      </c>
      <c r="O139">
        <v>10</v>
      </c>
      <c r="Y139" t="s">
        <v>669</v>
      </c>
      <c r="Z139">
        <v>10</v>
      </c>
      <c r="AA139">
        <v>141</v>
      </c>
      <c r="AB139">
        <v>15</v>
      </c>
      <c r="AC139">
        <v>10</v>
      </c>
      <c r="AD139">
        <f t="shared" si="4"/>
        <v>35</v>
      </c>
      <c r="AN139" t="s">
        <v>669</v>
      </c>
      <c r="AO139">
        <v>35</v>
      </c>
    </row>
    <row r="140" spans="1:41" x14ac:dyDescent="0.2">
      <c r="A140" t="s">
        <v>476</v>
      </c>
      <c r="B140">
        <f t="shared" si="2"/>
        <v>10</v>
      </c>
      <c r="C140">
        <v>3</v>
      </c>
      <c r="D140">
        <v>7</v>
      </c>
      <c r="E140">
        <v>161</v>
      </c>
      <c r="F140">
        <v>5</v>
      </c>
      <c r="G140">
        <v>7</v>
      </c>
      <c r="H140">
        <f t="shared" si="3"/>
        <v>12</v>
      </c>
      <c r="I140">
        <v>6</v>
      </c>
      <c r="K140" t="s">
        <v>476</v>
      </c>
      <c r="L140">
        <v>10</v>
      </c>
      <c r="M140">
        <v>161</v>
      </c>
      <c r="N140">
        <v>12</v>
      </c>
      <c r="O140">
        <v>6</v>
      </c>
      <c r="Y140" t="s">
        <v>669</v>
      </c>
      <c r="Z140">
        <v>10</v>
      </c>
      <c r="AA140">
        <v>161</v>
      </c>
      <c r="AB140">
        <v>12</v>
      </c>
      <c r="AC140">
        <v>6</v>
      </c>
      <c r="AD140">
        <f t="shared" si="4"/>
        <v>28</v>
      </c>
      <c r="AN140" t="s">
        <v>669</v>
      </c>
      <c r="AO140">
        <v>28</v>
      </c>
    </row>
    <row r="141" spans="1:41" x14ac:dyDescent="0.2">
      <c r="A141" t="s">
        <v>476</v>
      </c>
      <c r="B141">
        <f t="shared" si="2"/>
        <v>11</v>
      </c>
      <c r="C141">
        <v>7</v>
      </c>
      <c r="D141">
        <v>4</v>
      </c>
      <c r="E141">
        <v>156</v>
      </c>
      <c r="F141">
        <v>8</v>
      </c>
      <c r="G141">
        <v>7</v>
      </c>
      <c r="H141">
        <f t="shared" si="3"/>
        <v>15</v>
      </c>
      <c r="I141">
        <v>8</v>
      </c>
      <c r="K141" t="s">
        <v>476</v>
      </c>
      <c r="L141">
        <v>11</v>
      </c>
      <c r="M141">
        <v>156</v>
      </c>
      <c r="N141">
        <v>15</v>
      </c>
      <c r="O141">
        <v>8</v>
      </c>
      <c r="Y141" t="s">
        <v>669</v>
      </c>
      <c r="Z141">
        <v>11</v>
      </c>
      <c r="AA141">
        <v>156</v>
      </c>
      <c r="AB141">
        <v>15</v>
      </c>
      <c r="AC141">
        <v>8</v>
      </c>
      <c r="AD141">
        <f t="shared" si="4"/>
        <v>34</v>
      </c>
      <c r="AN141" t="s">
        <v>669</v>
      </c>
      <c r="AO141">
        <v>34</v>
      </c>
    </row>
    <row r="142" spans="1:41" x14ac:dyDescent="0.2">
      <c r="A142" t="s">
        <v>476</v>
      </c>
      <c r="B142">
        <f t="shared" ref="B142:B173" si="5">SUM(C142:D142)</f>
        <v>7</v>
      </c>
      <c r="C142">
        <v>3</v>
      </c>
      <c r="D142">
        <v>4</v>
      </c>
      <c r="E142">
        <v>186</v>
      </c>
      <c r="F142">
        <v>6</v>
      </c>
      <c r="G142">
        <v>10</v>
      </c>
      <c r="H142">
        <f t="shared" ref="H142:H173" si="6">SUM(F142:G142)</f>
        <v>16</v>
      </c>
      <c r="I142">
        <v>2</v>
      </c>
      <c r="K142" t="s">
        <v>476</v>
      </c>
      <c r="L142">
        <v>7</v>
      </c>
      <c r="M142">
        <v>186</v>
      </c>
      <c r="N142">
        <v>16</v>
      </c>
      <c r="O142">
        <v>2</v>
      </c>
      <c r="Y142" t="s">
        <v>669</v>
      </c>
      <c r="Z142">
        <v>7</v>
      </c>
      <c r="AA142">
        <v>186</v>
      </c>
      <c r="AB142">
        <v>16</v>
      </c>
      <c r="AC142">
        <v>2</v>
      </c>
      <c r="AD142">
        <f t="shared" si="4"/>
        <v>25</v>
      </c>
      <c r="AN142" t="s">
        <v>669</v>
      </c>
      <c r="AO142">
        <v>25</v>
      </c>
    </row>
    <row r="143" spans="1:41" x14ac:dyDescent="0.2">
      <c r="A143" t="s">
        <v>476</v>
      </c>
      <c r="B143">
        <f t="shared" si="5"/>
        <v>6</v>
      </c>
      <c r="C143">
        <v>4</v>
      </c>
      <c r="D143">
        <v>2</v>
      </c>
      <c r="E143">
        <v>177</v>
      </c>
      <c r="F143">
        <v>2</v>
      </c>
      <c r="G143">
        <v>8</v>
      </c>
      <c r="H143">
        <f t="shared" si="6"/>
        <v>10</v>
      </c>
      <c r="I143">
        <v>4</v>
      </c>
      <c r="K143" t="s">
        <v>476</v>
      </c>
      <c r="L143">
        <v>6</v>
      </c>
      <c r="M143">
        <v>177</v>
      </c>
      <c r="N143">
        <v>10</v>
      </c>
      <c r="O143">
        <v>4</v>
      </c>
      <c r="Y143" t="s">
        <v>669</v>
      </c>
      <c r="Z143">
        <v>6</v>
      </c>
      <c r="AA143">
        <v>177</v>
      </c>
      <c r="AB143">
        <v>10</v>
      </c>
      <c r="AC143">
        <v>4</v>
      </c>
      <c r="AD143">
        <f t="shared" si="4"/>
        <v>20</v>
      </c>
      <c r="AN143" t="s">
        <v>669</v>
      </c>
      <c r="AO143">
        <v>20</v>
      </c>
    </row>
    <row r="144" spans="1:41" x14ac:dyDescent="0.2">
      <c r="A144" t="s">
        <v>476</v>
      </c>
      <c r="B144">
        <f t="shared" si="5"/>
        <v>5</v>
      </c>
      <c r="C144">
        <v>3</v>
      </c>
      <c r="D144">
        <v>2</v>
      </c>
      <c r="E144">
        <v>187</v>
      </c>
      <c r="F144">
        <v>7</v>
      </c>
      <c r="G144">
        <v>10</v>
      </c>
      <c r="H144">
        <f t="shared" si="6"/>
        <v>17</v>
      </c>
      <c r="I144">
        <v>6</v>
      </c>
      <c r="K144" t="s">
        <v>476</v>
      </c>
      <c r="L144">
        <v>5</v>
      </c>
      <c r="M144">
        <v>187</v>
      </c>
      <c r="N144">
        <v>17</v>
      </c>
      <c r="O144">
        <v>6</v>
      </c>
      <c r="Y144" t="s">
        <v>669</v>
      </c>
      <c r="Z144">
        <v>5</v>
      </c>
      <c r="AA144">
        <v>187</v>
      </c>
      <c r="AB144">
        <v>17</v>
      </c>
      <c r="AC144">
        <v>6</v>
      </c>
      <c r="AD144">
        <f t="shared" si="4"/>
        <v>28</v>
      </c>
      <c r="AN144" t="s">
        <v>669</v>
      </c>
      <c r="AO144">
        <v>28</v>
      </c>
    </row>
    <row r="145" spans="1:41" x14ac:dyDescent="0.2">
      <c r="A145" t="s">
        <v>476</v>
      </c>
      <c r="B145">
        <f t="shared" si="5"/>
        <v>9</v>
      </c>
      <c r="C145">
        <v>4</v>
      </c>
      <c r="D145">
        <v>5</v>
      </c>
      <c r="E145">
        <v>139</v>
      </c>
      <c r="F145">
        <v>8</v>
      </c>
      <c r="G145">
        <v>13</v>
      </c>
      <c r="H145">
        <f t="shared" si="6"/>
        <v>21</v>
      </c>
      <c r="I145">
        <v>7</v>
      </c>
      <c r="K145" t="s">
        <v>476</v>
      </c>
      <c r="L145">
        <v>9</v>
      </c>
      <c r="M145">
        <v>139</v>
      </c>
      <c r="N145">
        <v>21</v>
      </c>
      <c r="O145">
        <v>7</v>
      </c>
      <c r="Y145" t="s">
        <v>669</v>
      </c>
      <c r="Z145">
        <v>9</v>
      </c>
      <c r="AA145">
        <v>139</v>
      </c>
      <c r="AB145">
        <v>21</v>
      </c>
      <c r="AC145">
        <v>7</v>
      </c>
      <c r="AD145">
        <f t="shared" si="4"/>
        <v>37</v>
      </c>
      <c r="AN145" t="s">
        <v>669</v>
      </c>
      <c r="AO145">
        <v>37</v>
      </c>
    </row>
    <row r="146" spans="1:41" x14ac:dyDescent="0.2">
      <c r="A146" t="s">
        <v>477</v>
      </c>
      <c r="B146">
        <f t="shared" si="5"/>
        <v>16</v>
      </c>
      <c r="C146">
        <v>10</v>
      </c>
      <c r="D146">
        <v>6</v>
      </c>
      <c r="E146">
        <v>167</v>
      </c>
      <c r="F146">
        <v>7</v>
      </c>
      <c r="G146">
        <v>10</v>
      </c>
      <c r="H146">
        <f t="shared" si="6"/>
        <v>17</v>
      </c>
      <c r="I146">
        <v>10</v>
      </c>
      <c r="K146" t="s">
        <v>477</v>
      </c>
      <c r="L146">
        <v>16</v>
      </c>
      <c r="M146">
        <v>167</v>
      </c>
      <c r="N146">
        <v>17</v>
      </c>
      <c r="O146">
        <v>10</v>
      </c>
      <c r="Y146" t="s">
        <v>669</v>
      </c>
      <c r="Z146">
        <v>16</v>
      </c>
      <c r="AA146">
        <v>167</v>
      </c>
      <c r="AB146">
        <v>17</v>
      </c>
      <c r="AC146">
        <v>10</v>
      </c>
      <c r="AD146">
        <f t="shared" si="4"/>
        <v>43</v>
      </c>
      <c r="AN146" t="s">
        <v>669</v>
      </c>
      <c r="AO146">
        <v>43</v>
      </c>
    </row>
    <row r="147" spans="1:41" x14ac:dyDescent="0.2">
      <c r="A147" t="s">
        <v>477</v>
      </c>
      <c r="B147">
        <f t="shared" si="5"/>
        <v>9</v>
      </c>
      <c r="C147">
        <v>3</v>
      </c>
      <c r="D147">
        <v>6</v>
      </c>
      <c r="E147">
        <v>183</v>
      </c>
      <c r="F147">
        <v>7</v>
      </c>
      <c r="G147">
        <v>7</v>
      </c>
      <c r="H147">
        <f t="shared" si="6"/>
        <v>14</v>
      </c>
      <c r="I147">
        <v>15</v>
      </c>
      <c r="K147" t="s">
        <v>477</v>
      </c>
      <c r="L147">
        <v>9</v>
      </c>
      <c r="M147">
        <v>183</v>
      </c>
      <c r="N147">
        <v>14</v>
      </c>
      <c r="O147">
        <v>15</v>
      </c>
      <c r="Y147" t="s">
        <v>669</v>
      </c>
      <c r="Z147">
        <v>9</v>
      </c>
      <c r="AA147">
        <v>183</v>
      </c>
      <c r="AB147">
        <v>14</v>
      </c>
      <c r="AC147">
        <v>15</v>
      </c>
      <c r="AD147">
        <f t="shared" si="4"/>
        <v>38</v>
      </c>
      <c r="AN147" t="s">
        <v>669</v>
      </c>
      <c r="AO147">
        <v>38</v>
      </c>
    </row>
    <row r="148" spans="1:41" x14ac:dyDescent="0.2">
      <c r="A148" t="s">
        <v>477</v>
      </c>
      <c r="B148">
        <f t="shared" si="5"/>
        <v>10</v>
      </c>
      <c r="C148">
        <v>6</v>
      </c>
      <c r="D148">
        <v>4</v>
      </c>
      <c r="E148">
        <v>188</v>
      </c>
      <c r="F148">
        <v>5</v>
      </c>
      <c r="G148">
        <v>11</v>
      </c>
      <c r="H148">
        <f t="shared" si="6"/>
        <v>16</v>
      </c>
      <c r="I148">
        <v>8</v>
      </c>
      <c r="K148" t="s">
        <v>477</v>
      </c>
      <c r="L148">
        <v>10</v>
      </c>
      <c r="M148">
        <v>188</v>
      </c>
      <c r="N148">
        <v>16</v>
      </c>
      <c r="O148">
        <v>8</v>
      </c>
      <c r="Y148" t="s">
        <v>669</v>
      </c>
      <c r="Z148">
        <v>10</v>
      </c>
      <c r="AA148">
        <v>188</v>
      </c>
      <c r="AB148">
        <v>16</v>
      </c>
      <c r="AC148">
        <v>8</v>
      </c>
      <c r="AD148">
        <f t="shared" si="4"/>
        <v>34</v>
      </c>
      <c r="AN148" t="s">
        <v>669</v>
      </c>
      <c r="AO148">
        <v>34</v>
      </c>
    </row>
    <row r="149" spans="1:41" x14ac:dyDescent="0.2">
      <c r="A149" t="s">
        <v>477</v>
      </c>
      <c r="B149">
        <f t="shared" si="5"/>
        <v>9</v>
      </c>
      <c r="C149">
        <v>3</v>
      </c>
      <c r="D149">
        <v>6</v>
      </c>
      <c r="E149">
        <v>171</v>
      </c>
      <c r="F149">
        <v>6</v>
      </c>
      <c r="G149">
        <v>7</v>
      </c>
      <c r="H149">
        <f t="shared" si="6"/>
        <v>13</v>
      </c>
      <c r="I149">
        <v>4</v>
      </c>
      <c r="K149" t="s">
        <v>477</v>
      </c>
      <c r="L149">
        <v>9</v>
      </c>
      <c r="M149">
        <v>171</v>
      </c>
      <c r="N149">
        <v>13</v>
      </c>
      <c r="O149">
        <v>4</v>
      </c>
      <c r="Y149" t="s">
        <v>669</v>
      </c>
      <c r="Z149">
        <v>9</v>
      </c>
      <c r="AA149">
        <v>171</v>
      </c>
      <c r="AB149">
        <v>13</v>
      </c>
      <c r="AC149">
        <v>4</v>
      </c>
      <c r="AD149">
        <f t="shared" si="4"/>
        <v>26</v>
      </c>
      <c r="AN149" t="s">
        <v>669</v>
      </c>
      <c r="AO149">
        <v>26</v>
      </c>
    </row>
    <row r="150" spans="1:41" x14ac:dyDescent="0.2">
      <c r="A150" t="s">
        <v>477</v>
      </c>
      <c r="B150">
        <f t="shared" si="5"/>
        <v>10</v>
      </c>
      <c r="C150">
        <v>5</v>
      </c>
      <c r="D150">
        <v>5</v>
      </c>
      <c r="E150">
        <v>167</v>
      </c>
      <c r="F150">
        <v>6</v>
      </c>
      <c r="G150">
        <v>8</v>
      </c>
      <c r="H150">
        <f t="shared" si="6"/>
        <v>14</v>
      </c>
      <c r="I150">
        <v>2</v>
      </c>
      <c r="K150" t="s">
        <v>477</v>
      </c>
      <c r="L150">
        <v>10</v>
      </c>
      <c r="M150">
        <v>167</v>
      </c>
      <c r="N150">
        <v>14</v>
      </c>
      <c r="O150">
        <v>2</v>
      </c>
      <c r="Y150" t="s">
        <v>669</v>
      </c>
      <c r="Z150">
        <v>10</v>
      </c>
      <c r="AA150">
        <v>167</v>
      </c>
      <c r="AB150">
        <v>14</v>
      </c>
      <c r="AC150">
        <v>2</v>
      </c>
      <c r="AD150">
        <f t="shared" si="4"/>
        <v>26</v>
      </c>
      <c r="AN150" t="s">
        <v>669</v>
      </c>
      <c r="AO150">
        <v>26</v>
      </c>
    </row>
    <row r="151" spans="1:41" x14ac:dyDescent="0.2">
      <c r="A151" t="s">
        <v>477</v>
      </c>
      <c r="B151">
        <f t="shared" si="5"/>
        <v>7</v>
      </c>
      <c r="C151">
        <v>1</v>
      </c>
      <c r="D151">
        <v>6</v>
      </c>
      <c r="E151">
        <v>148</v>
      </c>
      <c r="F151">
        <v>5</v>
      </c>
      <c r="G151">
        <v>6</v>
      </c>
      <c r="H151">
        <f t="shared" si="6"/>
        <v>11</v>
      </c>
      <c r="I151">
        <v>3</v>
      </c>
      <c r="K151" t="s">
        <v>477</v>
      </c>
      <c r="L151">
        <v>7</v>
      </c>
      <c r="M151">
        <v>148</v>
      </c>
      <c r="N151">
        <v>11</v>
      </c>
      <c r="O151">
        <v>3</v>
      </c>
      <c r="Y151" t="s">
        <v>669</v>
      </c>
      <c r="Z151">
        <v>7</v>
      </c>
      <c r="AA151">
        <v>148</v>
      </c>
      <c r="AB151">
        <v>11</v>
      </c>
      <c r="AC151">
        <v>3</v>
      </c>
      <c r="AD151">
        <f t="shared" si="4"/>
        <v>21</v>
      </c>
      <c r="AN151" t="s">
        <v>669</v>
      </c>
      <c r="AO151">
        <v>21</v>
      </c>
    </row>
    <row r="152" spans="1:41" x14ac:dyDescent="0.2">
      <c r="A152" t="s">
        <v>477</v>
      </c>
      <c r="B152">
        <f t="shared" si="5"/>
        <v>8</v>
      </c>
      <c r="C152">
        <v>4</v>
      </c>
      <c r="D152">
        <v>4</v>
      </c>
      <c r="E152">
        <v>171</v>
      </c>
      <c r="F152">
        <v>6</v>
      </c>
      <c r="G152">
        <v>10</v>
      </c>
      <c r="H152">
        <f t="shared" si="6"/>
        <v>16</v>
      </c>
      <c r="I152">
        <v>4</v>
      </c>
      <c r="K152" t="s">
        <v>477</v>
      </c>
      <c r="L152">
        <v>8</v>
      </c>
      <c r="M152">
        <v>171</v>
      </c>
      <c r="N152">
        <v>16</v>
      </c>
      <c r="O152">
        <v>4</v>
      </c>
      <c r="Y152" t="s">
        <v>669</v>
      </c>
      <c r="Z152">
        <v>8</v>
      </c>
      <c r="AA152">
        <v>171</v>
      </c>
      <c r="AB152">
        <v>16</v>
      </c>
      <c r="AC152">
        <v>4</v>
      </c>
      <c r="AD152">
        <f t="shared" si="4"/>
        <v>28</v>
      </c>
      <c r="AN152" t="s">
        <v>669</v>
      </c>
      <c r="AO152">
        <v>28</v>
      </c>
    </row>
    <row r="153" spans="1:41" x14ac:dyDescent="0.2">
      <c r="A153" t="s">
        <v>477</v>
      </c>
      <c r="B153">
        <f t="shared" si="5"/>
        <v>4</v>
      </c>
      <c r="C153">
        <v>2</v>
      </c>
      <c r="D153">
        <v>2</v>
      </c>
      <c r="E153">
        <v>161</v>
      </c>
      <c r="F153">
        <v>15</v>
      </c>
      <c r="G153">
        <v>9</v>
      </c>
      <c r="H153">
        <f t="shared" si="6"/>
        <v>24</v>
      </c>
      <c r="I153">
        <v>0</v>
      </c>
      <c r="K153" t="s">
        <v>477</v>
      </c>
      <c r="L153">
        <v>4</v>
      </c>
      <c r="M153">
        <v>161</v>
      </c>
      <c r="N153">
        <v>24</v>
      </c>
      <c r="O153">
        <v>0</v>
      </c>
      <c r="Y153" t="s">
        <v>669</v>
      </c>
      <c r="Z153">
        <v>4</v>
      </c>
      <c r="AA153">
        <v>161</v>
      </c>
      <c r="AB153">
        <v>24</v>
      </c>
      <c r="AC153">
        <v>0</v>
      </c>
      <c r="AD153">
        <f t="shared" si="4"/>
        <v>28</v>
      </c>
      <c r="AN153" t="s">
        <v>669</v>
      </c>
      <c r="AO153">
        <v>28</v>
      </c>
    </row>
    <row r="154" spans="1:41" x14ac:dyDescent="0.2">
      <c r="A154" t="s">
        <v>477</v>
      </c>
      <c r="B154">
        <f t="shared" si="5"/>
        <v>8</v>
      </c>
      <c r="C154">
        <v>5</v>
      </c>
      <c r="D154">
        <v>3</v>
      </c>
      <c r="E154">
        <v>189</v>
      </c>
      <c r="F154">
        <v>6</v>
      </c>
      <c r="G154">
        <v>9</v>
      </c>
      <c r="H154">
        <f t="shared" si="6"/>
        <v>15</v>
      </c>
      <c r="I154">
        <v>6</v>
      </c>
      <c r="K154" t="s">
        <v>477</v>
      </c>
      <c r="L154">
        <v>8</v>
      </c>
      <c r="M154">
        <v>189</v>
      </c>
      <c r="N154">
        <v>15</v>
      </c>
      <c r="O154">
        <v>6</v>
      </c>
      <c r="Y154" t="s">
        <v>669</v>
      </c>
      <c r="Z154">
        <v>8</v>
      </c>
      <c r="AA154">
        <v>189</v>
      </c>
      <c r="AB154">
        <v>15</v>
      </c>
      <c r="AC154">
        <v>6</v>
      </c>
      <c r="AD154">
        <f t="shared" si="4"/>
        <v>29</v>
      </c>
      <c r="AN154" t="s">
        <v>669</v>
      </c>
      <c r="AO154">
        <v>29</v>
      </c>
    </row>
    <row r="155" spans="1:41" x14ac:dyDescent="0.2">
      <c r="A155" t="s">
        <v>477</v>
      </c>
      <c r="B155">
        <f t="shared" si="5"/>
        <v>19</v>
      </c>
      <c r="C155">
        <v>12</v>
      </c>
      <c r="D155">
        <v>7</v>
      </c>
      <c r="E155">
        <v>169</v>
      </c>
      <c r="F155">
        <v>7</v>
      </c>
      <c r="G155">
        <v>11</v>
      </c>
      <c r="H155">
        <f t="shared" si="6"/>
        <v>18</v>
      </c>
      <c r="I155">
        <v>12</v>
      </c>
      <c r="K155" t="s">
        <v>477</v>
      </c>
      <c r="L155">
        <v>19</v>
      </c>
      <c r="M155">
        <v>169</v>
      </c>
      <c r="N155">
        <v>18</v>
      </c>
      <c r="O155">
        <v>12</v>
      </c>
      <c r="Y155" t="s">
        <v>669</v>
      </c>
      <c r="Z155">
        <v>19</v>
      </c>
      <c r="AA155">
        <v>169</v>
      </c>
      <c r="AB155">
        <v>18</v>
      </c>
      <c r="AC155">
        <v>12</v>
      </c>
      <c r="AD155">
        <f t="shared" si="4"/>
        <v>49</v>
      </c>
      <c r="AN155" t="s">
        <v>669</v>
      </c>
      <c r="AO155">
        <v>49</v>
      </c>
    </row>
    <row r="156" spans="1:41" x14ac:dyDescent="0.2">
      <c r="A156" t="s">
        <v>478</v>
      </c>
      <c r="B156">
        <f t="shared" si="5"/>
        <v>9</v>
      </c>
      <c r="C156">
        <v>6</v>
      </c>
      <c r="D156">
        <v>3</v>
      </c>
      <c r="E156">
        <v>198</v>
      </c>
      <c r="F156">
        <v>6</v>
      </c>
      <c r="G156">
        <v>9</v>
      </c>
      <c r="H156">
        <f t="shared" si="6"/>
        <v>15</v>
      </c>
      <c r="I156">
        <v>2</v>
      </c>
      <c r="K156" t="s">
        <v>478</v>
      </c>
      <c r="L156">
        <v>9</v>
      </c>
      <c r="M156">
        <v>198</v>
      </c>
      <c r="N156">
        <v>15</v>
      </c>
      <c r="O156">
        <v>2</v>
      </c>
      <c r="Y156" t="s">
        <v>669</v>
      </c>
      <c r="Z156">
        <v>9</v>
      </c>
      <c r="AA156">
        <v>198</v>
      </c>
      <c r="AB156">
        <v>15</v>
      </c>
      <c r="AC156">
        <v>2</v>
      </c>
      <c r="AD156">
        <f t="shared" si="4"/>
        <v>26</v>
      </c>
      <c r="AN156" t="s">
        <v>669</v>
      </c>
      <c r="AO156">
        <v>26</v>
      </c>
    </row>
    <row r="157" spans="1:41" x14ac:dyDescent="0.2">
      <c r="A157" t="s">
        <v>478</v>
      </c>
      <c r="B157">
        <f t="shared" si="5"/>
        <v>22</v>
      </c>
      <c r="C157">
        <v>10</v>
      </c>
      <c r="D157">
        <v>12</v>
      </c>
      <c r="E157">
        <v>172</v>
      </c>
      <c r="F157">
        <v>6</v>
      </c>
      <c r="G157">
        <v>10</v>
      </c>
      <c r="H157">
        <f t="shared" si="6"/>
        <v>16</v>
      </c>
      <c r="I157">
        <v>16</v>
      </c>
      <c r="K157" t="s">
        <v>478</v>
      </c>
      <c r="L157">
        <v>22</v>
      </c>
      <c r="M157">
        <v>172</v>
      </c>
      <c r="N157">
        <v>16</v>
      </c>
      <c r="O157">
        <v>16</v>
      </c>
      <c r="Y157" t="s">
        <v>669</v>
      </c>
      <c r="Z157">
        <v>22</v>
      </c>
      <c r="AA157">
        <v>172</v>
      </c>
      <c r="AB157">
        <v>16</v>
      </c>
      <c r="AC157">
        <v>16</v>
      </c>
      <c r="AD157">
        <f t="shared" si="4"/>
        <v>54</v>
      </c>
      <c r="AN157" t="s">
        <v>669</v>
      </c>
      <c r="AO157">
        <v>54</v>
      </c>
    </row>
    <row r="158" spans="1:41" x14ac:dyDescent="0.2">
      <c r="A158" t="s">
        <v>478</v>
      </c>
      <c r="B158">
        <f t="shared" si="5"/>
        <v>9</v>
      </c>
      <c r="C158">
        <v>6</v>
      </c>
      <c r="D158">
        <v>3</v>
      </c>
      <c r="E158">
        <v>175</v>
      </c>
      <c r="F158">
        <v>5</v>
      </c>
      <c r="G158">
        <v>11</v>
      </c>
      <c r="H158">
        <f t="shared" si="6"/>
        <v>16</v>
      </c>
      <c r="I158">
        <v>1</v>
      </c>
      <c r="K158" t="s">
        <v>478</v>
      </c>
      <c r="L158">
        <v>9</v>
      </c>
      <c r="M158">
        <v>175</v>
      </c>
      <c r="N158">
        <v>16</v>
      </c>
      <c r="O158">
        <v>1</v>
      </c>
      <c r="Y158" t="s">
        <v>669</v>
      </c>
      <c r="Z158">
        <v>9</v>
      </c>
      <c r="AA158">
        <v>175</v>
      </c>
      <c r="AB158">
        <v>16</v>
      </c>
      <c r="AC158">
        <v>1</v>
      </c>
      <c r="AD158">
        <f t="shared" si="4"/>
        <v>26</v>
      </c>
      <c r="AN158" t="s">
        <v>669</v>
      </c>
      <c r="AO158">
        <v>26</v>
      </c>
    </row>
    <row r="159" spans="1:41" x14ac:dyDescent="0.2">
      <c r="A159" t="s">
        <v>478</v>
      </c>
      <c r="B159">
        <f t="shared" si="5"/>
        <v>11</v>
      </c>
      <c r="C159">
        <v>4</v>
      </c>
      <c r="D159">
        <v>7</v>
      </c>
      <c r="E159">
        <v>156</v>
      </c>
      <c r="F159">
        <v>5</v>
      </c>
      <c r="G159">
        <v>10</v>
      </c>
      <c r="H159">
        <f t="shared" si="6"/>
        <v>15</v>
      </c>
      <c r="I159">
        <v>3</v>
      </c>
      <c r="K159" t="s">
        <v>478</v>
      </c>
      <c r="L159">
        <v>11</v>
      </c>
      <c r="M159">
        <v>156</v>
      </c>
      <c r="N159">
        <v>15</v>
      </c>
      <c r="O159">
        <v>3</v>
      </c>
      <c r="Y159" t="s">
        <v>669</v>
      </c>
      <c r="Z159">
        <v>11</v>
      </c>
      <c r="AA159">
        <v>156</v>
      </c>
      <c r="AB159">
        <v>15</v>
      </c>
      <c r="AC159">
        <v>3</v>
      </c>
      <c r="AD159">
        <f t="shared" si="4"/>
        <v>29</v>
      </c>
      <c r="AN159" t="s">
        <v>669</v>
      </c>
      <c r="AO159">
        <v>29</v>
      </c>
    </row>
    <row r="160" spans="1:41" x14ac:dyDescent="0.2">
      <c r="A160" t="s">
        <v>478</v>
      </c>
      <c r="B160">
        <f t="shared" si="5"/>
        <v>13</v>
      </c>
      <c r="C160">
        <v>8</v>
      </c>
      <c r="D160">
        <v>5</v>
      </c>
      <c r="E160">
        <v>180</v>
      </c>
      <c r="F160">
        <v>4</v>
      </c>
      <c r="G160">
        <v>14</v>
      </c>
      <c r="H160">
        <f t="shared" si="6"/>
        <v>18</v>
      </c>
      <c r="I160">
        <v>13</v>
      </c>
      <c r="K160" t="s">
        <v>478</v>
      </c>
      <c r="L160">
        <v>13</v>
      </c>
      <c r="M160">
        <v>180</v>
      </c>
      <c r="N160">
        <v>18</v>
      </c>
      <c r="O160">
        <v>13</v>
      </c>
      <c r="Y160" t="s">
        <v>669</v>
      </c>
      <c r="Z160">
        <v>13</v>
      </c>
      <c r="AA160">
        <v>180</v>
      </c>
      <c r="AB160">
        <v>18</v>
      </c>
      <c r="AC160">
        <v>13</v>
      </c>
      <c r="AD160">
        <f t="shared" si="4"/>
        <v>44</v>
      </c>
      <c r="AN160" t="s">
        <v>669</v>
      </c>
      <c r="AO160">
        <v>44</v>
      </c>
    </row>
    <row r="161" spans="1:41" x14ac:dyDescent="0.2">
      <c r="A161" t="s">
        <v>478</v>
      </c>
      <c r="B161">
        <f t="shared" si="5"/>
        <v>10</v>
      </c>
      <c r="C161">
        <v>7</v>
      </c>
      <c r="D161">
        <v>3</v>
      </c>
      <c r="E161">
        <v>193</v>
      </c>
      <c r="F161">
        <v>2</v>
      </c>
      <c r="G161">
        <v>8</v>
      </c>
      <c r="H161">
        <f t="shared" si="6"/>
        <v>10</v>
      </c>
      <c r="I161">
        <v>4</v>
      </c>
      <c r="K161" t="s">
        <v>478</v>
      </c>
      <c r="L161">
        <v>10</v>
      </c>
      <c r="M161">
        <v>193</v>
      </c>
      <c r="N161">
        <v>10</v>
      </c>
      <c r="O161">
        <v>4</v>
      </c>
      <c r="Y161" t="s">
        <v>669</v>
      </c>
      <c r="Z161">
        <v>10</v>
      </c>
      <c r="AA161">
        <v>193</v>
      </c>
      <c r="AB161">
        <v>10</v>
      </c>
      <c r="AC161">
        <v>4</v>
      </c>
      <c r="AD161">
        <f t="shared" si="4"/>
        <v>24</v>
      </c>
      <c r="AN161" t="s">
        <v>669</v>
      </c>
      <c r="AO161">
        <v>24</v>
      </c>
    </row>
    <row r="162" spans="1:41" x14ac:dyDescent="0.2">
      <c r="A162" t="s">
        <v>478</v>
      </c>
      <c r="B162">
        <f t="shared" si="5"/>
        <v>9</v>
      </c>
      <c r="C162">
        <v>5</v>
      </c>
      <c r="D162">
        <v>4</v>
      </c>
      <c r="E162">
        <v>201</v>
      </c>
      <c r="F162">
        <v>3</v>
      </c>
      <c r="G162">
        <v>11</v>
      </c>
      <c r="H162">
        <f t="shared" si="6"/>
        <v>14</v>
      </c>
      <c r="I162">
        <v>3</v>
      </c>
      <c r="K162" t="s">
        <v>478</v>
      </c>
      <c r="L162">
        <v>9</v>
      </c>
      <c r="M162">
        <v>201</v>
      </c>
      <c r="N162">
        <v>14</v>
      </c>
      <c r="O162">
        <v>3</v>
      </c>
      <c r="Y162" t="s">
        <v>669</v>
      </c>
      <c r="Z162">
        <v>9</v>
      </c>
      <c r="AA162">
        <v>201</v>
      </c>
      <c r="AB162">
        <v>14</v>
      </c>
      <c r="AC162">
        <v>3</v>
      </c>
      <c r="AD162">
        <f t="shared" si="4"/>
        <v>26</v>
      </c>
      <c r="AN162" t="s">
        <v>669</v>
      </c>
      <c r="AO162">
        <v>26</v>
      </c>
    </row>
    <row r="163" spans="1:41" x14ac:dyDescent="0.2">
      <c r="A163" t="s">
        <v>478</v>
      </c>
      <c r="B163">
        <f t="shared" si="5"/>
        <v>13</v>
      </c>
      <c r="C163">
        <v>6</v>
      </c>
      <c r="D163">
        <v>7</v>
      </c>
      <c r="E163">
        <v>190</v>
      </c>
      <c r="F163">
        <v>4</v>
      </c>
      <c r="G163">
        <v>8</v>
      </c>
      <c r="H163">
        <f t="shared" si="6"/>
        <v>12</v>
      </c>
      <c r="I163">
        <v>6</v>
      </c>
      <c r="K163" t="s">
        <v>478</v>
      </c>
      <c r="L163">
        <v>13</v>
      </c>
      <c r="M163">
        <v>190</v>
      </c>
      <c r="N163">
        <v>12</v>
      </c>
      <c r="O163">
        <v>6</v>
      </c>
      <c r="Y163" t="s">
        <v>669</v>
      </c>
      <c r="Z163">
        <v>13</v>
      </c>
      <c r="AA163">
        <v>190</v>
      </c>
      <c r="AB163">
        <v>12</v>
      </c>
      <c r="AC163">
        <v>6</v>
      </c>
      <c r="AD163">
        <f t="shared" si="4"/>
        <v>31</v>
      </c>
      <c r="AN163" t="s">
        <v>669</v>
      </c>
      <c r="AO163">
        <v>31</v>
      </c>
    </row>
    <row r="164" spans="1:41" x14ac:dyDescent="0.2">
      <c r="A164" t="s">
        <v>478</v>
      </c>
      <c r="B164">
        <f t="shared" si="5"/>
        <v>11</v>
      </c>
      <c r="C164">
        <v>4</v>
      </c>
      <c r="D164">
        <v>7</v>
      </c>
      <c r="E164">
        <v>175</v>
      </c>
      <c r="F164">
        <v>4</v>
      </c>
      <c r="G164">
        <v>10</v>
      </c>
      <c r="H164">
        <f t="shared" si="6"/>
        <v>14</v>
      </c>
      <c r="I164">
        <v>5</v>
      </c>
      <c r="K164" t="s">
        <v>478</v>
      </c>
      <c r="L164">
        <v>11</v>
      </c>
      <c r="M164">
        <v>175</v>
      </c>
      <c r="N164">
        <v>14</v>
      </c>
      <c r="O164">
        <v>5</v>
      </c>
      <c r="Y164" t="s">
        <v>669</v>
      </c>
      <c r="Z164">
        <v>11</v>
      </c>
      <c r="AA164">
        <v>175</v>
      </c>
      <c r="AB164">
        <v>14</v>
      </c>
      <c r="AC164">
        <v>5</v>
      </c>
      <c r="AD164">
        <f t="shared" si="4"/>
        <v>30</v>
      </c>
      <c r="AN164" t="s">
        <v>669</v>
      </c>
      <c r="AO164">
        <v>30</v>
      </c>
    </row>
    <row r="165" spans="1:41" x14ac:dyDescent="0.2">
      <c r="A165" t="s">
        <v>478</v>
      </c>
      <c r="B165">
        <f t="shared" si="5"/>
        <v>10</v>
      </c>
      <c r="C165">
        <v>5</v>
      </c>
      <c r="D165">
        <v>5</v>
      </c>
      <c r="E165">
        <v>173</v>
      </c>
      <c r="F165">
        <v>6</v>
      </c>
      <c r="G165">
        <v>10</v>
      </c>
      <c r="H165">
        <f t="shared" si="6"/>
        <v>16</v>
      </c>
      <c r="I165">
        <v>4</v>
      </c>
      <c r="K165" t="s">
        <v>478</v>
      </c>
      <c r="L165">
        <v>10</v>
      </c>
      <c r="M165">
        <v>173</v>
      </c>
      <c r="N165">
        <v>16</v>
      </c>
      <c r="O165">
        <v>4</v>
      </c>
      <c r="Y165" t="s">
        <v>669</v>
      </c>
      <c r="Z165">
        <v>10</v>
      </c>
      <c r="AA165">
        <v>173</v>
      </c>
      <c r="AB165">
        <v>16</v>
      </c>
      <c r="AC165">
        <v>4</v>
      </c>
      <c r="AD165">
        <f t="shared" si="4"/>
        <v>30</v>
      </c>
      <c r="AN165" t="s">
        <v>669</v>
      </c>
      <c r="AO165">
        <v>30</v>
      </c>
    </row>
    <row r="166" spans="1:41" x14ac:dyDescent="0.2">
      <c r="A166" t="s">
        <v>478</v>
      </c>
      <c r="B166">
        <f t="shared" si="5"/>
        <v>9</v>
      </c>
      <c r="C166">
        <v>2</v>
      </c>
      <c r="D166">
        <v>7</v>
      </c>
      <c r="E166">
        <v>199</v>
      </c>
      <c r="F166">
        <v>8</v>
      </c>
      <c r="G166">
        <v>8</v>
      </c>
      <c r="H166">
        <f t="shared" si="6"/>
        <v>16</v>
      </c>
      <c r="I166">
        <v>1</v>
      </c>
      <c r="K166" t="s">
        <v>478</v>
      </c>
      <c r="L166">
        <v>9</v>
      </c>
      <c r="M166">
        <v>199</v>
      </c>
      <c r="N166">
        <v>16</v>
      </c>
      <c r="O166">
        <v>1</v>
      </c>
      <c r="Y166" t="s">
        <v>669</v>
      </c>
      <c r="Z166">
        <v>9</v>
      </c>
      <c r="AA166">
        <v>199</v>
      </c>
      <c r="AB166">
        <v>16</v>
      </c>
      <c r="AC166">
        <v>1</v>
      </c>
      <c r="AD166">
        <f t="shared" si="4"/>
        <v>26</v>
      </c>
      <c r="AN166" t="s">
        <v>669</v>
      </c>
      <c r="AO166">
        <v>26</v>
      </c>
    </row>
    <row r="167" spans="1:41" x14ac:dyDescent="0.2">
      <c r="A167" t="s">
        <v>478</v>
      </c>
      <c r="B167">
        <f t="shared" si="5"/>
        <v>7</v>
      </c>
      <c r="C167">
        <v>3</v>
      </c>
      <c r="D167">
        <v>4</v>
      </c>
      <c r="E167">
        <v>195</v>
      </c>
      <c r="F167">
        <v>8</v>
      </c>
      <c r="G167">
        <v>9</v>
      </c>
      <c r="H167">
        <f t="shared" si="6"/>
        <v>17</v>
      </c>
      <c r="I167">
        <v>2</v>
      </c>
      <c r="K167" t="s">
        <v>478</v>
      </c>
      <c r="L167">
        <v>7</v>
      </c>
      <c r="M167">
        <v>195</v>
      </c>
      <c r="N167">
        <v>17</v>
      </c>
      <c r="O167">
        <v>2</v>
      </c>
      <c r="Y167" t="s">
        <v>669</v>
      </c>
      <c r="Z167">
        <v>7</v>
      </c>
      <c r="AA167">
        <v>195</v>
      </c>
      <c r="AB167">
        <v>17</v>
      </c>
      <c r="AC167">
        <v>2</v>
      </c>
      <c r="AD167">
        <f t="shared" si="4"/>
        <v>26</v>
      </c>
      <c r="AN167" t="s">
        <v>669</v>
      </c>
      <c r="AO167">
        <v>26</v>
      </c>
    </row>
    <row r="168" spans="1:41" x14ac:dyDescent="0.2">
      <c r="A168" t="s">
        <v>479</v>
      </c>
      <c r="B168">
        <f t="shared" si="5"/>
        <v>7</v>
      </c>
      <c r="C168">
        <v>3</v>
      </c>
      <c r="D168">
        <v>4</v>
      </c>
      <c r="E168">
        <v>203</v>
      </c>
      <c r="F168">
        <v>10</v>
      </c>
      <c r="G168">
        <v>6</v>
      </c>
      <c r="H168">
        <f t="shared" si="6"/>
        <v>16</v>
      </c>
      <c r="I168">
        <v>4</v>
      </c>
      <c r="K168" t="s">
        <v>479</v>
      </c>
      <c r="L168">
        <v>7</v>
      </c>
      <c r="M168">
        <v>203</v>
      </c>
      <c r="N168">
        <v>16</v>
      </c>
      <c r="O168">
        <v>4</v>
      </c>
      <c r="Y168" t="s">
        <v>669</v>
      </c>
      <c r="Z168">
        <v>7</v>
      </c>
      <c r="AA168">
        <v>203</v>
      </c>
      <c r="AB168">
        <v>16</v>
      </c>
      <c r="AC168">
        <v>4</v>
      </c>
      <c r="AD168">
        <f t="shared" si="4"/>
        <v>27</v>
      </c>
      <c r="AN168" t="s">
        <v>669</v>
      </c>
      <c r="AO168">
        <v>27</v>
      </c>
    </row>
    <row r="169" spans="1:41" x14ac:dyDescent="0.2">
      <c r="A169" t="s">
        <v>479</v>
      </c>
      <c r="B169">
        <f t="shared" si="5"/>
        <v>18</v>
      </c>
      <c r="C169">
        <v>7</v>
      </c>
      <c r="D169">
        <v>11</v>
      </c>
      <c r="E169">
        <v>182</v>
      </c>
      <c r="F169">
        <v>8</v>
      </c>
      <c r="G169">
        <v>9</v>
      </c>
      <c r="H169">
        <f t="shared" si="6"/>
        <v>17</v>
      </c>
      <c r="I169">
        <v>12</v>
      </c>
      <c r="K169" t="s">
        <v>479</v>
      </c>
      <c r="L169">
        <v>18</v>
      </c>
      <c r="M169">
        <v>182</v>
      </c>
      <c r="N169">
        <v>17</v>
      </c>
      <c r="O169">
        <v>12</v>
      </c>
      <c r="Y169" t="s">
        <v>669</v>
      </c>
      <c r="Z169">
        <v>18</v>
      </c>
      <c r="AA169">
        <v>182</v>
      </c>
      <c r="AB169">
        <v>17</v>
      </c>
      <c r="AC169">
        <v>12</v>
      </c>
      <c r="AD169">
        <f t="shared" si="4"/>
        <v>47</v>
      </c>
      <c r="AN169" t="s">
        <v>669</v>
      </c>
      <c r="AO169">
        <v>47</v>
      </c>
    </row>
    <row r="170" spans="1:41" x14ac:dyDescent="0.2">
      <c r="A170" t="s">
        <v>479</v>
      </c>
      <c r="B170">
        <f t="shared" si="5"/>
        <v>13</v>
      </c>
      <c r="C170">
        <v>6</v>
      </c>
      <c r="D170">
        <v>7</v>
      </c>
      <c r="E170">
        <v>186</v>
      </c>
      <c r="F170">
        <v>7</v>
      </c>
      <c r="G170">
        <v>8</v>
      </c>
      <c r="H170">
        <f t="shared" si="6"/>
        <v>15</v>
      </c>
      <c r="I170">
        <v>8</v>
      </c>
      <c r="K170" t="s">
        <v>479</v>
      </c>
      <c r="L170">
        <v>13</v>
      </c>
      <c r="M170">
        <v>186</v>
      </c>
      <c r="N170">
        <v>15</v>
      </c>
      <c r="O170">
        <v>8</v>
      </c>
      <c r="Y170" t="s">
        <v>669</v>
      </c>
      <c r="Z170">
        <v>13</v>
      </c>
      <c r="AA170">
        <v>186</v>
      </c>
      <c r="AB170">
        <v>15</v>
      </c>
      <c r="AC170">
        <v>8</v>
      </c>
      <c r="AD170">
        <f t="shared" si="4"/>
        <v>36</v>
      </c>
      <c r="AN170" t="s">
        <v>669</v>
      </c>
      <c r="AO170">
        <v>36</v>
      </c>
    </row>
    <row r="171" spans="1:41" x14ac:dyDescent="0.2">
      <c r="A171" t="s">
        <v>479</v>
      </c>
      <c r="B171">
        <f t="shared" si="5"/>
        <v>12</v>
      </c>
      <c r="C171">
        <v>4</v>
      </c>
      <c r="D171">
        <v>8</v>
      </c>
      <c r="E171">
        <v>189</v>
      </c>
      <c r="F171">
        <v>9</v>
      </c>
      <c r="G171">
        <v>10</v>
      </c>
      <c r="H171">
        <f t="shared" si="6"/>
        <v>19</v>
      </c>
      <c r="I171">
        <v>1</v>
      </c>
      <c r="K171" t="s">
        <v>479</v>
      </c>
      <c r="L171">
        <v>12</v>
      </c>
      <c r="M171">
        <v>189</v>
      </c>
      <c r="N171">
        <v>19</v>
      </c>
      <c r="O171">
        <v>1</v>
      </c>
      <c r="Y171" t="s">
        <v>669</v>
      </c>
      <c r="Z171">
        <v>12</v>
      </c>
      <c r="AA171">
        <v>189</v>
      </c>
      <c r="AB171">
        <v>19</v>
      </c>
      <c r="AC171">
        <v>1</v>
      </c>
      <c r="AD171">
        <f t="shared" si="4"/>
        <v>32</v>
      </c>
      <c r="AN171" t="s">
        <v>669</v>
      </c>
      <c r="AO171">
        <v>32</v>
      </c>
    </row>
    <row r="172" spans="1:41" x14ac:dyDescent="0.2">
      <c r="A172" t="s">
        <v>479</v>
      </c>
      <c r="B172">
        <f t="shared" si="5"/>
        <v>9</v>
      </c>
      <c r="C172">
        <v>7</v>
      </c>
      <c r="D172">
        <v>2</v>
      </c>
      <c r="E172">
        <v>181</v>
      </c>
      <c r="F172">
        <v>9</v>
      </c>
      <c r="G172">
        <v>8</v>
      </c>
      <c r="H172">
        <f t="shared" si="6"/>
        <v>17</v>
      </c>
      <c r="I172">
        <v>1</v>
      </c>
      <c r="K172" t="s">
        <v>479</v>
      </c>
      <c r="L172">
        <v>9</v>
      </c>
      <c r="M172">
        <v>181</v>
      </c>
      <c r="N172">
        <v>17</v>
      </c>
      <c r="O172">
        <v>1</v>
      </c>
      <c r="Y172" t="s">
        <v>669</v>
      </c>
      <c r="Z172">
        <v>9</v>
      </c>
      <c r="AA172">
        <v>181</v>
      </c>
      <c r="AB172">
        <v>17</v>
      </c>
      <c r="AC172">
        <v>1</v>
      </c>
      <c r="AD172">
        <f t="shared" si="4"/>
        <v>27</v>
      </c>
      <c r="AN172" t="s">
        <v>669</v>
      </c>
      <c r="AO172">
        <v>27</v>
      </c>
    </row>
    <row r="173" spans="1:41" x14ac:dyDescent="0.2">
      <c r="A173" t="s">
        <v>479</v>
      </c>
      <c r="B173">
        <f t="shared" si="5"/>
        <v>10</v>
      </c>
      <c r="C173">
        <v>3</v>
      </c>
      <c r="D173">
        <v>7</v>
      </c>
      <c r="E173">
        <v>191</v>
      </c>
      <c r="F173">
        <v>7</v>
      </c>
      <c r="G173">
        <v>11</v>
      </c>
      <c r="H173">
        <f t="shared" si="6"/>
        <v>18</v>
      </c>
      <c r="I173">
        <v>2</v>
      </c>
      <c r="K173" t="s">
        <v>479</v>
      </c>
      <c r="L173">
        <v>10</v>
      </c>
      <c r="M173">
        <v>191</v>
      </c>
      <c r="N173">
        <v>18</v>
      </c>
      <c r="O173">
        <v>2</v>
      </c>
      <c r="Y173" t="s">
        <v>669</v>
      </c>
      <c r="Z173">
        <v>10</v>
      </c>
      <c r="AA173">
        <v>191</v>
      </c>
      <c r="AB173">
        <v>18</v>
      </c>
      <c r="AC173">
        <v>2</v>
      </c>
      <c r="AD173">
        <f t="shared" si="4"/>
        <v>30</v>
      </c>
      <c r="AN173" t="s">
        <v>669</v>
      </c>
      <c r="AO173">
        <v>30</v>
      </c>
    </row>
    <row r="174" spans="1:41" x14ac:dyDescent="0.2">
      <c r="A174" t="s">
        <v>479</v>
      </c>
      <c r="B174">
        <f t="shared" ref="B174:B185" si="7">SUM(C174:D174)</f>
        <v>9</v>
      </c>
      <c r="C174">
        <v>5</v>
      </c>
      <c r="D174">
        <v>4</v>
      </c>
      <c r="E174">
        <v>193</v>
      </c>
      <c r="F174">
        <v>5</v>
      </c>
      <c r="G174">
        <v>11</v>
      </c>
      <c r="H174">
        <f t="shared" ref="H174:H185" si="8">SUM(F174:G174)</f>
        <v>16</v>
      </c>
      <c r="I174">
        <v>4</v>
      </c>
      <c r="K174" t="s">
        <v>479</v>
      </c>
      <c r="L174">
        <v>9</v>
      </c>
      <c r="M174">
        <v>193</v>
      </c>
      <c r="N174">
        <v>16</v>
      </c>
      <c r="O174">
        <v>4</v>
      </c>
      <c r="Y174" t="s">
        <v>669</v>
      </c>
      <c r="Z174">
        <v>9</v>
      </c>
      <c r="AA174">
        <v>193</v>
      </c>
      <c r="AB174">
        <v>16</v>
      </c>
      <c r="AC174">
        <v>4</v>
      </c>
      <c r="AD174">
        <f t="shared" si="4"/>
        <v>29</v>
      </c>
      <c r="AN174" t="s">
        <v>669</v>
      </c>
      <c r="AO174">
        <v>29</v>
      </c>
    </row>
    <row r="175" spans="1:41" x14ac:dyDescent="0.2">
      <c r="A175" t="s">
        <v>479</v>
      </c>
      <c r="B175">
        <f t="shared" si="7"/>
        <v>13</v>
      </c>
      <c r="C175">
        <v>6</v>
      </c>
      <c r="D175">
        <v>7</v>
      </c>
      <c r="E175">
        <v>196</v>
      </c>
      <c r="F175">
        <v>4</v>
      </c>
      <c r="G175">
        <v>8</v>
      </c>
      <c r="H175">
        <f t="shared" si="8"/>
        <v>12</v>
      </c>
      <c r="I175">
        <v>5</v>
      </c>
      <c r="K175" t="s">
        <v>479</v>
      </c>
      <c r="L175">
        <v>13</v>
      </c>
      <c r="M175">
        <v>196</v>
      </c>
      <c r="N175">
        <v>12</v>
      </c>
      <c r="O175">
        <v>5</v>
      </c>
      <c r="Y175" t="s">
        <v>669</v>
      </c>
      <c r="Z175">
        <v>13</v>
      </c>
      <c r="AA175">
        <v>196</v>
      </c>
      <c r="AB175">
        <v>12</v>
      </c>
      <c r="AC175">
        <v>5</v>
      </c>
      <c r="AD175">
        <f t="shared" si="4"/>
        <v>30</v>
      </c>
      <c r="AN175" t="s">
        <v>669</v>
      </c>
      <c r="AO175">
        <v>30</v>
      </c>
    </row>
    <row r="176" spans="1:41" x14ac:dyDescent="0.2">
      <c r="A176" t="s">
        <v>479</v>
      </c>
      <c r="B176">
        <f t="shared" si="7"/>
        <v>9</v>
      </c>
      <c r="C176">
        <v>7</v>
      </c>
      <c r="D176">
        <v>2</v>
      </c>
      <c r="E176">
        <v>201</v>
      </c>
      <c r="F176">
        <v>5</v>
      </c>
      <c r="G176">
        <v>7</v>
      </c>
      <c r="H176">
        <f t="shared" si="8"/>
        <v>12</v>
      </c>
      <c r="I176">
        <v>1</v>
      </c>
      <c r="K176" t="s">
        <v>479</v>
      </c>
      <c r="L176">
        <v>9</v>
      </c>
      <c r="M176">
        <v>201</v>
      </c>
      <c r="N176">
        <v>12</v>
      </c>
      <c r="O176">
        <v>1</v>
      </c>
      <c r="Y176" t="s">
        <v>669</v>
      </c>
      <c r="Z176">
        <v>9</v>
      </c>
      <c r="AA176">
        <v>201</v>
      </c>
      <c r="AB176">
        <v>12</v>
      </c>
      <c r="AC176">
        <v>1</v>
      </c>
      <c r="AD176">
        <f t="shared" si="4"/>
        <v>22</v>
      </c>
      <c r="AN176" t="s">
        <v>669</v>
      </c>
      <c r="AO176">
        <v>22</v>
      </c>
    </row>
    <row r="177" spans="1:54" x14ac:dyDescent="0.2">
      <c r="A177" t="s">
        <v>479</v>
      </c>
      <c r="B177">
        <f t="shared" si="7"/>
        <v>18</v>
      </c>
      <c r="C177">
        <v>10</v>
      </c>
      <c r="D177">
        <v>8</v>
      </c>
      <c r="E177">
        <v>180</v>
      </c>
      <c r="F177">
        <v>3</v>
      </c>
      <c r="G177">
        <v>10</v>
      </c>
      <c r="H177">
        <f t="shared" si="8"/>
        <v>13</v>
      </c>
      <c r="I177">
        <v>17</v>
      </c>
      <c r="K177" t="s">
        <v>479</v>
      </c>
      <c r="L177">
        <v>18</v>
      </c>
      <c r="M177">
        <v>180</v>
      </c>
      <c r="N177">
        <v>13</v>
      </c>
      <c r="O177">
        <v>17</v>
      </c>
      <c r="Y177" t="s">
        <v>669</v>
      </c>
      <c r="Z177">
        <v>18</v>
      </c>
      <c r="AA177">
        <v>180</v>
      </c>
      <c r="AB177">
        <v>13</v>
      </c>
      <c r="AC177">
        <v>17</v>
      </c>
      <c r="AD177">
        <f t="shared" si="4"/>
        <v>48</v>
      </c>
      <c r="AN177" t="s">
        <v>669</v>
      </c>
      <c r="AO177">
        <v>48</v>
      </c>
    </row>
    <row r="178" spans="1:54" x14ac:dyDescent="0.2">
      <c r="A178" t="s">
        <v>479</v>
      </c>
      <c r="B178">
        <f t="shared" si="7"/>
        <v>19</v>
      </c>
      <c r="C178">
        <v>10</v>
      </c>
      <c r="D178">
        <v>9</v>
      </c>
      <c r="E178">
        <v>183</v>
      </c>
      <c r="F178">
        <v>3</v>
      </c>
      <c r="G178">
        <v>10</v>
      </c>
      <c r="H178">
        <f t="shared" si="8"/>
        <v>13</v>
      </c>
      <c r="I178">
        <v>9</v>
      </c>
      <c r="K178" t="s">
        <v>479</v>
      </c>
      <c r="L178">
        <v>19</v>
      </c>
      <c r="M178">
        <v>183</v>
      </c>
      <c r="N178">
        <v>13</v>
      </c>
      <c r="O178">
        <v>9</v>
      </c>
      <c r="Y178" t="s">
        <v>669</v>
      </c>
      <c r="Z178">
        <v>19</v>
      </c>
      <c r="AA178">
        <v>183</v>
      </c>
      <c r="AB178">
        <v>13</v>
      </c>
      <c r="AC178">
        <v>9</v>
      </c>
      <c r="AD178">
        <f t="shared" si="4"/>
        <v>41</v>
      </c>
      <c r="AN178" t="s">
        <v>669</v>
      </c>
      <c r="AO178">
        <v>41</v>
      </c>
    </row>
    <row r="179" spans="1:54" x14ac:dyDescent="0.2">
      <c r="A179" t="s">
        <v>480</v>
      </c>
      <c r="B179">
        <f t="shared" si="7"/>
        <v>10</v>
      </c>
      <c r="C179">
        <v>6</v>
      </c>
      <c r="D179">
        <v>4</v>
      </c>
      <c r="E179">
        <v>195</v>
      </c>
      <c r="F179">
        <v>7</v>
      </c>
      <c r="G179">
        <v>8</v>
      </c>
      <c r="H179">
        <f t="shared" si="8"/>
        <v>15</v>
      </c>
      <c r="I179">
        <v>5</v>
      </c>
      <c r="K179" t="s">
        <v>480</v>
      </c>
      <c r="L179">
        <v>10</v>
      </c>
      <c r="M179">
        <v>195</v>
      </c>
      <c r="N179">
        <v>15</v>
      </c>
      <c r="O179">
        <v>5</v>
      </c>
      <c r="Y179" t="s">
        <v>669</v>
      </c>
      <c r="Z179">
        <v>10</v>
      </c>
      <c r="AA179">
        <v>195</v>
      </c>
      <c r="AB179">
        <v>15</v>
      </c>
      <c r="AC179">
        <v>5</v>
      </c>
      <c r="AD179">
        <f t="shared" si="4"/>
        <v>30</v>
      </c>
      <c r="AN179" t="s">
        <v>669</v>
      </c>
      <c r="AO179">
        <v>30</v>
      </c>
    </row>
    <row r="180" spans="1:54" x14ac:dyDescent="0.2">
      <c r="A180" t="s">
        <v>480</v>
      </c>
      <c r="B180">
        <f t="shared" si="7"/>
        <v>8</v>
      </c>
      <c r="C180">
        <v>4</v>
      </c>
      <c r="D180">
        <v>4</v>
      </c>
      <c r="E180">
        <v>153</v>
      </c>
      <c r="F180">
        <v>6</v>
      </c>
      <c r="G180">
        <v>9</v>
      </c>
      <c r="H180">
        <f t="shared" si="8"/>
        <v>15</v>
      </c>
      <c r="I180">
        <v>0</v>
      </c>
      <c r="K180" t="s">
        <v>480</v>
      </c>
      <c r="L180">
        <v>8</v>
      </c>
      <c r="M180">
        <v>153</v>
      </c>
      <c r="N180">
        <v>15</v>
      </c>
      <c r="O180">
        <v>0</v>
      </c>
      <c r="Y180" t="s">
        <v>669</v>
      </c>
      <c r="Z180">
        <v>8</v>
      </c>
      <c r="AA180">
        <v>153</v>
      </c>
      <c r="AB180">
        <v>15</v>
      </c>
      <c r="AC180">
        <v>0</v>
      </c>
      <c r="AD180">
        <f t="shared" si="4"/>
        <v>23</v>
      </c>
      <c r="AN180" t="s">
        <v>669</v>
      </c>
      <c r="AO180">
        <v>23</v>
      </c>
    </row>
    <row r="181" spans="1:54" x14ac:dyDescent="0.2">
      <c r="A181" t="s">
        <v>480</v>
      </c>
      <c r="B181">
        <f t="shared" si="7"/>
        <v>14</v>
      </c>
      <c r="C181">
        <v>7</v>
      </c>
      <c r="D181">
        <v>7</v>
      </c>
      <c r="E181">
        <v>184</v>
      </c>
      <c r="F181">
        <v>5</v>
      </c>
      <c r="G181">
        <v>10</v>
      </c>
      <c r="H181">
        <f t="shared" si="8"/>
        <v>15</v>
      </c>
      <c r="I181">
        <v>10</v>
      </c>
      <c r="K181" t="s">
        <v>480</v>
      </c>
      <c r="L181">
        <v>14</v>
      </c>
      <c r="M181">
        <v>184</v>
      </c>
      <c r="N181">
        <v>15</v>
      </c>
      <c r="O181">
        <v>10</v>
      </c>
      <c r="Y181" t="s">
        <v>669</v>
      </c>
      <c r="Z181">
        <v>14</v>
      </c>
      <c r="AA181">
        <v>184</v>
      </c>
      <c r="AB181">
        <v>15</v>
      </c>
      <c r="AC181">
        <v>10</v>
      </c>
      <c r="AD181">
        <f t="shared" si="4"/>
        <v>39</v>
      </c>
      <c r="AN181" t="s">
        <v>669</v>
      </c>
      <c r="AO181">
        <v>39</v>
      </c>
    </row>
    <row r="182" spans="1:54" x14ac:dyDescent="0.2">
      <c r="A182" t="s">
        <v>480</v>
      </c>
      <c r="B182">
        <f t="shared" si="7"/>
        <v>9</v>
      </c>
      <c r="C182">
        <v>6</v>
      </c>
      <c r="D182">
        <v>3</v>
      </c>
      <c r="E182">
        <v>190</v>
      </c>
      <c r="F182">
        <v>4</v>
      </c>
      <c r="G182">
        <v>5</v>
      </c>
      <c r="H182">
        <f t="shared" si="8"/>
        <v>9</v>
      </c>
      <c r="I182">
        <v>6</v>
      </c>
      <c r="K182" t="s">
        <v>480</v>
      </c>
      <c r="L182">
        <v>9</v>
      </c>
      <c r="M182">
        <v>190</v>
      </c>
      <c r="N182">
        <v>9</v>
      </c>
      <c r="O182">
        <v>6</v>
      </c>
      <c r="Y182" t="s">
        <v>669</v>
      </c>
      <c r="Z182">
        <v>9</v>
      </c>
      <c r="AA182">
        <v>190</v>
      </c>
      <c r="AB182">
        <v>9</v>
      </c>
      <c r="AC182">
        <v>6</v>
      </c>
      <c r="AD182">
        <f t="shared" si="4"/>
        <v>24</v>
      </c>
      <c r="AN182" t="s">
        <v>669</v>
      </c>
      <c r="AO182">
        <v>24</v>
      </c>
    </row>
    <row r="183" spans="1:54" x14ac:dyDescent="0.2">
      <c r="A183" t="s">
        <v>480</v>
      </c>
      <c r="B183">
        <f t="shared" si="7"/>
        <v>10</v>
      </c>
      <c r="C183">
        <v>4</v>
      </c>
      <c r="D183">
        <v>6</v>
      </c>
      <c r="E183">
        <v>169</v>
      </c>
      <c r="F183">
        <v>8</v>
      </c>
      <c r="G183">
        <v>8</v>
      </c>
      <c r="H183">
        <f t="shared" si="8"/>
        <v>16</v>
      </c>
      <c r="I183">
        <v>10</v>
      </c>
      <c r="K183" t="s">
        <v>480</v>
      </c>
      <c r="L183">
        <v>10</v>
      </c>
      <c r="M183">
        <v>169</v>
      </c>
      <c r="N183">
        <v>16</v>
      </c>
      <c r="O183">
        <v>10</v>
      </c>
      <c r="Y183" t="s">
        <v>669</v>
      </c>
      <c r="Z183">
        <v>10</v>
      </c>
      <c r="AA183">
        <v>169</v>
      </c>
      <c r="AB183">
        <v>16</v>
      </c>
      <c r="AC183">
        <v>10</v>
      </c>
      <c r="AD183">
        <f t="shared" si="4"/>
        <v>36</v>
      </c>
      <c r="AN183" t="s">
        <v>669</v>
      </c>
      <c r="AO183">
        <v>36</v>
      </c>
    </row>
    <row r="184" spans="1:54" x14ac:dyDescent="0.2">
      <c r="A184" t="s">
        <v>480</v>
      </c>
      <c r="B184">
        <f t="shared" si="7"/>
        <v>10</v>
      </c>
      <c r="C184">
        <v>6</v>
      </c>
      <c r="D184">
        <v>4</v>
      </c>
      <c r="E184">
        <v>172</v>
      </c>
      <c r="F184">
        <v>10</v>
      </c>
      <c r="G184">
        <v>11</v>
      </c>
      <c r="H184">
        <f t="shared" si="8"/>
        <v>21</v>
      </c>
      <c r="I184">
        <v>12</v>
      </c>
      <c r="K184" t="s">
        <v>480</v>
      </c>
      <c r="L184">
        <v>10</v>
      </c>
      <c r="M184">
        <v>172</v>
      </c>
      <c r="N184">
        <v>21</v>
      </c>
      <c r="O184">
        <v>12</v>
      </c>
      <c r="Y184" t="s">
        <v>669</v>
      </c>
      <c r="Z184">
        <v>10</v>
      </c>
      <c r="AA184">
        <v>172</v>
      </c>
      <c r="AB184">
        <v>21</v>
      </c>
      <c r="AC184">
        <v>12</v>
      </c>
      <c r="AD184">
        <f t="shared" si="4"/>
        <v>43</v>
      </c>
      <c r="AN184" t="s">
        <v>669</v>
      </c>
      <c r="AO184">
        <v>43</v>
      </c>
    </row>
    <row r="185" spans="1:54" x14ac:dyDescent="0.2">
      <c r="A185" t="s">
        <v>480</v>
      </c>
      <c r="B185">
        <f t="shared" si="7"/>
        <v>28</v>
      </c>
      <c r="C185">
        <v>16</v>
      </c>
      <c r="D185">
        <v>12</v>
      </c>
      <c r="E185">
        <v>136</v>
      </c>
      <c r="F185">
        <v>11</v>
      </c>
      <c r="G185">
        <v>21</v>
      </c>
      <c r="H185">
        <f t="shared" si="8"/>
        <v>32</v>
      </c>
      <c r="I185">
        <v>17</v>
      </c>
      <c r="K185" t="s">
        <v>480</v>
      </c>
      <c r="L185">
        <v>28</v>
      </c>
      <c r="M185">
        <v>136</v>
      </c>
      <c r="N185">
        <v>32</v>
      </c>
      <c r="O185">
        <v>17</v>
      </c>
      <c r="Y185" t="s">
        <v>669</v>
      </c>
      <c r="Z185">
        <v>28</v>
      </c>
      <c r="AA185">
        <v>136</v>
      </c>
      <c r="AB185">
        <v>32</v>
      </c>
      <c r="AC185">
        <v>17</v>
      </c>
      <c r="AD185">
        <f t="shared" si="4"/>
        <v>77</v>
      </c>
      <c r="AN185" t="s">
        <v>669</v>
      </c>
      <c r="AO185">
        <v>77</v>
      </c>
    </row>
    <row r="187" spans="1:54" x14ac:dyDescent="0.2">
      <c r="BB187" s="26"/>
    </row>
    <row r="188" spans="1:54" x14ac:dyDescent="0.2">
      <c r="BB188" s="26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Charts</vt:lpstr>
      </vt:variant>
      <vt:variant>
        <vt:i4>5</vt:i4>
      </vt:variant>
    </vt:vector>
  </HeadingPairs>
  <TitlesOfParts>
    <vt:vector size="15" baseType="lpstr">
      <vt:lpstr>raw data</vt:lpstr>
      <vt:lpstr>all-use this</vt:lpstr>
      <vt:lpstr>all data for charts</vt:lpstr>
      <vt:lpstr>all data outliers removed</vt:lpstr>
      <vt:lpstr>t-test ANOVA Dub vs porrifolius</vt:lpstr>
      <vt:lpstr>t-test syn vs nat</vt:lpstr>
      <vt:lpstr>ANOVA across pops</vt:lpstr>
      <vt:lpstr>ANOVA across syn lines</vt:lpstr>
      <vt:lpstr>ANOVA S1 vs S2 vs S3 vs nat</vt:lpstr>
      <vt:lpstr>transcriptomic shock</vt:lpstr>
      <vt:lpstr>all data mirus chart</vt:lpstr>
      <vt:lpstr>all data chart with silencing</vt:lpstr>
      <vt:lpstr>natural data chart</vt:lpstr>
      <vt:lpstr>synthetic data chart</vt:lpstr>
      <vt:lpstr>all data outliers removed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Reviewer3</dc:creator>
  <cp:lastModifiedBy>IEJT</cp:lastModifiedBy>
  <dcterms:created xsi:type="dcterms:W3CDTF">2022-03-28T17:34:34Z</dcterms:created>
  <dcterms:modified xsi:type="dcterms:W3CDTF">2023-05-27T23:05:00Z</dcterms:modified>
</cp:coreProperties>
</file>