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2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3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4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5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6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11.xml" ContentType="application/vnd.openxmlformats-officedocument.drawing+xml"/>
  <Override PartName="/xl/charts/chartEx9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1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1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1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Ex1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11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2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ejt001/Documents/Manuscripts/Sequenom/Revision/"/>
    </mc:Choice>
  </mc:AlternateContent>
  <xr:revisionPtr revIDLastSave="0" documentId="13_ncr:1_{2DD98472-3302-7543-B1CB-FF0BFA91248F}" xr6:coauthVersionLast="47" xr6:coauthVersionMax="47" xr10:uidLastSave="{00000000-0000-0000-0000-000000000000}"/>
  <bookViews>
    <workbookView xWindow="8260" yWindow="1920" windowWidth="38400" windowHeight="19680" firstSheet="4" activeTab="10" xr2:uid="{3048F5DD-564B-7349-BFD9-82BF5F2DC6E9}"/>
  </bookViews>
  <sheets>
    <sheet name="raw data" sheetId="1" r:id="rId1"/>
    <sheet name="all-use this" sheetId="5" r:id="rId2"/>
    <sheet name="all data for charts" sheetId="6" r:id="rId3"/>
    <sheet name="all data misc chart" sheetId="7" r:id="rId4"/>
    <sheet name="All data chart with silencing" sheetId="8" r:id="rId5"/>
    <sheet name="natural data chart" sheetId="9" r:id="rId6"/>
    <sheet name="synthetic data chart" sheetId="11" r:id="rId7"/>
    <sheet name="all data outliers removed chart" sheetId="14" r:id="rId8"/>
    <sheet name="all data outliers removed" sheetId="12" r:id="rId9"/>
    <sheet name="t-test ANOVA dubius vs. prat" sheetId="15" r:id="rId10"/>
    <sheet name="t-test syn vs nat" sheetId="16" r:id="rId11"/>
    <sheet name="ANOVA across pops" sheetId="17" r:id="rId12"/>
    <sheet name="ANOVA across syn lines" sheetId="18" r:id="rId13"/>
    <sheet name="ANOVA S1 vs S2 vs S3 vs nat" sheetId="19" r:id="rId14"/>
    <sheet name="transcriptomic shock" sheetId="20" r:id="rId15"/>
  </sheets>
  <externalReferences>
    <externalReference r:id="rId16"/>
  </externalReferences>
  <definedNames>
    <definedName name="_xlchart.v1.0" hidden="1">'t-test ANOVA dubius vs. prat'!$AG$1</definedName>
    <definedName name="_xlchart.v1.1" hidden="1">'t-test ANOVA dubius vs. prat'!$AG$2:$AG$129</definedName>
    <definedName name="_xlchart.v1.10" hidden="1">'t-test ANOVA dubius vs. prat'!$E$1</definedName>
    <definedName name="_xlchart.v1.100" hidden="1">'transcriptomic shock'!$D$2:$D$129</definedName>
    <definedName name="_xlchart.v1.101" hidden="1">'transcriptomic shock'!$E$1</definedName>
    <definedName name="_xlchart.v1.102" hidden="1">'transcriptomic shock'!$E$2:$E$129</definedName>
    <definedName name="_xlchart.v1.11" hidden="1">'t-test ANOVA dubius vs. prat'!$E$2:$E$129</definedName>
    <definedName name="_xlchart.v1.12" hidden="1">'t-test ANOVA dubius vs. prat'!$F$1</definedName>
    <definedName name="_xlchart.v1.13" hidden="1">'t-test ANOVA dubius vs. prat'!$F$2:$F$129</definedName>
    <definedName name="_xlchart.v1.14" hidden="1">'t-test ANOVA dubius vs. prat'!$G$1</definedName>
    <definedName name="_xlchart.v1.15" hidden="1">'t-test ANOVA dubius vs. prat'!$G$2:$G$129</definedName>
    <definedName name="_xlchart.v1.16" hidden="1">'t-test ANOVA dubius vs. prat'!$H$1</definedName>
    <definedName name="_xlchart.v1.17" hidden="1">'t-test ANOVA dubius vs. prat'!$H$2:$H$129</definedName>
    <definedName name="_xlchart.v1.18" hidden="1">'t-test ANOVA dubius vs. prat'!$BQ$1</definedName>
    <definedName name="_xlchart.v1.19" hidden="1">'t-test ANOVA dubius vs. prat'!$BQ$2:$BQ$129</definedName>
    <definedName name="_xlchart.v1.2" hidden="1">'t-test ANOVA dubius vs. prat'!$AH$1</definedName>
    <definedName name="_xlchart.v1.20" hidden="1">'t-test ANOVA dubius vs. prat'!$BR$1</definedName>
    <definedName name="_xlchart.v1.21" hidden="1">'t-test ANOVA dubius vs. prat'!$BR$2:$BR$129</definedName>
    <definedName name="_xlchart.v1.22" hidden="1">'t-test ANOVA dubius vs. prat'!$BS$1</definedName>
    <definedName name="_xlchart.v1.23" hidden="1">'t-test ANOVA dubius vs. prat'!$BS$2:$BS$129</definedName>
    <definedName name="_xlchart.v1.24" hidden="1">'t-test ANOVA dubius vs. prat'!$U$1</definedName>
    <definedName name="_xlchart.v1.25" hidden="1">'t-test ANOVA dubius vs. prat'!$U$2:$U$129</definedName>
    <definedName name="_xlchart.v1.26" hidden="1">'t-test ANOVA dubius vs. prat'!$V$1</definedName>
    <definedName name="_xlchart.v1.27" hidden="1">'t-test ANOVA dubius vs. prat'!$V$2:$V$129</definedName>
    <definedName name="_xlchart.v1.28" hidden="1">'t-test ANOVA dubius vs. prat'!$W$1</definedName>
    <definedName name="_xlchart.v1.29" hidden="1">'t-test ANOVA dubius vs. prat'!$W$2:$W$129</definedName>
    <definedName name="_xlchart.v1.3" hidden="1">'t-test ANOVA dubius vs. prat'!$AH$2:$AH$129</definedName>
    <definedName name="_xlchart.v1.30" hidden="1">'t-test ANOVA dubius vs. prat'!$X$1</definedName>
    <definedName name="_xlchart.v1.31" hidden="1">'t-test ANOVA dubius vs. prat'!$X$2:$X$129</definedName>
    <definedName name="_xlchart.v1.32" hidden="1">'t-test syn vs nat'!$K$1</definedName>
    <definedName name="_xlchart.v1.33" hidden="1">'t-test syn vs nat'!$K$2:$K$129</definedName>
    <definedName name="_xlchart.v1.34" hidden="1">'t-test syn vs nat'!$L$1</definedName>
    <definedName name="_xlchart.v1.35" hidden="1">'t-test syn vs nat'!$L$2:$L$129</definedName>
    <definedName name="_xlchart.v1.36" hidden="1">'t-test syn vs nat'!$K$1</definedName>
    <definedName name="_xlchart.v1.37" hidden="1">'t-test syn vs nat'!$K$2:$K$129</definedName>
    <definedName name="_xlchart.v1.38" hidden="1">'t-test syn vs nat'!$L$1</definedName>
    <definedName name="_xlchart.v1.39" hidden="1">'t-test syn vs nat'!$L$2:$L$129</definedName>
    <definedName name="_xlchart.v1.4" hidden="1">'t-test ANOVA dubius vs. prat'!$AI$1</definedName>
    <definedName name="_xlchart.v1.40" hidden="1">'t-test syn vs nat'!$K$1</definedName>
    <definedName name="_xlchart.v1.41" hidden="1">'t-test syn vs nat'!$K$2:$K$129</definedName>
    <definedName name="_xlchart.v1.42" hidden="1">'t-test syn vs nat'!$L$1</definedName>
    <definedName name="_xlchart.v1.43" hidden="1">'t-test syn vs nat'!$L$2:$L$129</definedName>
    <definedName name="_xlchart.v1.44" hidden="1">'t-test syn vs nat'!$BI$1</definedName>
    <definedName name="_xlchart.v1.45" hidden="1">'t-test syn vs nat'!$BI$2:$BI$75</definedName>
    <definedName name="_xlchart.v1.46" hidden="1">'t-test syn vs nat'!$BJ$1</definedName>
    <definedName name="_xlchart.v1.47" hidden="1">'t-test syn vs nat'!$BJ$2:$BJ$75</definedName>
    <definedName name="_xlchart.v1.48" hidden="1">'t-test syn vs nat'!$K$1</definedName>
    <definedName name="_xlchart.v1.49" hidden="1">'t-test syn vs nat'!$K$2:$K$129</definedName>
    <definedName name="_xlchart.v1.5" hidden="1">'t-test ANOVA dubius vs. prat'!$AI$2:$AI$129</definedName>
    <definedName name="_xlchart.v1.50" hidden="1">'t-test syn vs nat'!$L$1</definedName>
    <definedName name="_xlchart.v1.51" hidden="1">'t-test syn vs nat'!$L$2:$L$129</definedName>
    <definedName name="_xlchart.v1.52" hidden="1">'ANOVA across pops'!$J$2:$J$55</definedName>
    <definedName name="_xlchart.v1.53" hidden="1">'ANOVA across pops'!$K$1</definedName>
    <definedName name="_xlchart.v1.54" hidden="1">'ANOVA across pops'!$K$2:$K$55</definedName>
    <definedName name="_xlchart.v1.55" hidden="1">'ANOVA across pops'!$L$1</definedName>
    <definedName name="_xlchart.v1.56" hidden="1">'ANOVA across pops'!$L$2:$L$55</definedName>
    <definedName name="_xlchart.v1.57" hidden="1">'ANOVA across pops'!$M$1</definedName>
    <definedName name="_xlchart.v1.58" hidden="1">'ANOVA across pops'!$M$2:$M$55</definedName>
    <definedName name="_xlchart.v1.59" hidden="1">'ANOVA across syn lines'!$P$2:$P$61</definedName>
    <definedName name="_xlchart.v1.6" hidden="1">'t-test ANOVA dubius vs. prat'!$C$1</definedName>
    <definedName name="_xlchart.v1.60" hidden="1">'ANOVA across syn lines'!$Q$1</definedName>
    <definedName name="_xlchart.v1.61" hidden="1">'ANOVA across syn lines'!$Q$2:$Q$61</definedName>
    <definedName name="_xlchart.v1.62" hidden="1">'ANOVA across syn lines'!$R$1</definedName>
    <definedName name="_xlchart.v1.63" hidden="1">'ANOVA across syn lines'!$R$2:$R$61</definedName>
    <definedName name="_xlchart.v1.64" hidden="1">'ANOVA across syn lines'!$S$1</definedName>
    <definedName name="_xlchart.v1.65" hidden="1">'ANOVA across syn lines'!$S$2:$S$61</definedName>
    <definedName name="_xlchart.v1.66" hidden="1">'ANOVA S1 vs S2 vs S3 vs nat'!$AI$2:$AI$29</definedName>
    <definedName name="_xlchart.v1.67" hidden="1">'ANOVA S1 vs S2 vs S3 vs nat'!$AJ$1</definedName>
    <definedName name="_xlchart.v1.68" hidden="1">'ANOVA S1 vs S2 vs S3 vs nat'!$AJ$2:$AJ$29</definedName>
    <definedName name="_xlchart.v1.69" hidden="1">'ANOVA S1 vs S2 vs S3 vs nat'!$AK$1</definedName>
    <definedName name="_xlchart.v1.7" hidden="1">'t-test ANOVA dubius vs. prat'!$C$2:$C$129</definedName>
    <definedName name="_xlchart.v1.70" hidden="1">'ANOVA S1 vs S2 vs S3 vs nat'!$AK$2:$AK$29</definedName>
    <definedName name="_xlchart.v1.71" hidden="1">'ANOVA S1 vs S2 vs S3 vs nat'!$AL$1</definedName>
    <definedName name="_xlchart.v1.72" hidden="1">'ANOVA S1 vs S2 vs S3 vs nat'!$AL$2:$AL$29</definedName>
    <definedName name="_xlchart.v1.73" hidden="1">'ANOVA S1 vs S2 vs S3 vs nat'!$AM$1</definedName>
    <definedName name="_xlchart.v1.74" hidden="1">'ANOVA S1 vs S2 vs S3 vs nat'!$AM$2:$AM$29</definedName>
    <definedName name="_xlchart.v1.75" hidden="1">'ANOVA S1 vs S2 vs S3 vs nat'!$BD$2:$BD$29</definedName>
    <definedName name="_xlchart.v1.76" hidden="1">'ANOVA S1 vs S2 vs S3 vs nat'!$BE$1</definedName>
    <definedName name="_xlchart.v1.77" hidden="1">'ANOVA S1 vs S2 vs S3 vs nat'!$BE$2:$BE$29</definedName>
    <definedName name="_xlchart.v1.78" hidden="1">'ANOVA S1 vs S2 vs S3 vs nat'!$DX$1</definedName>
    <definedName name="_xlchart.v1.79" hidden="1">'ANOVA S1 vs S2 vs S3 vs nat'!$DX$2:$DX$55</definedName>
    <definedName name="_xlchart.v1.8" hidden="1">'t-test ANOVA dubius vs. prat'!$D$1</definedName>
    <definedName name="_xlchart.v1.80" hidden="1">'ANOVA S1 vs S2 vs S3 vs nat'!$DY$1</definedName>
    <definedName name="_xlchart.v1.81" hidden="1">'ANOVA S1 vs S2 vs S3 vs nat'!$DY$2:$DY$55</definedName>
    <definedName name="_xlchart.v1.82" hidden="1">'ANOVA S1 vs S2 vs S3 vs nat'!$DZ$1</definedName>
    <definedName name="_xlchart.v1.83" hidden="1">'ANOVA S1 vs S2 vs S3 vs nat'!$DZ$2:$DZ$55</definedName>
    <definedName name="_xlchart.v1.84" hidden="1">'ANOVA S1 vs S2 vs S3 vs nat'!$EA$1</definedName>
    <definedName name="_xlchart.v1.85" hidden="1">'ANOVA S1 vs S2 vs S3 vs nat'!$EA$2:$EA$55</definedName>
    <definedName name="_xlchart.v1.86" hidden="1">'ANOVA S1 vs S2 vs S3 vs nat'!$FE$1</definedName>
    <definedName name="_xlchart.v1.87" hidden="1">'ANOVA S1 vs S2 vs S3 vs nat'!$FE$2:$FE$55</definedName>
    <definedName name="_xlchart.v1.88" hidden="1">'ANOVA S1 vs S2 vs S3 vs nat'!$FF$1</definedName>
    <definedName name="_xlchart.v1.89" hidden="1">'ANOVA S1 vs S2 vs S3 vs nat'!$FF$2:$FF$55</definedName>
    <definedName name="_xlchart.v1.9" hidden="1">'t-test ANOVA dubius vs. prat'!$D$2:$D$129</definedName>
    <definedName name="_xlchart.v1.90" hidden="1">'ANOVA S1 vs S2 vs S3 vs nat'!$FG$1</definedName>
    <definedName name="_xlchart.v1.91" hidden="1">'ANOVA S1 vs S2 vs S3 vs nat'!$FG$2:$FG$55</definedName>
    <definedName name="_xlchart.v1.92" hidden="1">'ANOVA S1 vs S2 vs S3 vs nat'!$FH$1</definedName>
    <definedName name="_xlchart.v1.93" hidden="1">'ANOVA S1 vs S2 vs S3 vs nat'!$FH$2:$FH$55</definedName>
    <definedName name="_xlchart.v1.94" hidden="1">'transcriptomic shock'!$A$2:$A$129</definedName>
    <definedName name="_xlchart.v1.95" hidden="1">'transcriptomic shock'!$B$1</definedName>
    <definedName name="_xlchart.v1.96" hidden="1">'transcriptomic shock'!$B$2:$B$129</definedName>
    <definedName name="_xlchart.v1.97" hidden="1">'transcriptomic shock'!$C$1</definedName>
    <definedName name="_xlchart.v1.98" hidden="1">'transcriptomic shock'!$C$2:$C$129</definedName>
    <definedName name="_xlchart.v1.99" hidden="1">'transcriptomic shock'!$D$1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9" l="1"/>
  <c r="AB4" i="19"/>
  <c r="AB5" i="19"/>
  <c r="AB6" i="19"/>
  <c r="AB7" i="19"/>
  <c r="AB8" i="19"/>
  <c r="AB9" i="19"/>
  <c r="AB10" i="19"/>
  <c r="AB11" i="19"/>
  <c r="AB12" i="19"/>
  <c r="AB13" i="19"/>
  <c r="AB14" i="19"/>
  <c r="AB15" i="19"/>
  <c r="AB16" i="19"/>
  <c r="AB17" i="19"/>
  <c r="AB18" i="19"/>
  <c r="AB19" i="19"/>
  <c r="AB20" i="19"/>
  <c r="AB21" i="19"/>
  <c r="AB22" i="19"/>
  <c r="AB23" i="19"/>
  <c r="AB24" i="19"/>
  <c r="AB25" i="19"/>
  <c r="AB26" i="19"/>
  <c r="AB27" i="19"/>
  <c r="AB28" i="19"/>
  <c r="AB29" i="19"/>
  <c r="AB30" i="19"/>
  <c r="AB31" i="19"/>
  <c r="AB32" i="19"/>
  <c r="AB33" i="19"/>
  <c r="AB34" i="19"/>
  <c r="AB35" i="19"/>
  <c r="AB36" i="19"/>
  <c r="AB37" i="19"/>
  <c r="AB38" i="19"/>
  <c r="AB39" i="19"/>
  <c r="AB40" i="19"/>
  <c r="AB41" i="19"/>
  <c r="AB42" i="19"/>
  <c r="AB43" i="19"/>
  <c r="AB44" i="19"/>
  <c r="AB45" i="19"/>
  <c r="AB46" i="19"/>
  <c r="AB47" i="19"/>
  <c r="AB48" i="19"/>
  <c r="AB49" i="19"/>
  <c r="AB50" i="19"/>
  <c r="AB51" i="19"/>
  <c r="AB52" i="19"/>
  <c r="AB53" i="19"/>
  <c r="AB54" i="19"/>
  <c r="AB55" i="19"/>
  <c r="AB56" i="19"/>
  <c r="AB57" i="19"/>
  <c r="AB58" i="19"/>
  <c r="AB59" i="19"/>
  <c r="AB60" i="19"/>
  <c r="AB61" i="19"/>
  <c r="AB62" i="19"/>
  <c r="AB63" i="19"/>
  <c r="AB64" i="19"/>
  <c r="AB65" i="19"/>
  <c r="AB66" i="19"/>
  <c r="AB67" i="19"/>
  <c r="AB68" i="19"/>
  <c r="AB69" i="19"/>
  <c r="AB70" i="19"/>
  <c r="AB71" i="19"/>
  <c r="AB72" i="19"/>
  <c r="AB73" i="19"/>
  <c r="AB74" i="19"/>
  <c r="AB75" i="19"/>
  <c r="AB76" i="19"/>
  <c r="AB77" i="19"/>
  <c r="AB78" i="19"/>
  <c r="AB79" i="19"/>
  <c r="AB80" i="19"/>
  <c r="AB81" i="19"/>
  <c r="AB82" i="19"/>
  <c r="AB83" i="19"/>
  <c r="AB84" i="19"/>
  <c r="AB85" i="19"/>
  <c r="AB86" i="19"/>
  <c r="AB87" i="19"/>
  <c r="AB88" i="19"/>
  <c r="AB89" i="19"/>
  <c r="AB90" i="19"/>
  <c r="AB91" i="19"/>
  <c r="AB92" i="19"/>
  <c r="AB93" i="19"/>
  <c r="AB94" i="19"/>
  <c r="AB95" i="19"/>
  <c r="AB96" i="19"/>
  <c r="AB97" i="19"/>
  <c r="AB98" i="19"/>
  <c r="AB99" i="19"/>
  <c r="AB100" i="19"/>
  <c r="AB101" i="19"/>
  <c r="AB102" i="19"/>
  <c r="AB103" i="19"/>
  <c r="AB104" i="19"/>
  <c r="AB105" i="19"/>
  <c r="AB106" i="19"/>
  <c r="AB107" i="19"/>
  <c r="AB108" i="19"/>
  <c r="AB109" i="19"/>
  <c r="AB110" i="19"/>
  <c r="AB111" i="19"/>
  <c r="AB112" i="19"/>
  <c r="AB113" i="19"/>
  <c r="AB114" i="19"/>
  <c r="AB115" i="19"/>
  <c r="AB116" i="19"/>
  <c r="AB117" i="19"/>
  <c r="AB118" i="19"/>
  <c r="AB119" i="19"/>
  <c r="AB120" i="19"/>
  <c r="AB121" i="19"/>
  <c r="AB122" i="19"/>
  <c r="AB123" i="19"/>
  <c r="AB124" i="19"/>
  <c r="AB125" i="19"/>
  <c r="AB126" i="19"/>
  <c r="AB127" i="19"/>
  <c r="AB128" i="19"/>
  <c r="AB129" i="19"/>
  <c r="AB2" i="19"/>
  <c r="AT44" i="15" l="1"/>
  <c r="AS44" i="15"/>
  <c r="AR44" i="15"/>
  <c r="AQ44" i="15"/>
  <c r="AT43" i="15"/>
  <c r="AS43" i="15"/>
  <c r="AR43" i="15"/>
  <c r="AQ43" i="15"/>
  <c r="AT42" i="15"/>
  <c r="AS42" i="15"/>
  <c r="AR42" i="15"/>
  <c r="AQ42" i="15"/>
  <c r="BD28" i="15"/>
  <c r="BC28" i="15"/>
  <c r="BB28" i="15"/>
  <c r="BA28" i="15"/>
  <c r="BD27" i="15"/>
  <c r="BC27" i="15"/>
  <c r="BB27" i="15"/>
  <c r="BA27" i="15"/>
  <c r="BD26" i="15"/>
  <c r="BC26" i="15"/>
  <c r="BB26" i="15"/>
  <c r="BA26" i="15"/>
  <c r="AT36" i="15"/>
  <c r="AS36" i="15"/>
  <c r="AR36" i="15"/>
  <c r="AR35" i="15"/>
  <c r="AS34" i="15"/>
  <c r="AV30" i="15"/>
  <c r="AU30" i="15"/>
  <c r="AT30" i="15"/>
  <c r="AS30" i="15"/>
  <c r="AR30" i="15"/>
  <c r="AQ30" i="15"/>
  <c r="AV29" i="15"/>
  <c r="AU29" i="15"/>
  <c r="AT29" i="15"/>
  <c r="AS29" i="15"/>
  <c r="AR29" i="15"/>
  <c r="AQ29" i="15"/>
  <c r="AV28" i="15"/>
  <c r="AU28" i="15"/>
  <c r="AT28" i="15"/>
  <c r="AS28" i="15"/>
  <c r="AR28" i="15"/>
  <c r="AQ28" i="15"/>
  <c r="AO5" i="20"/>
  <c r="AO4" i="20"/>
  <c r="AO3" i="20"/>
  <c r="AO2" i="20"/>
  <c r="EL29" i="19"/>
  <c r="EK29" i="19"/>
  <c r="EJ29" i="19"/>
  <c r="EI29" i="19"/>
  <c r="EL28" i="19"/>
  <c r="EK28" i="19"/>
  <c r="EJ28" i="19"/>
  <c r="EI28" i="19"/>
  <c r="EL27" i="19"/>
  <c r="EK27" i="19"/>
  <c r="EJ27" i="19"/>
  <c r="EI27" i="19"/>
  <c r="EL26" i="19"/>
  <c r="EK26" i="19"/>
  <c r="EJ26" i="19"/>
  <c r="EI26" i="19"/>
  <c r="EL25" i="19"/>
  <c r="EK25" i="19"/>
  <c r="EJ25" i="19"/>
  <c r="EI25" i="19"/>
  <c r="EL24" i="19"/>
  <c r="EK24" i="19"/>
  <c r="EJ24" i="19"/>
  <c r="EI24" i="19"/>
  <c r="EV8" i="19"/>
  <c r="EU8" i="19"/>
  <c r="ET8" i="19"/>
  <c r="ES8" i="19"/>
  <c r="EV7" i="19"/>
  <c r="EU7" i="19"/>
  <c r="ET7" i="19"/>
  <c r="ES7" i="19"/>
  <c r="EV6" i="19"/>
  <c r="EU6" i="19"/>
  <c r="ET6" i="19"/>
  <c r="ES6" i="19"/>
  <c r="EV5" i="19"/>
  <c r="EU5" i="19"/>
  <c r="ET5" i="19"/>
  <c r="ES5" i="19"/>
  <c r="EK16" i="19"/>
  <c r="EJ16" i="19"/>
  <c r="EN10" i="19"/>
  <c r="EM10" i="19"/>
  <c r="EL10" i="19"/>
  <c r="EK10" i="19"/>
  <c r="EJ10" i="19"/>
  <c r="EI10" i="19"/>
  <c r="EN9" i="19"/>
  <c r="EM9" i="19"/>
  <c r="EL9" i="19"/>
  <c r="EK9" i="19"/>
  <c r="EJ9" i="19"/>
  <c r="EI9" i="19"/>
  <c r="EN8" i="19"/>
  <c r="EM8" i="19"/>
  <c r="EL8" i="19"/>
  <c r="EK8" i="19"/>
  <c r="EJ8" i="19"/>
  <c r="EI8" i="19"/>
  <c r="EN7" i="19"/>
  <c r="EM7" i="19"/>
  <c r="EL7" i="19"/>
  <c r="EK7" i="19"/>
  <c r="EJ7" i="19"/>
  <c r="EI7" i="19"/>
  <c r="DM5" i="19"/>
  <c r="DT3" i="19"/>
  <c r="DU3" i="19" s="1"/>
  <c r="DT4" i="19"/>
  <c r="DU4" i="19" s="1"/>
  <c r="DT5" i="19"/>
  <c r="DU5" i="19" s="1"/>
  <c r="DT6" i="19"/>
  <c r="DU6" i="19" s="1"/>
  <c r="DT7" i="19"/>
  <c r="DU7" i="19" s="1"/>
  <c r="DT8" i="19"/>
  <c r="DU8" i="19" s="1"/>
  <c r="DT9" i="19"/>
  <c r="DU9" i="19" s="1"/>
  <c r="DT10" i="19"/>
  <c r="DU10" i="19" s="1"/>
  <c r="DT11" i="19"/>
  <c r="DU11" i="19" s="1"/>
  <c r="DT12" i="19"/>
  <c r="DU12" i="19" s="1"/>
  <c r="DT13" i="19"/>
  <c r="DU13" i="19" s="1"/>
  <c r="DT14" i="19"/>
  <c r="DU14" i="19" s="1"/>
  <c r="DT15" i="19"/>
  <c r="DU15" i="19" s="1"/>
  <c r="DT16" i="19"/>
  <c r="DU16" i="19" s="1"/>
  <c r="DT17" i="19"/>
  <c r="DU17" i="19" s="1"/>
  <c r="DT18" i="19"/>
  <c r="DU18" i="19" s="1"/>
  <c r="DT19" i="19"/>
  <c r="DU19" i="19" s="1"/>
  <c r="DT20" i="19"/>
  <c r="DU20" i="19" s="1"/>
  <c r="DT21" i="19"/>
  <c r="DU21" i="19" s="1"/>
  <c r="DT22" i="19"/>
  <c r="DU22" i="19" s="1"/>
  <c r="DT23" i="19"/>
  <c r="DU23" i="19" s="1"/>
  <c r="DT24" i="19"/>
  <c r="DU24" i="19" s="1"/>
  <c r="DT25" i="19"/>
  <c r="DU25" i="19" s="1"/>
  <c r="DT26" i="19"/>
  <c r="DU26" i="19" s="1"/>
  <c r="DT27" i="19"/>
  <c r="DU27" i="19" s="1"/>
  <c r="DT28" i="19"/>
  <c r="DU28" i="19" s="1"/>
  <c r="DT29" i="19"/>
  <c r="DU29" i="19" s="1"/>
  <c r="DT30" i="19"/>
  <c r="DU30" i="19" s="1"/>
  <c r="DT31" i="19"/>
  <c r="DU31" i="19" s="1"/>
  <c r="DT32" i="19"/>
  <c r="DU32" i="19" s="1"/>
  <c r="DT33" i="19"/>
  <c r="DU33" i="19" s="1"/>
  <c r="DT34" i="19"/>
  <c r="DU34" i="19" s="1"/>
  <c r="DT35" i="19"/>
  <c r="DU35" i="19" s="1"/>
  <c r="DT36" i="19"/>
  <c r="DU36" i="19" s="1"/>
  <c r="DT37" i="19"/>
  <c r="DU37" i="19" s="1"/>
  <c r="DT38" i="19"/>
  <c r="DU38" i="19" s="1"/>
  <c r="DT39" i="19"/>
  <c r="DU39" i="19" s="1"/>
  <c r="DT40" i="19"/>
  <c r="DU40" i="19" s="1"/>
  <c r="DT41" i="19"/>
  <c r="DU41" i="19" s="1"/>
  <c r="DT42" i="19"/>
  <c r="DU42" i="19" s="1"/>
  <c r="DT43" i="19"/>
  <c r="DU43" i="19" s="1"/>
  <c r="DT44" i="19"/>
  <c r="DU44" i="19" s="1"/>
  <c r="DT45" i="19"/>
  <c r="DU45" i="19" s="1"/>
  <c r="DT46" i="19"/>
  <c r="DU46" i="19" s="1"/>
  <c r="DT47" i="19"/>
  <c r="DU47" i="19" s="1"/>
  <c r="DT48" i="19"/>
  <c r="DU48" i="19" s="1"/>
  <c r="DT49" i="19"/>
  <c r="DU49" i="19" s="1"/>
  <c r="DT50" i="19"/>
  <c r="DU50" i="19" s="1"/>
  <c r="DT51" i="19"/>
  <c r="DU51" i="19" s="1"/>
  <c r="DT52" i="19"/>
  <c r="DU52" i="19" s="1"/>
  <c r="DT53" i="19"/>
  <c r="DU53" i="19" s="1"/>
  <c r="DT54" i="19"/>
  <c r="DU54" i="19" s="1"/>
  <c r="DT55" i="19"/>
  <c r="DU55" i="19" s="1"/>
  <c r="DT2" i="19"/>
  <c r="DU2" i="19" s="1"/>
  <c r="DL3" i="19"/>
  <c r="DM3" i="19" s="1"/>
  <c r="DL4" i="19"/>
  <c r="DM4" i="19" s="1"/>
  <c r="DL5" i="19"/>
  <c r="DL6" i="19"/>
  <c r="DM6" i="19" s="1"/>
  <c r="DL7" i="19"/>
  <c r="DM7" i="19" s="1"/>
  <c r="DL8" i="19"/>
  <c r="DM8" i="19" s="1"/>
  <c r="DL9" i="19"/>
  <c r="DM9" i="19" s="1"/>
  <c r="DL10" i="19"/>
  <c r="DM10" i="19" s="1"/>
  <c r="DL11" i="19"/>
  <c r="DM11" i="19" s="1"/>
  <c r="DL12" i="19"/>
  <c r="DM12" i="19" s="1"/>
  <c r="DL13" i="19"/>
  <c r="DM13" i="19" s="1"/>
  <c r="DL14" i="19"/>
  <c r="DM14" i="19" s="1"/>
  <c r="DL15" i="19"/>
  <c r="DM15" i="19" s="1"/>
  <c r="DL16" i="19"/>
  <c r="DM16" i="19" s="1"/>
  <c r="DL17" i="19"/>
  <c r="DM17" i="19" s="1"/>
  <c r="DL18" i="19"/>
  <c r="DM18" i="19" s="1"/>
  <c r="DL19" i="19"/>
  <c r="DM19" i="19" s="1"/>
  <c r="DL20" i="19"/>
  <c r="DM20" i="19" s="1"/>
  <c r="DL21" i="19"/>
  <c r="DM21" i="19" s="1"/>
  <c r="DL22" i="19"/>
  <c r="DM22" i="19" s="1"/>
  <c r="DL23" i="19"/>
  <c r="DM23" i="19" s="1"/>
  <c r="DL24" i="19"/>
  <c r="DM24" i="19" s="1"/>
  <c r="DL25" i="19"/>
  <c r="DM25" i="19" s="1"/>
  <c r="DL26" i="19"/>
  <c r="DM26" i="19" s="1"/>
  <c r="DL27" i="19"/>
  <c r="DM27" i="19" s="1"/>
  <c r="DL28" i="19"/>
  <c r="DM28" i="19" s="1"/>
  <c r="DL29" i="19"/>
  <c r="DM29" i="19" s="1"/>
  <c r="DL30" i="19"/>
  <c r="DM30" i="19" s="1"/>
  <c r="DL31" i="19"/>
  <c r="DM31" i="19" s="1"/>
  <c r="DL32" i="19"/>
  <c r="DM32" i="19" s="1"/>
  <c r="DL33" i="19"/>
  <c r="DM33" i="19" s="1"/>
  <c r="DL34" i="19"/>
  <c r="DM34" i="19" s="1"/>
  <c r="DL35" i="19"/>
  <c r="DM35" i="19" s="1"/>
  <c r="DL36" i="19"/>
  <c r="DM36" i="19" s="1"/>
  <c r="DL2" i="19"/>
  <c r="DM2" i="19" s="1"/>
  <c r="DD3" i="19"/>
  <c r="DE3" i="19" s="1"/>
  <c r="DD4" i="19"/>
  <c r="DE4" i="19" s="1"/>
  <c r="DD5" i="19"/>
  <c r="DE5" i="19" s="1"/>
  <c r="DD6" i="19"/>
  <c r="DE6" i="19" s="1"/>
  <c r="DD7" i="19"/>
  <c r="DE7" i="19" s="1"/>
  <c r="DD8" i="19"/>
  <c r="DE8" i="19" s="1"/>
  <c r="DD9" i="19"/>
  <c r="DE9" i="19" s="1"/>
  <c r="DD10" i="19"/>
  <c r="DE10" i="19" s="1"/>
  <c r="DD11" i="19"/>
  <c r="DE11" i="19" s="1"/>
  <c r="DD12" i="19"/>
  <c r="DE12" i="19" s="1"/>
  <c r="DD13" i="19"/>
  <c r="DE13" i="19" s="1"/>
  <c r="DD14" i="19"/>
  <c r="DE14" i="19" s="1"/>
  <c r="DD15" i="19"/>
  <c r="DE15" i="19" s="1"/>
  <c r="DD16" i="19"/>
  <c r="DE16" i="19" s="1"/>
  <c r="DD17" i="19"/>
  <c r="DE17" i="19" s="1"/>
  <c r="DD18" i="19"/>
  <c r="DE18" i="19" s="1"/>
  <c r="DD19" i="19"/>
  <c r="DE19" i="19" s="1"/>
  <c r="DD20" i="19"/>
  <c r="DE20" i="19" s="1"/>
  <c r="DD21" i="19"/>
  <c r="DE21" i="19" s="1"/>
  <c r="DD22" i="19"/>
  <c r="DE22" i="19" s="1"/>
  <c r="DD23" i="19"/>
  <c r="DE23" i="19" s="1"/>
  <c r="DD24" i="19"/>
  <c r="DE24" i="19" s="1"/>
  <c r="DD25" i="19"/>
  <c r="DE25" i="19" s="1"/>
  <c r="DD26" i="19"/>
  <c r="DE26" i="19" s="1"/>
  <c r="DD27" i="19"/>
  <c r="DE27" i="19" s="1"/>
  <c r="DD28" i="19"/>
  <c r="DE28" i="19" s="1"/>
  <c r="DD29" i="19"/>
  <c r="DE29" i="19" s="1"/>
  <c r="DD30" i="19"/>
  <c r="DE30" i="19" s="1"/>
  <c r="DD31" i="19"/>
  <c r="DE31" i="19" s="1"/>
  <c r="DD32" i="19"/>
  <c r="DE32" i="19" s="1"/>
  <c r="DD33" i="19"/>
  <c r="DE33" i="19" s="1"/>
  <c r="DD2" i="19"/>
  <c r="DE2" i="19" s="1"/>
  <c r="CV3" i="19"/>
  <c r="CW3" i="19" s="1"/>
  <c r="CV4" i="19"/>
  <c r="CW4" i="19" s="1"/>
  <c r="CV5" i="19"/>
  <c r="CW5" i="19" s="1"/>
  <c r="CV6" i="19"/>
  <c r="CW6" i="19" s="1"/>
  <c r="CV7" i="19"/>
  <c r="CW7" i="19" s="1"/>
  <c r="CV8" i="19"/>
  <c r="CW8" i="19" s="1"/>
  <c r="CV2" i="19"/>
  <c r="CW2" i="19" s="1"/>
  <c r="X3" i="19"/>
  <c r="X4" i="19"/>
  <c r="X5" i="19"/>
  <c r="X6" i="19"/>
  <c r="X7" i="19"/>
  <c r="X8" i="19"/>
  <c r="X9" i="19"/>
  <c r="X10" i="19"/>
  <c r="X11" i="19"/>
  <c r="X12" i="19"/>
  <c r="X13" i="19"/>
  <c r="X14" i="19"/>
  <c r="X15" i="19"/>
  <c r="X16" i="19"/>
  <c r="X17" i="19"/>
  <c r="X18" i="19"/>
  <c r="X19" i="19"/>
  <c r="X20" i="19"/>
  <c r="X21" i="19"/>
  <c r="X22" i="19"/>
  <c r="X23" i="19"/>
  <c r="X24" i="19"/>
  <c r="X25" i="19"/>
  <c r="X26" i="19"/>
  <c r="X27" i="19"/>
  <c r="X28" i="19"/>
  <c r="X29" i="19"/>
  <c r="X30" i="19"/>
  <c r="X31" i="19"/>
  <c r="X32" i="19"/>
  <c r="X33" i="19"/>
  <c r="X34" i="19"/>
  <c r="X35" i="19"/>
  <c r="X36" i="19"/>
  <c r="X37" i="19"/>
  <c r="X38" i="19"/>
  <c r="X39" i="19"/>
  <c r="X40" i="19"/>
  <c r="X41" i="19"/>
  <c r="X42" i="19"/>
  <c r="X43" i="19"/>
  <c r="X44" i="19"/>
  <c r="X45" i="19"/>
  <c r="X46" i="19"/>
  <c r="X47" i="19"/>
  <c r="X48" i="19"/>
  <c r="X49" i="19"/>
  <c r="X50" i="19"/>
  <c r="X51" i="19"/>
  <c r="X52" i="19"/>
  <c r="X53" i="19"/>
  <c r="X54" i="19"/>
  <c r="X55" i="19"/>
  <c r="X56" i="19"/>
  <c r="X57" i="19"/>
  <c r="X58" i="19"/>
  <c r="X59" i="19"/>
  <c r="X60" i="19"/>
  <c r="X61" i="19"/>
  <c r="X62" i="19"/>
  <c r="X63" i="19"/>
  <c r="X64" i="19"/>
  <c r="X65" i="19"/>
  <c r="X66" i="19"/>
  <c r="X67" i="19"/>
  <c r="X68" i="19"/>
  <c r="X69" i="19"/>
  <c r="X70" i="19"/>
  <c r="X71" i="19"/>
  <c r="X72" i="19"/>
  <c r="X73" i="19"/>
  <c r="X74" i="19"/>
  <c r="X75" i="19"/>
  <c r="X76" i="19"/>
  <c r="X77" i="19"/>
  <c r="X78" i="19"/>
  <c r="X79" i="19"/>
  <c r="X80" i="19"/>
  <c r="X81" i="19"/>
  <c r="X82" i="19"/>
  <c r="X83" i="19"/>
  <c r="X84" i="19"/>
  <c r="X85" i="19"/>
  <c r="X86" i="19"/>
  <c r="X87" i="19"/>
  <c r="X88" i="19"/>
  <c r="X89" i="19"/>
  <c r="X90" i="19"/>
  <c r="X91" i="19"/>
  <c r="X92" i="19"/>
  <c r="X93" i="19"/>
  <c r="X94" i="19"/>
  <c r="X95" i="19"/>
  <c r="X96" i="19"/>
  <c r="X97" i="19"/>
  <c r="X98" i="19"/>
  <c r="X99" i="19"/>
  <c r="X100" i="19"/>
  <c r="X101" i="19"/>
  <c r="X102" i="19"/>
  <c r="X103" i="19"/>
  <c r="X104" i="19"/>
  <c r="X105" i="19"/>
  <c r="X106" i="19"/>
  <c r="X107" i="19"/>
  <c r="X108" i="19"/>
  <c r="X109" i="19"/>
  <c r="X110" i="19"/>
  <c r="X111" i="19"/>
  <c r="X112" i="19"/>
  <c r="X113" i="19"/>
  <c r="X114" i="19"/>
  <c r="X115" i="19"/>
  <c r="X116" i="19"/>
  <c r="X117" i="19"/>
  <c r="X118" i="19"/>
  <c r="X119" i="19"/>
  <c r="X120" i="19"/>
  <c r="X121" i="19"/>
  <c r="X122" i="19"/>
  <c r="X123" i="19"/>
  <c r="X124" i="19"/>
  <c r="X125" i="19"/>
  <c r="X126" i="19"/>
  <c r="X127" i="19"/>
  <c r="X128" i="19"/>
  <c r="X129" i="19"/>
  <c r="X2" i="19"/>
  <c r="ES11" i="19" a="1"/>
  <c r="BA31" i="15" a="1"/>
  <c r="EJ15" i="19" l="1"/>
  <c r="EK14" i="19"/>
  <c r="EK15" i="19" s="1"/>
  <c r="EL15" i="19" s="1"/>
  <c r="EL16" i="19"/>
  <c r="AR34" i="15"/>
  <c r="AS35" i="15"/>
  <c r="AT35" i="15" s="1"/>
  <c r="AW30" i="15" s="1"/>
  <c r="BD31" i="15"/>
  <c r="BH31" i="15"/>
  <c r="BB32" i="15"/>
  <c r="BF32" i="15"/>
  <c r="BJ32" i="15"/>
  <c r="BD33" i="15"/>
  <c r="BH33" i="15"/>
  <c r="BB34" i="15"/>
  <c r="BF34" i="15"/>
  <c r="BJ34" i="15"/>
  <c r="BG31" i="15"/>
  <c r="BA31" i="15"/>
  <c r="BE31" i="15"/>
  <c r="BI31" i="15"/>
  <c r="BC32" i="15"/>
  <c r="BG32" i="15"/>
  <c r="BA33" i="15"/>
  <c r="BE33" i="15"/>
  <c r="BI33" i="15"/>
  <c r="BC34" i="15"/>
  <c r="BG34" i="15"/>
  <c r="BA32" i="15"/>
  <c r="BE32" i="15"/>
  <c r="BC33" i="15"/>
  <c r="BA34" i="15"/>
  <c r="BI34" i="15"/>
  <c r="BB31" i="15"/>
  <c r="BF31" i="15"/>
  <c r="BJ31" i="15"/>
  <c r="BD32" i="15"/>
  <c r="BH32" i="15"/>
  <c r="BB33" i="15"/>
  <c r="BF33" i="15"/>
  <c r="BJ33" i="15"/>
  <c r="BD34" i="15"/>
  <c r="BH34" i="15"/>
  <c r="BC31" i="15"/>
  <c r="BI32" i="15"/>
  <c r="BG33" i="15"/>
  <c r="BE34" i="15"/>
  <c r="AX34" i="15"/>
  <c r="AT34" i="15"/>
  <c r="AU34" i="15" s="1"/>
  <c r="AV34" i="15" s="1"/>
  <c r="AW34" i="15"/>
  <c r="AY34" i="15"/>
  <c r="AW28" i="15"/>
  <c r="ES11" i="19"/>
  <c r="EW11" i="19"/>
  <c r="FA11" i="19"/>
  <c r="EU12" i="19"/>
  <c r="EY12" i="19"/>
  <c r="ES13" i="19"/>
  <c r="EW13" i="19"/>
  <c r="FA13" i="19"/>
  <c r="EU14" i="19"/>
  <c r="EY14" i="19"/>
  <c r="ES15" i="19"/>
  <c r="EW15" i="19"/>
  <c r="FA15" i="19"/>
  <c r="EU16" i="19"/>
  <c r="EY16" i="19"/>
  <c r="ES17" i="19"/>
  <c r="EW17" i="19"/>
  <c r="FA17" i="19"/>
  <c r="EV11" i="19"/>
  <c r="ET12" i="19"/>
  <c r="EX12" i="19"/>
  <c r="FB12" i="19"/>
  <c r="EV13" i="19"/>
  <c r="EZ13" i="19"/>
  <c r="ET14" i="19"/>
  <c r="FB14" i="19"/>
  <c r="EZ15" i="19"/>
  <c r="EX16" i="19"/>
  <c r="EV17" i="19"/>
  <c r="ET11" i="19"/>
  <c r="EX11" i="19"/>
  <c r="FB11" i="19"/>
  <c r="EV12" i="19"/>
  <c r="EZ12" i="19"/>
  <c r="ET13" i="19"/>
  <c r="EX13" i="19"/>
  <c r="FB13" i="19"/>
  <c r="EV14" i="19"/>
  <c r="EZ14" i="19"/>
  <c r="ET15" i="19"/>
  <c r="EX15" i="19"/>
  <c r="FB15" i="19"/>
  <c r="EV16" i="19"/>
  <c r="EZ16" i="19"/>
  <c r="ET17" i="19"/>
  <c r="EX17" i="19"/>
  <c r="FB17" i="19"/>
  <c r="EZ11" i="19"/>
  <c r="EX14" i="19"/>
  <c r="EV15" i="19"/>
  <c r="ET16" i="19"/>
  <c r="FB16" i="19"/>
  <c r="EZ17" i="19"/>
  <c r="EU11" i="19"/>
  <c r="EY11" i="19"/>
  <c r="ES12" i="19"/>
  <c r="EW12" i="19"/>
  <c r="FA12" i="19"/>
  <c r="EU13" i="19"/>
  <c r="EY13" i="19"/>
  <c r="ES14" i="19"/>
  <c r="EW14" i="19"/>
  <c r="FA14" i="19"/>
  <c r="EU15" i="19"/>
  <c r="EY15" i="19"/>
  <c r="ES16" i="19"/>
  <c r="EW16" i="19"/>
  <c r="FA16" i="19"/>
  <c r="EU17" i="19"/>
  <c r="EY17" i="19"/>
  <c r="EJ14" i="19"/>
  <c r="EO14" i="19" s="1"/>
  <c r="CE43" i="15"/>
  <c r="CD43" i="15"/>
  <c r="CC43" i="15"/>
  <c r="CB43" i="15"/>
  <c r="CE42" i="15"/>
  <c r="CD42" i="15"/>
  <c r="CC42" i="15"/>
  <c r="CB42" i="15"/>
  <c r="CE41" i="15"/>
  <c r="CD41" i="15"/>
  <c r="CC41" i="15"/>
  <c r="CB41" i="15"/>
  <c r="CO28" i="15"/>
  <c r="CN28" i="15"/>
  <c r="CM28" i="15"/>
  <c r="CL28" i="15"/>
  <c r="CO27" i="15"/>
  <c r="CN27" i="15"/>
  <c r="CM27" i="15"/>
  <c r="CL27" i="15"/>
  <c r="CO26" i="15"/>
  <c r="CN26" i="15"/>
  <c r="CM26" i="15"/>
  <c r="CL26" i="15"/>
  <c r="CE36" i="15"/>
  <c r="CD36" i="15"/>
  <c r="CD35" i="15" s="1"/>
  <c r="CE35" i="15" s="1"/>
  <c r="CC36" i="15"/>
  <c r="CC35" i="15"/>
  <c r="CD34" i="15"/>
  <c r="CG30" i="15"/>
  <c r="CF30" i="15"/>
  <c r="CE30" i="15"/>
  <c r="CD30" i="15"/>
  <c r="CC30" i="15"/>
  <c r="CB30" i="15"/>
  <c r="CG29" i="15"/>
  <c r="CF29" i="15"/>
  <c r="CE29" i="15"/>
  <c r="CD29" i="15"/>
  <c r="CC29" i="15"/>
  <c r="CB29" i="15"/>
  <c r="CG28" i="15"/>
  <c r="CF28" i="15"/>
  <c r="CE28" i="15"/>
  <c r="CD28" i="15"/>
  <c r="CC28" i="15"/>
  <c r="CB28" i="15"/>
  <c r="BS3" i="15"/>
  <c r="BS4" i="15"/>
  <c r="BS5" i="15"/>
  <c r="BS6" i="15"/>
  <c r="BS7" i="15"/>
  <c r="BS8" i="15"/>
  <c r="BS9" i="15"/>
  <c r="BS10" i="15"/>
  <c r="BS11" i="15"/>
  <c r="BS12" i="15"/>
  <c r="BS13" i="15"/>
  <c r="BS14" i="15"/>
  <c r="BS15" i="15"/>
  <c r="BS16" i="15"/>
  <c r="BS17" i="15"/>
  <c r="BS18" i="15"/>
  <c r="BS19" i="15"/>
  <c r="BS20" i="15"/>
  <c r="BS21" i="15"/>
  <c r="BS22" i="15"/>
  <c r="BS23" i="15"/>
  <c r="BS24" i="15"/>
  <c r="BS25" i="15"/>
  <c r="BS26" i="15"/>
  <c r="BS27" i="15"/>
  <c r="BS28" i="15"/>
  <c r="BS29" i="15"/>
  <c r="BS30" i="15"/>
  <c r="BS31" i="15"/>
  <c r="BS32" i="15"/>
  <c r="BS33" i="15"/>
  <c r="BS34" i="15"/>
  <c r="BS35" i="15"/>
  <c r="BS36" i="15"/>
  <c r="BS37" i="15"/>
  <c r="BS38" i="15"/>
  <c r="BS39" i="15"/>
  <c r="BS40" i="15"/>
  <c r="BS41" i="15"/>
  <c r="BS42" i="15"/>
  <c r="BS43" i="15"/>
  <c r="BS44" i="15"/>
  <c r="BS45" i="15"/>
  <c r="BS46" i="15"/>
  <c r="BS47" i="15"/>
  <c r="BS48" i="15"/>
  <c r="BS49" i="15"/>
  <c r="BS50" i="15"/>
  <c r="BS51" i="15"/>
  <c r="BS52" i="15"/>
  <c r="BS53" i="15"/>
  <c r="BS54" i="15"/>
  <c r="BS55" i="15"/>
  <c r="BS56" i="15"/>
  <c r="BS57" i="15"/>
  <c r="BS58" i="15"/>
  <c r="BS59" i="15"/>
  <c r="BS60" i="15"/>
  <c r="BS61" i="15"/>
  <c r="BS62" i="15"/>
  <c r="BS63" i="15"/>
  <c r="BS64" i="15"/>
  <c r="BS65" i="15"/>
  <c r="BS66" i="15"/>
  <c r="BS67" i="15"/>
  <c r="BS68" i="15"/>
  <c r="BS69" i="15"/>
  <c r="BS70" i="15"/>
  <c r="BS71" i="15"/>
  <c r="BS72" i="15"/>
  <c r="BS73" i="15"/>
  <c r="BS74" i="15"/>
  <c r="BS75" i="15"/>
  <c r="BS76" i="15"/>
  <c r="BS77" i="15"/>
  <c r="BS78" i="15"/>
  <c r="BS79" i="15"/>
  <c r="BS80" i="15"/>
  <c r="BS81" i="15"/>
  <c r="BS82" i="15"/>
  <c r="BS83" i="15"/>
  <c r="BS84" i="15"/>
  <c r="BS85" i="15"/>
  <c r="BS86" i="15"/>
  <c r="BS87" i="15"/>
  <c r="BS88" i="15"/>
  <c r="BS89" i="15"/>
  <c r="BS90" i="15"/>
  <c r="BS91" i="15"/>
  <c r="BS92" i="15"/>
  <c r="BS93" i="15"/>
  <c r="BS94" i="15"/>
  <c r="BS95" i="15"/>
  <c r="BS96" i="15"/>
  <c r="BS97" i="15"/>
  <c r="BS98" i="15"/>
  <c r="BS99" i="15"/>
  <c r="BS100" i="15"/>
  <c r="BS101" i="15"/>
  <c r="BS102" i="15"/>
  <c r="BS103" i="15"/>
  <c r="BS104" i="15"/>
  <c r="BS105" i="15"/>
  <c r="BS106" i="15"/>
  <c r="BS107" i="15"/>
  <c r="BS108" i="15"/>
  <c r="BS109" i="15"/>
  <c r="BS110" i="15"/>
  <c r="BS111" i="15"/>
  <c r="BS112" i="15"/>
  <c r="BS113" i="15"/>
  <c r="BS114" i="15"/>
  <c r="BS115" i="15"/>
  <c r="BS116" i="15"/>
  <c r="BS117" i="15"/>
  <c r="BS118" i="15"/>
  <c r="BS119" i="15"/>
  <c r="BS120" i="15"/>
  <c r="BS121" i="15"/>
  <c r="BS122" i="15"/>
  <c r="BS123" i="15"/>
  <c r="BS124" i="15"/>
  <c r="BS125" i="15"/>
  <c r="BS126" i="15"/>
  <c r="BS127" i="15"/>
  <c r="BS128" i="15"/>
  <c r="BS129" i="15"/>
  <c r="BS2" i="15"/>
  <c r="BR3" i="15"/>
  <c r="BR4" i="15"/>
  <c r="BR5" i="15"/>
  <c r="BR6" i="15"/>
  <c r="BR7" i="15"/>
  <c r="BR8" i="15"/>
  <c r="BR9" i="15"/>
  <c r="BR10" i="15"/>
  <c r="BR11" i="15"/>
  <c r="BR12" i="15"/>
  <c r="BR13" i="15"/>
  <c r="BR14" i="15"/>
  <c r="BR15" i="15"/>
  <c r="BR16" i="15"/>
  <c r="BR17" i="15"/>
  <c r="BR18" i="15"/>
  <c r="BR19" i="15"/>
  <c r="BR20" i="15"/>
  <c r="BR21" i="15"/>
  <c r="BR22" i="15"/>
  <c r="BR23" i="15"/>
  <c r="BR24" i="15"/>
  <c r="BR25" i="15"/>
  <c r="BR26" i="15"/>
  <c r="BR27" i="15"/>
  <c r="BR28" i="15"/>
  <c r="BR29" i="15"/>
  <c r="BR30" i="15"/>
  <c r="BR31" i="15"/>
  <c r="BR32" i="15"/>
  <c r="BR33" i="15"/>
  <c r="BR34" i="15"/>
  <c r="BR35" i="15"/>
  <c r="BR36" i="15"/>
  <c r="BR37" i="15"/>
  <c r="BR38" i="15"/>
  <c r="BR39" i="15"/>
  <c r="BR40" i="15"/>
  <c r="BR41" i="15"/>
  <c r="BR42" i="15"/>
  <c r="BR43" i="15"/>
  <c r="BR44" i="15"/>
  <c r="BR45" i="15"/>
  <c r="BR46" i="15"/>
  <c r="BR47" i="15"/>
  <c r="BR48" i="15"/>
  <c r="BR49" i="15"/>
  <c r="BR50" i="15"/>
  <c r="BR51" i="15"/>
  <c r="BR52" i="15"/>
  <c r="BR53" i="15"/>
  <c r="BR54" i="15"/>
  <c r="BR55" i="15"/>
  <c r="BR56" i="15"/>
  <c r="BR57" i="15"/>
  <c r="BR58" i="15"/>
  <c r="BR59" i="15"/>
  <c r="BR60" i="15"/>
  <c r="BR61" i="15"/>
  <c r="BR62" i="15"/>
  <c r="BR63" i="15"/>
  <c r="BR64" i="15"/>
  <c r="BR65" i="15"/>
  <c r="BR66" i="15"/>
  <c r="BR67" i="15"/>
  <c r="BR68" i="15"/>
  <c r="BR69" i="15"/>
  <c r="BR70" i="15"/>
  <c r="BR71" i="15"/>
  <c r="BR72" i="15"/>
  <c r="BR73" i="15"/>
  <c r="BR74" i="15"/>
  <c r="BR75" i="15"/>
  <c r="BR76" i="15"/>
  <c r="BR77" i="15"/>
  <c r="BR78" i="15"/>
  <c r="BR79" i="15"/>
  <c r="BR80" i="15"/>
  <c r="BR81" i="15"/>
  <c r="BR82" i="15"/>
  <c r="BR83" i="15"/>
  <c r="BR84" i="15"/>
  <c r="BR85" i="15"/>
  <c r="BR86" i="15"/>
  <c r="BR87" i="15"/>
  <c r="BR88" i="15"/>
  <c r="BR89" i="15"/>
  <c r="BR90" i="15"/>
  <c r="BR91" i="15"/>
  <c r="BR92" i="15"/>
  <c r="BR93" i="15"/>
  <c r="BR94" i="15"/>
  <c r="BR95" i="15"/>
  <c r="BR96" i="15"/>
  <c r="BR97" i="15"/>
  <c r="BR98" i="15"/>
  <c r="BR99" i="15"/>
  <c r="BR100" i="15"/>
  <c r="BR101" i="15"/>
  <c r="BR102" i="15"/>
  <c r="BR103" i="15"/>
  <c r="BR104" i="15"/>
  <c r="BR105" i="15"/>
  <c r="BR106" i="15"/>
  <c r="BR107" i="15"/>
  <c r="BR108" i="15"/>
  <c r="BR109" i="15"/>
  <c r="BR110" i="15"/>
  <c r="BR111" i="15"/>
  <c r="BR112" i="15"/>
  <c r="BR113" i="15"/>
  <c r="BR114" i="15"/>
  <c r="BR115" i="15"/>
  <c r="BR116" i="15"/>
  <c r="BR117" i="15"/>
  <c r="BR118" i="15"/>
  <c r="BR119" i="15"/>
  <c r="BR120" i="15"/>
  <c r="BR121" i="15"/>
  <c r="BR122" i="15"/>
  <c r="BR123" i="15"/>
  <c r="BR124" i="15"/>
  <c r="BR125" i="15"/>
  <c r="BR126" i="15"/>
  <c r="BR127" i="15"/>
  <c r="BR128" i="15"/>
  <c r="BR129" i="15"/>
  <c r="BR2" i="15"/>
  <c r="BQ3" i="15"/>
  <c r="BQ4" i="15"/>
  <c r="BQ5" i="15"/>
  <c r="BQ6" i="15"/>
  <c r="BQ7" i="15"/>
  <c r="BQ8" i="15"/>
  <c r="BQ9" i="15"/>
  <c r="BQ10" i="15"/>
  <c r="BQ11" i="15"/>
  <c r="BQ12" i="15"/>
  <c r="BQ13" i="15"/>
  <c r="BQ14" i="15"/>
  <c r="BQ15" i="15"/>
  <c r="BQ16" i="15"/>
  <c r="BQ17" i="15"/>
  <c r="BQ18" i="15"/>
  <c r="BQ19" i="15"/>
  <c r="BQ20" i="15"/>
  <c r="BQ21" i="15"/>
  <c r="BQ22" i="15"/>
  <c r="BQ23" i="15"/>
  <c r="BQ24" i="15"/>
  <c r="BQ25" i="15"/>
  <c r="BQ26" i="15"/>
  <c r="BQ27" i="15"/>
  <c r="BQ28" i="15"/>
  <c r="BQ29" i="15"/>
  <c r="BQ30" i="15"/>
  <c r="BQ31" i="15"/>
  <c r="BQ32" i="15"/>
  <c r="BQ33" i="15"/>
  <c r="BQ34" i="15"/>
  <c r="BQ35" i="15"/>
  <c r="BQ36" i="15"/>
  <c r="BQ37" i="15"/>
  <c r="BQ38" i="15"/>
  <c r="BQ39" i="15"/>
  <c r="BQ40" i="15"/>
  <c r="BQ41" i="15"/>
  <c r="BQ42" i="15"/>
  <c r="BQ43" i="15"/>
  <c r="BQ44" i="15"/>
  <c r="BQ45" i="15"/>
  <c r="BQ46" i="15"/>
  <c r="BQ47" i="15"/>
  <c r="BQ48" i="15"/>
  <c r="BQ49" i="15"/>
  <c r="BQ50" i="15"/>
  <c r="BQ51" i="15"/>
  <c r="BQ52" i="15"/>
  <c r="BQ53" i="15"/>
  <c r="BQ54" i="15"/>
  <c r="BQ55" i="15"/>
  <c r="BQ56" i="15"/>
  <c r="BQ57" i="15"/>
  <c r="BQ58" i="15"/>
  <c r="BQ59" i="15"/>
  <c r="BQ60" i="15"/>
  <c r="BQ61" i="15"/>
  <c r="BQ62" i="15"/>
  <c r="BQ63" i="15"/>
  <c r="BQ64" i="15"/>
  <c r="BQ65" i="15"/>
  <c r="BQ66" i="15"/>
  <c r="BQ67" i="15"/>
  <c r="BQ68" i="15"/>
  <c r="BQ69" i="15"/>
  <c r="BQ70" i="15"/>
  <c r="BQ71" i="15"/>
  <c r="BQ72" i="15"/>
  <c r="BQ73" i="15"/>
  <c r="BQ74" i="15"/>
  <c r="BQ75" i="15"/>
  <c r="BQ76" i="15"/>
  <c r="BQ77" i="15"/>
  <c r="BQ78" i="15"/>
  <c r="BQ79" i="15"/>
  <c r="BQ80" i="15"/>
  <c r="BQ81" i="15"/>
  <c r="BQ82" i="15"/>
  <c r="BQ83" i="15"/>
  <c r="BQ84" i="15"/>
  <c r="BQ85" i="15"/>
  <c r="BQ86" i="15"/>
  <c r="BQ87" i="15"/>
  <c r="BQ88" i="15"/>
  <c r="BQ89" i="15"/>
  <c r="BQ90" i="15"/>
  <c r="BQ91" i="15"/>
  <c r="BQ92" i="15"/>
  <c r="BQ93" i="15"/>
  <c r="BQ94" i="15"/>
  <c r="BQ95" i="15"/>
  <c r="BQ96" i="15"/>
  <c r="BQ97" i="15"/>
  <c r="BQ98" i="15"/>
  <c r="BQ99" i="15"/>
  <c r="BQ100" i="15"/>
  <c r="BQ101" i="15"/>
  <c r="BQ102" i="15"/>
  <c r="BQ103" i="15"/>
  <c r="BQ104" i="15"/>
  <c r="BQ105" i="15"/>
  <c r="BQ106" i="15"/>
  <c r="BQ107" i="15"/>
  <c r="BQ108" i="15"/>
  <c r="BQ109" i="15"/>
  <c r="BQ110" i="15"/>
  <c r="BQ111" i="15"/>
  <c r="BQ112" i="15"/>
  <c r="BQ113" i="15"/>
  <c r="BQ114" i="15"/>
  <c r="BQ115" i="15"/>
  <c r="BQ116" i="15"/>
  <c r="BQ117" i="15"/>
  <c r="BQ118" i="15"/>
  <c r="BQ119" i="15"/>
  <c r="BQ120" i="15"/>
  <c r="BQ121" i="15"/>
  <c r="BQ122" i="15"/>
  <c r="BQ123" i="15"/>
  <c r="BQ124" i="15"/>
  <c r="BQ125" i="15"/>
  <c r="BQ126" i="15"/>
  <c r="BQ127" i="15"/>
  <c r="BQ128" i="15"/>
  <c r="BQ129" i="15"/>
  <c r="BQ2" i="15"/>
  <c r="BA3" i="19"/>
  <c r="BA4" i="19"/>
  <c r="BA5" i="19"/>
  <c r="BA6" i="19"/>
  <c r="BA7" i="19"/>
  <c r="BA8" i="19"/>
  <c r="BA9" i="19"/>
  <c r="BA10" i="19"/>
  <c r="BA11" i="19"/>
  <c r="BA12" i="19"/>
  <c r="BA13" i="19"/>
  <c r="BA14" i="19"/>
  <c r="BA15" i="19"/>
  <c r="BA16" i="19"/>
  <c r="BA17" i="19"/>
  <c r="BA18" i="19"/>
  <c r="BA19" i="19"/>
  <c r="BA20" i="19"/>
  <c r="BA21" i="19"/>
  <c r="BA22" i="19"/>
  <c r="BA23" i="19"/>
  <c r="BA24" i="19"/>
  <c r="BA25" i="19"/>
  <c r="BA26" i="19"/>
  <c r="BA27" i="19"/>
  <c r="BA28" i="19"/>
  <c r="BA29" i="19"/>
  <c r="BA2" i="19"/>
  <c r="BY54" i="19"/>
  <c r="BZ54" i="19"/>
  <c r="BY55" i="19"/>
  <c r="BZ55" i="19"/>
  <c r="BY56" i="19"/>
  <c r="BZ56" i="19"/>
  <c r="BY57" i="19"/>
  <c r="BZ57" i="19"/>
  <c r="BX57" i="19"/>
  <c r="BX56" i="19"/>
  <c r="BX55" i="19"/>
  <c r="BX54" i="19"/>
  <c r="BW57" i="19"/>
  <c r="CA57" i="19" s="1"/>
  <c r="BW56" i="19"/>
  <c r="CA56" i="19" s="1"/>
  <c r="BW55" i="19"/>
  <c r="CA55" i="19" s="1"/>
  <c r="BW54" i="19"/>
  <c r="CA54" i="19" s="1"/>
  <c r="BR66" i="19"/>
  <c r="BW50" i="19" s="1"/>
  <c r="BQ66" i="19"/>
  <c r="BP66" i="19"/>
  <c r="BR65" i="19"/>
  <c r="BQ65" i="19"/>
  <c r="BP65" i="19"/>
  <c r="BO65" i="19"/>
  <c r="BR64" i="19"/>
  <c r="BQ64" i="19"/>
  <c r="BP64" i="19"/>
  <c r="BO64" i="19"/>
  <c r="BR63" i="19"/>
  <c r="BQ63" i="19"/>
  <c r="BP63" i="19"/>
  <c r="BO63" i="19"/>
  <c r="BR62" i="19"/>
  <c r="BQ62" i="19"/>
  <c r="BP62" i="19"/>
  <c r="BO62" i="19"/>
  <c r="BQ61" i="19"/>
  <c r="BP61" i="19"/>
  <c r="BR58" i="19"/>
  <c r="BQ58" i="19"/>
  <c r="BP58" i="19"/>
  <c r="BR57" i="19"/>
  <c r="BQ57" i="19"/>
  <c r="BP57" i="19"/>
  <c r="BO57" i="19"/>
  <c r="BR56" i="19"/>
  <c r="BQ56" i="19"/>
  <c r="BP56" i="19"/>
  <c r="BO56" i="19"/>
  <c r="BR55" i="19"/>
  <c r="BQ55" i="19"/>
  <c r="BP55" i="19"/>
  <c r="BO55" i="19"/>
  <c r="BR54" i="19"/>
  <c r="BV46" i="19" s="1"/>
  <c r="BQ54" i="19"/>
  <c r="BP54" i="19"/>
  <c r="BO54" i="19"/>
  <c r="BQ53" i="19"/>
  <c r="BP53" i="19"/>
  <c r="BR50" i="19"/>
  <c r="BV50" i="19" s="1"/>
  <c r="BQ50" i="19"/>
  <c r="BP50" i="19"/>
  <c r="BR49" i="19"/>
  <c r="BQ49" i="19"/>
  <c r="BP49" i="19"/>
  <c r="BO49" i="19"/>
  <c r="BR48" i="19"/>
  <c r="BQ48" i="19"/>
  <c r="BP48" i="19"/>
  <c r="BO48" i="19"/>
  <c r="BR47" i="19"/>
  <c r="BQ47" i="19"/>
  <c r="BP47" i="19"/>
  <c r="BO47" i="19"/>
  <c r="BR46" i="19"/>
  <c r="BQ46" i="19"/>
  <c r="BP46" i="19"/>
  <c r="BO46" i="19"/>
  <c r="BQ45" i="19"/>
  <c r="BP45" i="19"/>
  <c r="CM32" i="19"/>
  <c r="CL32" i="19"/>
  <c r="CK32" i="19"/>
  <c r="CJ32" i="19"/>
  <c r="CM31" i="19"/>
  <c r="CL31" i="19"/>
  <c r="CK31" i="19"/>
  <c r="CJ31" i="19"/>
  <c r="CM30" i="19"/>
  <c r="CL30" i="19"/>
  <c r="CK30" i="19"/>
  <c r="CJ30" i="19"/>
  <c r="CB31" i="19"/>
  <c r="CA31" i="19"/>
  <c r="BZ31" i="19"/>
  <c r="BY31" i="19"/>
  <c r="CB30" i="19"/>
  <c r="CA30" i="19"/>
  <c r="BZ30" i="19"/>
  <c r="BY30" i="19"/>
  <c r="CB29" i="19"/>
  <c r="CA29" i="19"/>
  <c r="BZ29" i="19"/>
  <c r="BY29" i="19"/>
  <c r="BQ39" i="19"/>
  <c r="BP39" i="19"/>
  <c r="BT33" i="19"/>
  <c r="BS33" i="19"/>
  <c r="BR33" i="19"/>
  <c r="BQ33" i="19"/>
  <c r="BP33" i="19"/>
  <c r="BO33" i="19"/>
  <c r="BT32" i="19"/>
  <c r="BS32" i="19"/>
  <c r="BR32" i="19"/>
  <c r="BQ32" i="19"/>
  <c r="BP32" i="19"/>
  <c r="BO32" i="19"/>
  <c r="BT31" i="19"/>
  <c r="BS31" i="19"/>
  <c r="BR31" i="19"/>
  <c r="BQ31" i="19"/>
  <c r="BP31" i="19"/>
  <c r="BO31" i="19"/>
  <c r="AC3" i="20"/>
  <c r="AC5" i="20"/>
  <c r="AC4" i="20"/>
  <c r="AC2" i="20"/>
  <c r="X3" i="20"/>
  <c r="X4" i="20"/>
  <c r="X5" i="20"/>
  <c r="X6" i="20"/>
  <c r="X7" i="20"/>
  <c r="X8" i="20"/>
  <c r="X9" i="20"/>
  <c r="X10" i="20"/>
  <c r="X11" i="20"/>
  <c r="X12" i="20"/>
  <c r="X13" i="20"/>
  <c r="X14" i="20"/>
  <c r="X15" i="20"/>
  <c r="X16" i="20"/>
  <c r="X17" i="20"/>
  <c r="X18" i="20"/>
  <c r="X19" i="20"/>
  <c r="X20" i="20"/>
  <c r="X21" i="20"/>
  <c r="X22" i="20"/>
  <c r="X23" i="20"/>
  <c r="X24" i="20"/>
  <c r="X25" i="20"/>
  <c r="X26" i="20"/>
  <c r="X27" i="20"/>
  <c r="X28" i="20"/>
  <c r="X29" i="20"/>
  <c r="X30" i="20"/>
  <c r="X31" i="20"/>
  <c r="X32" i="20"/>
  <c r="X33" i="20"/>
  <c r="X34" i="20"/>
  <c r="X35" i="20"/>
  <c r="X36" i="20"/>
  <c r="X37" i="20"/>
  <c r="X38" i="20"/>
  <c r="X39" i="20"/>
  <c r="X40" i="20"/>
  <c r="X41" i="20"/>
  <c r="X42" i="20"/>
  <c r="X43" i="20"/>
  <c r="X44" i="20"/>
  <c r="X45" i="20"/>
  <c r="X46" i="20"/>
  <c r="X47" i="20"/>
  <c r="X48" i="20"/>
  <c r="X49" i="20"/>
  <c r="X50" i="20"/>
  <c r="X51" i="20"/>
  <c r="X52" i="20"/>
  <c r="X53" i="20"/>
  <c r="X54" i="20"/>
  <c r="X55" i="20"/>
  <c r="X56" i="20"/>
  <c r="X57" i="20"/>
  <c r="X58" i="20"/>
  <c r="X59" i="20"/>
  <c r="X60" i="20"/>
  <c r="X61" i="20"/>
  <c r="X62" i="20"/>
  <c r="X63" i="20"/>
  <c r="X64" i="20"/>
  <c r="X65" i="20"/>
  <c r="X66" i="20"/>
  <c r="X67" i="20"/>
  <c r="X68" i="20"/>
  <c r="X69" i="20"/>
  <c r="X70" i="20"/>
  <c r="X71" i="20"/>
  <c r="X72" i="20"/>
  <c r="X73" i="20"/>
  <c r="X74" i="20"/>
  <c r="X75" i="20"/>
  <c r="X76" i="20"/>
  <c r="X77" i="20"/>
  <c r="X78" i="20"/>
  <c r="X79" i="20"/>
  <c r="X80" i="20"/>
  <c r="X81" i="20"/>
  <c r="X82" i="20"/>
  <c r="X83" i="20"/>
  <c r="X84" i="20"/>
  <c r="X85" i="20"/>
  <c r="X86" i="20"/>
  <c r="X87" i="20"/>
  <c r="X88" i="20"/>
  <c r="X89" i="20"/>
  <c r="X90" i="20"/>
  <c r="X91" i="20"/>
  <c r="X92" i="20"/>
  <c r="X93" i="20"/>
  <c r="X94" i="20"/>
  <c r="X95" i="20"/>
  <c r="X96" i="20"/>
  <c r="X97" i="20"/>
  <c r="X98" i="20"/>
  <c r="X99" i="20"/>
  <c r="X100" i="20"/>
  <c r="X101" i="20"/>
  <c r="X102" i="20"/>
  <c r="X103" i="20"/>
  <c r="X104" i="20"/>
  <c r="X105" i="20"/>
  <c r="X106" i="20"/>
  <c r="X107" i="20"/>
  <c r="X108" i="20"/>
  <c r="X109" i="20"/>
  <c r="X110" i="20"/>
  <c r="X111" i="20"/>
  <c r="X112" i="20"/>
  <c r="X113" i="20"/>
  <c r="X114" i="20"/>
  <c r="X115" i="20"/>
  <c r="X116" i="20"/>
  <c r="X117" i="20"/>
  <c r="X118" i="20"/>
  <c r="X119" i="20"/>
  <c r="X120" i="20"/>
  <c r="X121" i="20"/>
  <c r="X122" i="20"/>
  <c r="X123" i="20"/>
  <c r="X124" i="20"/>
  <c r="X125" i="20"/>
  <c r="X126" i="20"/>
  <c r="X127" i="20"/>
  <c r="X128" i="20"/>
  <c r="X129" i="20"/>
  <c r="X2" i="20"/>
  <c r="CL31" i="15" a="1"/>
  <c r="BY34" i="19" a="1"/>
  <c r="EO7" i="19" l="1"/>
  <c r="EO8" i="19"/>
  <c r="EQ8" i="19" s="1"/>
  <c r="EO10" i="19"/>
  <c r="EQ14" i="19"/>
  <c r="EO9" i="19"/>
  <c r="EP14" i="19"/>
  <c r="BQ37" i="19"/>
  <c r="BQ38" i="19" s="1"/>
  <c r="EL14" i="19"/>
  <c r="EM14" i="19" s="1"/>
  <c r="EN14" i="19" s="1"/>
  <c r="EQ7" i="19"/>
  <c r="EP7" i="19"/>
  <c r="AY30" i="15"/>
  <c r="AX30" i="15"/>
  <c r="AW29" i="15"/>
  <c r="AY28" i="15"/>
  <c r="AX28" i="15"/>
  <c r="EP8" i="19"/>
  <c r="EP9" i="19"/>
  <c r="EQ9" i="19"/>
  <c r="BV47" i="19"/>
  <c r="BV48" i="19" s="1"/>
  <c r="CO31" i="15"/>
  <c r="CS31" i="15"/>
  <c r="CM32" i="15"/>
  <c r="CQ32" i="15"/>
  <c r="CU32" i="15"/>
  <c r="CO33" i="15"/>
  <c r="CS33" i="15"/>
  <c r="CM34" i="15"/>
  <c r="CQ34" i="15"/>
  <c r="CU34" i="15"/>
  <c r="CM31" i="15"/>
  <c r="CO32" i="15"/>
  <c r="CM33" i="15"/>
  <c r="CU33" i="15"/>
  <c r="CS34" i="15"/>
  <c r="CR31" i="15"/>
  <c r="CP32" i="15"/>
  <c r="CT32" i="15"/>
  <c r="CR33" i="15"/>
  <c r="CP34" i="15"/>
  <c r="CL31" i="15"/>
  <c r="CP31" i="15"/>
  <c r="CT31" i="15"/>
  <c r="CN32" i="15"/>
  <c r="CR32" i="15"/>
  <c r="CL33" i="15"/>
  <c r="CP33" i="15"/>
  <c r="CT33" i="15"/>
  <c r="CN34" i="15"/>
  <c r="CR34" i="15"/>
  <c r="CQ31" i="15"/>
  <c r="CU31" i="15"/>
  <c r="CS32" i="15"/>
  <c r="CQ33" i="15"/>
  <c r="CO34" i="15"/>
  <c r="CN31" i="15"/>
  <c r="CL32" i="15"/>
  <c r="CN33" i="15"/>
  <c r="CL34" i="15"/>
  <c r="CT34" i="15"/>
  <c r="CH30" i="15"/>
  <c r="CH28" i="15"/>
  <c r="CJ28" i="15" s="1"/>
  <c r="CI34" i="15"/>
  <c r="CH29" i="15"/>
  <c r="CJ29" i="15" s="1"/>
  <c r="CJ34" i="15"/>
  <c r="CC34" i="15"/>
  <c r="CE34" i="15" s="1"/>
  <c r="CF34" i="15" s="1"/>
  <c r="CG34" i="15" s="1"/>
  <c r="CI30" i="15"/>
  <c r="CJ30" i="15"/>
  <c r="CI29" i="15"/>
  <c r="CH34" i="15"/>
  <c r="BP38" i="19"/>
  <c r="BP37" i="19" s="1"/>
  <c r="BU47" i="19"/>
  <c r="BW47" i="19" s="1"/>
  <c r="BU49" i="19"/>
  <c r="BU46" i="19"/>
  <c r="BW46" i="19" s="1"/>
  <c r="BV49" i="19"/>
  <c r="BU50" i="19"/>
  <c r="BP44" i="19"/>
  <c r="BR39" i="19"/>
  <c r="CB34" i="19"/>
  <c r="CF34" i="19"/>
  <c r="BZ35" i="19"/>
  <c r="CD35" i="19"/>
  <c r="CH35" i="19"/>
  <c r="CB36" i="19"/>
  <c r="CF36" i="19"/>
  <c r="BZ37" i="19"/>
  <c r="CD37" i="19"/>
  <c r="CH37" i="19"/>
  <c r="CD34" i="19"/>
  <c r="CH34" i="19"/>
  <c r="CF35" i="19"/>
  <c r="CD36" i="19"/>
  <c r="CB37" i="19"/>
  <c r="CA34" i="19"/>
  <c r="CC35" i="19"/>
  <c r="CA36" i="19"/>
  <c r="BY37" i="19"/>
  <c r="CG37" i="19"/>
  <c r="BY34" i="19"/>
  <c r="CC34" i="19"/>
  <c r="CG34" i="19"/>
  <c r="CA35" i="19"/>
  <c r="CE35" i="19"/>
  <c r="BY36" i="19"/>
  <c r="CC36" i="19"/>
  <c r="CG36" i="19"/>
  <c r="CA37" i="19"/>
  <c r="CE37" i="19"/>
  <c r="BZ34" i="19"/>
  <c r="CB35" i="19"/>
  <c r="BZ36" i="19"/>
  <c r="CH36" i="19"/>
  <c r="CF37" i="19"/>
  <c r="CE34" i="19"/>
  <c r="BY35" i="19"/>
  <c r="CG35" i="19"/>
  <c r="CE36" i="19"/>
  <c r="CC37" i="19"/>
  <c r="AL50" i="18"/>
  <c r="AK50" i="18"/>
  <c r="AJ50" i="18"/>
  <c r="AO47" i="18" s="1"/>
  <c r="AL51" i="18"/>
  <c r="AJ51" i="18" s="1"/>
  <c r="AK51" i="18"/>
  <c r="AK49" i="18"/>
  <c r="AO48" i="18"/>
  <c r="AN48" i="18"/>
  <c r="AM48" i="18"/>
  <c r="AL48" i="18"/>
  <c r="AK48" i="18"/>
  <c r="AJ48" i="18"/>
  <c r="AM47" i="18"/>
  <c r="AN47" i="18" s="1"/>
  <c r="AL47" i="18"/>
  <c r="AK47" i="18"/>
  <c r="AJ47" i="18"/>
  <c r="AG73" i="18"/>
  <c r="AF73" i="18"/>
  <c r="AE73" i="18"/>
  <c r="AG72" i="18"/>
  <c r="AF72" i="18"/>
  <c r="AE72" i="18"/>
  <c r="AD72" i="18"/>
  <c r="AG71" i="18"/>
  <c r="AF71" i="18"/>
  <c r="AE71" i="18"/>
  <c r="AD71" i="18"/>
  <c r="AG70" i="18"/>
  <c r="AF70" i="18"/>
  <c r="AE70" i="18"/>
  <c r="AD70" i="18"/>
  <c r="AG69" i="18"/>
  <c r="AF69" i="18"/>
  <c r="AE69" i="18"/>
  <c r="AD69" i="18"/>
  <c r="AG68" i="18"/>
  <c r="AF68" i="18"/>
  <c r="AE68" i="18"/>
  <c r="AD68" i="18"/>
  <c r="AG67" i="18"/>
  <c r="AF67" i="18"/>
  <c r="AE67" i="18"/>
  <c r="AD67" i="18"/>
  <c r="AF66" i="18"/>
  <c r="AE66" i="18"/>
  <c r="AG63" i="18"/>
  <c r="AF63" i="18"/>
  <c r="AE63" i="18"/>
  <c r="AG62" i="18"/>
  <c r="AF62" i="18"/>
  <c r="AE62" i="18"/>
  <c r="AD62" i="18"/>
  <c r="AG61" i="18"/>
  <c r="AF61" i="18"/>
  <c r="AE61" i="18"/>
  <c r="AD61" i="18"/>
  <c r="AG60" i="18"/>
  <c r="AF60" i="18"/>
  <c r="AE60" i="18"/>
  <c r="AD60" i="18"/>
  <c r="AG59" i="18"/>
  <c r="AF59" i="18"/>
  <c r="AE59" i="18"/>
  <c r="AD59" i="18"/>
  <c r="AG58" i="18"/>
  <c r="AF58" i="18"/>
  <c r="AE58" i="18"/>
  <c r="AD58" i="18"/>
  <c r="AG57" i="18"/>
  <c r="AF57" i="18"/>
  <c r="AE57" i="18"/>
  <c r="AD57" i="18"/>
  <c r="AF56" i="18"/>
  <c r="AE56" i="18"/>
  <c r="AE45" i="18"/>
  <c r="AG53" i="18"/>
  <c r="AF53" i="18"/>
  <c r="AE53" i="18"/>
  <c r="AG52" i="18"/>
  <c r="AF52" i="18"/>
  <c r="AE52" i="18"/>
  <c r="AD52" i="18"/>
  <c r="AG51" i="18"/>
  <c r="AF51" i="18"/>
  <c r="AE51" i="18"/>
  <c r="AD51" i="18"/>
  <c r="AG50" i="18"/>
  <c r="AF50" i="18"/>
  <c r="AE50" i="18"/>
  <c r="AD50" i="18"/>
  <c r="AG49" i="18"/>
  <c r="AF49" i="18"/>
  <c r="AE49" i="18"/>
  <c r="AD49" i="18"/>
  <c r="AG48" i="18"/>
  <c r="AF48" i="18"/>
  <c r="AE48" i="18"/>
  <c r="AD48" i="18"/>
  <c r="AG47" i="18"/>
  <c r="AF47" i="18"/>
  <c r="AE47" i="18"/>
  <c r="AD47" i="18"/>
  <c r="AF46" i="18"/>
  <c r="AE46" i="18"/>
  <c r="BB31" i="18"/>
  <c r="BA31" i="18"/>
  <c r="AZ31" i="18"/>
  <c r="AY31" i="18"/>
  <c r="BB30" i="18"/>
  <c r="BA30" i="18"/>
  <c r="AZ30" i="18"/>
  <c r="AY30" i="18"/>
  <c r="BB29" i="18"/>
  <c r="BA29" i="18"/>
  <c r="AZ29" i="18"/>
  <c r="AY29" i="18"/>
  <c r="AQ30" i="18"/>
  <c r="AP30" i="18"/>
  <c r="AO30" i="18"/>
  <c r="AN30" i="18"/>
  <c r="AQ29" i="18"/>
  <c r="AP29" i="18"/>
  <c r="AO29" i="18"/>
  <c r="AN29" i="18"/>
  <c r="AQ28" i="18"/>
  <c r="AP28" i="18"/>
  <c r="AO28" i="18"/>
  <c r="AN28" i="18"/>
  <c r="AG38" i="18"/>
  <c r="AF38" i="18"/>
  <c r="AE38" i="18"/>
  <c r="AF37" i="18"/>
  <c r="AG37" i="18" s="1"/>
  <c r="AE37" i="18"/>
  <c r="AG36" i="18"/>
  <c r="AF36" i="18"/>
  <c r="AE36" i="18"/>
  <c r="AJ36" i="18" s="1"/>
  <c r="AI32" i="18"/>
  <c r="AH32" i="18"/>
  <c r="AG32" i="18"/>
  <c r="AF32" i="18"/>
  <c r="AE32" i="18"/>
  <c r="AD32" i="18"/>
  <c r="AI31" i="18"/>
  <c r="AH31" i="18"/>
  <c r="AG31" i="18"/>
  <c r="AF31" i="18"/>
  <c r="AE31" i="18"/>
  <c r="AD31" i="18"/>
  <c r="AI30" i="18"/>
  <c r="AH30" i="18"/>
  <c r="AG30" i="18"/>
  <c r="AF30" i="18"/>
  <c r="AE30" i="18"/>
  <c r="AD30" i="18"/>
  <c r="Y57" i="17"/>
  <c r="Z57" i="17"/>
  <c r="Y58" i="17"/>
  <c r="Z58" i="17"/>
  <c r="Y59" i="17"/>
  <c r="Z59" i="17"/>
  <c r="Y60" i="17"/>
  <c r="Z60" i="17"/>
  <c r="Y61" i="17"/>
  <c r="Z61" i="17"/>
  <c r="Y62" i="17"/>
  <c r="Z62" i="17"/>
  <c r="Y63" i="17"/>
  <c r="Z63" i="17"/>
  <c r="Y64" i="17"/>
  <c r="Z64" i="17"/>
  <c r="Y65" i="17"/>
  <c r="Z65" i="17"/>
  <c r="X65" i="17"/>
  <c r="X64" i="17"/>
  <c r="X63" i="17"/>
  <c r="X62" i="17"/>
  <c r="X61" i="17"/>
  <c r="X60" i="17"/>
  <c r="X59" i="17"/>
  <c r="X58" i="17"/>
  <c r="X57" i="17"/>
  <c r="N55" i="17"/>
  <c r="N49" i="17"/>
  <c r="N43" i="17"/>
  <c r="N37" i="17"/>
  <c r="N31" i="17"/>
  <c r="N25" i="17"/>
  <c r="N19" i="17"/>
  <c r="N13" i="17"/>
  <c r="N7" i="17"/>
  <c r="AB29" i="17"/>
  <c r="AA29" i="17"/>
  <c r="Z29" i="17"/>
  <c r="Y29" i="17"/>
  <c r="AB28" i="17"/>
  <c r="AA28" i="17"/>
  <c r="Z28" i="17"/>
  <c r="Y28" i="17"/>
  <c r="AB27" i="17"/>
  <c r="AA27" i="17"/>
  <c r="Z27" i="17"/>
  <c r="Y27" i="17"/>
  <c r="Q37" i="17"/>
  <c r="P37" i="17"/>
  <c r="T31" i="17"/>
  <c r="S31" i="17"/>
  <c r="R31" i="17"/>
  <c r="Q31" i="17"/>
  <c r="P31" i="17"/>
  <c r="O31" i="17"/>
  <c r="T30" i="17"/>
  <c r="S30" i="17"/>
  <c r="R30" i="17"/>
  <c r="Q30" i="17"/>
  <c r="P30" i="17"/>
  <c r="O30" i="17"/>
  <c r="T29" i="17"/>
  <c r="P36" i="17" s="1"/>
  <c r="S29" i="17"/>
  <c r="R29" i="17"/>
  <c r="Q29" i="17"/>
  <c r="P29" i="17"/>
  <c r="O29" i="17"/>
  <c r="Q35" i="17" s="1"/>
  <c r="Q36" i="17" s="1"/>
  <c r="R36" i="17" s="1"/>
  <c r="R79" i="17"/>
  <c r="W48" i="17" s="1"/>
  <c r="Q79" i="17"/>
  <c r="P79" i="17"/>
  <c r="R78" i="17"/>
  <c r="Q78" i="17"/>
  <c r="P78" i="17"/>
  <c r="O78" i="17"/>
  <c r="R77" i="17"/>
  <c r="Q77" i="17"/>
  <c r="P77" i="17"/>
  <c r="O77" i="17"/>
  <c r="R76" i="17"/>
  <c r="Q76" i="17"/>
  <c r="P76" i="17"/>
  <c r="O76" i="17"/>
  <c r="R75" i="17"/>
  <c r="Q75" i="17"/>
  <c r="P75" i="17"/>
  <c r="O75" i="17"/>
  <c r="R74" i="17"/>
  <c r="Q74" i="17"/>
  <c r="P74" i="17"/>
  <c r="O74" i="17"/>
  <c r="R73" i="17"/>
  <c r="Q73" i="17"/>
  <c r="P73" i="17"/>
  <c r="O73" i="17"/>
  <c r="R72" i="17"/>
  <c r="Q72" i="17"/>
  <c r="P72" i="17"/>
  <c r="O72" i="17"/>
  <c r="R71" i="17"/>
  <c r="Q71" i="17"/>
  <c r="P71" i="17"/>
  <c r="O71" i="17"/>
  <c r="R70" i="17"/>
  <c r="Q70" i="17"/>
  <c r="P70" i="17"/>
  <c r="O70" i="17"/>
  <c r="Q69" i="17"/>
  <c r="P69" i="17"/>
  <c r="R66" i="17"/>
  <c r="Q66" i="17"/>
  <c r="P66" i="17"/>
  <c r="U45" i="17" s="1"/>
  <c r="R65" i="17"/>
  <c r="Q65" i="17"/>
  <c r="P65" i="17"/>
  <c r="O65" i="17"/>
  <c r="R64" i="17"/>
  <c r="Q64" i="17"/>
  <c r="P64" i="17"/>
  <c r="O64" i="17"/>
  <c r="R63" i="17"/>
  <c r="Q63" i="17"/>
  <c r="P63" i="17"/>
  <c r="O63" i="17"/>
  <c r="R62" i="17"/>
  <c r="Q62" i="17"/>
  <c r="P62" i="17"/>
  <c r="O62" i="17"/>
  <c r="R61" i="17"/>
  <c r="Q61" i="17"/>
  <c r="P61" i="17"/>
  <c r="O61" i="17"/>
  <c r="R60" i="17"/>
  <c r="Q60" i="17"/>
  <c r="P60" i="17"/>
  <c r="O60" i="17"/>
  <c r="R59" i="17"/>
  <c r="Q59" i="17"/>
  <c r="P59" i="17"/>
  <c r="O59" i="17"/>
  <c r="R58" i="17"/>
  <c r="Q58" i="17"/>
  <c r="P58" i="17"/>
  <c r="O58" i="17"/>
  <c r="R57" i="17"/>
  <c r="V44" i="17" s="1"/>
  <c r="Q57" i="17"/>
  <c r="P57" i="17"/>
  <c r="O57" i="17"/>
  <c r="Q56" i="17"/>
  <c r="P56" i="17"/>
  <c r="R53" i="17"/>
  <c r="V48" i="17" s="1"/>
  <c r="Q53" i="17"/>
  <c r="P53" i="17"/>
  <c r="R52" i="17"/>
  <c r="Q52" i="17"/>
  <c r="P52" i="17"/>
  <c r="O52" i="17"/>
  <c r="R51" i="17"/>
  <c r="Q51" i="17"/>
  <c r="P51" i="17"/>
  <c r="O51" i="17"/>
  <c r="R50" i="17"/>
  <c r="Q50" i="17"/>
  <c r="P50" i="17"/>
  <c r="O50" i="17"/>
  <c r="R49" i="17"/>
  <c r="Q49" i="17"/>
  <c r="P49" i="17"/>
  <c r="O49" i="17"/>
  <c r="R48" i="17"/>
  <c r="Q48" i="17"/>
  <c r="P48" i="17"/>
  <c r="O48" i="17"/>
  <c r="R47" i="17"/>
  <c r="Q47" i="17"/>
  <c r="P47" i="17"/>
  <c r="O47" i="17"/>
  <c r="R46" i="17"/>
  <c r="Q46" i="17"/>
  <c r="P46" i="17"/>
  <c r="O46" i="17"/>
  <c r="R45" i="17"/>
  <c r="Q45" i="17"/>
  <c r="P45" i="17"/>
  <c r="O45" i="17"/>
  <c r="R44" i="17"/>
  <c r="Q44" i="17"/>
  <c r="P44" i="17"/>
  <c r="P42" i="17" s="1"/>
  <c r="O44" i="17"/>
  <c r="Q43" i="17"/>
  <c r="P43" i="17"/>
  <c r="I3" i="19"/>
  <c r="I4" i="19"/>
  <c r="I5" i="19"/>
  <c r="I6" i="19"/>
  <c r="I7" i="19"/>
  <c r="I8" i="19"/>
  <c r="I9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I38" i="19"/>
  <c r="I39" i="19"/>
  <c r="I40" i="19"/>
  <c r="I41" i="19"/>
  <c r="I42" i="19"/>
  <c r="I43" i="19"/>
  <c r="I44" i="19"/>
  <c r="I45" i="19"/>
  <c r="I46" i="19"/>
  <c r="I47" i="19"/>
  <c r="I48" i="19"/>
  <c r="I49" i="19"/>
  <c r="I50" i="19"/>
  <c r="I51" i="19"/>
  <c r="I52" i="19"/>
  <c r="I53" i="19"/>
  <c r="I54" i="19"/>
  <c r="I55" i="19"/>
  <c r="I56" i="19"/>
  <c r="I57" i="19"/>
  <c r="I58" i="19"/>
  <c r="I59" i="19"/>
  <c r="I60" i="19"/>
  <c r="I61" i="19"/>
  <c r="I62" i="19"/>
  <c r="I63" i="19"/>
  <c r="I64" i="19"/>
  <c r="I65" i="19"/>
  <c r="I66" i="19"/>
  <c r="I67" i="19"/>
  <c r="I68" i="19"/>
  <c r="I69" i="19"/>
  <c r="I70" i="19"/>
  <c r="I71" i="19"/>
  <c r="I72" i="19"/>
  <c r="I73" i="19"/>
  <c r="I74" i="19"/>
  <c r="I75" i="19"/>
  <c r="I76" i="19"/>
  <c r="I77" i="19"/>
  <c r="I78" i="19"/>
  <c r="I79" i="19"/>
  <c r="I80" i="19"/>
  <c r="I81" i="19"/>
  <c r="I82" i="19"/>
  <c r="I83" i="19"/>
  <c r="I84" i="19"/>
  <c r="I85" i="19"/>
  <c r="I86" i="19"/>
  <c r="I87" i="19"/>
  <c r="I88" i="19"/>
  <c r="I89" i="19"/>
  <c r="I90" i="19"/>
  <c r="I91" i="19"/>
  <c r="I92" i="19"/>
  <c r="I93" i="19"/>
  <c r="I94" i="19"/>
  <c r="I95" i="19"/>
  <c r="I96" i="19"/>
  <c r="I97" i="19"/>
  <c r="I98" i="19"/>
  <c r="I99" i="19"/>
  <c r="I100" i="19"/>
  <c r="I101" i="19"/>
  <c r="I102" i="19"/>
  <c r="I103" i="19"/>
  <c r="I104" i="19"/>
  <c r="I105" i="19"/>
  <c r="I106" i="19"/>
  <c r="I107" i="19"/>
  <c r="I108" i="19"/>
  <c r="I109" i="19"/>
  <c r="I110" i="19"/>
  <c r="I111" i="19"/>
  <c r="I112" i="19"/>
  <c r="I113" i="19"/>
  <c r="I114" i="19"/>
  <c r="I115" i="19"/>
  <c r="I116" i="19"/>
  <c r="I117" i="19"/>
  <c r="I118" i="19"/>
  <c r="I119" i="19"/>
  <c r="I120" i="19"/>
  <c r="I121" i="19"/>
  <c r="I122" i="19"/>
  <c r="I123" i="19"/>
  <c r="I124" i="19"/>
  <c r="I125" i="19"/>
  <c r="I126" i="19"/>
  <c r="I127" i="19"/>
  <c r="I128" i="19"/>
  <c r="I129" i="19"/>
  <c r="I2" i="19"/>
  <c r="C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2" i="19"/>
  <c r="Y32" i="17" a="1"/>
  <c r="AN33" i="18" a="1"/>
  <c r="EP10" i="19" l="1"/>
  <c r="EQ10" i="19"/>
  <c r="AX29" i="15"/>
  <c r="AY29" i="15"/>
  <c r="BR37" i="19"/>
  <c r="BU37" i="19"/>
  <c r="BR38" i="19"/>
  <c r="BV37" i="19" s="1"/>
  <c r="CI28" i="15"/>
  <c r="BW49" i="19"/>
  <c r="BX46" i="19" s="1"/>
  <c r="BY46" i="19" s="1"/>
  <c r="BZ46" i="19"/>
  <c r="BZ47" i="19"/>
  <c r="BU48" i="19"/>
  <c r="BW48" i="19" s="1"/>
  <c r="BX47" i="19"/>
  <c r="BY47" i="19" s="1"/>
  <c r="AJ49" i="18"/>
  <c r="AL49" i="18" s="1"/>
  <c r="AM49" i="18" s="1"/>
  <c r="AN49" i="18" s="1"/>
  <c r="AQ33" i="18"/>
  <c r="AU33" i="18"/>
  <c r="AO34" i="18"/>
  <c r="AS34" i="18"/>
  <c r="AW34" i="18"/>
  <c r="AQ35" i="18"/>
  <c r="AU35" i="18"/>
  <c r="AO36" i="18"/>
  <c r="AS36" i="18"/>
  <c r="AW36" i="18"/>
  <c r="AN33" i="18"/>
  <c r="AV35" i="18"/>
  <c r="AT36" i="18"/>
  <c r="AO33" i="18"/>
  <c r="AW33" i="18"/>
  <c r="AU34" i="18"/>
  <c r="AW35" i="18"/>
  <c r="AU36" i="18"/>
  <c r="AP33" i="18"/>
  <c r="AN34" i="18"/>
  <c r="AV34" i="18"/>
  <c r="AT35" i="18"/>
  <c r="AR36" i="18"/>
  <c r="AR33" i="18"/>
  <c r="AV33" i="18"/>
  <c r="AP34" i="18"/>
  <c r="AT34" i="18"/>
  <c r="AN35" i="18"/>
  <c r="AR35" i="18"/>
  <c r="AP36" i="18"/>
  <c r="AS33" i="18"/>
  <c r="AQ34" i="18"/>
  <c r="AO35" i="18"/>
  <c r="AS35" i="18"/>
  <c r="AQ36" i="18"/>
  <c r="AT33" i="18"/>
  <c r="AR34" i="18"/>
  <c r="AP35" i="18"/>
  <c r="AN36" i="18"/>
  <c r="AV36" i="18"/>
  <c r="AJ32" i="18"/>
  <c r="AJ31" i="18"/>
  <c r="AL36" i="18"/>
  <c r="AK36" i="18"/>
  <c r="AJ30" i="18"/>
  <c r="AL30" i="18" s="1"/>
  <c r="AH36" i="18"/>
  <c r="AI36" i="18" s="1"/>
  <c r="AK30" i="18"/>
  <c r="U47" i="17"/>
  <c r="V45" i="17"/>
  <c r="V46" i="17" s="1"/>
  <c r="U44" i="17"/>
  <c r="Z44" i="17" s="1"/>
  <c r="P35" i="17"/>
  <c r="R35" i="17" s="1"/>
  <c r="S35" i="17" s="1"/>
  <c r="T35" i="17" s="1"/>
  <c r="R37" i="17"/>
  <c r="AB32" i="17"/>
  <c r="AF32" i="17"/>
  <c r="Z33" i="17"/>
  <c r="AD33" i="17"/>
  <c r="AH33" i="17"/>
  <c r="AB34" i="17"/>
  <c r="AF34" i="17"/>
  <c r="Z35" i="17"/>
  <c r="AD35" i="17"/>
  <c r="AH35" i="17"/>
  <c r="Y33" i="17"/>
  <c r="AC33" i="17"/>
  <c r="AA34" i="17"/>
  <c r="Y35" i="17"/>
  <c r="AG35" i="17"/>
  <c r="Y32" i="17"/>
  <c r="AC32" i="17"/>
  <c r="AG32" i="17"/>
  <c r="AA33" i="17"/>
  <c r="AE33" i="17"/>
  <c r="Y34" i="17"/>
  <c r="AC34" i="17"/>
  <c r="AG34" i="17"/>
  <c r="AA35" i="17"/>
  <c r="AE35" i="17"/>
  <c r="AE32" i="17"/>
  <c r="AG33" i="17"/>
  <c r="AE34" i="17"/>
  <c r="AC35" i="17"/>
  <c r="Z32" i="17"/>
  <c r="AD32" i="17"/>
  <c r="AH32" i="17"/>
  <c r="AB33" i="17"/>
  <c r="AF33" i="17"/>
  <c r="Z34" i="17"/>
  <c r="AD34" i="17"/>
  <c r="AH34" i="17"/>
  <c r="AB35" i="17"/>
  <c r="AF35" i="17"/>
  <c r="AA32" i="17"/>
  <c r="U31" i="17"/>
  <c r="V31" i="17" s="1"/>
  <c r="W35" i="17"/>
  <c r="U30" i="17"/>
  <c r="V35" i="17"/>
  <c r="U29" i="17"/>
  <c r="W31" i="17"/>
  <c r="U48" i="17"/>
  <c r="W45" i="17"/>
  <c r="V47" i="17"/>
  <c r="W47" i="17" s="1"/>
  <c r="Z45" i="17"/>
  <c r="BX48" i="19" l="1"/>
  <c r="BY48" i="19" s="1"/>
  <c r="BU31" i="19"/>
  <c r="BV31" i="19" s="1"/>
  <c r="BU32" i="19"/>
  <c r="BW32" i="19" s="1"/>
  <c r="BS37" i="19"/>
  <c r="BT37" i="19" s="1"/>
  <c r="BW37" i="19"/>
  <c r="BU33" i="19"/>
  <c r="BZ48" i="19"/>
  <c r="BW31" i="19"/>
  <c r="AO49" i="18"/>
  <c r="AK31" i="18"/>
  <c r="AL31" i="18"/>
  <c r="AL32" i="18"/>
  <c r="AK32" i="18"/>
  <c r="X44" i="17"/>
  <c r="Y44" i="17" s="1"/>
  <c r="U35" i="17"/>
  <c r="U46" i="17"/>
  <c r="W44" i="17"/>
  <c r="W29" i="17"/>
  <c r="V29" i="17"/>
  <c r="V30" i="17"/>
  <c r="W30" i="17"/>
  <c r="X45" i="17"/>
  <c r="Y45" i="17" s="1"/>
  <c r="BV32" i="19" l="1"/>
  <c r="BW33" i="19"/>
  <c r="BV33" i="19"/>
  <c r="W46" i="17"/>
  <c r="X46" i="17" s="1"/>
  <c r="Y46" i="17" s="1"/>
  <c r="Z46" i="17"/>
  <c r="BC3" i="16" l="1"/>
  <c r="BC4" i="16"/>
  <c r="BC5" i="16"/>
  <c r="BC6" i="16"/>
  <c r="BC7" i="16"/>
  <c r="BC8" i="16"/>
  <c r="BC9" i="16"/>
  <c r="BC10" i="16"/>
  <c r="BC11" i="16"/>
  <c r="BC12" i="16"/>
  <c r="BC13" i="16"/>
  <c r="BC14" i="16"/>
  <c r="BC15" i="16"/>
  <c r="BC16" i="16"/>
  <c r="BC17" i="16"/>
  <c r="BC18" i="16"/>
  <c r="BC19" i="16"/>
  <c r="BC20" i="16"/>
  <c r="BC21" i="16"/>
  <c r="BC22" i="16"/>
  <c r="BC23" i="16"/>
  <c r="BC24" i="16"/>
  <c r="BC25" i="16"/>
  <c r="BC26" i="16"/>
  <c r="BC27" i="16"/>
  <c r="BC28" i="16"/>
  <c r="BC29" i="16"/>
  <c r="BC30" i="16"/>
  <c r="BC31" i="16"/>
  <c r="BC32" i="16"/>
  <c r="BC33" i="16"/>
  <c r="BC34" i="16"/>
  <c r="BC35" i="16"/>
  <c r="BC36" i="16"/>
  <c r="BC37" i="16"/>
  <c r="BC38" i="16"/>
  <c r="BC39" i="16"/>
  <c r="BC40" i="16"/>
  <c r="BC41" i="16"/>
  <c r="BC42" i="16"/>
  <c r="BC43" i="16"/>
  <c r="BC44" i="16"/>
  <c r="BC45" i="16"/>
  <c r="BC46" i="16"/>
  <c r="BC47" i="16"/>
  <c r="BC48" i="16"/>
  <c r="BC49" i="16"/>
  <c r="BC50" i="16"/>
  <c r="BC51" i="16"/>
  <c r="BC52" i="16"/>
  <c r="BC53" i="16"/>
  <c r="BC54" i="16"/>
  <c r="BC55" i="16"/>
  <c r="BC56" i="16"/>
  <c r="BC57" i="16"/>
  <c r="BC58" i="16"/>
  <c r="BC59" i="16"/>
  <c r="BC60" i="16"/>
  <c r="BC61" i="16"/>
  <c r="BC62" i="16"/>
  <c r="BC63" i="16"/>
  <c r="BC64" i="16"/>
  <c r="BC65" i="16"/>
  <c r="BC66" i="16"/>
  <c r="BC67" i="16"/>
  <c r="BC68" i="16"/>
  <c r="BC69" i="16"/>
  <c r="BC70" i="16"/>
  <c r="BC71" i="16"/>
  <c r="BC72" i="16"/>
  <c r="BC73" i="16"/>
  <c r="BC74" i="16"/>
  <c r="BC75" i="16"/>
  <c r="BC2" i="16"/>
  <c r="AW3" i="16"/>
  <c r="AW4" i="16"/>
  <c r="AW5" i="16"/>
  <c r="AW6" i="16"/>
  <c r="AW7" i="16"/>
  <c r="AW8" i="16"/>
  <c r="AW9" i="16"/>
  <c r="AW10" i="16"/>
  <c r="AW11" i="16"/>
  <c r="AW12" i="16"/>
  <c r="AW13" i="16"/>
  <c r="AW14" i="16"/>
  <c r="AW15" i="16"/>
  <c r="AW16" i="16"/>
  <c r="AW17" i="16"/>
  <c r="AW18" i="16"/>
  <c r="AW19" i="16"/>
  <c r="AW20" i="16"/>
  <c r="AW21" i="16"/>
  <c r="AW22" i="16"/>
  <c r="AW23" i="16"/>
  <c r="AW24" i="16"/>
  <c r="AW25" i="16"/>
  <c r="AW26" i="16"/>
  <c r="AW27" i="16"/>
  <c r="AW28" i="16"/>
  <c r="AW29" i="16"/>
  <c r="AW30" i="16"/>
  <c r="AW31" i="16"/>
  <c r="AW32" i="16"/>
  <c r="AW33" i="16"/>
  <c r="AW34" i="16"/>
  <c r="AW35" i="16"/>
  <c r="AW36" i="16"/>
  <c r="AW37" i="16"/>
  <c r="AW38" i="16"/>
  <c r="AW39" i="16"/>
  <c r="AW40" i="16"/>
  <c r="AW41" i="16"/>
  <c r="AW42" i="16"/>
  <c r="AW43" i="16"/>
  <c r="AW44" i="16"/>
  <c r="AW45" i="16"/>
  <c r="AW46" i="16"/>
  <c r="AW47" i="16"/>
  <c r="AW48" i="16"/>
  <c r="AW49" i="16"/>
  <c r="AW50" i="16"/>
  <c r="AW51" i="16"/>
  <c r="AW52" i="16"/>
  <c r="AW53" i="16"/>
  <c r="AW54" i="16"/>
  <c r="AW55" i="16"/>
  <c r="AW2" i="16"/>
  <c r="F129" i="16"/>
  <c r="D129" i="16"/>
  <c r="L129" i="16" s="1"/>
  <c r="F128" i="16"/>
  <c r="D128" i="16"/>
  <c r="L128" i="16" s="1"/>
  <c r="F127" i="16"/>
  <c r="D127" i="16"/>
  <c r="L127" i="16" s="1"/>
  <c r="F126" i="16"/>
  <c r="D126" i="16"/>
  <c r="L126" i="16" s="1"/>
  <c r="F125" i="16"/>
  <c r="D125" i="16"/>
  <c r="L125" i="16" s="1"/>
  <c r="F124" i="16"/>
  <c r="D124" i="16"/>
  <c r="L124" i="16" s="1"/>
  <c r="F123" i="16"/>
  <c r="D123" i="16"/>
  <c r="L123" i="16" s="1"/>
  <c r="F122" i="16"/>
  <c r="D122" i="16"/>
  <c r="L122" i="16" s="1"/>
  <c r="F121" i="16"/>
  <c r="D121" i="16"/>
  <c r="L121" i="16" s="1"/>
  <c r="F120" i="16"/>
  <c r="D120" i="16"/>
  <c r="L120" i="16" s="1"/>
  <c r="F119" i="16"/>
  <c r="D119" i="16"/>
  <c r="L119" i="16" s="1"/>
  <c r="F118" i="16"/>
  <c r="D118" i="16"/>
  <c r="L118" i="16" s="1"/>
  <c r="F117" i="16"/>
  <c r="D117" i="16"/>
  <c r="L117" i="16" s="1"/>
  <c r="F116" i="16"/>
  <c r="D116" i="16"/>
  <c r="L116" i="16" s="1"/>
  <c r="F115" i="16"/>
  <c r="D115" i="16"/>
  <c r="L115" i="16" s="1"/>
  <c r="F114" i="16"/>
  <c r="D114" i="16"/>
  <c r="L114" i="16" s="1"/>
  <c r="F113" i="16"/>
  <c r="D113" i="16"/>
  <c r="L113" i="16" s="1"/>
  <c r="F112" i="16"/>
  <c r="D112" i="16"/>
  <c r="L112" i="16" s="1"/>
  <c r="F111" i="16"/>
  <c r="D111" i="16"/>
  <c r="L111" i="16" s="1"/>
  <c r="F110" i="16"/>
  <c r="D110" i="16"/>
  <c r="L110" i="16" s="1"/>
  <c r="F109" i="16"/>
  <c r="D109" i="16"/>
  <c r="L109" i="16" s="1"/>
  <c r="F108" i="16"/>
  <c r="D108" i="16"/>
  <c r="L108" i="16" s="1"/>
  <c r="F107" i="16"/>
  <c r="D107" i="16"/>
  <c r="L107" i="16" s="1"/>
  <c r="F106" i="16"/>
  <c r="D106" i="16"/>
  <c r="L106" i="16" s="1"/>
  <c r="F105" i="16"/>
  <c r="D105" i="16"/>
  <c r="L105" i="16" s="1"/>
  <c r="F104" i="16"/>
  <c r="D104" i="16"/>
  <c r="L104" i="16" s="1"/>
  <c r="F103" i="16"/>
  <c r="D103" i="16"/>
  <c r="L103" i="16" s="1"/>
  <c r="F102" i="16"/>
  <c r="D102" i="16"/>
  <c r="L102" i="16" s="1"/>
  <c r="F101" i="16"/>
  <c r="D101" i="16"/>
  <c r="L101" i="16" s="1"/>
  <c r="F100" i="16"/>
  <c r="D100" i="16"/>
  <c r="L100" i="16" s="1"/>
  <c r="F99" i="16"/>
  <c r="D99" i="16"/>
  <c r="L99" i="16" s="1"/>
  <c r="F98" i="16"/>
  <c r="D98" i="16"/>
  <c r="L98" i="16" s="1"/>
  <c r="F97" i="16"/>
  <c r="D97" i="16"/>
  <c r="L97" i="16" s="1"/>
  <c r="F96" i="16"/>
  <c r="D96" i="16"/>
  <c r="L96" i="16" s="1"/>
  <c r="F95" i="16"/>
  <c r="D95" i="16"/>
  <c r="L95" i="16" s="1"/>
  <c r="F94" i="16"/>
  <c r="D94" i="16"/>
  <c r="L94" i="16" s="1"/>
  <c r="F93" i="16"/>
  <c r="D93" i="16"/>
  <c r="L93" i="16" s="1"/>
  <c r="F92" i="16"/>
  <c r="D92" i="16"/>
  <c r="L92" i="16" s="1"/>
  <c r="F91" i="16"/>
  <c r="D91" i="16"/>
  <c r="L91" i="16" s="1"/>
  <c r="F90" i="16"/>
  <c r="D90" i="16"/>
  <c r="L90" i="16" s="1"/>
  <c r="F89" i="16"/>
  <c r="D89" i="16"/>
  <c r="L89" i="16" s="1"/>
  <c r="F88" i="16"/>
  <c r="D88" i="16"/>
  <c r="L88" i="16" s="1"/>
  <c r="F87" i="16"/>
  <c r="D87" i="16"/>
  <c r="L87" i="16" s="1"/>
  <c r="F86" i="16"/>
  <c r="D86" i="16"/>
  <c r="L86" i="16" s="1"/>
  <c r="F85" i="16"/>
  <c r="D85" i="16"/>
  <c r="L85" i="16" s="1"/>
  <c r="F84" i="16"/>
  <c r="D84" i="16"/>
  <c r="L84" i="16" s="1"/>
  <c r="F83" i="16"/>
  <c r="D83" i="16"/>
  <c r="L83" i="16" s="1"/>
  <c r="F82" i="16"/>
  <c r="D82" i="16"/>
  <c r="L82" i="16" s="1"/>
  <c r="F81" i="16"/>
  <c r="D81" i="16"/>
  <c r="L81" i="16" s="1"/>
  <c r="F80" i="16"/>
  <c r="D80" i="16"/>
  <c r="L80" i="16" s="1"/>
  <c r="F79" i="16"/>
  <c r="D79" i="16"/>
  <c r="L79" i="16" s="1"/>
  <c r="F78" i="16"/>
  <c r="D78" i="16"/>
  <c r="L78" i="16" s="1"/>
  <c r="F77" i="16"/>
  <c r="D77" i="16"/>
  <c r="L77" i="16" s="1"/>
  <c r="F76" i="16"/>
  <c r="D76" i="16"/>
  <c r="L76" i="16" s="1"/>
  <c r="F75" i="16"/>
  <c r="D75" i="16"/>
  <c r="L75" i="16" s="1"/>
  <c r="F74" i="16"/>
  <c r="D74" i="16"/>
  <c r="L74" i="16" s="1"/>
  <c r="F73" i="16"/>
  <c r="D73" i="16"/>
  <c r="L73" i="16" s="1"/>
  <c r="F72" i="16"/>
  <c r="D72" i="16"/>
  <c r="L72" i="16" s="1"/>
  <c r="F71" i="16"/>
  <c r="D71" i="16"/>
  <c r="L71" i="16" s="1"/>
  <c r="F70" i="16"/>
  <c r="D70" i="16"/>
  <c r="L70" i="16" s="1"/>
  <c r="F69" i="16"/>
  <c r="D69" i="16"/>
  <c r="L69" i="16" s="1"/>
  <c r="F68" i="16"/>
  <c r="D68" i="16"/>
  <c r="L68" i="16" s="1"/>
  <c r="F67" i="16"/>
  <c r="D67" i="16"/>
  <c r="L67" i="16" s="1"/>
  <c r="F66" i="16"/>
  <c r="D66" i="16"/>
  <c r="L66" i="16" s="1"/>
  <c r="F65" i="16"/>
  <c r="D65" i="16"/>
  <c r="L65" i="16" s="1"/>
  <c r="F64" i="16"/>
  <c r="D64" i="16"/>
  <c r="L64" i="16" s="1"/>
  <c r="F63" i="16"/>
  <c r="D63" i="16"/>
  <c r="L63" i="16" s="1"/>
  <c r="F62" i="16"/>
  <c r="D62" i="16"/>
  <c r="L62" i="16" s="1"/>
  <c r="F61" i="16"/>
  <c r="D61" i="16"/>
  <c r="L61" i="16" s="1"/>
  <c r="F60" i="16"/>
  <c r="D60" i="16"/>
  <c r="L60" i="16" s="1"/>
  <c r="F59" i="16"/>
  <c r="D59" i="16"/>
  <c r="L59" i="16" s="1"/>
  <c r="F58" i="16"/>
  <c r="D58" i="16"/>
  <c r="L58" i="16" s="1"/>
  <c r="F57" i="16"/>
  <c r="D57" i="16"/>
  <c r="L57" i="16" s="1"/>
  <c r="F56" i="16"/>
  <c r="D56" i="16"/>
  <c r="L56" i="16" s="1"/>
  <c r="F55" i="16"/>
  <c r="D55" i="16"/>
  <c r="L55" i="16" s="1"/>
  <c r="F54" i="16"/>
  <c r="D54" i="16"/>
  <c r="L54" i="16" s="1"/>
  <c r="F53" i="16"/>
  <c r="D53" i="16"/>
  <c r="L53" i="16" s="1"/>
  <c r="F52" i="16"/>
  <c r="D52" i="16"/>
  <c r="L52" i="16" s="1"/>
  <c r="F51" i="16"/>
  <c r="D51" i="16"/>
  <c r="L51" i="16" s="1"/>
  <c r="F50" i="16"/>
  <c r="D50" i="16"/>
  <c r="L50" i="16" s="1"/>
  <c r="F49" i="16"/>
  <c r="D49" i="16"/>
  <c r="L49" i="16" s="1"/>
  <c r="F48" i="16"/>
  <c r="D48" i="16"/>
  <c r="L48" i="16" s="1"/>
  <c r="F47" i="16"/>
  <c r="D47" i="16"/>
  <c r="L47" i="16" s="1"/>
  <c r="F46" i="16"/>
  <c r="D46" i="16"/>
  <c r="L46" i="16" s="1"/>
  <c r="F45" i="16"/>
  <c r="D45" i="16"/>
  <c r="L45" i="16" s="1"/>
  <c r="F44" i="16"/>
  <c r="D44" i="16"/>
  <c r="L44" i="16" s="1"/>
  <c r="F43" i="16"/>
  <c r="D43" i="16"/>
  <c r="L43" i="16" s="1"/>
  <c r="F42" i="16"/>
  <c r="D42" i="16"/>
  <c r="L42" i="16" s="1"/>
  <c r="F41" i="16"/>
  <c r="D41" i="16"/>
  <c r="L41" i="16" s="1"/>
  <c r="F40" i="16"/>
  <c r="D40" i="16"/>
  <c r="L40" i="16" s="1"/>
  <c r="F39" i="16"/>
  <c r="D39" i="16"/>
  <c r="L39" i="16" s="1"/>
  <c r="F38" i="16"/>
  <c r="D38" i="16"/>
  <c r="L38" i="16" s="1"/>
  <c r="F37" i="16"/>
  <c r="D37" i="16"/>
  <c r="L37" i="16" s="1"/>
  <c r="F36" i="16"/>
  <c r="D36" i="16"/>
  <c r="L36" i="16" s="1"/>
  <c r="F35" i="16"/>
  <c r="D35" i="16"/>
  <c r="L35" i="16" s="1"/>
  <c r="F34" i="16"/>
  <c r="D34" i="16"/>
  <c r="L34" i="16" s="1"/>
  <c r="F33" i="16"/>
  <c r="D33" i="16"/>
  <c r="L33" i="16" s="1"/>
  <c r="F32" i="16"/>
  <c r="D32" i="16"/>
  <c r="L32" i="16" s="1"/>
  <c r="F31" i="16"/>
  <c r="D31" i="16"/>
  <c r="L31" i="16" s="1"/>
  <c r="F30" i="16"/>
  <c r="D30" i="16"/>
  <c r="L30" i="16" s="1"/>
  <c r="F29" i="16"/>
  <c r="D29" i="16"/>
  <c r="L29" i="16" s="1"/>
  <c r="F28" i="16"/>
  <c r="D28" i="16"/>
  <c r="L28" i="16" s="1"/>
  <c r="F27" i="16"/>
  <c r="D27" i="16"/>
  <c r="L27" i="16" s="1"/>
  <c r="F26" i="16"/>
  <c r="D26" i="16"/>
  <c r="L26" i="16" s="1"/>
  <c r="F25" i="16"/>
  <c r="D25" i="16"/>
  <c r="L25" i="16" s="1"/>
  <c r="F24" i="16"/>
  <c r="D24" i="16"/>
  <c r="L24" i="16" s="1"/>
  <c r="F23" i="16"/>
  <c r="D23" i="16"/>
  <c r="L23" i="16" s="1"/>
  <c r="F22" i="16"/>
  <c r="D22" i="16"/>
  <c r="L22" i="16" s="1"/>
  <c r="F21" i="16"/>
  <c r="D21" i="16"/>
  <c r="L21" i="16" s="1"/>
  <c r="F20" i="16"/>
  <c r="D20" i="16"/>
  <c r="L20" i="16" s="1"/>
  <c r="F19" i="16"/>
  <c r="D19" i="16"/>
  <c r="L19" i="16" s="1"/>
  <c r="F18" i="16"/>
  <c r="D18" i="16"/>
  <c r="L18" i="16" s="1"/>
  <c r="F17" i="16"/>
  <c r="D17" i="16"/>
  <c r="L17" i="16" s="1"/>
  <c r="F16" i="16"/>
  <c r="D16" i="16"/>
  <c r="L16" i="16" s="1"/>
  <c r="F15" i="16"/>
  <c r="D15" i="16"/>
  <c r="L15" i="16" s="1"/>
  <c r="F14" i="16"/>
  <c r="D14" i="16"/>
  <c r="L14" i="16" s="1"/>
  <c r="F13" i="16"/>
  <c r="D13" i="16"/>
  <c r="L13" i="16" s="1"/>
  <c r="F12" i="16"/>
  <c r="D12" i="16"/>
  <c r="L12" i="16" s="1"/>
  <c r="F11" i="16"/>
  <c r="D11" i="16"/>
  <c r="L11" i="16" s="1"/>
  <c r="F10" i="16"/>
  <c r="D10" i="16"/>
  <c r="L10" i="16" s="1"/>
  <c r="F9" i="16"/>
  <c r="D9" i="16"/>
  <c r="L9" i="16" s="1"/>
  <c r="F8" i="16"/>
  <c r="D8" i="16"/>
  <c r="L8" i="16" s="1"/>
  <c r="F7" i="16"/>
  <c r="D7" i="16"/>
  <c r="L7" i="16" s="1"/>
  <c r="F6" i="16"/>
  <c r="D6" i="16"/>
  <c r="L6" i="16" s="1"/>
  <c r="F5" i="16"/>
  <c r="D5" i="16"/>
  <c r="L5" i="16" s="1"/>
  <c r="F4" i="16"/>
  <c r="D4" i="16"/>
  <c r="L4" i="16" s="1"/>
  <c r="F3" i="16"/>
  <c r="D3" i="16"/>
  <c r="L3" i="16" s="1"/>
  <c r="F2" i="16"/>
  <c r="D2" i="16"/>
  <c r="L2" i="16" s="1"/>
  <c r="P3" i="15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73" i="15"/>
  <c r="P74" i="15"/>
  <c r="P75" i="15"/>
  <c r="P76" i="15"/>
  <c r="P77" i="15"/>
  <c r="P78" i="15"/>
  <c r="P79" i="15"/>
  <c r="P80" i="15"/>
  <c r="P81" i="15"/>
  <c r="P82" i="15"/>
  <c r="P83" i="15"/>
  <c r="P84" i="15"/>
  <c r="P85" i="15"/>
  <c r="P86" i="15"/>
  <c r="P87" i="15"/>
  <c r="P88" i="15"/>
  <c r="P89" i="15"/>
  <c r="P90" i="15"/>
  <c r="P91" i="15"/>
  <c r="P92" i="15"/>
  <c r="P93" i="15"/>
  <c r="P94" i="15"/>
  <c r="P95" i="15"/>
  <c r="P96" i="15"/>
  <c r="P97" i="15"/>
  <c r="P98" i="15"/>
  <c r="P99" i="15"/>
  <c r="P100" i="15"/>
  <c r="P101" i="15"/>
  <c r="P102" i="15"/>
  <c r="P103" i="15"/>
  <c r="P104" i="15"/>
  <c r="P105" i="15"/>
  <c r="P106" i="15"/>
  <c r="P107" i="15"/>
  <c r="P108" i="15"/>
  <c r="P109" i="15"/>
  <c r="P110" i="15"/>
  <c r="P111" i="15"/>
  <c r="P112" i="15"/>
  <c r="P113" i="15"/>
  <c r="P114" i="15"/>
  <c r="P115" i="15"/>
  <c r="P116" i="15"/>
  <c r="P117" i="15"/>
  <c r="P118" i="15"/>
  <c r="P119" i="15"/>
  <c r="P120" i="15"/>
  <c r="P121" i="15"/>
  <c r="P122" i="15"/>
  <c r="P123" i="15"/>
  <c r="P124" i="15"/>
  <c r="P125" i="15"/>
  <c r="P126" i="15"/>
  <c r="P127" i="15"/>
  <c r="P128" i="15"/>
  <c r="P129" i="15"/>
  <c r="P2" i="15"/>
  <c r="N3" i="15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1" i="15"/>
  <c r="N72" i="15"/>
  <c r="N73" i="15"/>
  <c r="N74" i="15"/>
  <c r="N75" i="15"/>
  <c r="N76" i="15"/>
  <c r="N77" i="15"/>
  <c r="N78" i="15"/>
  <c r="N79" i="15"/>
  <c r="N80" i="15"/>
  <c r="N81" i="15"/>
  <c r="N82" i="15"/>
  <c r="N83" i="15"/>
  <c r="N84" i="15"/>
  <c r="N85" i="15"/>
  <c r="N86" i="15"/>
  <c r="N87" i="15"/>
  <c r="N88" i="15"/>
  <c r="N89" i="15"/>
  <c r="N90" i="15"/>
  <c r="N91" i="15"/>
  <c r="N92" i="15"/>
  <c r="N93" i="15"/>
  <c r="N94" i="15"/>
  <c r="N95" i="15"/>
  <c r="N96" i="15"/>
  <c r="N97" i="15"/>
  <c r="N98" i="15"/>
  <c r="N99" i="15"/>
  <c r="N100" i="15"/>
  <c r="N101" i="15"/>
  <c r="N102" i="15"/>
  <c r="N103" i="15"/>
  <c r="N104" i="15"/>
  <c r="N105" i="15"/>
  <c r="N106" i="15"/>
  <c r="N107" i="15"/>
  <c r="N108" i="15"/>
  <c r="N109" i="15"/>
  <c r="N110" i="15"/>
  <c r="N111" i="15"/>
  <c r="N112" i="15"/>
  <c r="N113" i="15"/>
  <c r="N114" i="15"/>
  <c r="N115" i="15"/>
  <c r="N116" i="15"/>
  <c r="N117" i="15"/>
  <c r="N118" i="15"/>
  <c r="N119" i="15"/>
  <c r="N120" i="15"/>
  <c r="N121" i="15"/>
  <c r="N122" i="15"/>
  <c r="N123" i="15"/>
  <c r="N124" i="15"/>
  <c r="N125" i="15"/>
  <c r="N126" i="15"/>
  <c r="N127" i="15"/>
  <c r="N128" i="15"/>
  <c r="N129" i="15"/>
  <c r="N2" i="15"/>
  <c r="AA183" i="12" l="1"/>
  <c r="AB183" i="12"/>
  <c r="AC183" i="12"/>
  <c r="AD183" i="12"/>
  <c r="AE183" i="12"/>
  <c r="Z183" i="12"/>
  <c r="AA182" i="12"/>
  <c r="AB182" i="12"/>
  <c r="AC182" i="12"/>
  <c r="AD182" i="12"/>
  <c r="AE182" i="12"/>
  <c r="Z182" i="12"/>
  <c r="Y185" i="12"/>
  <c r="AA176" i="12"/>
  <c r="AB176" i="12"/>
  <c r="AC176" i="12"/>
  <c r="AD176" i="12"/>
  <c r="AE176" i="12"/>
  <c r="Z176" i="12"/>
  <c r="AA175" i="12"/>
  <c r="AB175" i="12"/>
  <c r="AC175" i="12"/>
  <c r="AD175" i="12"/>
  <c r="AE175" i="12"/>
  <c r="Z175" i="12"/>
  <c r="AA74" i="12"/>
  <c r="AB74" i="12"/>
  <c r="AC74" i="12"/>
  <c r="AD74" i="12"/>
  <c r="AE74" i="12"/>
  <c r="Z74" i="12"/>
  <c r="AA73" i="12"/>
  <c r="AB73" i="12"/>
  <c r="AC73" i="12"/>
  <c r="AD73" i="12"/>
  <c r="AE73" i="12"/>
  <c r="Z73" i="12"/>
  <c r="AJ22" i="12"/>
  <c r="AK22" i="12"/>
  <c r="AL22" i="12"/>
  <c r="AM22" i="12"/>
  <c r="AN22" i="12"/>
  <c r="AI22" i="12"/>
  <c r="Z98" i="12"/>
  <c r="AD99" i="12"/>
  <c r="AA160" i="12"/>
  <c r="AB160" i="12"/>
  <c r="AC160" i="12"/>
  <c r="AD160" i="12"/>
  <c r="AE160" i="12"/>
  <c r="Z160" i="12"/>
  <c r="AA159" i="12"/>
  <c r="AB159" i="12"/>
  <c r="AC159" i="12"/>
  <c r="AD159" i="12"/>
  <c r="AE159" i="12"/>
  <c r="Z159" i="12"/>
  <c r="AA142" i="12"/>
  <c r="AB142" i="12"/>
  <c r="AC142" i="12"/>
  <c r="AD142" i="12"/>
  <c r="AE142" i="12"/>
  <c r="Z142" i="12"/>
  <c r="AA141" i="12"/>
  <c r="AB141" i="12"/>
  <c r="AC141" i="12"/>
  <c r="AD141" i="12"/>
  <c r="AE141" i="12"/>
  <c r="Z141" i="12"/>
  <c r="AA128" i="12"/>
  <c r="AB128" i="12"/>
  <c r="AC128" i="12"/>
  <c r="AD128" i="12"/>
  <c r="AE128" i="12"/>
  <c r="Z128" i="12"/>
  <c r="AA127" i="12"/>
  <c r="AB127" i="12"/>
  <c r="AC127" i="12"/>
  <c r="AD127" i="12"/>
  <c r="AE127" i="12"/>
  <c r="Z127" i="12"/>
  <c r="AA114" i="12"/>
  <c r="AB114" i="12"/>
  <c r="AC114" i="12"/>
  <c r="AD114" i="12"/>
  <c r="AE114" i="12"/>
  <c r="Z114" i="12"/>
  <c r="AA113" i="12"/>
  <c r="AB113" i="12"/>
  <c r="AC113" i="12"/>
  <c r="AD113" i="12"/>
  <c r="AE113" i="12"/>
  <c r="Z113" i="12"/>
  <c r="AE99" i="12"/>
  <c r="AC99" i="12"/>
  <c r="AB99" i="12"/>
  <c r="AA99" i="12"/>
  <c r="Z99" i="12"/>
  <c r="AE98" i="12"/>
  <c r="AD98" i="12"/>
  <c r="AC98" i="12"/>
  <c r="AB98" i="12"/>
  <c r="AA98" i="12"/>
  <c r="AA84" i="12"/>
  <c r="AB84" i="12"/>
  <c r="AC84" i="12"/>
  <c r="AD84" i="12"/>
  <c r="AE84" i="12"/>
  <c r="Z84" i="12"/>
  <c r="AA83" i="12"/>
  <c r="AB83" i="12"/>
  <c r="AC83" i="12"/>
  <c r="AD83" i="12"/>
  <c r="AE83" i="12"/>
  <c r="Z83" i="12"/>
  <c r="AE68" i="12"/>
  <c r="AD68" i="12"/>
  <c r="AC68" i="12"/>
  <c r="AB68" i="12"/>
  <c r="AA68" i="12"/>
  <c r="Z68" i="12"/>
  <c r="AE67" i="12"/>
  <c r="AD67" i="12"/>
  <c r="AC67" i="12"/>
  <c r="AB67" i="12"/>
  <c r="AA67" i="12"/>
  <c r="Z67" i="12"/>
  <c r="AE60" i="12"/>
  <c r="AD60" i="12"/>
  <c r="AC60" i="12"/>
  <c r="AB60" i="12"/>
  <c r="AA60" i="12"/>
  <c r="Z60" i="12"/>
  <c r="AE59" i="12"/>
  <c r="AD59" i="12"/>
  <c r="AC59" i="12"/>
  <c r="AB59" i="12"/>
  <c r="AA59" i="12"/>
  <c r="Z59" i="12"/>
  <c r="AE52" i="12"/>
  <c r="AD52" i="12"/>
  <c r="AC52" i="12"/>
  <c r="AB52" i="12"/>
  <c r="AA52" i="12"/>
  <c r="Z52" i="12"/>
  <c r="AE51" i="12"/>
  <c r="AD51" i="12"/>
  <c r="AC51" i="12"/>
  <c r="AB51" i="12"/>
  <c r="AA51" i="12"/>
  <c r="Z51" i="12"/>
  <c r="AE44" i="12"/>
  <c r="AD44" i="12"/>
  <c r="AC44" i="12"/>
  <c r="AB44" i="12"/>
  <c r="AA44" i="12"/>
  <c r="Z44" i="12"/>
  <c r="AE43" i="12"/>
  <c r="AD43" i="12"/>
  <c r="AC43" i="12"/>
  <c r="AB43" i="12"/>
  <c r="AA43" i="12"/>
  <c r="Z43" i="12"/>
  <c r="AE36" i="12"/>
  <c r="AD36" i="12"/>
  <c r="AC36" i="12"/>
  <c r="AB36" i="12"/>
  <c r="AA36" i="12"/>
  <c r="Z36" i="12"/>
  <c r="AE35" i="12"/>
  <c r="AD35" i="12"/>
  <c r="AC35" i="12"/>
  <c r="AB35" i="12"/>
  <c r="AA35" i="12"/>
  <c r="Z35" i="12"/>
  <c r="AE28" i="12"/>
  <c r="AD28" i="12"/>
  <c r="AC28" i="12"/>
  <c r="AB28" i="12"/>
  <c r="AA28" i="12"/>
  <c r="Z28" i="12"/>
  <c r="AE27" i="12"/>
  <c r="AD27" i="12"/>
  <c r="AC27" i="12"/>
  <c r="AB27" i="12"/>
  <c r="AA27" i="12"/>
  <c r="Z27" i="12"/>
  <c r="AE20" i="12"/>
  <c r="AD20" i="12"/>
  <c r="AC20" i="12"/>
  <c r="AB20" i="12"/>
  <c r="AA20" i="12"/>
  <c r="Z20" i="12"/>
  <c r="AE19" i="12"/>
  <c r="AD19" i="12"/>
  <c r="AC19" i="12"/>
  <c r="AB19" i="12"/>
  <c r="AA19" i="12"/>
  <c r="Z19" i="12"/>
  <c r="AE12" i="12"/>
  <c r="AD12" i="12"/>
  <c r="AC12" i="12"/>
  <c r="AB12" i="12"/>
  <c r="AA12" i="12"/>
  <c r="Z12" i="12"/>
  <c r="AE11" i="12"/>
  <c r="AD11" i="12"/>
  <c r="AC11" i="12"/>
  <c r="AB11" i="12"/>
  <c r="AA11" i="12"/>
  <c r="Z11" i="12"/>
  <c r="AA4" i="12"/>
  <c r="AB4" i="12"/>
  <c r="AC4" i="12"/>
  <c r="AD4" i="12"/>
  <c r="AE4" i="12"/>
  <c r="Z4" i="12"/>
  <c r="AB3" i="12"/>
  <c r="AA3" i="12"/>
  <c r="AC3" i="12"/>
  <c r="AD3" i="12"/>
  <c r="AE3" i="12"/>
  <c r="Z3" i="12"/>
  <c r="P101" i="5" l="1"/>
  <c r="O101" i="5"/>
  <c r="N101" i="5"/>
  <c r="M101" i="5"/>
  <c r="L101" i="5"/>
  <c r="K101" i="5"/>
  <c r="P100" i="5"/>
  <c r="O100" i="5"/>
  <c r="N100" i="5"/>
  <c r="M100" i="5"/>
  <c r="L100" i="5"/>
  <c r="K100" i="5"/>
  <c r="B112" i="5"/>
  <c r="G113" i="5"/>
  <c r="F113" i="5"/>
  <c r="E113" i="5"/>
  <c r="D113" i="5"/>
  <c r="C113" i="5"/>
  <c r="H112" i="5"/>
  <c r="G112" i="5"/>
  <c r="F112" i="5"/>
  <c r="E112" i="5"/>
  <c r="N182" i="5" s="1"/>
  <c r="D112" i="5"/>
  <c r="C112" i="5"/>
  <c r="G277" i="5"/>
  <c r="F277" i="5"/>
  <c r="E277" i="5"/>
  <c r="D277" i="5"/>
  <c r="C277" i="5"/>
  <c r="B277" i="5"/>
  <c r="G239" i="5"/>
  <c r="F239" i="5"/>
  <c r="E239" i="5"/>
  <c r="D239" i="5"/>
  <c r="C239" i="5"/>
  <c r="B239" i="5"/>
  <c r="G203" i="5"/>
  <c r="F203" i="5"/>
  <c r="E203" i="5"/>
  <c r="D203" i="5"/>
  <c r="C203" i="5"/>
  <c r="B203" i="5"/>
  <c r="G186" i="5"/>
  <c r="F186" i="5"/>
  <c r="E186" i="5"/>
  <c r="D186" i="5"/>
  <c r="C186" i="5"/>
  <c r="B186" i="5"/>
  <c r="G182" i="5"/>
  <c r="F182" i="5"/>
  <c r="E182" i="5"/>
  <c r="D182" i="5"/>
  <c r="C182" i="5"/>
  <c r="B182" i="5"/>
  <c r="C276" i="5"/>
  <c r="D276" i="5"/>
  <c r="E276" i="5"/>
  <c r="F276" i="5"/>
  <c r="G276" i="5"/>
  <c r="H276" i="5"/>
  <c r="B276" i="5"/>
  <c r="C238" i="5"/>
  <c r="D238" i="5"/>
  <c r="E238" i="5"/>
  <c r="F238" i="5"/>
  <c r="G238" i="5"/>
  <c r="H238" i="5"/>
  <c r="B238" i="5"/>
  <c r="C202" i="5"/>
  <c r="D202" i="5"/>
  <c r="E202" i="5"/>
  <c r="F202" i="5"/>
  <c r="G202" i="5"/>
  <c r="H202" i="5"/>
  <c r="B202" i="5"/>
  <c r="G180" i="5"/>
  <c r="F180" i="5"/>
  <c r="E180" i="5"/>
  <c r="D180" i="5"/>
  <c r="C180" i="5"/>
  <c r="B180" i="5"/>
  <c r="G161" i="5"/>
  <c r="F161" i="5"/>
  <c r="E161" i="5"/>
  <c r="D161" i="5"/>
  <c r="C161" i="5"/>
  <c r="B161" i="5"/>
  <c r="G143" i="5"/>
  <c r="F143" i="5"/>
  <c r="E143" i="5"/>
  <c r="D143" i="5"/>
  <c r="C143" i="5"/>
  <c r="B143" i="5"/>
  <c r="G128" i="5"/>
  <c r="F128" i="5"/>
  <c r="E128" i="5"/>
  <c r="D128" i="5"/>
  <c r="C128" i="5"/>
  <c r="B128" i="5"/>
  <c r="G98" i="5"/>
  <c r="F98" i="5"/>
  <c r="E98" i="5"/>
  <c r="D98" i="5"/>
  <c r="C98" i="5"/>
  <c r="B98" i="5"/>
  <c r="G77" i="5"/>
  <c r="F77" i="5"/>
  <c r="E77" i="5"/>
  <c r="D77" i="5"/>
  <c r="C77" i="5"/>
  <c r="B77" i="5"/>
  <c r="G75" i="5"/>
  <c r="F75" i="5"/>
  <c r="E75" i="5"/>
  <c r="D75" i="5"/>
  <c r="C75" i="5"/>
  <c r="B75" i="5"/>
  <c r="G67" i="5"/>
  <c r="F67" i="5"/>
  <c r="E67" i="5"/>
  <c r="D67" i="5"/>
  <c r="C67" i="5"/>
  <c r="B67" i="5"/>
  <c r="G59" i="5"/>
  <c r="F59" i="5"/>
  <c r="E59" i="5"/>
  <c r="D59" i="5"/>
  <c r="C59" i="5"/>
  <c r="B59" i="5"/>
  <c r="G51" i="5"/>
  <c r="F51" i="5"/>
  <c r="E51" i="5"/>
  <c r="D51" i="5"/>
  <c r="C51" i="5"/>
  <c r="B51" i="5"/>
  <c r="G43" i="5"/>
  <c r="F43" i="5"/>
  <c r="E43" i="5"/>
  <c r="D43" i="5"/>
  <c r="C43" i="5"/>
  <c r="B43" i="5"/>
  <c r="G35" i="5"/>
  <c r="F35" i="5"/>
  <c r="E35" i="5"/>
  <c r="D35" i="5"/>
  <c r="C35" i="5"/>
  <c r="B35" i="5"/>
  <c r="G27" i="5"/>
  <c r="F27" i="5"/>
  <c r="E27" i="5"/>
  <c r="D27" i="5"/>
  <c r="C27" i="5"/>
  <c r="B27" i="5"/>
  <c r="G19" i="5"/>
  <c r="F19" i="5"/>
  <c r="E19" i="5"/>
  <c r="D19" i="5"/>
  <c r="C19" i="5"/>
  <c r="B19" i="5"/>
  <c r="G11" i="5"/>
  <c r="F11" i="5"/>
  <c r="E11" i="5"/>
  <c r="D11" i="5"/>
  <c r="C11" i="5"/>
  <c r="B11" i="5"/>
  <c r="C181" i="5"/>
  <c r="D181" i="5"/>
  <c r="E181" i="5"/>
  <c r="F181" i="5"/>
  <c r="G181" i="5"/>
  <c r="H181" i="5"/>
  <c r="B181" i="5"/>
  <c r="C179" i="5"/>
  <c r="D179" i="5"/>
  <c r="E179" i="5"/>
  <c r="F179" i="5"/>
  <c r="G179" i="5"/>
  <c r="H179" i="5"/>
  <c r="B179" i="5"/>
  <c r="C160" i="5"/>
  <c r="D160" i="5"/>
  <c r="E160" i="5"/>
  <c r="F160" i="5"/>
  <c r="G160" i="5"/>
  <c r="H160" i="5"/>
  <c r="B160" i="5"/>
  <c r="C142" i="5"/>
  <c r="D142" i="5"/>
  <c r="E142" i="5"/>
  <c r="F142" i="5"/>
  <c r="G142" i="5"/>
  <c r="H142" i="5"/>
  <c r="B142" i="5"/>
  <c r="H127" i="5"/>
  <c r="C127" i="5"/>
  <c r="D127" i="5"/>
  <c r="E127" i="5"/>
  <c r="F127" i="5"/>
  <c r="G127" i="5"/>
  <c r="B127" i="5"/>
  <c r="O187" i="5"/>
  <c r="C97" i="5"/>
  <c r="D97" i="5"/>
  <c r="E97" i="5"/>
  <c r="F97" i="5"/>
  <c r="G97" i="5"/>
  <c r="H97" i="5"/>
  <c r="B97" i="5"/>
  <c r="H74" i="5"/>
  <c r="G74" i="5"/>
  <c r="F74" i="5"/>
  <c r="E74" i="5"/>
  <c r="D74" i="5"/>
  <c r="C74" i="5"/>
  <c r="B74" i="5"/>
  <c r="H66" i="5"/>
  <c r="G66" i="5"/>
  <c r="F66" i="5"/>
  <c r="E66" i="5"/>
  <c r="D66" i="5"/>
  <c r="C66" i="5"/>
  <c r="B66" i="5"/>
  <c r="H58" i="5"/>
  <c r="G58" i="5"/>
  <c r="F58" i="5"/>
  <c r="E58" i="5"/>
  <c r="D58" i="5"/>
  <c r="C58" i="5"/>
  <c r="B58" i="5"/>
  <c r="H50" i="5"/>
  <c r="G50" i="5"/>
  <c r="F50" i="5"/>
  <c r="E50" i="5"/>
  <c r="D50" i="5"/>
  <c r="C50" i="5"/>
  <c r="B50" i="5"/>
  <c r="H42" i="5"/>
  <c r="G42" i="5"/>
  <c r="F42" i="5"/>
  <c r="E42" i="5"/>
  <c r="D42" i="5"/>
  <c r="C42" i="5"/>
  <c r="B42" i="5"/>
  <c r="H34" i="5"/>
  <c r="G34" i="5"/>
  <c r="F34" i="5"/>
  <c r="E34" i="5"/>
  <c r="D34" i="5"/>
  <c r="C34" i="5"/>
  <c r="B34" i="5"/>
  <c r="H26" i="5"/>
  <c r="G26" i="5"/>
  <c r="F26" i="5"/>
  <c r="E26" i="5"/>
  <c r="D26" i="5"/>
  <c r="C26" i="5"/>
  <c r="B26" i="5"/>
  <c r="C18" i="5"/>
  <c r="D18" i="5"/>
  <c r="E18" i="5"/>
  <c r="F18" i="5"/>
  <c r="G18" i="5"/>
  <c r="H18" i="5"/>
  <c r="B18" i="5"/>
  <c r="C10" i="5"/>
  <c r="D10" i="5"/>
  <c r="E10" i="5"/>
  <c r="F10" i="5"/>
  <c r="G10" i="5"/>
  <c r="H10" i="5"/>
  <c r="B10" i="5"/>
  <c r="L187" i="5"/>
  <c r="P187" i="5"/>
  <c r="L186" i="5"/>
  <c r="N186" i="5"/>
  <c r="O186" i="5"/>
  <c r="P186" i="5"/>
  <c r="I184" i="5"/>
  <c r="FY235" i="1"/>
  <c r="L242" i="5"/>
  <c r="M242" i="5"/>
  <c r="N242" i="5"/>
  <c r="O242" i="5"/>
  <c r="P242" i="5"/>
  <c r="K242" i="5"/>
  <c r="L241" i="5"/>
  <c r="M241" i="5"/>
  <c r="N241" i="5"/>
  <c r="O241" i="5"/>
  <c r="P241" i="5"/>
  <c r="K241" i="5"/>
  <c r="L206" i="5"/>
  <c r="M206" i="5"/>
  <c r="N206" i="5"/>
  <c r="O206" i="5"/>
  <c r="P206" i="5"/>
  <c r="K206" i="5"/>
  <c r="L205" i="5"/>
  <c r="M205" i="5"/>
  <c r="N205" i="5"/>
  <c r="O205" i="5"/>
  <c r="P205" i="5"/>
  <c r="K205" i="5"/>
  <c r="L197" i="5"/>
  <c r="M197" i="5"/>
  <c r="N197" i="5"/>
  <c r="O197" i="5"/>
  <c r="P197" i="5"/>
  <c r="K197" i="5"/>
  <c r="L196" i="5"/>
  <c r="M196" i="5"/>
  <c r="N196" i="5"/>
  <c r="O196" i="5"/>
  <c r="P196" i="5"/>
  <c r="K196" i="5"/>
  <c r="L183" i="5"/>
  <c r="P183" i="5"/>
  <c r="L182" i="5"/>
  <c r="O182" i="5"/>
  <c r="P182" i="5"/>
  <c r="L164" i="5"/>
  <c r="M164" i="5"/>
  <c r="N164" i="5"/>
  <c r="O164" i="5"/>
  <c r="P164" i="5"/>
  <c r="K164" i="5"/>
  <c r="L163" i="5"/>
  <c r="M163" i="5"/>
  <c r="N163" i="5"/>
  <c r="O163" i="5"/>
  <c r="P163" i="5"/>
  <c r="K163" i="5"/>
  <c r="L146" i="5"/>
  <c r="M146" i="5"/>
  <c r="N146" i="5"/>
  <c r="O146" i="5"/>
  <c r="P146" i="5"/>
  <c r="K146" i="5"/>
  <c r="L145" i="5"/>
  <c r="M145" i="5"/>
  <c r="N145" i="5"/>
  <c r="O145" i="5"/>
  <c r="P145" i="5"/>
  <c r="K145" i="5"/>
  <c r="K130" i="5"/>
  <c r="P131" i="5"/>
  <c r="O131" i="5"/>
  <c r="N131" i="5"/>
  <c r="M131" i="5"/>
  <c r="L131" i="5"/>
  <c r="K131" i="5"/>
  <c r="P130" i="5"/>
  <c r="O130" i="5"/>
  <c r="N130" i="5"/>
  <c r="M130" i="5"/>
  <c r="L130" i="5"/>
  <c r="K115" i="5"/>
  <c r="P116" i="5"/>
  <c r="O116" i="5"/>
  <c r="N116" i="5"/>
  <c r="M116" i="5"/>
  <c r="L116" i="5"/>
  <c r="K116" i="5"/>
  <c r="P115" i="5"/>
  <c r="O115" i="5"/>
  <c r="N115" i="5"/>
  <c r="M115" i="5"/>
  <c r="L115" i="5"/>
  <c r="L86" i="5"/>
  <c r="M86" i="5"/>
  <c r="N86" i="5"/>
  <c r="O86" i="5"/>
  <c r="P86" i="5"/>
  <c r="K86" i="5"/>
  <c r="L85" i="5"/>
  <c r="M85" i="5"/>
  <c r="N85" i="5"/>
  <c r="O85" i="5"/>
  <c r="P85" i="5"/>
  <c r="K85" i="5"/>
  <c r="J80" i="5"/>
  <c r="L78" i="5"/>
  <c r="M78" i="5"/>
  <c r="N78" i="5"/>
  <c r="O78" i="5"/>
  <c r="P78" i="5"/>
  <c r="K78" i="5"/>
  <c r="L77" i="5"/>
  <c r="M77" i="5"/>
  <c r="N77" i="5"/>
  <c r="O77" i="5"/>
  <c r="P77" i="5"/>
  <c r="K77" i="5"/>
  <c r="K69" i="5"/>
  <c r="K61" i="5"/>
  <c r="K53" i="5"/>
  <c r="K45" i="5"/>
  <c r="K37" i="5"/>
  <c r="K29" i="5"/>
  <c r="K13" i="5"/>
  <c r="P70" i="5"/>
  <c r="O70" i="5"/>
  <c r="N70" i="5"/>
  <c r="M70" i="5"/>
  <c r="L70" i="5"/>
  <c r="K70" i="5"/>
  <c r="P69" i="5"/>
  <c r="O69" i="5"/>
  <c r="N69" i="5"/>
  <c r="M69" i="5"/>
  <c r="L69" i="5"/>
  <c r="P62" i="5"/>
  <c r="O62" i="5"/>
  <c r="N62" i="5"/>
  <c r="M62" i="5"/>
  <c r="L62" i="5"/>
  <c r="K62" i="5"/>
  <c r="P61" i="5"/>
  <c r="O61" i="5"/>
  <c r="N61" i="5"/>
  <c r="M61" i="5"/>
  <c r="L61" i="5"/>
  <c r="P54" i="5"/>
  <c r="O54" i="5"/>
  <c r="N54" i="5"/>
  <c r="M54" i="5"/>
  <c r="L54" i="5"/>
  <c r="K54" i="5"/>
  <c r="P53" i="5"/>
  <c r="O53" i="5"/>
  <c r="N53" i="5"/>
  <c r="M53" i="5"/>
  <c r="L53" i="5"/>
  <c r="P46" i="5"/>
  <c r="O46" i="5"/>
  <c r="N46" i="5"/>
  <c r="M46" i="5"/>
  <c r="L46" i="5"/>
  <c r="K46" i="5"/>
  <c r="P45" i="5"/>
  <c r="O45" i="5"/>
  <c r="N45" i="5"/>
  <c r="M45" i="5"/>
  <c r="L45" i="5"/>
  <c r="P38" i="5"/>
  <c r="O38" i="5"/>
  <c r="N38" i="5"/>
  <c r="M38" i="5"/>
  <c r="L38" i="5"/>
  <c r="K38" i="5"/>
  <c r="P37" i="5"/>
  <c r="O37" i="5"/>
  <c r="N37" i="5"/>
  <c r="M37" i="5"/>
  <c r="L37" i="5"/>
  <c r="P30" i="5"/>
  <c r="O30" i="5"/>
  <c r="N30" i="5"/>
  <c r="M30" i="5"/>
  <c r="L30" i="5"/>
  <c r="K30" i="5"/>
  <c r="P29" i="5"/>
  <c r="O29" i="5"/>
  <c r="N29" i="5"/>
  <c r="M29" i="5"/>
  <c r="L29" i="5"/>
  <c r="P22" i="5"/>
  <c r="O22" i="5"/>
  <c r="N22" i="5"/>
  <c r="M22" i="5"/>
  <c r="L22" i="5"/>
  <c r="K22" i="5"/>
  <c r="P21" i="5"/>
  <c r="O21" i="5"/>
  <c r="N21" i="5"/>
  <c r="M21" i="5"/>
  <c r="L21" i="5"/>
  <c r="K21" i="5"/>
  <c r="P14" i="5"/>
  <c r="O14" i="5"/>
  <c r="N14" i="5"/>
  <c r="M14" i="5"/>
  <c r="L14" i="5"/>
  <c r="K14" i="5"/>
  <c r="P13" i="5"/>
  <c r="O13" i="5"/>
  <c r="N13" i="5"/>
  <c r="M13" i="5"/>
  <c r="L13" i="5"/>
  <c r="L6" i="5"/>
  <c r="M6" i="5"/>
  <c r="N6" i="5"/>
  <c r="O6" i="5"/>
  <c r="P6" i="5"/>
  <c r="K6" i="5"/>
  <c r="L5" i="5"/>
  <c r="M5" i="5"/>
  <c r="N5" i="5"/>
  <c r="O5" i="5"/>
  <c r="P5" i="5"/>
  <c r="K5" i="5"/>
  <c r="FR240" i="1"/>
  <c r="FQ240" i="1"/>
  <c r="FP240" i="1"/>
  <c r="FO240" i="1"/>
  <c r="FN240" i="1"/>
  <c r="FM240" i="1"/>
  <c r="FL240" i="1"/>
  <c r="FK240" i="1"/>
  <c r="FJ240" i="1"/>
  <c r="FI240" i="1"/>
  <c r="FH240" i="1"/>
  <c r="FG240" i="1"/>
  <c r="FF240" i="1"/>
  <c r="FE240" i="1"/>
  <c r="FD240" i="1"/>
  <c r="FC240" i="1"/>
  <c r="FB240" i="1"/>
  <c r="EY240" i="1"/>
  <c r="EX240" i="1"/>
  <c r="EW240" i="1"/>
  <c r="EV240" i="1"/>
  <c r="EU240" i="1"/>
  <c r="ET240" i="1"/>
  <c r="ES240" i="1"/>
  <c r="ER240" i="1"/>
  <c r="EQ240" i="1"/>
  <c r="EP240" i="1"/>
  <c r="EO240" i="1"/>
  <c r="EN240" i="1"/>
  <c r="EM240" i="1"/>
  <c r="EL240" i="1"/>
  <c r="EK240" i="1"/>
  <c r="EJ240" i="1"/>
  <c r="EG240" i="1"/>
  <c r="EF240" i="1"/>
  <c r="EE240" i="1"/>
  <c r="ED240" i="1"/>
  <c r="EC240" i="1"/>
  <c r="EB240" i="1"/>
  <c r="EA240" i="1"/>
  <c r="DZ240" i="1"/>
  <c r="DY240" i="1"/>
  <c r="DX240" i="1"/>
  <c r="DW240" i="1"/>
  <c r="DV240" i="1"/>
  <c r="DU240" i="1"/>
  <c r="DR240" i="1"/>
  <c r="DQ240" i="1"/>
  <c r="DP240" i="1"/>
  <c r="DO240" i="1"/>
  <c r="DN240" i="1"/>
  <c r="DM240" i="1"/>
  <c r="DL240" i="1"/>
  <c r="DK240" i="1"/>
  <c r="DJ240" i="1"/>
  <c r="DI240" i="1"/>
  <c r="DH240" i="1"/>
  <c r="DG240" i="1"/>
  <c r="DF240" i="1"/>
  <c r="DS240" i="1" s="1"/>
  <c r="DC240" i="1"/>
  <c r="DB240" i="1"/>
  <c r="DA240" i="1"/>
  <c r="CZ240" i="1"/>
  <c r="CY240" i="1"/>
  <c r="CX240" i="1"/>
  <c r="CW240" i="1"/>
  <c r="CV240" i="1"/>
  <c r="CU240" i="1"/>
  <c r="CT240" i="1"/>
  <c r="CS240" i="1"/>
  <c r="CR240" i="1"/>
  <c r="CQ240" i="1"/>
  <c r="CN240" i="1"/>
  <c r="CM240" i="1"/>
  <c r="CL240" i="1"/>
  <c r="CK240" i="1"/>
  <c r="CJ240" i="1"/>
  <c r="CI240" i="1"/>
  <c r="CH240" i="1"/>
  <c r="CG240" i="1"/>
  <c r="CF240" i="1"/>
  <c r="CE240" i="1"/>
  <c r="CD240" i="1"/>
  <c r="CC240" i="1"/>
  <c r="CB240" i="1"/>
  <c r="BU240" i="1"/>
  <c r="BT240" i="1"/>
  <c r="BS240" i="1"/>
  <c r="BR240" i="1"/>
  <c r="BQ240" i="1"/>
  <c r="BP240" i="1"/>
  <c r="BM240" i="1"/>
  <c r="BL240" i="1"/>
  <c r="BK240" i="1"/>
  <c r="BJ240" i="1"/>
  <c r="BI240" i="1"/>
  <c r="BH240" i="1"/>
  <c r="BE240" i="1"/>
  <c r="BD240" i="1"/>
  <c r="BC240" i="1"/>
  <c r="BB240" i="1"/>
  <c r="BA240" i="1"/>
  <c r="AZ240" i="1"/>
  <c r="AW240" i="1"/>
  <c r="AV240" i="1"/>
  <c r="AU240" i="1"/>
  <c r="AT240" i="1"/>
  <c r="AS240" i="1"/>
  <c r="AR240" i="1"/>
  <c r="AO240" i="1"/>
  <c r="AN240" i="1"/>
  <c r="AM240" i="1"/>
  <c r="AL240" i="1"/>
  <c r="AK240" i="1"/>
  <c r="AJ240" i="1"/>
  <c r="AG240" i="1"/>
  <c r="AF240" i="1"/>
  <c r="AE240" i="1"/>
  <c r="AD240" i="1"/>
  <c r="AC240" i="1"/>
  <c r="AB240" i="1"/>
  <c r="Y240" i="1"/>
  <c r="X240" i="1"/>
  <c r="W240" i="1"/>
  <c r="V240" i="1"/>
  <c r="U240" i="1"/>
  <c r="T240" i="1"/>
  <c r="Z240" i="1" s="1"/>
  <c r="Q240" i="1"/>
  <c r="P240" i="1"/>
  <c r="O240" i="1"/>
  <c r="N240" i="1"/>
  <c r="M240" i="1"/>
  <c r="L240" i="1"/>
  <c r="I240" i="1"/>
  <c r="H240" i="1"/>
  <c r="G240" i="1"/>
  <c r="F240" i="1"/>
  <c r="E240" i="1"/>
  <c r="D240" i="1"/>
  <c r="FR239" i="1"/>
  <c r="FQ239" i="1"/>
  <c r="FP239" i="1"/>
  <c r="FO239" i="1"/>
  <c r="FN239" i="1"/>
  <c r="FM239" i="1"/>
  <c r="FL239" i="1"/>
  <c r="FK239" i="1"/>
  <c r="FJ239" i="1"/>
  <c r="FI239" i="1"/>
  <c r="FH239" i="1"/>
  <c r="FG239" i="1"/>
  <c r="FF239" i="1"/>
  <c r="FE239" i="1"/>
  <c r="FD239" i="1"/>
  <c r="FC239" i="1"/>
  <c r="FB239" i="1"/>
  <c r="EY239" i="1"/>
  <c r="EX239" i="1"/>
  <c r="EW239" i="1"/>
  <c r="EV239" i="1"/>
  <c r="EU239" i="1"/>
  <c r="ET239" i="1"/>
  <c r="ES239" i="1"/>
  <c r="ER239" i="1"/>
  <c r="EQ239" i="1"/>
  <c r="EP239" i="1"/>
  <c r="EO239" i="1"/>
  <c r="EN239" i="1"/>
  <c r="EM239" i="1"/>
  <c r="EL239" i="1"/>
  <c r="EK239" i="1"/>
  <c r="EJ239" i="1"/>
  <c r="EG239" i="1"/>
  <c r="EF239" i="1"/>
  <c r="EE239" i="1"/>
  <c r="ED239" i="1"/>
  <c r="EC239" i="1"/>
  <c r="EB239" i="1"/>
  <c r="EA239" i="1"/>
  <c r="DZ239" i="1"/>
  <c r="DY239" i="1"/>
  <c r="DX239" i="1"/>
  <c r="DW239" i="1"/>
  <c r="DV239" i="1"/>
  <c r="DU239" i="1"/>
  <c r="DR239" i="1"/>
  <c r="DQ239" i="1"/>
  <c r="DP239" i="1"/>
  <c r="DO239" i="1"/>
  <c r="DN239" i="1"/>
  <c r="DM239" i="1"/>
  <c r="DL239" i="1"/>
  <c r="DK239" i="1"/>
  <c r="DJ239" i="1"/>
  <c r="DI239" i="1"/>
  <c r="DH239" i="1"/>
  <c r="DG239" i="1"/>
  <c r="DF239" i="1"/>
  <c r="DS239" i="1" s="1"/>
  <c r="DC239" i="1"/>
  <c r="DB239" i="1"/>
  <c r="DA239" i="1"/>
  <c r="CZ239" i="1"/>
  <c r="CY239" i="1"/>
  <c r="CX239" i="1"/>
  <c r="CW239" i="1"/>
  <c r="CV239" i="1"/>
  <c r="CU239" i="1"/>
  <c r="CT239" i="1"/>
  <c r="CS239" i="1"/>
  <c r="CR239" i="1"/>
  <c r="CQ239" i="1"/>
  <c r="CN239" i="1"/>
  <c r="CM239" i="1"/>
  <c r="CL239" i="1"/>
  <c r="CK239" i="1"/>
  <c r="CJ239" i="1"/>
  <c r="CI239" i="1"/>
  <c r="CH239" i="1"/>
  <c r="CG239" i="1"/>
  <c r="CF239" i="1"/>
  <c r="CE239" i="1"/>
  <c r="CD239" i="1"/>
  <c r="CC239" i="1"/>
  <c r="CB239" i="1"/>
  <c r="BU239" i="1"/>
  <c r="BT239" i="1"/>
  <c r="BS239" i="1"/>
  <c r="BR239" i="1"/>
  <c r="BQ239" i="1"/>
  <c r="BP239" i="1"/>
  <c r="BV239" i="1" s="1"/>
  <c r="BM239" i="1"/>
  <c r="BL239" i="1"/>
  <c r="BK239" i="1"/>
  <c r="BJ239" i="1"/>
  <c r="BI239" i="1"/>
  <c r="BH239" i="1"/>
  <c r="BE239" i="1"/>
  <c r="BD239" i="1"/>
  <c r="BC239" i="1"/>
  <c r="BB239" i="1"/>
  <c r="BA239" i="1"/>
  <c r="AZ239" i="1"/>
  <c r="BF239" i="1" s="1"/>
  <c r="AW239" i="1"/>
  <c r="AV239" i="1"/>
  <c r="AU239" i="1"/>
  <c r="AT239" i="1"/>
  <c r="AS239" i="1"/>
  <c r="AR239" i="1"/>
  <c r="AO239" i="1"/>
  <c r="AN239" i="1"/>
  <c r="AM239" i="1"/>
  <c r="AL239" i="1"/>
  <c r="AK239" i="1"/>
  <c r="AJ239" i="1"/>
  <c r="AP239" i="1" s="1"/>
  <c r="AG239" i="1"/>
  <c r="AF239" i="1"/>
  <c r="AE239" i="1"/>
  <c r="AD239" i="1"/>
  <c r="AC239" i="1"/>
  <c r="AB239" i="1"/>
  <c r="Y239" i="1"/>
  <c r="X239" i="1"/>
  <c r="W239" i="1"/>
  <c r="V239" i="1"/>
  <c r="U239" i="1"/>
  <c r="T239" i="1"/>
  <c r="Z239" i="1" s="1"/>
  <c r="Q239" i="1"/>
  <c r="P239" i="1"/>
  <c r="O239" i="1"/>
  <c r="N239" i="1"/>
  <c r="M239" i="1"/>
  <c r="L239" i="1"/>
  <c r="I239" i="1"/>
  <c r="H239" i="1"/>
  <c r="G239" i="1"/>
  <c r="F239" i="1"/>
  <c r="E239" i="1"/>
  <c r="D239" i="1"/>
  <c r="J239" i="1" s="1"/>
  <c r="FR238" i="1"/>
  <c r="FQ238" i="1"/>
  <c r="FP238" i="1"/>
  <c r="FO238" i="1"/>
  <c r="FN238" i="1"/>
  <c r="FM238" i="1"/>
  <c r="FL238" i="1"/>
  <c r="FK238" i="1"/>
  <c r="FJ238" i="1"/>
  <c r="FI238" i="1"/>
  <c r="FH238" i="1"/>
  <c r="FG238" i="1"/>
  <c r="FF238" i="1"/>
  <c r="FE238" i="1"/>
  <c r="FD238" i="1"/>
  <c r="FC238" i="1"/>
  <c r="FB238" i="1"/>
  <c r="EY238" i="1"/>
  <c r="EX238" i="1"/>
  <c r="EW238" i="1"/>
  <c r="EV238" i="1"/>
  <c r="EU238" i="1"/>
  <c r="ET238" i="1"/>
  <c r="ES238" i="1"/>
  <c r="ER238" i="1"/>
  <c r="EQ238" i="1"/>
  <c r="EP238" i="1"/>
  <c r="EO238" i="1"/>
  <c r="EN238" i="1"/>
  <c r="EM238" i="1"/>
  <c r="EL238" i="1"/>
  <c r="EK238" i="1"/>
  <c r="EJ238" i="1"/>
  <c r="EG238" i="1"/>
  <c r="EF238" i="1"/>
  <c r="EE238" i="1"/>
  <c r="ED238" i="1"/>
  <c r="EC238" i="1"/>
  <c r="EB238" i="1"/>
  <c r="EA238" i="1"/>
  <c r="DZ238" i="1"/>
  <c r="DY238" i="1"/>
  <c r="DX238" i="1"/>
  <c r="DW238" i="1"/>
  <c r="DV238" i="1"/>
  <c r="DU238" i="1"/>
  <c r="DR238" i="1"/>
  <c r="DQ238" i="1"/>
  <c r="DP238" i="1"/>
  <c r="DO238" i="1"/>
  <c r="DN238" i="1"/>
  <c r="DM238" i="1"/>
  <c r="DL238" i="1"/>
  <c r="DK238" i="1"/>
  <c r="DJ238" i="1"/>
  <c r="DI238" i="1"/>
  <c r="DH238" i="1"/>
  <c r="DG238" i="1"/>
  <c r="DF238" i="1"/>
  <c r="DC238" i="1"/>
  <c r="DB238" i="1"/>
  <c r="DA238" i="1"/>
  <c r="CZ238" i="1"/>
  <c r="CY238" i="1"/>
  <c r="CX238" i="1"/>
  <c r="CW238" i="1"/>
  <c r="CV238" i="1"/>
  <c r="CU238" i="1"/>
  <c r="CT238" i="1"/>
  <c r="CS238" i="1"/>
  <c r="CR238" i="1"/>
  <c r="CQ238" i="1"/>
  <c r="CN238" i="1"/>
  <c r="CM238" i="1"/>
  <c r="CL238" i="1"/>
  <c r="CK238" i="1"/>
  <c r="CJ238" i="1"/>
  <c r="CI238" i="1"/>
  <c r="CH238" i="1"/>
  <c r="CG238" i="1"/>
  <c r="CF238" i="1"/>
  <c r="CE238" i="1"/>
  <c r="CD238" i="1"/>
  <c r="CC238" i="1"/>
  <c r="CB238" i="1"/>
  <c r="BU238" i="1"/>
  <c r="BT238" i="1"/>
  <c r="BS238" i="1"/>
  <c r="BR238" i="1"/>
  <c r="BV238" i="1" s="1"/>
  <c r="BQ238" i="1"/>
  <c r="BP238" i="1"/>
  <c r="BM238" i="1"/>
  <c r="BL238" i="1"/>
  <c r="BK238" i="1"/>
  <c r="BJ238" i="1"/>
  <c r="BI238" i="1"/>
  <c r="BH238" i="1"/>
  <c r="BE238" i="1"/>
  <c r="BD238" i="1"/>
  <c r="BC238" i="1"/>
  <c r="BB238" i="1"/>
  <c r="BF238" i="1" s="1"/>
  <c r="BA238" i="1"/>
  <c r="AZ238" i="1"/>
  <c r="AW238" i="1"/>
  <c r="AV238" i="1"/>
  <c r="AU238" i="1"/>
  <c r="AT238" i="1"/>
  <c r="AS238" i="1"/>
  <c r="AR238" i="1"/>
  <c r="AO238" i="1"/>
  <c r="AN238" i="1"/>
  <c r="AM238" i="1"/>
  <c r="AL238" i="1"/>
  <c r="AP238" i="1" s="1"/>
  <c r="AK238" i="1"/>
  <c r="AJ238" i="1"/>
  <c r="AG238" i="1"/>
  <c r="AF238" i="1"/>
  <c r="AE238" i="1"/>
  <c r="AD238" i="1"/>
  <c r="AC238" i="1"/>
  <c r="AB238" i="1"/>
  <c r="Y238" i="1"/>
  <c r="X238" i="1"/>
  <c r="W238" i="1"/>
  <c r="V238" i="1"/>
  <c r="Z238" i="1" s="1"/>
  <c r="U238" i="1"/>
  <c r="T238" i="1"/>
  <c r="Q238" i="1"/>
  <c r="P238" i="1"/>
  <c r="O238" i="1"/>
  <c r="N238" i="1"/>
  <c r="M238" i="1"/>
  <c r="L238" i="1"/>
  <c r="I238" i="1"/>
  <c r="H238" i="1"/>
  <c r="G238" i="1"/>
  <c r="F238" i="1"/>
  <c r="J238" i="1" s="1"/>
  <c r="E238" i="1"/>
  <c r="D238" i="1"/>
  <c r="FR237" i="1"/>
  <c r="FQ237" i="1"/>
  <c r="FP237" i="1"/>
  <c r="FO237" i="1"/>
  <c r="FN237" i="1"/>
  <c r="FM237" i="1"/>
  <c r="FL237" i="1"/>
  <c r="FK237" i="1"/>
  <c r="FJ237" i="1"/>
  <c r="FI237" i="1"/>
  <c r="FH237" i="1"/>
  <c r="FG237" i="1"/>
  <c r="FF237" i="1"/>
  <c r="FE237" i="1"/>
  <c r="FD237" i="1"/>
  <c r="FC237" i="1"/>
  <c r="FB237" i="1"/>
  <c r="EY237" i="1"/>
  <c r="EX237" i="1"/>
  <c r="EW237" i="1"/>
  <c r="EV237" i="1"/>
  <c r="EU237" i="1"/>
  <c r="ET237" i="1"/>
  <c r="ES237" i="1"/>
  <c r="ER237" i="1"/>
  <c r="EQ237" i="1"/>
  <c r="EP237" i="1"/>
  <c r="EO237" i="1"/>
  <c r="EN237" i="1"/>
  <c r="EM237" i="1"/>
  <c r="EL237" i="1"/>
  <c r="EK237" i="1"/>
  <c r="EJ237" i="1"/>
  <c r="EG237" i="1"/>
  <c r="EF237" i="1"/>
  <c r="EE237" i="1"/>
  <c r="ED237" i="1"/>
  <c r="EC237" i="1"/>
  <c r="EB237" i="1"/>
  <c r="EA237" i="1"/>
  <c r="DZ237" i="1"/>
  <c r="DY237" i="1"/>
  <c r="DX237" i="1"/>
  <c r="DW237" i="1"/>
  <c r="DV237" i="1"/>
  <c r="DU237" i="1"/>
  <c r="EH237" i="1" s="1"/>
  <c r="DR237" i="1"/>
  <c r="DQ237" i="1"/>
  <c r="DP237" i="1"/>
  <c r="DO237" i="1"/>
  <c r="DN237" i="1"/>
  <c r="DM237" i="1"/>
  <c r="DL237" i="1"/>
  <c r="DK237" i="1"/>
  <c r="DJ237" i="1"/>
  <c r="DI237" i="1"/>
  <c r="DH237" i="1"/>
  <c r="DG237" i="1"/>
  <c r="DS237" i="1" s="1"/>
  <c r="DF237" i="1"/>
  <c r="DC237" i="1"/>
  <c r="DB237" i="1"/>
  <c r="DA237" i="1"/>
  <c r="CZ237" i="1"/>
  <c r="CY237" i="1"/>
  <c r="CX237" i="1"/>
  <c r="CW237" i="1"/>
  <c r="CV237" i="1"/>
  <c r="CU237" i="1"/>
  <c r="CT237" i="1"/>
  <c r="CS237" i="1"/>
  <c r="CR237" i="1"/>
  <c r="CQ237" i="1"/>
  <c r="CN237" i="1"/>
  <c r="CM237" i="1"/>
  <c r="CL237" i="1"/>
  <c r="CK237" i="1"/>
  <c r="CJ237" i="1"/>
  <c r="CI237" i="1"/>
  <c r="CH237" i="1"/>
  <c r="CG237" i="1"/>
  <c r="CF237" i="1"/>
  <c r="CE237" i="1"/>
  <c r="CD237" i="1"/>
  <c r="CC237" i="1"/>
  <c r="CB237" i="1"/>
  <c r="BU237" i="1"/>
  <c r="BT237" i="1"/>
  <c r="BS237" i="1"/>
  <c r="BR237" i="1"/>
  <c r="BQ237" i="1"/>
  <c r="BV237" i="1" s="1"/>
  <c r="BP237" i="1"/>
  <c r="BM237" i="1"/>
  <c r="BL237" i="1"/>
  <c r="BK237" i="1"/>
  <c r="BJ237" i="1"/>
  <c r="BI237" i="1"/>
  <c r="BH237" i="1"/>
  <c r="BE237" i="1"/>
  <c r="BD237" i="1"/>
  <c r="BC237" i="1"/>
  <c r="BB237" i="1"/>
  <c r="BA237" i="1"/>
  <c r="BF237" i="1" s="1"/>
  <c r="AZ237" i="1"/>
  <c r="AW237" i="1"/>
  <c r="AV237" i="1"/>
  <c r="AU237" i="1"/>
  <c r="AT237" i="1"/>
  <c r="AS237" i="1"/>
  <c r="AR237" i="1"/>
  <c r="AO237" i="1"/>
  <c r="AN237" i="1"/>
  <c r="AM237" i="1"/>
  <c r="AL237" i="1"/>
  <c r="AK237" i="1"/>
  <c r="AP237" i="1" s="1"/>
  <c r="AJ237" i="1"/>
  <c r="AG237" i="1"/>
  <c r="AF237" i="1"/>
  <c r="AE237" i="1"/>
  <c r="AD237" i="1"/>
  <c r="AC237" i="1"/>
  <c r="AB237" i="1"/>
  <c r="Y237" i="1"/>
  <c r="X237" i="1"/>
  <c r="W237" i="1"/>
  <c r="V237" i="1"/>
  <c r="U237" i="1"/>
  <c r="Z237" i="1" s="1"/>
  <c r="T237" i="1"/>
  <c r="Q237" i="1"/>
  <c r="P237" i="1"/>
  <c r="O237" i="1"/>
  <c r="N237" i="1"/>
  <c r="M237" i="1"/>
  <c r="L237" i="1"/>
  <c r="I237" i="1"/>
  <c r="H237" i="1"/>
  <c r="G237" i="1"/>
  <c r="F237" i="1"/>
  <c r="E237" i="1"/>
  <c r="J237" i="1" s="1"/>
  <c r="D237" i="1"/>
  <c r="FR236" i="1"/>
  <c r="FQ236" i="1"/>
  <c r="FP236" i="1"/>
  <c r="FO236" i="1"/>
  <c r="FN236" i="1"/>
  <c r="FM236" i="1"/>
  <c r="FL236" i="1"/>
  <c r="FK236" i="1"/>
  <c r="FJ236" i="1"/>
  <c r="FI236" i="1"/>
  <c r="FH236" i="1"/>
  <c r="FG236" i="1"/>
  <c r="FF236" i="1"/>
  <c r="FE236" i="1"/>
  <c r="FD236" i="1"/>
  <c r="FC236" i="1"/>
  <c r="FB236" i="1"/>
  <c r="EY236" i="1"/>
  <c r="EX236" i="1"/>
  <c r="EW236" i="1"/>
  <c r="EV236" i="1"/>
  <c r="EU236" i="1"/>
  <c r="ET236" i="1"/>
  <c r="ES236" i="1"/>
  <c r="ER236" i="1"/>
  <c r="EQ236" i="1"/>
  <c r="EP236" i="1"/>
  <c r="EO236" i="1"/>
  <c r="EN236" i="1"/>
  <c r="EM236" i="1"/>
  <c r="EL236" i="1"/>
  <c r="EK236" i="1"/>
  <c r="EJ236" i="1"/>
  <c r="EG236" i="1"/>
  <c r="EF236" i="1"/>
  <c r="EE236" i="1"/>
  <c r="ED236" i="1"/>
  <c r="EC236" i="1"/>
  <c r="EB236" i="1"/>
  <c r="EA236" i="1"/>
  <c r="DZ236" i="1"/>
  <c r="DY236" i="1"/>
  <c r="DX236" i="1"/>
  <c r="DW236" i="1"/>
  <c r="DV236" i="1"/>
  <c r="DU236" i="1"/>
  <c r="DR236" i="1"/>
  <c r="DQ236" i="1"/>
  <c r="DP236" i="1"/>
  <c r="DO236" i="1"/>
  <c r="DN236" i="1"/>
  <c r="DM236" i="1"/>
  <c r="DL236" i="1"/>
  <c r="DK236" i="1"/>
  <c r="DJ236" i="1"/>
  <c r="DI236" i="1"/>
  <c r="DH236" i="1"/>
  <c r="DG236" i="1"/>
  <c r="DF236" i="1"/>
  <c r="DS236" i="1" s="1"/>
  <c r="DC236" i="1"/>
  <c r="DB236" i="1"/>
  <c r="DA236" i="1"/>
  <c r="CZ236" i="1"/>
  <c r="CY236" i="1"/>
  <c r="CX236" i="1"/>
  <c r="CW236" i="1"/>
  <c r="CV236" i="1"/>
  <c r="CU236" i="1"/>
  <c r="CT236" i="1"/>
  <c r="CS236" i="1"/>
  <c r="CR236" i="1"/>
  <c r="CQ236" i="1"/>
  <c r="CN236" i="1"/>
  <c r="CM236" i="1"/>
  <c r="CL236" i="1"/>
  <c r="CK236" i="1"/>
  <c r="CJ236" i="1"/>
  <c r="CI236" i="1"/>
  <c r="CH236" i="1"/>
  <c r="CG236" i="1"/>
  <c r="CF236" i="1"/>
  <c r="CE236" i="1"/>
  <c r="CD236" i="1"/>
  <c r="CC236" i="1"/>
  <c r="CB236" i="1"/>
  <c r="BU236" i="1"/>
  <c r="BT236" i="1"/>
  <c r="BS236" i="1"/>
  <c r="BR236" i="1"/>
  <c r="BQ236" i="1"/>
  <c r="BP236" i="1"/>
  <c r="BM236" i="1"/>
  <c r="BL236" i="1"/>
  <c r="BK236" i="1"/>
  <c r="BJ236" i="1"/>
  <c r="BI236" i="1"/>
  <c r="BH236" i="1"/>
  <c r="BE236" i="1"/>
  <c r="BD236" i="1"/>
  <c r="BC236" i="1"/>
  <c r="BB236" i="1"/>
  <c r="BA236" i="1"/>
  <c r="AZ236" i="1"/>
  <c r="AW236" i="1"/>
  <c r="AV236" i="1"/>
  <c r="AU236" i="1"/>
  <c r="AT236" i="1"/>
  <c r="AS236" i="1"/>
  <c r="AR236" i="1"/>
  <c r="AO236" i="1"/>
  <c r="AN236" i="1"/>
  <c r="AM236" i="1"/>
  <c r="AL236" i="1"/>
  <c r="AK236" i="1"/>
  <c r="AJ236" i="1"/>
  <c r="AP236" i="1" s="1"/>
  <c r="AG236" i="1"/>
  <c r="AF236" i="1"/>
  <c r="AE236" i="1"/>
  <c r="AD236" i="1"/>
  <c r="AC236" i="1"/>
  <c r="AB236" i="1"/>
  <c r="Y236" i="1"/>
  <c r="X236" i="1"/>
  <c r="W236" i="1"/>
  <c r="V236" i="1"/>
  <c r="U236" i="1"/>
  <c r="T236" i="1"/>
  <c r="Z236" i="1" s="1"/>
  <c r="Q236" i="1"/>
  <c r="P236" i="1"/>
  <c r="O236" i="1"/>
  <c r="N236" i="1"/>
  <c r="M236" i="1"/>
  <c r="L236" i="1"/>
  <c r="I236" i="1"/>
  <c r="H236" i="1"/>
  <c r="G236" i="1"/>
  <c r="F236" i="1"/>
  <c r="E236" i="1"/>
  <c r="D236" i="1"/>
  <c r="FR235" i="1"/>
  <c r="FR241" i="1" s="1"/>
  <c r="FQ235" i="1"/>
  <c r="FQ241" i="1" s="1"/>
  <c r="FP235" i="1"/>
  <c r="FP241" i="1" s="1"/>
  <c r="FO235" i="1"/>
  <c r="FO241" i="1" s="1"/>
  <c r="FN235" i="1"/>
  <c r="FN241" i="1" s="1"/>
  <c r="FM235" i="1"/>
  <c r="FM241" i="1" s="1"/>
  <c r="FL235" i="1"/>
  <c r="FL241" i="1" s="1"/>
  <c r="FK235" i="1"/>
  <c r="FK241" i="1" s="1"/>
  <c r="FJ235" i="1"/>
  <c r="FJ241" i="1" s="1"/>
  <c r="FI235" i="1"/>
  <c r="FI241" i="1" s="1"/>
  <c r="FH235" i="1"/>
  <c r="FH241" i="1" s="1"/>
  <c r="FG235" i="1"/>
  <c r="FG241" i="1" s="1"/>
  <c r="FF235" i="1"/>
  <c r="FF241" i="1" s="1"/>
  <c r="FE235" i="1"/>
  <c r="FE241" i="1" s="1"/>
  <c r="FD235" i="1"/>
  <c r="FD241" i="1" s="1"/>
  <c r="FC235" i="1"/>
  <c r="FC241" i="1" s="1"/>
  <c r="FB235" i="1"/>
  <c r="FB241" i="1" s="1"/>
  <c r="EY235" i="1"/>
  <c r="EY241" i="1" s="1"/>
  <c r="EX235" i="1"/>
  <c r="EX241" i="1" s="1"/>
  <c r="EW235" i="1"/>
  <c r="EW241" i="1" s="1"/>
  <c r="EV235" i="1"/>
  <c r="EV241" i="1" s="1"/>
  <c r="EU235" i="1"/>
  <c r="EU241" i="1" s="1"/>
  <c r="ET235" i="1"/>
  <c r="ET241" i="1" s="1"/>
  <c r="ES235" i="1"/>
  <c r="ES241" i="1" s="1"/>
  <c r="ER235" i="1"/>
  <c r="ER241" i="1" s="1"/>
  <c r="EQ235" i="1"/>
  <c r="EQ241" i="1" s="1"/>
  <c r="EP235" i="1"/>
  <c r="EP241" i="1" s="1"/>
  <c r="EO235" i="1"/>
  <c r="EO241" i="1" s="1"/>
  <c r="EN235" i="1"/>
  <c r="EN241" i="1" s="1"/>
  <c r="EM235" i="1"/>
  <c r="EM241" i="1" s="1"/>
  <c r="EL235" i="1"/>
  <c r="EL241" i="1" s="1"/>
  <c r="EK235" i="1"/>
  <c r="EK241" i="1" s="1"/>
  <c r="EJ235" i="1"/>
  <c r="EJ241" i="1" s="1"/>
  <c r="EG235" i="1"/>
  <c r="EG241" i="1" s="1"/>
  <c r="EF235" i="1"/>
  <c r="EF241" i="1" s="1"/>
  <c r="EE235" i="1"/>
  <c r="EE241" i="1" s="1"/>
  <c r="ED235" i="1"/>
  <c r="ED241" i="1" s="1"/>
  <c r="EC235" i="1"/>
  <c r="EC241" i="1" s="1"/>
  <c r="EB235" i="1"/>
  <c r="EA235" i="1"/>
  <c r="EA241" i="1" s="1"/>
  <c r="DZ235" i="1"/>
  <c r="DZ241" i="1" s="1"/>
  <c r="DY235" i="1"/>
  <c r="DY241" i="1" s="1"/>
  <c r="DX235" i="1"/>
  <c r="DW235" i="1"/>
  <c r="DW241" i="1" s="1"/>
  <c r="DV235" i="1"/>
  <c r="DV241" i="1" s="1"/>
  <c r="DU235" i="1"/>
  <c r="DU241" i="1" s="1"/>
  <c r="DR235" i="1"/>
  <c r="DQ235" i="1"/>
  <c r="DQ241" i="1" s="1"/>
  <c r="DP235" i="1"/>
  <c r="DP241" i="1" s="1"/>
  <c r="DO235" i="1"/>
  <c r="DO241" i="1" s="1"/>
  <c r="DN235" i="1"/>
  <c r="DM235" i="1"/>
  <c r="DM241" i="1" s="1"/>
  <c r="DL235" i="1"/>
  <c r="DL241" i="1" s="1"/>
  <c r="DK235" i="1"/>
  <c r="DK241" i="1" s="1"/>
  <c r="DJ235" i="1"/>
  <c r="DI235" i="1"/>
  <c r="DI241" i="1" s="1"/>
  <c r="DH235" i="1"/>
  <c r="DH241" i="1" s="1"/>
  <c r="DG235" i="1"/>
  <c r="DG241" i="1" s="1"/>
  <c r="DF235" i="1"/>
  <c r="DC235" i="1"/>
  <c r="DC241" i="1" s="1"/>
  <c r="DB235" i="1"/>
  <c r="DB241" i="1" s="1"/>
  <c r="DA235" i="1"/>
  <c r="DA241" i="1" s="1"/>
  <c r="CZ235" i="1"/>
  <c r="CY235" i="1"/>
  <c r="CY241" i="1" s="1"/>
  <c r="CX235" i="1"/>
  <c r="CX241" i="1" s="1"/>
  <c r="CW235" i="1"/>
  <c r="CW241" i="1" s="1"/>
  <c r="CV235" i="1"/>
  <c r="CU235" i="1"/>
  <c r="CU241" i="1" s="1"/>
  <c r="CT235" i="1"/>
  <c r="CT241" i="1" s="1"/>
  <c r="CS235" i="1"/>
  <c r="CS241" i="1" s="1"/>
  <c r="CR235" i="1"/>
  <c r="CQ235" i="1"/>
  <c r="CQ241" i="1" s="1"/>
  <c r="CN235" i="1"/>
  <c r="CN241" i="1" s="1"/>
  <c r="CM235" i="1"/>
  <c r="CM241" i="1" s="1"/>
  <c r="CL235" i="1"/>
  <c r="CK235" i="1"/>
  <c r="CK241" i="1" s="1"/>
  <c r="CJ235" i="1"/>
  <c r="CJ241" i="1" s="1"/>
  <c r="CI235" i="1"/>
  <c r="CI241" i="1" s="1"/>
  <c r="CH235" i="1"/>
  <c r="CG235" i="1"/>
  <c r="CG241" i="1" s="1"/>
  <c r="CF235" i="1"/>
  <c r="CF241" i="1" s="1"/>
  <c r="CE235" i="1"/>
  <c r="CE241" i="1" s="1"/>
  <c r="CD235" i="1"/>
  <c r="CC235" i="1"/>
  <c r="CC241" i="1" s="1"/>
  <c r="CB235" i="1"/>
  <c r="CB241" i="1" s="1"/>
  <c r="BU235" i="1"/>
  <c r="BU241" i="1" s="1"/>
  <c r="BT235" i="1"/>
  <c r="BS235" i="1"/>
  <c r="BS241" i="1" s="1"/>
  <c r="BR235" i="1"/>
  <c r="BR241" i="1" s="1"/>
  <c r="BQ235" i="1"/>
  <c r="BQ241" i="1" s="1"/>
  <c r="BP235" i="1"/>
  <c r="BM235" i="1"/>
  <c r="BM241" i="1" s="1"/>
  <c r="BL235" i="1"/>
  <c r="BL241" i="1" s="1"/>
  <c r="BK235" i="1"/>
  <c r="BK241" i="1" s="1"/>
  <c r="BJ235" i="1"/>
  <c r="BI235" i="1"/>
  <c r="BI241" i="1" s="1"/>
  <c r="BH235" i="1"/>
  <c r="BH241" i="1" s="1"/>
  <c r="BE235" i="1"/>
  <c r="BE241" i="1" s="1"/>
  <c r="BD235" i="1"/>
  <c r="BC235" i="1"/>
  <c r="BC241" i="1" s="1"/>
  <c r="BB235" i="1"/>
  <c r="BB241" i="1" s="1"/>
  <c r="BA235" i="1"/>
  <c r="BA241" i="1" s="1"/>
  <c r="AZ235" i="1"/>
  <c r="AW235" i="1"/>
  <c r="AW241" i="1" s="1"/>
  <c r="AV235" i="1"/>
  <c r="AV241" i="1" s="1"/>
  <c r="AU235" i="1"/>
  <c r="AU241" i="1" s="1"/>
  <c r="AT235" i="1"/>
  <c r="AS235" i="1"/>
  <c r="AS241" i="1" s="1"/>
  <c r="AR235" i="1"/>
  <c r="AR241" i="1" s="1"/>
  <c r="AO235" i="1"/>
  <c r="AO241" i="1" s="1"/>
  <c r="AN235" i="1"/>
  <c r="AM235" i="1"/>
  <c r="AM241" i="1" s="1"/>
  <c r="AL235" i="1"/>
  <c r="AL241" i="1" s="1"/>
  <c r="AK235" i="1"/>
  <c r="AK241" i="1" s="1"/>
  <c r="AJ235" i="1"/>
  <c r="AG235" i="1"/>
  <c r="AG241" i="1" s="1"/>
  <c r="AF235" i="1"/>
  <c r="AF241" i="1" s="1"/>
  <c r="AE235" i="1"/>
  <c r="AE241" i="1" s="1"/>
  <c r="AD235" i="1"/>
  <c r="AC235" i="1"/>
  <c r="AC241" i="1" s="1"/>
  <c r="AB235" i="1"/>
  <c r="AB241" i="1" s="1"/>
  <c r="Y235" i="1"/>
  <c r="Y241" i="1" s="1"/>
  <c r="X235" i="1"/>
  <c r="W235" i="1"/>
  <c r="W241" i="1" s="1"/>
  <c r="V235" i="1"/>
  <c r="V241" i="1" s="1"/>
  <c r="U235" i="1"/>
  <c r="U241" i="1" s="1"/>
  <c r="T235" i="1"/>
  <c r="Q235" i="1"/>
  <c r="Q241" i="1" s="1"/>
  <c r="P235" i="1"/>
  <c r="P241" i="1" s="1"/>
  <c r="O235" i="1"/>
  <c r="O241" i="1" s="1"/>
  <c r="N235" i="1"/>
  <c r="M235" i="1"/>
  <c r="M241" i="1" s="1"/>
  <c r="L235" i="1"/>
  <c r="L241" i="1" s="1"/>
  <c r="I235" i="1"/>
  <c r="I241" i="1" s="1"/>
  <c r="H235" i="1"/>
  <c r="G235" i="1"/>
  <c r="G241" i="1" s="1"/>
  <c r="F235" i="1"/>
  <c r="F241" i="1" s="1"/>
  <c r="E235" i="1"/>
  <c r="E241" i="1" s="1"/>
  <c r="D235" i="1"/>
  <c r="N183" i="5" l="1"/>
  <c r="N187" i="5"/>
  <c r="M187" i="5"/>
  <c r="M186" i="5"/>
  <c r="M182" i="5"/>
  <c r="M183" i="5"/>
  <c r="O183" i="5"/>
  <c r="J236" i="1"/>
  <c r="CO238" i="1"/>
  <c r="EZ238" i="1"/>
  <c r="FU238" i="1" s="1"/>
  <c r="FS238" i="1"/>
  <c r="CO239" i="1"/>
  <c r="DD239" i="1"/>
  <c r="DE239" i="1" s="1"/>
  <c r="J240" i="1"/>
  <c r="K240" i="1" s="1"/>
  <c r="AP240" i="1"/>
  <c r="BF240" i="1"/>
  <c r="BV240" i="1"/>
  <c r="D241" i="1"/>
  <c r="T241" i="1"/>
  <c r="X241" i="1"/>
  <c r="AJ241" i="1"/>
  <c r="AP241" i="1" s="1"/>
  <c r="AQ240" i="1" s="1"/>
  <c r="AN241" i="1"/>
  <c r="AT241" i="1"/>
  <c r="AZ241" i="1"/>
  <c r="BD241" i="1"/>
  <c r="BJ241" i="1"/>
  <c r="BP241" i="1"/>
  <c r="BT241" i="1"/>
  <c r="CD241" i="1"/>
  <c r="CO241" i="1" s="1"/>
  <c r="CH241" i="1"/>
  <c r="CL241" i="1"/>
  <c r="CR241" i="1"/>
  <c r="CV241" i="1"/>
  <c r="CZ241" i="1"/>
  <c r="DF241" i="1"/>
  <c r="DJ241" i="1"/>
  <c r="DN241" i="1"/>
  <c r="DR241" i="1"/>
  <c r="DX241" i="1"/>
  <c r="EB241" i="1"/>
  <c r="EH241" i="1" s="1"/>
  <c r="CO237" i="1"/>
  <c r="EZ237" i="1"/>
  <c r="H241" i="1"/>
  <c r="N241" i="1"/>
  <c r="AD241" i="1"/>
  <c r="R236" i="1"/>
  <c r="S236" i="1" s="1"/>
  <c r="AH236" i="1"/>
  <c r="AI236" i="1" s="1"/>
  <c r="AX236" i="1"/>
  <c r="EH236" i="1"/>
  <c r="FS236" i="1"/>
  <c r="FT236" i="1" s="1"/>
  <c r="R237" i="1"/>
  <c r="BX237" i="1" s="1"/>
  <c r="AH237" i="1"/>
  <c r="AX237" i="1"/>
  <c r="BN237" i="1"/>
  <c r="BO237" i="1" s="1"/>
  <c r="DD237" i="1"/>
  <c r="FS237" i="1"/>
  <c r="R238" i="1"/>
  <c r="AH238" i="1"/>
  <c r="AI238" i="1" s="1"/>
  <c r="AX238" i="1"/>
  <c r="BN238" i="1"/>
  <c r="DD238" i="1"/>
  <c r="DS238" i="1"/>
  <c r="EH239" i="1"/>
  <c r="R240" i="1"/>
  <c r="AH240" i="1"/>
  <c r="AX240" i="1"/>
  <c r="AY240" i="1" s="1"/>
  <c r="BN240" i="1"/>
  <c r="CO240" i="1"/>
  <c r="EH240" i="1"/>
  <c r="EZ240" i="1"/>
  <c r="FU240" i="1" s="1"/>
  <c r="FS240" i="1"/>
  <c r="R241" i="1"/>
  <c r="AH241" i="1"/>
  <c r="AI240" i="1" s="1"/>
  <c r="AX241" i="1"/>
  <c r="AY237" i="1" s="1"/>
  <c r="BN241" i="1"/>
  <c r="FS241" i="1"/>
  <c r="EH238" i="1"/>
  <c r="R239" i="1"/>
  <c r="S239" i="1" s="1"/>
  <c r="AH239" i="1"/>
  <c r="AX239" i="1"/>
  <c r="BN239" i="1"/>
  <c r="EZ239" i="1"/>
  <c r="FU239" i="1" s="1"/>
  <c r="FS239" i="1"/>
  <c r="DD240" i="1"/>
  <c r="DD241" i="1"/>
  <c r="DE238" i="1" s="1"/>
  <c r="DS235" i="1"/>
  <c r="FS235" i="1"/>
  <c r="FT235" i="1" s="1"/>
  <c r="BF236" i="1"/>
  <c r="BV236" i="1"/>
  <c r="CO236" i="1"/>
  <c r="BO239" i="1"/>
  <c r="FT239" i="1"/>
  <c r="DE240" i="1"/>
  <c r="J241" i="1"/>
  <c r="K239" i="1" s="1"/>
  <c r="J235" i="1"/>
  <c r="R235" i="1"/>
  <c r="S235" i="1" s="1"/>
  <c r="Z235" i="1"/>
  <c r="AH235" i="1"/>
  <c r="AI235" i="1" s="1"/>
  <c r="AP235" i="1"/>
  <c r="AX235" i="1"/>
  <c r="BF235" i="1"/>
  <c r="BN235" i="1"/>
  <c r="BO235" i="1" s="1"/>
  <c r="BV235" i="1"/>
  <c r="DD235" i="1"/>
  <c r="DE235" i="1" s="1"/>
  <c r="EZ241" i="1"/>
  <c r="EZ235" i="1"/>
  <c r="AQ237" i="1"/>
  <c r="BX238" i="1"/>
  <c r="FT238" i="1"/>
  <c r="BX240" i="1"/>
  <c r="CO235" i="1"/>
  <c r="BN236" i="1"/>
  <c r="BO236" i="1" s="1"/>
  <c r="DD236" i="1"/>
  <c r="DE236" i="1" s="1"/>
  <c r="EZ236" i="1"/>
  <c r="FU237" i="1"/>
  <c r="EH235" i="1"/>
  <c r="S237" i="1"/>
  <c r="AI237" i="1"/>
  <c r="DE237" i="1"/>
  <c r="FT237" i="1"/>
  <c r="S238" i="1"/>
  <c r="AY238" i="1"/>
  <c r="BO238" i="1"/>
  <c r="S240" i="1"/>
  <c r="BO240" i="1"/>
  <c r="FT240" i="1"/>
  <c r="CP237" i="1" l="1"/>
  <c r="CP239" i="1"/>
  <c r="CP240" i="1"/>
  <c r="EI238" i="1"/>
  <c r="EI240" i="1"/>
  <c r="EI239" i="1"/>
  <c r="CP238" i="1"/>
  <c r="AY239" i="1"/>
  <c r="DT235" i="1"/>
  <c r="BX239" i="1"/>
  <c r="AQ238" i="1"/>
  <c r="AY235" i="1"/>
  <c r="AI239" i="1"/>
  <c r="BG236" i="1"/>
  <c r="DS241" i="1"/>
  <c r="BV241" i="1"/>
  <c r="Z241" i="1"/>
  <c r="AQ236" i="1"/>
  <c r="FA240" i="1"/>
  <c r="BF241" i="1"/>
  <c r="EI235" i="1"/>
  <c r="AQ239" i="1"/>
  <c r="FA237" i="1"/>
  <c r="CP235" i="1"/>
  <c r="BW235" i="1"/>
  <c r="AQ235" i="1"/>
  <c r="AY236" i="1"/>
  <c r="FU236" i="1"/>
  <c r="FA236" i="1"/>
  <c r="EI237" i="1"/>
  <c r="FU235" i="1"/>
  <c r="FA235" i="1"/>
  <c r="BX235" i="1"/>
  <c r="K235" i="1"/>
  <c r="FA239" i="1"/>
  <c r="EI236" i="1"/>
  <c r="FY240" i="1"/>
  <c r="K238" i="1"/>
  <c r="K237" i="1"/>
  <c r="K236" i="1"/>
  <c r="FY239" i="1"/>
  <c r="FA238" i="1"/>
  <c r="FY238" i="1"/>
  <c r="FY237" i="1"/>
  <c r="CP236" i="1"/>
  <c r="BX236" i="1"/>
  <c r="AA238" i="1" l="1"/>
  <c r="AA236" i="1"/>
  <c r="AA237" i="1"/>
  <c r="AA240" i="1"/>
  <c r="AA239" i="1"/>
  <c r="BG237" i="1"/>
  <c r="BG238" i="1"/>
  <c r="BG240" i="1"/>
  <c r="BG239" i="1"/>
  <c r="BW238" i="1"/>
  <c r="BW237" i="1"/>
  <c r="BW240" i="1"/>
  <c r="BW239" i="1"/>
  <c r="DT240" i="1"/>
  <c r="DT236" i="1"/>
  <c r="DT239" i="1"/>
  <c r="DT237" i="1"/>
  <c r="FU241" i="1"/>
  <c r="AA235" i="1"/>
  <c r="BX241" i="1"/>
  <c r="BW236" i="1"/>
  <c r="BG235" i="1"/>
  <c r="DT238" i="1"/>
  <c r="BY235" i="1"/>
  <c r="FY236" i="1"/>
  <c r="BY236" i="1"/>
  <c r="FY241" i="1" l="1"/>
  <c r="BY238" i="1"/>
  <c r="BY237" i="1"/>
  <c r="BY240" i="1"/>
  <c r="FV238" i="1"/>
  <c r="FV239" i="1"/>
  <c r="FV240" i="1"/>
  <c r="FV237" i="1"/>
  <c r="FV235" i="1"/>
  <c r="FV236" i="1"/>
  <c r="BY239" i="1"/>
  <c r="FZ239" i="1" l="1"/>
  <c r="FZ240" i="1"/>
  <c r="FZ238" i="1"/>
  <c r="FZ237" i="1"/>
  <c r="FZ235" i="1"/>
  <c r="FZ236" i="1"/>
  <c r="K186" i="5" l="1"/>
  <c r="K182" i="5"/>
  <c r="B113" i="5"/>
  <c r="K187" i="5"/>
  <c r="K183" i="5"/>
</calcChain>
</file>

<file path=xl/sharedStrings.xml><?xml version="1.0" encoding="utf-8"?>
<sst xmlns="http://schemas.openxmlformats.org/spreadsheetml/2006/main" count="9315" uniqueCount="654">
  <si>
    <t>Assay_ID</t>
  </si>
  <si>
    <t>cD_B_2862_10a_m</t>
  </si>
  <si>
    <t>cD_B_2862_13a_m</t>
  </si>
  <si>
    <t>cD_B_2862_15a_m</t>
  </si>
  <si>
    <t>cD_B_2862_2a_m</t>
  </si>
  <si>
    <t>cD_B_2862_3a_m</t>
  </si>
  <si>
    <t>cD_B_2862_9a_m</t>
  </si>
  <si>
    <t>cD_C_2865_1a_m</t>
  </si>
  <si>
    <t>cD_C_2865_2a_m</t>
  </si>
  <si>
    <t>cD_C_2865_3a_m</t>
  </si>
  <si>
    <t>cD_C_2865_5a_m</t>
  </si>
  <si>
    <t>cD_C_2865_7a_m</t>
  </si>
  <si>
    <t>cD_C_2865_9a_m</t>
  </si>
  <si>
    <t>cD_D_2859_10a_m</t>
  </si>
  <si>
    <t>cD_D_2859_2a_m</t>
  </si>
  <si>
    <t>cD_D_2859_3a_m</t>
  </si>
  <si>
    <t>cD_D_2859_4a_m</t>
  </si>
  <si>
    <t>cD_D_2859_6a_m</t>
  </si>
  <si>
    <t>cD_D_2859_9a_m</t>
  </si>
  <si>
    <t>cD_E_2896_10a_m</t>
  </si>
  <si>
    <t>cD_E_2896_11a_m</t>
  </si>
  <si>
    <t>cD_E_2896_13a_m</t>
  </si>
  <si>
    <t>cD_E_2896_3a_m</t>
  </si>
  <si>
    <t>cD_E_2896_5a_m</t>
  </si>
  <si>
    <t>cD_E_2896_7a_m</t>
  </si>
  <si>
    <t>cD_G_2872_12a_m</t>
  </si>
  <si>
    <t>cD_G_2872_15a_m</t>
  </si>
  <si>
    <t>cD_G_2872_2a_m</t>
  </si>
  <si>
    <t>cD_G_2872_3a_m</t>
  </si>
  <si>
    <t>cD_G_2872_6a_m</t>
  </si>
  <si>
    <t>cD_G_2872_8a_m</t>
  </si>
  <si>
    <t>cD_H_2894_14a_m</t>
  </si>
  <si>
    <t>cD_H_2894_15a_m</t>
  </si>
  <si>
    <t>cD_H_2894_5a_m</t>
  </si>
  <si>
    <t>cD_H_2894_6a_m</t>
  </si>
  <si>
    <t>cD_H_2894_8a_m</t>
  </si>
  <si>
    <t>cD_H_2894_9a_m</t>
  </si>
  <si>
    <t>cD_M_2883_1a_m</t>
  </si>
  <si>
    <t>cD_M_2883_2a_m</t>
  </si>
  <si>
    <t>cD_M_2883_3a_m</t>
  </si>
  <si>
    <t>cD_M_2883_4a_m</t>
  </si>
  <si>
    <t>cD_M_2883_4b_m</t>
  </si>
  <si>
    <t>cD_M_2883_5a_m</t>
  </si>
  <si>
    <t>cD_N_2875_11a_m</t>
  </si>
  <si>
    <t>cD_N_2875_15a_m</t>
  </si>
  <si>
    <t>cD_N_2875_2a_m</t>
  </si>
  <si>
    <t>cD_N_2875_3a_m</t>
  </si>
  <si>
    <t>cD_N_2875_5a_m</t>
  </si>
  <si>
    <t>cD_N_2875_6a_m</t>
  </si>
  <si>
    <t>cD_O_2885_10a_m</t>
  </si>
  <si>
    <t>cD_O_2885_11a_m</t>
  </si>
  <si>
    <t>cD_O_2885_13a_m</t>
  </si>
  <si>
    <t>cD_O_2885_4a_m</t>
  </si>
  <si>
    <t>cD_O_2885_7a_m</t>
  </si>
  <si>
    <t>cD_O_2885_9a_m</t>
  </si>
  <si>
    <t>cD_I_67_3_11a</t>
  </si>
  <si>
    <t>cD_I_67_3_11b</t>
  </si>
  <si>
    <t>cD_I_67_3_11c</t>
  </si>
  <si>
    <t>cD_I_67_3_11d</t>
  </si>
  <si>
    <t>cD_I_67_3_11e</t>
  </si>
  <si>
    <t>cD_I_67_3_11h</t>
  </si>
  <si>
    <t>cD_I_3068M4a</t>
  </si>
  <si>
    <t>cD_I_3068M4b</t>
  </si>
  <si>
    <t>cD_I_3068M4c</t>
  </si>
  <si>
    <t>cD_I_3068M4d</t>
  </si>
  <si>
    <t>cD_I_3068M4e</t>
  </si>
  <si>
    <t>cD_I_3068M4f</t>
  </si>
  <si>
    <t>cD_II_79_3_9a</t>
  </si>
  <si>
    <t>cD_II_79_3_9b</t>
  </si>
  <si>
    <t>cD_II_79_3_9c</t>
  </si>
  <si>
    <t>cD_II_79_3_9d</t>
  </si>
  <si>
    <t>cD_II_79_3_9e</t>
  </si>
  <si>
    <t>cD_II_79_3_9f</t>
  </si>
  <si>
    <t>cD_II_3632M3a</t>
  </si>
  <si>
    <t>cD_II_3632M3b</t>
  </si>
  <si>
    <t>cD_II_3632M3c</t>
  </si>
  <si>
    <t>cD_II_3632M3d</t>
  </si>
  <si>
    <t>cD_II_3632M3e</t>
  </si>
  <si>
    <t>cD_II_3632M3f</t>
  </si>
  <si>
    <t>cD_III_79_8a</t>
  </si>
  <si>
    <t>cD_III_79_9_6a</t>
  </si>
  <si>
    <t>cD_III_79_9_6b</t>
  </si>
  <si>
    <t>cD_III_79_9_6c</t>
  </si>
  <si>
    <t>cD_III_79_9_6d</t>
  </si>
  <si>
    <t>cD_III_3637M1a</t>
  </si>
  <si>
    <t>cD_III_3637M1c</t>
  </si>
  <si>
    <t>cD_III_3637M1d</t>
  </si>
  <si>
    <t>cD_III_3637M1e</t>
  </si>
  <si>
    <t>cD_III_3637M1f</t>
  </si>
  <si>
    <t>cD_III_3637M1i</t>
  </si>
  <si>
    <t>cD_IV_79_11_14a</t>
  </si>
  <si>
    <t>cD_IV_79_11_14b</t>
  </si>
  <si>
    <t>cD_IV_79_11_14c</t>
  </si>
  <si>
    <t>cD_IV_79_11_14d</t>
  </si>
  <si>
    <t>cD_IV_79_11_14e</t>
  </si>
  <si>
    <t>cD_IV_79_11_14f</t>
  </si>
  <si>
    <t>cD_IV_3140M5a</t>
  </si>
  <si>
    <t>cD_IV_3140M5b</t>
  </si>
  <si>
    <t>cD_IV_3140M5c</t>
  </si>
  <si>
    <t>cD_IV_3140M5d</t>
  </si>
  <si>
    <t>cD_IV_3140M5e</t>
  </si>
  <si>
    <t>cD_IV_3140M5f</t>
  </si>
  <si>
    <t>cD_V_111_1_16a</t>
  </si>
  <si>
    <t>cD_V_111_1_16b</t>
  </si>
  <si>
    <t>cD_V_111_1_16c</t>
  </si>
  <si>
    <t>cD_V_111_1_16d</t>
  </si>
  <si>
    <t>cD_V_111_1_16e</t>
  </si>
  <si>
    <t>cD_V_111_1_16f</t>
  </si>
  <si>
    <t>cD_V_111_1_16g</t>
  </si>
  <si>
    <t>cD_V_111_1_16h</t>
  </si>
  <si>
    <t>cD_V_111_1_16j</t>
  </si>
  <si>
    <t>cD_V_3095M1a</t>
  </si>
  <si>
    <t>cD_V_3095M1b</t>
  </si>
  <si>
    <t>cD_V_3095M1c</t>
  </si>
  <si>
    <t>cD_V_3095M1d</t>
  </si>
  <si>
    <t>cD_V_3095M1e</t>
  </si>
  <si>
    <t>cD_V_3095M1g</t>
  </si>
  <si>
    <t>cD_VI_111_1a</t>
  </si>
  <si>
    <t>cD_VI_111_1b</t>
  </si>
  <si>
    <t>cD_VI_111_1c</t>
  </si>
  <si>
    <t>cD_VI_111_1d</t>
  </si>
  <si>
    <t>cD_VI_111_1e</t>
  </si>
  <si>
    <t>cD_VI_111_1f</t>
  </si>
  <si>
    <t>cD_VI_111_1_31a</t>
  </si>
  <si>
    <t>cD_VI_111_1_31b</t>
  </si>
  <si>
    <t>cD_VI_111_1_31c</t>
  </si>
  <si>
    <t>cD_VI_3081M2a</t>
  </si>
  <si>
    <t>cD_VI_3081M2b</t>
  </si>
  <si>
    <t>cD_VI_3081M2c</t>
  </si>
  <si>
    <t>cD_VI_3081M3a</t>
  </si>
  <si>
    <t>cD_VI_3081M3b</t>
  </si>
  <si>
    <t>cD_VI_3081M3c</t>
  </si>
  <si>
    <t>V_2_5_contig02957_216</t>
  </si>
  <si>
    <t>-</t>
  </si>
  <si>
    <t>V_2_5_isotig01241_269</t>
  </si>
  <si>
    <t>V_2_5_isotig01982_127</t>
  </si>
  <si>
    <t>V_2_5_isotig01982_81</t>
  </si>
  <si>
    <t>V_2_5_isotig02086_413</t>
  </si>
  <si>
    <t>V_2_5_isotig02618_797</t>
  </si>
  <si>
    <t>V_2_5_isotig02818_278</t>
  </si>
  <si>
    <t>V_2_5_isotig02818_68</t>
  </si>
  <si>
    <t>V_2_5_isotig02818_69</t>
  </si>
  <si>
    <t>V_2_5_isotig03218_72</t>
  </si>
  <si>
    <t>V_2_5_isotig03497_453</t>
  </si>
  <si>
    <t>V_2_5_isotig03497_475</t>
  </si>
  <si>
    <t>V_2_5_isotig03508_34</t>
  </si>
  <si>
    <t>V_2_5_isotig03626_548</t>
  </si>
  <si>
    <t>V_2_5_isotig03838_197</t>
  </si>
  <si>
    <t>V_2_5_isotig03838_230</t>
  </si>
  <si>
    <t>V_2_5_isotig03850_1318</t>
  </si>
  <si>
    <t>V_2_5_isotig03850_1764</t>
  </si>
  <si>
    <t>V_2_5_isotig03877_1213</t>
  </si>
  <si>
    <t>V_2_5_isotig03877_624</t>
  </si>
  <si>
    <t>V_2_5_isotig05210_439</t>
  </si>
  <si>
    <t>V_2_5_isotig05419_200</t>
  </si>
  <si>
    <t>V_2_5_isotig05419_426</t>
  </si>
  <si>
    <t>V_2_5_isotig05419_83</t>
  </si>
  <si>
    <t>V_2_5_isotig05586_259</t>
  </si>
  <si>
    <t>V_2_5_isotig05632_455</t>
  </si>
  <si>
    <t>V_2_5_isotig05833_463</t>
  </si>
  <si>
    <t>V_2_5_isotig05999_228</t>
  </si>
  <si>
    <t>V_2_5_isotig05999_234</t>
  </si>
  <si>
    <t>V_2_5_isotig05999_339</t>
  </si>
  <si>
    <t>V_2_5_isotig06171_183</t>
  </si>
  <si>
    <t>V_2_5_isotig06291_324</t>
  </si>
  <si>
    <t>V_2_5_isotig06808_692</t>
  </si>
  <si>
    <t>V_2_5_isotig06868_1049</t>
  </si>
  <si>
    <t>V_2_5_isotig06964_378</t>
  </si>
  <si>
    <t>V_2_5_isotig07034_628</t>
  </si>
  <si>
    <t>V_2_5_isotig07034_909</t>
  </si>
  <si>
    <t>V_2_5_isotig07071_846</t>
  </si>
  <si>
    <t>V_2_5_isotig07071_882</t>
  </si>
  <si>
    <t>V_2_5_isotig07071_908</t>
  </si>
  <si>
    <t>V_2_5_isotig07272_191</t>
  </si>
  <si>
    <t>V_2_5_isotig07311_485</t>
  </si>
  <si>
    <t>V_2_5_isotig07331_532</t>
  </si>
  <si>
    <t>V_2_5_isotig07349_106</t>
  </si>
  <si>
    <t>V_2_5_isotig07410_278</t>
  </si>
  <si>
    <t>V_2_5_isotig07410_98</t>
  </si>
  <si>
    <t>V_2_5_isotig07487_265</t>
  </si>
  <si>
    <t>V_2_5_isotig07487_969</t>
  </si>
  <si>
    <t>V_2_5_isotig07502_606</t>
  </si>
  <si>
    <t>V_2_5_isotig07502_866</t>
  </si>
  <si>
    <t>V_2_5_isotig07608_243</t>
  </si>
  <si>
    <t>V_2_5_isotig08648_314</t>
  </si>
  <si>
    <t>V_2_5_isotig08648_338</t>
  </si>
  <si>
    <t>V_2_5_isotig08727_1064</t>
  </si>
  <si>
    <t>V_2_5_isotig08727_1196</t>
  </si>
  <si>
    <t>V_2_5_isotig08815_1062</t>
  </si>
  <si>
    <t>V_2_5_isotig09232_747</t>
  </si>
  <si>
    <t>V_2_5_isotig09248_419</t>
  </si>
  <si>
    <t>V_2_5_isotig09272_919</t>
  </si>
  <si>
    <t>V_2_5_isotig09273_1131</t>
  </si>
  <si>
    <t>V_2_5_isotig09273_208</t>
  </si>
  <si>
    <t>V_2_5_isotig09273_546</t>
  </si>
  <si>
    <t>V_2_5_isotig09303_973</t>
  </si>
  <si>
    <t>V_2_5_isotig09490_1178</t>
  </si>
  <si>
    <t>V_2_5_isotig09558_858</t>
  </si>
  <si>
    <t>V_2_5_isotig09650_1041</t>
  </si>
  <si>
    <t>V_2_5_isotig09650_516</t>
  </si>
  <si>
    <t>V_2_5_isotig09650_645</t>
  </si>
  <si>
    <t>V_2_5_isotig09650_702</t>
  </si>
  <si>
    <t>V_2_5_isotig09650_921</t>
  </si>
  <si>
    <t>V_2_5_isotig09674_621</t>
  </si>
  <si>
    <t>V_2_5_isotig09901_1092</t>
  </si>
  <si>
    <t>V_2_5_isotig10215_178</t>
  </si>
  <si>
    <t>V_2_5_isotig10215_559</t>
  </si>
  <si>
    <t>V_2_5_isotig10319_624</t>
  </si>
  <si>
    <t>V_2_5_isotig10338_437</t>
  </si>
  <si>
    <t>V_2_5_isotig10411_890</t>
  </si>
  <si>
    <t>V_2_5_isotig10439_133</t>
  </si>
  <si>
    <t>V_2_5_isotig10439_617</t>
  </si>
  <si>
    <t>V_2_5_isotig10474_297</t>
  </si>
  <si>
    <t>V_2_5_isotig10590_198</t>
  </si>
  <si>
    <t>V_2_5_isotig10601_300</t>
  </si>
  <si>
    <t>V_2_5_isotig10601_446</t>
  </si>
  <si>
    <t>V_2_5_isotig10601_455</t>
  </si>
  <si>
    <t>V_2_5_isotig10662_505</t>
  </si>
  <si>
    <t>V_2_5_isotig10662_733</t>
  </si>
  <si>
    <t>V_2_5_isotig10667_199</t>
  </si>
  <si>
    <t>V_2_5_isotig10667_447</t>
  </si>
  <si>
    <t>V_2_5_isotig10710_939</t>
  </si>
  <si>
    <t>V_2_5_isotig10797_256</t>
  </si>
  <si>
    <t>V_2_5_isotig10876_702</t>
  </si>
  <si>
    <t>V_2_5_isotig10898_371</t>
  </si>
  <si>
    <t>V_2_5_isotig10898_407</t>
  </si>
  <si>
    <t>V_2_5_isotig10935_360</t>
  </si>
  <si>
    <t>V_2_5_isotig10963_229</t>
  </si>
  <si>
    <t>V_2_5_isotig11004_223</t>
  </si>
  <si>
    <t>V_2_5_isotig11004_365</t>
  </si>
  <si>
    <t>V_2_5_isotig11556_828</t>
  </si>
  <si>
    <t>V_2_5_isotig11602_453</t>
  </si>
  <si>
    <t>V_2_5_isotig11747_62</t>
  </si>
  <si>
    <t>V_2_5_isotig11820_827</t>
  </si>
  <si>
    <t>V_2_5_isotig11879_92</t>
  </si>
  <si>
    <t>V_2_5_isotig11932_582</t>
  </si>
  <si>
    <t>V_2_5_isotig11942_517</t>
  </si>
  <si>
    <t>V_2_5_isotig11958_107</t>
  </si>
  <si>
    <t>V_2_5_isotig11958_333</t>
  </si>
  <si>
    <t>V_2_5_isotig12034_534</t>
  </si>
  <si>
    <t>V_2_5_isotig12087_192</t>
  </si>
  <si>
    <t>V_2_5_isotig12246_61</t>
  </si>
  <si>
    <t>V_2_5_isotig12521_336</t>
  </si>
  <si>
    <t>V_2_5_isotig12540_479</t>
  </si>
  <si>
    <t>V_2_5_isotig12629_699</t>
  </si>
  <si>
    <t>V_2_5_isotig12636_456</t>
  </si>
  <si>
    <t>V_2_5_isotig12636_558</t>
  </si>
  <si>
    <t>V_2_5_isotig13093_580</t>
  </si>
  <si>
    <t>V_2_5_isotig13116_313</t>
  </si>
  <si>
    <t>V_2_5_isotig13216_132</t>
  </si>
  <si>
    <t>V_2_5_isotig13349_674</t>
  </si>
  <si>
    <t>V_2_5_isotig13666_198</t>
  </si>
  <si>
    <t>V_2_5_isotig13821_173</t>
  </si>
  <si>
    <t>V_2_5_isotig13851_116</t>
  </si>
  <si>
    <t>V_2_5_isotig13984_100</t>
  </si>
  <si>
    <t>V_2_5_isotig13984_525</t>
  </si>
  <si>
    <t>V_2_5_isotig13984_94</t>
  </si>
  <si>
    <t>V_2_5_isotig14009_374</t>
  </si>
  <si>
    <t>V_2_5_isotig14009_621</t>
  </si>
  <si>
    <t>V_2_5_isotig14028_278</t>
  </si>
  <si>
    <t>V_2_5_isotig14028_331</t>
  </si>
  <si>
    <t>V_2_5_isotig14028_86</t>
  </si>
  <si>
    <t>V_2_5_isotig14345_278</t>
  </si>
  <si>
    <t>V_2_5_isotig14384_217</t>
  </si>
  <si>
    <t>V_2_5_isotig14392_157</t>
  </si>
  <si>
    <t>V_2_5_isotig14392_431</t>
  </si>
  <si>
    <t>V_2_5_isotig14409_465</t>
  </si>
  <si>
    <t>V_2_5_isotig14430_311</t>
  </si>
  <si>
    <t>V_2_5_isotig14453_151</t>
  </si>
  <si>
    <t>V_2_5_isotig14453_273</t>
  </si>
  <si>
    <t>V_2_5_isotig14453_492</t>
  </si>
  <si>
    <t>V_2_5_isotig14615_401</t>
  </si>
  <si>
    <t>V_2_5_isotig14657_381</t>
  </si>
  <si>
    <t>V_2_5_isotig14687_273</t>
  </si>
  <si>
    <t>V_2_5_isotig14726_499</t>
  </si>
  <si>
    <t>V_2_5_isotig14786_161</t>
  </si>
  <si>
    <t>V_2_5_isotig14804_123</t>
  </si>
  <si>
    <t>V_2_5_isotig14821_104</t>
  </si>
  <si>
    <t>V_2_5_isotig14956_464</t>
  </si>
  <si>
    <t>V_2_5_isotig15232_115</t>
  </si>
  <si>
    <t>V_2_5_isotig15245_54</t>
  </si>
  <si>
    <t>V_2_5_isotig15247_365</t>
  </si>
  <si>
    <t>V_2_5_isotig15247_461</t>
  </si>
  <si>
    <t>V_2_5_isotig15265_522</t>
  </si>
  <si>
    <t>V_2_5_isotig15318_283</t>
  </si>
  <si>
    <t>V_2_5_isotig15344_304</t>
  </si>
  <si>
    <t>V_2_5_isotig15493_211</t>
  </si>
  <si>
    <t>V_2_5_isotig15499_135</t>
  </si>
  <si>
    <t>V_2_5_isotig15499_336</t>
  </si>
  <si>
    <t>V_2_5_isotig15599_103</t>
  </si>
  <si>
    <t>V_2_5_isotig15640_240</t>
  </si>
  <si>
    <t>V_2_5_isotig15640_526</t>
  </si>
  <si>
    <t>V_2_5_isotig15762_329</t>
  </si>
  <si>
    <t>V_2_5_isotig15762_368</t>
  </si>
  <si>
    <t>V_2_5_isotig15762_392</t>
  </si>
  <si>
    <t>V_2_5_isotig16062_80</t>
  </si>
  <si>
    <t>V_2_5_isotig16335_235</t>
  </si>
  <si>
    <t>V_2_5_isotig16335_255</t>
  </si>
  <si>
    <t>V_2_5_isotig16457_332</t>
  </si>
  <si>
    <t>V_2_5_isotig16526_397</t>
  </si>
  <si>
    <t>V_2_5_isotig16537_135</t>
  </si>
  <si>
    <t>V_2_5_isotig16537_274</t>
  </si>
  <si>
    <t>V_2_5_isotig16537_339</t>
  </si>
  <si>
    <t>V_2_5_isotig16537_375</t>
  </si>
  <si>
    <t>V_2_5_isotig16537_39</t>
  </si>
  <si>
    <t>V_2_5_isotig16788_192</t>
  </si>
  <si>
    <t>V_2_5_isotig16810_104</t>
  </si>
  <si>
    <t>V_2_5_isotig16810_323</t>
  </si>
  <si>
    <t>V_2_5_isotig16810_438</t>
  </si>
  <si>
    <t>V_2_5_isotig16875_345</t>
  </si>
  <si>
    <t>V_2_5_isotig16875_433</t>
  </si>
  <si>
    <t>V_2_5_isotig16911_211</t>
  </si>
  <si>
    <t>V_2_5_isotig16911_274</t>
  </si>
  <si>
    <t>V_2_5_isotig16971_416</t>
  </si>
  <si>
    <t>V_2_5_isotig17019_153</t>
  </si>
  <si>
    <t>V_2_5_isotig17019_227</t>
  </si>
  <si>
    <t>V_2_5_isotig17219_438</t>
  </si>
  <si>
    <t>V_2_5_isotig17241_296</t>
  </si>
  <si>
    <t>V_2_5_isotig17523_133</t>
  </si>
  <si>
    <t>V_2_5_isotig17537_74</t>
  </si>
  <si>
    <t>V_2_5_isotig17619_387</t>
  </si>
  <si>
    <t>V_2_5_isotig17805_244</t>
  </si>
  <si>
    <t>V_2_5_isotig17820_417</t>
  </si>
  <si>
    <t>V_2_5_isotig17830_115</t>
  </si>
  <si>
    <t>V_2_5_isotig17830_254</t>
  </si>
  <si>
    <t>V_2_5_isotig18010_112</t>
  </si>
  <si>
    <t>V_2_5_isotig18070_135</t>
  </si>
  <si>
    <t>V_2_5_isotig18070_435</t>
  </si>
  <si>
    <t>V_2_5_isotig18070_54</t>
  </si>
  <si>
    <t>V_2_5_isotig18139_139</t>
  </si>
  <si>
    <t>V_2_5_isotig18139_55</t>
  </si>
  <si>
    <t>V_2_5_isotig18474_367</t>
  </si>
  <si>
    <t>V_2_5_isotig18586_217</t>
  </si>
  <si>
    <t>V_2_5_isotig18650_163</t>
  </si>
  <si>
    <t>V_2_5_isotig18756_57</t>
  </si>
  <si>
    <t>V_2_5_isotig18897_190</t>
  </si>
  <si>
    <t>V_2_5_isotig18897_398</t>
  </si>
  <si>
    <t>V_2_5_isotig18939_184</t>
  </si>
  <si>
    <t>V_2_5_isotig19050_120</t>
  </si>
  <si>
    <t>V_2_5_isotig19156_361</t>
  </si>
  <si>
    <t>V_2_5_isotig19240_248</t>
  </si>
  <si>
    <t>V_2_5_isotig19404_314</t>
  </si>
  <si>
    <t>V_2_5_isotig19574_191</t>
  </si>
  <si>
    <t>V_2_5_isotig19656_274</t>
  </si>
  <si>
    <t>V_2_5_isotig19727_263</t>
  </si>
  <si>
    <t>V_2_5_isotig19779_303</t>
  </si>
  <si>
    <t>V_2_5_isotig19856_274</t>
  </si>
  <si>
    <t>V_2_5_isotig19865_84</t>
  </si>
  <si>
    <t>V_2_5_isotig20049_56</t>
  </si>
  <si>
    <t>V_2_5_isotig20103_116</t>
  </si>
  <si>
    <t>V_2_5_isotig20177_151</t>
  </si>
  <si>
    <t>V_2_5_isotig20225_180</t>
  </si>
  <si>
    <t>V_2_5_isotig20410_161</t>
  </si>
  <si>
    <t>V_2_5_isotig20427_41</t>
  </si>
  <si>
    <t>V_2_5_isotig20427_60</t>
  </si>
  <si>
    <t>V_2_5_isotig20510_194</t>
  </si>
  <si>
    <t>V_2_5_isotig20586_260</t>
  </si>
  <si>
    <t>V_2_5_isotig20791_205</t>
  </si>
  <si>
    <t>V_2_5_isotig20893_133</t>
  </si>
  <si>
    <t>V_2_5_isotig21004_264</t>
  </si>
  <si>
    <t>V_2_5_isotig21402_70</t>
  </si>
  <si>
    <t>V_2_5_isotig21491_99</t>
  </si>
  <si>
    <t>V_2_5_isotig21492_200</t>
  </si>
  <si>
    <t>V_2_5_isotig21507_97</t>
  </si>
  <si>
    <t>V_2_5_isotig21557_100</t>
  </si>
  <si>
    <t>V_2_5_isotig21624_104</t>
  </si>
  <si>
    <t>Spokane 5th &amp; Sherman</t>
  </si>
  <si>
    <t>Spangle - Canon</t>
  </si>
  <si>
    <t>Spangle</t>
  </si>
  <si>
    <t>Rosalia</t>
  </si>
  <si>
    <t>Oaksdale - 2nd &amp; Pearl</t>
  </si>
  <si>
    <t>Garfield</t>
  </si>
  <si>
    <t>Pullman3 -Grand</t>
  </si>
  <si>
    <t>Pullman - long liguled, Post Office</t>
  </si>
  <si>
    <t>Moscow</t>
  </si>
  <si>
    <t>Naturals</t>
  </si>
  <si>
    <t>expression type</t>
  </si>
  <si>
    <t>Line I (67: Spangle X Spangle)</t>
  </si>
  <si>
    <t>Line II (79: Spangle X Spangle)</t>
  </si>
  <si>
    <t>Line III (79: Spangle X Spangle)</t>
  </si>
  <si>
    <t>Line IV (79: Spangle X Spangle)</t>
  </si>
  <si>
    <t>Line V (111: Moscow X Pullman - Finches)</t>
  </si>
  <si>
    <t>Line VI (111: Moscow X Pullman - Finches)</t>
  </si>
  <si>
    <t>Synthetics</t>
  </si>
  <si>
    <t>Expression Changes in miscellus</t>
  </si>
  <si>
    <t>x=-1</t>
  </si>
  <si>
    <t>equal to pratensis</t>
  </si>
  <si>
    <t>both dubius alleles silenced</t>
  </si>
  <si>
    <t>x=-0.5</t>
  </si>
  <si>
    <t>equal to pratensis like</t>
  </si>
  <si>
    <t>one dubius allele silenced</t>
  </si>
  <si>
    <t>x=0</t>
  </si>
  <si>
    <t>equal to equal</t>
  </si>
  <si>
    <t>expression as expected, no change</t>
  </si>
  <si>
    <t>x=0.5</t>
  </si>
  <si>
    <t>equal to dubius like</t>
  </si>
  <si>
    <t>one pratensis allele silenced</t>
  </si>
  <si>
    <t>x=0.75</t>
  </si>
  <si>
    <t>equal to dubius</t>
  </si>
  <si>
    <t>both pratensis alleles silenced</t>
  </si>
  <si>
    <t>x=1</t>
  </si>
  <si>
    <t>equal to no alleles</t>
  </si>
  <si>
    <t>total silencing</t>
  </si>
  <si>
    <t>total</t>
  </si>
  <si>
    <t>Sum</t>
  </si>
  <si>
    <t>Population or Line</t>
  </si>
  <si>
    <t>Population</t>
  </si>
  <si>
    <t>B-Spokane 5th &amp; Sherman-2862</t>
  </si>
  <si>
    <t>average</t>
  </si>
  <si>
    <t>stdev</t>
  </si>
  <si>
    <t>B</t>
  </si>
  <si>
    <t>C</t>
  </si>
  <si>
    <t>C-Spangle - Canon-2865</t>
  </si>
  <si>
    <t>D</t>
  </si>
  <si>
    <t>E</t>
  </si>
  <si>
    <t>G</t>
  </si>
  <si>
    <t>H</t>
  </si>
  <si>
    <t>M</t>
  </si>
  <si>
    <t>N</t>
  </si>
  <si>
    <t>O</t>
  </si>
  <si>
    <t>NATURALS</t>
  </si>
  <si>
    <t>I</t>
  </si>
  <si>
    <t>II</t>
  </si>
  <si>
    <t>III</t>
  </si>
  <si>
    <t>IV</t>
  </si>
  <si>
    <t>V</t>
  </si>
  <si>
    <t>VI</t>
  </si>
  <si>
    <t>SYNTHETICS</t>
  </si>
  <si>
    <t>S1</t>
  </si>
  <si>
    <t>S2</t>
  </si>
  <si>
    <t>S3</t>
  </si>
  <si>
    <t>N=8</t>
  </si>
  <si>
    <t>N=35</t>
  </si>
  <si>
    <t>N=36</t>
  </si>
  <si>
    <t>S1-miscellus drift</t>
  </si>
  <si>
    <t>S2-miscellus drift</t>
  </si>
  <si>
    <t>S3-miscellus drift</t>
  </si>
  <si>
    <t>D-Spangle-2859</t>
  </si>
  <si>
    <t>E-Rosalia-2896</t>
  </si>
  <si>
    <t>G-Oaksdale-2872</t>
  </si>
  <si>
    <t>H-Garfield-2894</t>
  </si>
  <si>
    <t>M-Pullman3-Grand-2883</t>
  </si>
  <si>
    <t>N-Pullman-long liguled, Post Office-2875</t>
  </si>
  <si>
    <t>O-Moscow-2885</t>
  </si>
  <si>
    <t>Natural Miscellus drift</t>
  </si>
  <si>
    <t>N=6</t>
  </si>
  <si>
    <t>N=54</t>
  </si>
  <si>
    <t>Synthetics miscellus drift</t>
  </si>
  <si>
    <t>Synthetics BY LINE</t>
  </si>
  <si>
    <t>sum</t>
  </si>
  <si>
    <t>Line ID</t>
  </si>
  <si>
    <t>Naturals and Synthetics Together</t>
  </si>
  <si>
    <t>N=12</t>
  </si>
  <si>
    <t>N=11</t>
  </si>
  <si>
    <t>N=15</t>
  </si>
  <si>
    <t>N=77</t>
  </si>
  <si>
    <t>N=131</t>
  </si>
  <si>
    <t>Synthetics BY GENERATION</t>
  </si>
  <si>
    <t>Generation</t>
  </si>
  <si>
    <t>TWO outliers were removed from the synthetic dataset.</t>
  </si>
  <si>
    <t xml:space="preserve">Their ratio of expression change is likley due to a biological anomoloy of chromosome arrangements. </t>
  </si>
  <si>
    <t>E-Rosalia-2866</t>
  </si>
  <si>
    <t>C-Spokane-Canon-2865</t>
  </si>
  <si>
    <t>M-Pullman3-2883</t>
  </si>
  <si>
    <t>N-Pullman-longlig-postoffice-2875</t>
  </si>
  <si>
    <t>Line V (111: Moscow X Pullman-Finch)</t>
  </si>
  <si>
    <t>Line VI (111: Moscow X Pullman-Finch)</t>
  </si>
  <si>
    <t>N=10</t>
  </si>
  <si>
    <t>All miscellus expression data</t>
  </si>
  <si>
    <t>N = 54</t>
  </si>
  <si>
    <t>Total Miscellus</t>
  </si>
  <si>
    <t>N = 74</t>
  </si>
  <si>
    <t>N = 74+54</t>
  </si>
  <si>
    <t>Average</t>
  </si>
  <si>
    <t>Stdev</t>
  </si>
  <si>
    <t>Grouping</t>
  </si>
  <si>
    <t>any dubius silenced</t>
  </si>
  <si>
    <t>any pratnesis silenced</t>
  </si>
  <si>
    <t>Question</t>
  </si>
  <si>
    <t>Which parental genome has T. miscellus had more silencing from?</t>
  </si>
  <si>
    <t>Has T. miscellus had an equal amount of silencing from both parental genomes?</t>
  </si>
  <si>
    <t>Method</t>
  </si>
  <si>
    <t>Results</t>
  </si>
  <si>
    <t>Conclusion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</si>
  <si>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</si>
  <si>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</si>
  <si>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</si>
  <si>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</si>
  <si>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</si>
  <si>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</si>
  <si>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</si>
  <si>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</si>
  <si>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</si>
  <si>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</si>
  <si>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</si>
  <si>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</si>
  <si>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COUNT</t>
  </si>
  <si>
    <t>MEAN</t>
  </si>
  <si>
    <t>VARIANCE</t>
  </si>
  <si>
    <t>Two Factor Anova</t>
  </si>
  <si>
    <t>ANOVA</t>
  </si>
  <si>
    <t>Alpha</t>
  </si>
  <si>
    <t>SS</t>
  </si>
  <si>
    <t>MS</t>
  </si>
  <si>
    <t>F</t>
  </si>
  <si>
    <t>p-value</t>
  </si>
  <si>
    <t>p eta-sq</t>
  </si>
  <si>
    <t>Rows</t>
  </si>
  <si>
    <t>Columns</t>
  </si>
  <si>
    <t>Inter</t>
  </si>
  <si>
    <t>Total</t>
  </si>
  <si>
    <t>Within</t>
  </si>
  <si>
    <t>ANOVA: Single Factor</t>
  </si>
  <si>
    <t>DESCRIPTION</t>
  </si>
  <si>
    <t>Group</t>
  </si>
  <si>
    <t>Count</t>
  </si>
  <si>
    <t>Std Err</t>
  </si>
  <si>
    <t>Lower</t>
  </si>
  <si>
    <t>Upper</t>
  </si>
  <si>
    <t>Sources</t>
  </si>
  <si>
    <t>P value</t>
  </si>
  <si>
    <t>Eta-sq</t>
  </si>
  <si>
    <t>RMSSE</t>
  </si>
  <si>
    <t>Omega Sq</t>
  </si>
  <si>
    <t>Between Groups</t>
  </si>
  <si>
    <t>Within Groups</t>
  </si>
  <si>
    <t>REGWQ TEST</t>
  </si>
  <si>
    <t>group</t>
  </si>
  <si>
    <t>mean</t>
  </si>
  <si>
    <t>size</t>
  </si>
  <si>
    <t>std dev</t>
  </si>
  <si>
    <t>Q TEST</t>
  </si>
  <si>
    <t>alpha</t>
  </si>
  <si>
    <t>ANOVA P = 7.39E-133</t>
  </si>
  <si>
    <t xml:space="preserve">Q-Test P = 4.44E-16, 6.66E-16, 4.44E-16 between all three bins of data. </t>
  </si>
  <si>
    <t xml:space="preserve">The differences are significant. </t>
  </si>
  <si>
    <t xml:space="preserve">Dubius expression changes are greater than pratensis expression changes and are further greater than total silencing of either parent. </t>
  </si>
  <si>
    <t>t-test</t>
  </si>
  <si>
    <t>ANOVA with REGWQ and Q-Test</t>
  </si>
  <si>
    <t>Any silencing in naturals</t>
  </si>
  <si>
    <t>any silencing in synthetics</t>
  </si>
  <si>
    <t>expression as expected, no change in naturals</t>
  </si>
  <si>
    <t>expression as expected, no change in synthetics</t>
  </si>
  <si>
    <t>z-Test: Two Sample for Means</t>
  </si>
  <si>
    <t>Known Variance</t>
  </si>
  <si>
    <t>z</t>
  </si>
  <si>
    <t>P(Z&lt;=z) one-tail</t>
  </si>
  <si>
    <t>z Critical one-tail</t>
  </si>
  <si>
    <t>P(Z&lt;=z) two-tail</t>
  </si>
  <si>
    <t>z Critical two-tail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</si>
  <si>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</si>
  <si>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</si>
  <si>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</si>
  <si>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</si>
  <si>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</si>
  <si>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</si>
  <si>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</si>
  <si>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</si>
  <si>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</si>
  <si>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</si>
  <si>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No sigificant difference</t>
  </si>
  <si>
    <t>Questions</t>
  </si>
  <si>
    <t>Is there more expression change in one or more of the populations?</t>
  </si>
  <si>
    <t>Methods</t>
  </si>
  <si>
    <t>Single factor ANOVA between expression change of either parent or total silencing</t>
  </si>
  <si>
    <t xml:space="preserve">Two factor ANOVA between dubius and porrifolius expression changes </t>
  </si>
  <si>
    <t>The single factor ANOVA showed there was a significant difference between the three categories: dubius or porrifolius alleles and total silencing.</t>
  </si>
  <si>
    <t xml:space="preserve">The P-value for the ANOVA analysis was </t>
  </si>
  <si>
    <t>Expression changes are seen across all the natural populations in a similar pattern and significance.</t>
  </si>
  <si>
    <t>Overall, there are fewer total silenced genes than just one parental genome silienced over the other, and it is statistically lower (blue).</t>
  </si>
  <si>
    <t>Are expression changes repeated the same across natural populations of T. miscellus?</t>
  </si>
  <si>
    <t xml:space="preserve">Two factor ANOVA between dubius and pratensis expression changes </t>
  </si>
  <si>
    <t>any dubius expression change</t>
  </si>
  <si>
    <t>any pratensis expression change</t>
  </si>
  <si>
    <t>There are six individuals for each population. There are 9 populations.</t>
  </si>
  <si>
    <t>A REGWQ and Q test were done to see if the difference between the three categories was significant and which bin is more different than the other.</t>
  </si>
  <si>
    <t xml:space="preserve">The same pattern of silencing is seen across the populations, but there is a sigifincant more of silencing of dubius alleles than pratensis alleles. </t>
  </si>
  <si>
    <t>average for total silencing</t>
  </si>
  <si>
    <t>stdev dubius</t>
  </si>
  <si>
    <t>stdev pratensis</t>
  </si>
  <si>
    <t>stdev total silence</t>
  </si>
  <si>
    <t>In T. miscellus populations, there are significantly more changes of expression (i.e. silenced genes) from the dubius genome.</t>
  </si>
  <si>
    <t>Are expression changes repeated the same across synthetic lines of T. miscellus?</t>
  </si>
  <si>
    <t>Is there more expression change in one or more of the synthetic lines?</t>
  </si>
  <si>
    <t>There are 10 individuals for each synthetic line. There are six synthetic lines.</t>
  </si>
  <si>
    <t xml:space="preserve">A random set of individuals was removed to obtain 10 per synthetic lines. </t>
  </si>
  <si>
    <t xml:space="preserve">The same pattern of silencing is seen across the synthetic lines, but there is a sigifincant more of silencing of dubius alleles than pratensis alleles. </t>
  </si>
  <si>
    <t>Expression changes are seen across all the synthetic lines in a similar pattern and significance.</t>
  </si>
  <si>
    <t>In T. miscellus lines, there are significantly more changes of expression (i.e. silenced genes) from the dubius genome.</t>
  </si>
  <si>
    <t xml:space="preserve">lines VI and VII are from the same parental cross, Moscow X Pullman-Finch, and have similar patterns of expression changes. </t>
  </si>
  <si>
    <t xml:space="preserve">Lines II, III, and IV are from the same parental cross, Spangle X Spangle, and have similar patterns of expressino changes. </t>
  </si>
  <si>
    <t>Pairwise t tests</t>
  </si>
  <si>
    <t>group 1</t>
  </si>
  <si>
    <t>group 2</t>
  </si>
  <si>
    <t>The single factor and two factor ANOVA showed there was a significant difference between the three categories: dubius or porrifolius alleles and total silencing.</t>
  </si>
  <si>
    <t xml:space="preserve">The analysis showed there is no significant difference between the patterns of gene expression changes across the different lines. </t>
  </si>
  <si>
    <t>40th</t>
  </si>
  <si>
    <t>Is there an increase in expression changes from one generation to the next?</t>
  </si>
  <si>
    <t xml:space="preserve">Is there a decrease in expression changes from one generation to the next? </t>
  </si>
  <si>
    <t xml:space="preserve">Is there no change in expression changes from one generation to the next? </t>
  </si>
  <si>
    <t>Do we see the phenomena of transcriptomic shock in this data, with the first generation having the most expression changes and less and less as time goes by?</t>
  </si>
  <si>
    <t xml:space="preserve">There are four generations of data: S1, S2, S3, and 40th (natural populations). </t>
  </si>
  <si>
    <t>Expression changes are seen across all the generations in a similar pattern and significance.</t>
  </si>
  <si>
    <t>any expression change at all</t>
  </si>
  <si>
    <t>years</t>
  </si>
  <si>
    <t>avearge expression change</t>
  </si>
  <si>
    <t>Randomly reduce the number of individuals so there are 7 in each generation (the lowest number I have)</t>
  </si>
  <si>
    <t xml:space="preserve">28 indivduals after randomly removing to get 7 per pop. </t>
  </si>
  <si>
    <t>Are expression changes repeated the same across time from the first generation after polyploidy to the 40th of T. miscellus?</t>
  </si>
  <si>
    <t xml:space="preserve">The same pattern of silencing is seen across the generations, but there is a sigifincant more of silencing of dubius alleles than pratensis alleles. </t>
  </si>
  <si>
    <t>The single factor ANOVA showed there was a significant difference between the three categories: dubius or pratensis alleles and total silencing.</t>
  </si>
  <si>
    <t xml:space="preserve">The analysis showed there is a slight significant difference (P=0.289 in two-factor ANOVA) between the patterns of gene expression changes across the different generations. </t>
  </si>
  <si>
    <t>In T. miscellus individuals, there are more changes of expression (i.e. silenced genes) from the dubius genome.</t>
  </si>
  <si>
    <t xml:space="preserve">No, we do not see a strong signal of transcriptomic shock as the difference from the first generation to the oldest generation is slight and not significant. </t>
  </si>
  <si>
    <t>dubius stdev</t>
  </si>
  <si>
    <t>pratensis stdev</t>
  </si>
  <si>
    <t>total silencing stdev</t>
  </si>
  <si>
    <t>RANDOMLY REDUCED DATASET TO GET 7 SAMPLES PER GENERATION</t>
  </si>
  <si>
    <t>any expression change</t>
  </si>
  <si>
    <t xml:space="preserve">Added the bins of expression changes to get the category of any expression change at all. </t>
  </si>
  <si>
    <t xml:space="preserve">Then took the average of those categories per generation. </t>
  </si>
  <si>
    <t xml:space="preserve">The analysis showed there is a significant difference between the patterns of gene expression changes across the different populations (P=0.02). </t>
  </si>
  <si>
    <t>% any dubius silencing</t>
  </si>
  <si>
    <t>% any pratensis silencing</t>
  </si>
  <si>
    <t>% total silencing</t>
  </si>
  <si>
    <t>t-test paired P = 6.17E-51</t>
  </si>
  <si>
    <t>Sum of contigs</t>
  </si>
  <si>
    <t>any silencing in S1</t>
  </si>
  <si>
    <t>any silencing in S2</t>
  </si>
  <si>
    <t>any silencing in S3</t>
  </si>
  <si>
    <t>any silencing in 40th gen.</t>
  </si>
  <si>
    <t>proportion of silencing in S1</t>
  </si>
  <si>
    <t>proportion of silencing in S2</t>
  </si>
  <si>
    <t>proportion of silencing in S3</t>
  </si>
  <si>
    <t>proportion of silencing in 40th gen</t>
  </si>
  <si>
    <t xml:space="preserve">RANDOMLY REDUCED DATASET </t>
  </si>
  <si>
    <t>NOT REDUCED DATASET</t>
  </si>
  <si>
    <t>average proportion expression change</t>
  </si>
  <si>
    <t>any silencing</t>
  </si>
  <si>
    <t>S1 silencing</t>
  </si>
  <si>
    <t>S2 silencing</t>
  </si>
  <si>
    <t>S3 silencing</t>
  </si>
  <si>
    <t>40th Silencing</t>
  </si>
  <si>
    <t>ANALYSIS OF Two BINS (i.e. silencing vs. expression as expected)</t>
  </si>
  <si>
    <t>If they have silenced more alleles than than expected expression of alleles, is the difference statistically significant?</t>
  </si>
  <si>
    <t>Ho = silenced equal Ha= silenced and expected expression are different numbers</t>
  </si>
  <si>
    <t xml:space="preserve">The total contig counts for each individual for each bin of data were recorded experimentally. </t>
  </si>
  <si>
    <t>A paired t-test with equal variances was done between the number of contigs counted for silenced vs not silenced category.</t>
  </si>
  <si>
    <t>Conclusions</t>
  </si>
  <si>
    <t>This because the P-value in a paired t-test analyses were less than 0.001.</t>
  </si>
  <si>
    <t>Has  T. miscellus silenced more alleles than expressed as expected?</t>
  </si>
  <si>
    <t>The number of contigs counted for both the silenced of two alleles or one alleles were added together to get one number for silencing all of miscellus</t>
  </si>
  <si>
    <t>T. miscellus  has alleles that are expressed as expected siginficantly more alleles than it has silenced alleles.</t>
  </si>
  <si>
    <t>In a paired t-test sample means, the P is &lt;&lt; than 0.001. Two-Tail P value is 2.883E-90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</si>
</sst>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2" borderId="0" xfId="1" applyFont="1" applyFill="1"/>
    <xf numFmtId="9" fontId="0" fillId="3" borderId="0" xfId="1" applyFont="1" applyFill="1"/>
    <xf numFmtId="9" fontId="0" fillId="4" borderId="0" xfId="1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5" borderId="0" xfId="0" applyFill="1"/>
    <xf numFmtId="2" fontId="0" fillId="0" borderId="0" xfId="0" applyNumberFormat="1"/>
    <xf numFmtId="10" fontId="0" fillId="5" borderId="0" xfId="1" applyNumberFormat="1" applyFont="1" applyFill="1"/>
    <xf numFmtId="10" fontId="0" fillId="2" borderId="0" xfId="1" applyNumberFormat="1" applyFont="1" applyFill="1"/>
    <xf numFmtId="0" fontId="0" fillId="6" borderId="0" xfId="0" applyFill="1"/>
    <xf numFmtId="10" fontId="0" fillId="6" borderId="0" xfId="1" applyNumberFormat="1" applyFont="1" applyFill="1"/>
    <xf numFmtId="2" fontId="0" fillId="6" borderId="0" xfId="0" applyNumberFormat="1" applyFill="1"/>
    <xf numFmtId="0" fontId="2" fillId="3" borderId="0" xfId="0" applyFont="1" applyFill="1"/>
    <xf numFmtId="0" fontId="0" fillId="3" borderId="0" xfId="0" applyFill="1" applyAlignment="1">
      <alignment wrapText="1"/>
    </xf>
    <xf numFmtId="0" fontId="0" fillId="7" borderId="0" xfId="0" applyFill="1"/>
    <xf numFmtId="10" fontId="0" fillId="7" borderId="0" xfId="1" applyNumberFormat="1" applyFont="1" applyFill="1"/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wrapText="1"/>
    </xf>
    <xf numFmtId="2" fontId="0" fillId="5" borderId="0" xfId="0" applyNumberFormat="1" applyFill="1"/>
    <xf numFmtId="2" fontId="0" fillId="7" borderId="0" xfId="0" applyNumberFormat="1" applyFill="1"/>
    <xf numFmtId="10" fontId="0" fillId="0" borderId="0" xfId="1" applyNumberFormat="1" applyFont="1" applyFill="1"/>
    <xf numFmtId="1" fontId="0" fillId="2" borderId="0" xfId="0" applyNumberFormat="1" applyFill="1"/>
    <xf numFmtId="0" fontId="0" fillId="9" borderId="0" xfId="0" applyFill="1"/>
    <xf numFmtId="0" fontId="0" fillId="10" borderId="0" xfId="0" applyFill="1"/>
    <xf numFmtId="0" fontId="5" fillId="0" borderId="0" xfId="0" applyFont="1"/>
    <xf numFmtId="10" fontId="0" fillId="0" borderId="0" xfId="0" applyNumberFormat="1"/>
    <xf numFmtId="0" fontId="0" fillId="0" borderId="1" xfId="0" applyBorder="1"/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9" xfId="0" applyFont="1" applyBorder="1" applyAlignment="1">
      <alignment horizontal="center"/>
    </xf>
    <xf numFmtId="0" fontId="0" fillId="0" borderId="10" xfId="0" applyBorder="1"/>
    <xf numFmtId="0" fontId="6" fillId="0" borderId="0" xfId="0" applyFont="1" applyAlignment="1">
      <alignment horizontal="center"/>
    </xf>
    <xf numFmtId="0" fontId="0" fillId="0" borderId="11" xfId="0" applyBorder="1"/>
    <xf numFmtId="0" fontId="0" fillId="0" borderId="10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0" xfId="0" applyFill="1" applyBorder="1"/>
    <xf numFmtId="0" fontId="0" fillId="7" borderId="10" xfId="0" applyFill="1" applyBorder="1" applyAlignment="1">
      <alignment horizontal="center"/>
    </xf>
    <xf numFmtId="0" fontId="0" fillId="11" borderId="0" xfId="0" applyFill="1"/>
    <xf numFmtId="0" fontId="6" fillId="7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12" xfId="0" applyFill="1" applyBorder="1"/>
    <xf numFmtId="2" fontId="0" fillId="12" borderId="12" xfId="0" applyNumberFormat="1" applyFill="1" applyBorder="1"/>
    <xf numFmtId="0" fontId="0" fillId="12" borderId="13" xfId="0" applyFill="1" applyBorder="1"/>
    <xf numFmtId="0" fontId="6" fillId="7" borderId="9" xfId="0" applyFont="1" applyFill="1" applyBorder="1" applyAlignment="1">
      <alignment horizontal="center"/>
    </xf>
    <xf numFmtId="164" fontId="0" fillId="0" borderId="0" xfId="0" applyNumberFormat="1"/>
    <xf numFmtId="1" fontId="0" fillId="12" borderId="12" xfId="0" applyNumberFormat="1" applyFill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5" fontId="0" fillId="0" borderId="0" xfId="0" applyNumberFormat="1"/>
    <xf numFmtId="0" fontId="0" fillId="12" borderId="12" xfId="0" applyFill="1" applyBorder="1" applyAlignment="1">
      <alignment wrapText="1"/>
    </xf>
    <xf numFmtId="165" fontId="0" fillId="12" borderId="12" xfId="0" applyNumberFormat="1" applyFill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B2FF"/>
      <color rgb="FFFE2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Miscellus expression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for charts'!$C$1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charts'!$C$2:$C$176</c:f>
              <c:numCache>
                <c:formatCode>General</c:formatCode>
                <c:ptCount val="175"/>
                <c:pt idx="0">
                  <c:v>18</c:v>
                </c:pt>
                <c:pt idx="1">
                  <c:v>23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14</c:v>
                </c:pt>
                <c:pt idx="8">
                  <c:v>12</c:v>
                </c:pt>
                <c:pt idx="9">
                  <c:v>16</c:v>
                </c:pt>
                <c:pt idx="10">
                  <c:v>15</c:v>
                </c:pt>
                <c:pt idx="11">
                  <c:v>15</c:v>
                </c:pt>
                <c:pt idx="12">
                  <c:v>19</c:v>
                </c:pt>
                <c:pt idx="13">
                  <c:v>17</c:v>
                </c:pt>
                <c:pt idx="16">
                  <c:v>20</c:v>
                </c:pt>
                <c:pt idx="17">
                  <c:v>24</c:v>
                </c:pt>
                <c:pt idx="18">
                  <c:v>18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4">
                  <c:v>17</c:v>
                </c:pt>
                <c:pt idx="25">
                  <c:v>16</c:v>
                </c:pt>
                <c:pt idx="26">
                  <c:v>11</c:v>
                </c:pt>
                <c:pt idx="27">
                  <c:v>12</c:v>
                </c:pt>
                <c:pt idx="28">
                  <c:v>16</c:v>
                </c:pt>
                <c:pt idx="29">
                  <c:v>15</c:v>
                </c:pt>
                <c:pt idx="32">
                  <c:v>20</c:v>
                </c:pt>
                <c:pt idx="33">
                  <c:v>14</c:v>
                </c:pt>
                <c:pt idx="34">
                  <c:v>12</c:v>
                </c:pt>
                <c:pt idx="35">
                  <c:v>13</c:v>
                </c:pt>
                <c:pt idx="36">
                  <c:v>16</c:v>
                </c:pt>
                <c:pt idx="37">
                  <c:v>15</c:v>
                </c:pt>
                <c:pt idx="40">
                  <c:v>12</c:v>
                </c:pt>
                <c:pt idx="41">
                  <c:v>24</c:v>
                </c:pt>
                <c:pt idx="42">
                  <c:v>21</c:v>
                </c:pt>
                <c:pt idx="43">
                  <c:v>18</c:v>
                </c:pt>
                <c:pt idx="44">
                  <c:v>16</c:v>
                </c:pt>
                <c:pt idx="45">
                  <c:v>16</c:v>
                </c:pt>
                <c:pt idx="48">
                  <c:v>18</c:v>
                </c:pt>
                <c:pt idx="49">
                  <c:v>14</c:v>
                </c:pt>
                <c:pt idx="50">
                  <c:v>16</c:v>
                </c:pt>
                <c:pt idx="51">
                  <c:v>11</c:v>
                </c:pt>
                <c:pt idx="52">
                  <c:v>18</c:v>
                </c:pt>
                <c:pt idx="53">
                  <c:v>11</c:v>
                </c:pt>
                <c:pt idx="56">
                  <c:v>8</c:v>
                </c:pt>
                <c:pt idx="57">
                  <c:v>20</c:v>
                </c:pt>
                <c:pt idx="58">
                  <c:v>14</c:v>
                </c:pt>
                <c:pt idx="59">
                  <c:v>12</c:v>
                </c:pt>
                <c:pt idx="60">
                  <c:v>11</c:v>
                </c:pt>
                <c:pt idx="61">
                  <c:v>14</c:v>
                </c:pt>
                <c:pt idx="64">
                  <c:v>13</c:v>
                </c:pt>
                <c:pt idx="65">
                  <c:v>12</c:v>
                </c:pt>
                <c:pt idx="66">
                  <c:v>19</c:v>
                </c:pt>
                <c:pt idx="67">
                  <c:v>12</c:v>
                </c:pt>
                <c:pt idx="68">
                  <c:v>15</c:v>
                </c:pt>
                <c:pt idx="69">
                  <c:v>17</c:v>
                </c:pt>
                <c:pt idx="79">
                  <c:v>0</c:v>
                </c:pt>
                <c:pt idx="80">
                  <c:v>20</c:v>
                </c:pt>
                <c:pt idx="81">
                  <c:v>17</c:v>
                </c:pt>
                <c:pt idx="82">
                  <c:v>19</c:v>
                </c:pt>
                <c:pt idx="83">
                  <c:v>14</c:v>
                </c:pt>
                <c:pt idx="84">
                  <c:v>14</c:v>
                </c:pt>
                <c:pt idx="85">
                  <c:v>20</c:v>
                </c:pt>
                <c:pt idx="87">
                  <c:v>15</c:v>
                </c:pt>
                <c:pt idx="88">
                  <c:v>14</c:v>
                </c:pt>
                <c:pt idx="89">
                  <c:v>11</c:v>
                </c:pt>
                <c:pt idx="90">
                  <c:v>13</c:v>
                </c:pt>
                <c:pt idx="91">
                  <c:v>15</c:v>
                </c:pt>
                <c:pt idx="92">
                  <c:v>13</c:v>
                </c:pt>
                <c:pt idx="95">
                  <c:v>21</c:v>
                </c:pt>
                <c:pt idx="96">
                  <c:v>21</c:v>
                </c:pt>
                <c:pt idx="97">
                  <c:v>17</c:v>
                </c:pt>
                <c:pt idx="98">
                  <c:v>22</c:v>
                </c:pt>
                <c:pt idx="99">
                  <c:v>10</c:v>
                </c:pt>
                <c:pt idx="100">
                  <c:v>14</c:v>
                </c:pt>
                <c:pt idx="102">
                  <c:v>14</c:v>
                </c:pt>
                <c:pt idx="103">
                  <c:v>12</c:v>
                </c:pt>
                <c:pt idx="104">
                  <c:v>14</c:v>
                </c:pt>
                <c:pt idx="105">
                  <c:v>14</c:v>
                </c:pt>
                <c:pt idx="106">
                  <c:v>10</c:v>
                </c:pt>
                <c:pt idx="107">
                  <c:v>14</c:v>
                </c:pt>
                <c:pt idx="110">
                  <c:v>1</c:v>
                </c:pt>
                <c:pt idx="112">
                  <c:v>10</c:v>
                </c:pt>
                <c:pt idx="113">
                  <c:v>15</c:v>
                </c:pt>
                <c:pt idx="114">
                  <c:v>18</c:v>
                </c:pt>
                <c:pt idx="115">
                  <c:v>16</c:v>
                </c:pt>
                <c:pt idx="117">
                  <c:v>19</c:v>
                </c:pt>
                <c:pt idx="118">
                  <c:v>18</c:v>
                </c:pt>
                <c:pt idx="119">
                  <c:v>12</c:v>
                </c:pt>
                <c:pt idx="120">
                  <c:v>9</c:v>
                </c:pt>
                <c:pt idx="121">
                  <c:v>14</c:v>
                </c:pt>
                <c:pt idx="122">
                  <c:v>16</c:v>
                </c:pt>
                <c:pt idx="125">
                  <c:v>19</c:v>
                </c:pt>
                <c:pt idx="126">
                  <c:v>14</c:v>
                </c:pt>
                <c:pt idx="127">
                  <c:v>15</c:v>
                </c:pt>
                <c:pt idx="128">
                  <c:v>1</c:v>
                </c:pt>
                <c:pt idx="129">
                  <c:v>9</c:v>
                </c:pt>
                <c:pt idx="130">
                  <c:v>14</c:v>
                </c:pt>
                <c:pt idx="132">
                  <c:v>22</c:v>
                </c:pt>
                <c:pt idx="133">
                  <c:v>13</c:v>
                </c:pt>
                <c:pt idx="134">
                  <c:v>15</c:v>
                </c:pt>
                <c:pt idx="135">
                  <c:v>13</c:v>
                </c:pt>
                <c:pt idx="136">
                  <c:v>15</c:v>
                </c:pt>
                <c:pt idx="137">
                  <c:v>16</c:v>
                </c:pt>
                <c:pt idx="140">
                  <c:v>22</c:v>
                </c:pt>
                <c:pt idx="141">
                  <c:v>10</c:v>
                </c:pt>
                <c:pt idx="142">
                  <c:v>11</c:v>
                </c:pt>
                <c:pt idx="143">
                  <c:v>12</c:v>
                </c:pt>
                <c:pt idx="144">
                  <c:v>14</c:v>
                </c:pt>
                <c:pt idx="145">
                  <c:v>14</c:v>
                </c:pt>
                <c:pt idx="146">
                  <c:v>17</c:v>
                </c:pt>
                <c:pt idx="147">
                  <c:v>20</c:v>
                </c:pt>
                <c:pt idx="148">
                  <c:v>30</c:v>
                </c:pt>
                <c:pt idx="150">
                  <c:v>15</c:v>
                </c:pt>
                <c:pt idx="151">
                  <c:v>13</c:v>
                </c:pt>
                <c:pt idx="152">
                  <c:v>20</c:v>
                </c:pt>
                <c:pt idx="153">
                  <c:v>19</c:v>
                </c:pt>
                <c:pt idx="154">
                  <c:v>15</c:v>
                </c:pt>
                <c:pt idx="155">
                  <c:v>12</c:v>
                </c:pt>
                <c:pt idx="158">
                  <c:v>12</c:v>
                </c:pt>
                <c:pt idx="159">
                  <c:v>17</c:v>
                </c:pt>
                <c:pt idx="160">
                  <c:v>9</c:v>
                </c:pt>
                <c:pt idx="161">
                  <c:v>11</c:v>
                </c:pt>
                <c:pt idx="162">
                  <c:v>15</c:v>
                </c:pt>
                <c:pt idx="163">
                  <c:v>15</c:v>
                </c:pt>
                <c:pt idx="165">
                  <c:v>19</c:v>
                </c:pt>
                <c:pt idx="166">
                  <c:v>18</c:v>
                </c:pt>
                <c:pt idx="167">
                  <c:v>15</c:v>
                </c:pt>
                <c:pt idx="169">
                  <c:v>13</c:v>
                </c:pt>
                <c:pt idx="170">
                  <c:v>18</c:v>
                </c:pt>
                <c:pt idx="171">
                  <c:v>12</c:v>
                </c:pt>
                <c:pt idx="172">
                  <c:v>18</c:v>
                </c:pt>
                <c:pt idx="173">
                  <c:v>14</c:v>
                </c:pt>
                <c:pt idx="17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0-384A-98AE-2FE40DAF1AFC}"/>
            </c:ext>
          </c:extLst>
        </c:ser>
        <c:ser>
          <c:idx val="1"/>
          <c:order val="1"/>
          <c:tx>
            <c:strRef>
              <c:f>'all data for charts'!$D$1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charts'!$D$2:$D$176</c:f>
              <c:numCache>
                <c:formatCode>General</c:formatCode>
                <c:ptCount val="175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8">
                  <c:v>10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7</c:v>
                </c:pt>
                <c:pt idx="13">
                  <c:v>10</c:v>
                </c:pt>
                <c:pt idx="16">
                  <c:v>4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12</c:v>
                </c:pt>
                <c:pt idx="21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13</c:v>
                </c:pt>
                <c:pt idx="29">
                  <c:v>5</c:v>
                </c:pt>
                <c:pt idx="32">
                  <c:v>8</c:v>
                </c:pt>
                <c:pt idx="33">
                  <c:v>9</c:v>
                </c:pt>
                <c:pt idx="34">
                  <c:v>11</c:v>
                </c:pt>
                <c:pt idx="35">
                  <c:v>13</c:v>
                </c:pt>
                <c:pt idx="36">
                  <c:v>7</c:v>
                </c:pt>
                <c:pt idx="37">
                  <c:v>4</c:v>
                </c:pt>
                <c:pt idx="40">
                  <c:v>8</c:v>
                </c:pt>
                <c:pt idx="41">
                  <c:v>4</c:v>
                </c:pt>
                <c:pt idx="42">
                  <c:v>6</c:v>
                </c:pt>
                <c:pt idx="43">
                  <c:v>10</c:v>
                </c:pt>
                <c:pt idx="44">
                  <c:v>11</c:v>
                </c:pt>
                <c:pt idx="45">
                  <c:v>7</c:v>
                </c:pt>
                <c:pt idx="48">
                  <c:v>9</c:v>
                </c:pt>
                <c:pt idx="49">
                  <c:v>9</c:v>
                </c:pt>
                <c:pt idx="50">
                  <c:v>8</c:v>
                </c:pt>
                <c:pt idx="51">
                  <c:v>13</c:v>
                </c:pt>
                <c:pt idx="52">
                  <c:v>6</c:v>
                </c:pt>
                <c:pt idx="53">
                  <c:v>14</c:v>
                </c:pt>
                <c:pt idx="56">
                  <c:v>11</c:v>
                </c:pt>
                <c:pt idx="57">
                  <c:v>6</c:v>
                </c:pt>
                <c:pt idx="58">
                  <c:v>8</c:v>
                </c:pt>
                <c:pt idx="59">
                  <c:v>3</c:v>
                </c:pt>
                <c:pt idx="60">
                  <c:v>12</c:v>
                </c:pt>
                <c:pt idx="61">
                  <c:v>4</c:v>
                </c:pt>
                <c:pt idx="64">
                  <c:v>6</c:v>
                </c:pt>
                <c:pt idx="65">
                  <c:v>11</c:v>
                </c:pt>
                <c:pt idx="66">
                  <c:v>7</c:v>
                </c:pt>
                <c:pt idx="67">
                  <c:v>10</c:v>
                </c:pt>
                <c:pt idx="68">
                  <c:v>5</c:v>
                </c:pt>
                <c:pt idx="69">
                  <c:v>9</c:v>
                </c:pt>
                <c:pt idx="79">
                  <c:v>0</c:v>
                </c:pt>
                <c:pt idx="80">
                  <c:v>11</c:v>
                </c:pt>
                <c:pt idx="81">
                  <c:v>5</c:v>
                </c:pt>
                <c:pt idx="82">
                  <c:v>9</c:v>
                </c:pt>
                <c:pt idx="83">
                  <c:v>6</c:v>
                </c:pt>
                <c:pt idx="84">
                  <c:v>9</c:v>
                </c:pt>
                <c:pt idx="85">
                  <c:v>2</c:v>
                </c:pt>
                <c:pt idx="87">
                  <c:v>6</c:v>
                </c:pt>
                <c:pt idx="88">
                  <c:v>8</c:v>
                </c:pt>
                <c:pt idx="89">
                  <c:v>5</c:v>
                </c:pt>
                <c:pt idx="90">
                  <c:v>8</c:v>
                </c:pt>
                <c:pt idx="91">
                  <c:v>7</c:v>
                </c:pt>
                <c:pt idx="92">
                  <c:v>11</c:v>
                </c:pt>
                <c:pt idx="95">
                  <c:v>6</c:v>
                </c:pt>
                <c:pt idx="96">
                  <c:v>10</c:v>
                </c:pt>
                <c:pt idx="97">
                  <c:v>6</c:v>
                </c:pt>
                <c:pt idx="98">
                  <c:v>5</c:v>
                </c:pt>
                <c:pt idx="99">
                  <c:v>13</c:v>
                </c:pt>
                <c:pt idx="100">
                  <c:v>8</c:v>
                </c:pt>
                <c:pt idx="102">
                  <c:v>10</c:v>
                </c:pt>
                <c:pt idx="103">
                  <c:v>6</c:v>
                </c:pt>
                <c:pt idx="104">
                  <c:v>5</c:v>
                </c:pt>
                <c:pt idx="105">
                  <c:v>10</c:v>
                </c:pt>
                <c:pt idx="106">
                  <c:v>12</c:v>
                </c:pt>
                <c:pt idx="107">
                  <c:v>9</c:v>
                </c:pt>
                <c:pt idx="110">
                  <c:v>13</c:v>
                </c:pt>
                <c:pt idx="112">
                  <c:v>8</c:v>
                </c:pt>
                <c:pt idx="113">
                  <c:v>8</c:v>
                </c:pt>
                <c:pt idx="114">
                  <c:v>6</c:v>
                </c:pt>
                <c:pt idx="115">
                  <c:v>8</c:v>
                </c:pt>
                <c:pt idx="117">
                  <c:v>5</c:v>
                </c:pt>
                <c:pt idx="118">
                  <c:v>5</c:v>
                </c:pt>
                <c:pt idx="119">
                  <c:v>10</c:v>
                </c:pt>
                <c:pt idx="120">
                  <c:v>7</c:v>
                </c:pt>
                <c:pt idx="121">
                  <c:v>8</c:v>
                </c:pt>
                <c:pt idx="122">
                  <c:v>8</c:v>
                </c:pt>
                <c:pt idx="125">
                  <c:v>6</c:v>
                </c:pt>
                <c:pt idx="126">
                  <c:v>9</c:v>
                </c:pt>
                <c:pt idx="127">
                  <c:v>8</c:v>
                </c:pt>
                <c:pt idx="128">
                  <c:v>0</c:v>
                </c:pt>
                <c:pt idx="129">
                  <c:v>8</c:v>
                </c:pt>
                <c:pt idx="130">
                  <c:v>7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4</c:v>
                </c:pt>
                <c:pt idx="136">
                  <c:v>12</c:v>
                </c:pt>
                <c:pt idx="137">
                  <c:v>6</c:v>
                </c:pt>
                <c:pt idx="140">
                  <c:v>16</c:v>
                </c:pt>
                <c:pt idx="141">
                  <c:v>16</c:v>
                </c:pt>
                <c:pt idx="142">
                  <c:v>13</c:v>
                </c:pt>
                <c:pt idx="143">
                  <c:v>13</c:v>
                </c:pt>
                <c:pt idx="144">
                  <c:v>11</c:v>
                </c:pt>
                <c:pt idx="145">
                  <c:v>14</c:v>
                </c:pt>
                <c:pt idx="146">
                  <c:v>3</c:v>
                </c:pt>
                <c:pt idx="147">
                  <c:v>5</c:v>
                </c:pt>
                <c:pt idx="148">
                  <c:v>17</c:v>
                </c:pt>
                <c:pt idx="150">
                  <c:v>9</c:v>
                </c:pt>
                <c:pt idx="151">
                  <c:v>7</c:v>
                </c:pt>
                <c:pt idx="152">
                  <c:v>2</c:v>
                </c:pt>
                <c:pt idx="153">
                  <c:v>3</c:v>
                </c:pt>
                <c:pt idx="154">
                  <c:v>6</c:v>
                </c:pt>
                <c:pt idx="155">
                  <c:v>7</c:v>
                </c:pt>
                <c:pt idx="158">
                  <c:v>9</c:v>
                </c:pt>
                <c:pt idx="159">
                  <c:v>7</c:v>
                </c:pt>
                <c:pt idx="160">
                  <c:v>8</c:v>
                </c:pt>
                <c:pt idx="161">
                  <c:v>10</c:v>
                </c:pt>
                <c:pt idx="162">
                  <c:v>8</c:v>
                </c:pt>
                <c:pt idx="163">
                  <c:v>9</c:v>
                </c:pt>
                <c:pt idx="165">
                  <c:v>7</c:v>
                </c:pt>
                <c:pt idx="166">
                  <c:v>5</c:v>
                </c:pt>
                <c:pt idx="167">
                  <c:v>12</c:v>
                </c:pt>
                <c:pt idx="169">
                  <c:v>6</c:v>
                </c:pt>
                <c:pt idx="170">
                  <c:v>7</c:v>
                </c:pt>
                <c:pt idx="171">
                  <c:v>11</c:v>
                </c:pt>
                <c:pt idx="172">
                  <c:v>10</c:v>
                </c:pt>
                <c:pt idx="173">
                  <c:v>13</c:v>
                </c:pt>
                <c:pt idx="17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0-384A-98AE-2FE40DAF1AFC}"/>
            </c:ext>
          </c:extLst>
        </c:ser>
        <c:ser>
          <c:idx val="2"/>
          <c:order val="2"/>
          <c:tx>
            <c:strRef>
              <c:f>'all data for charts'!$E$1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charts'!$E$2:$E$176</c:f>
              <c:numCache>
                <c:formatCode>General</c:formatCode>
                <c:ptCount val="175"/>
                <c:pt idx="0">
                  <c:v>175</c:v>
                </c:pt>
                <c:pt idx="1">
                  <c:v>137</c:v>
                </c:pt>
                <c:pt idx="2">
                  <c:v>103</c:v>
                </c:pt>
                <c:pt idx="3">
                  <c:v>172</c:v>
                </c:pt>
                <c:pt idx="4">
                  <c:v>150</c:v>
                </c:pt>
                <c:pt idx="5">
                  <c:v>127</c:v>
                </c:pt>
                <c:pt idx="8">
                  <c:v>119</c:v>
                </c:pt>
                <c:pt idx="9">
                  <c:v>165</c:v>
                </c:pt>
                <c:pt idx="10">
                  <c:v>173</c:v>
                </c:pt>
                <c:pt idx="11">
                  <c:v>168</c:v>
                </c:pt>
                <c:pt idx="12">
                  <c:v>160</c:v>
                </c:pt>
                <c:pt idx="13">
                  <c:v>152</c:v>
                </c:pt>
                <c:pt idx="16">
                  <c:v>117</c:v>
                </c:pt>
                <c:pt idx="17">
                  <c:v>112</c:v>
                </c:pt>
                <c:pt idx="18">
                  <c:v>158</c:v>
                </c:pt>
                <c:pt idx="19">
                  <c:v>149</c:v>
                </c:pt>
                <c:pt idx="20">
                  <c:v>127</c:v>
                </c:pt>
                <c:pt idx="21">
                  <c:v>131</c:v>
                </c:pt>
                <c:pt idx="24">
                  <c:v>148</c:v>
                </c:pt>
                <c:pt idx="25">
                  <c:v>128</c:v>
                </c:pt>
                <c:pt idx="26">
                  <c:v>71</c:v>
                </c:pt>
                <c:pt idx="27">
                  <c:v>111</c:v>
                </c:pt>
                <c:pt idx="28">
                  <c:v>151</c:v>
                </c:pt>
                <c:pt idx="29">
                  <c:v>143</c:v>
                </c:pt>
                <c:pt idx="32">
                  <c:v>144</c:v>
                </c:pt>
                <c:pt idx="33">
                  <c:v>170</c:v>
                </c:pt>
                <c:pt idx="34">
                  <c:v>147</c:v>
                </c:pt>
                <c:pt idx="35">
                  <c:v>173</c:v>
                </c:pt>
                <c:pt idx="36">
                  <c:v>145</c:v>
                </c:pt>
                <c:pt idx="37">
                  <c:v>141</c:v>
                </c:pt>
                <c:pt idx="40">
                  <c:v>157</c:v>
                </c:pt>
                <c:pt idx="41">
                  <c:v>175</c:v>
                </c:pt>
                <c:pt idx="42">
                  <c:v>146</c:v>
                </c:pt>
                <c:pt idx="43">
                  <c:v>149</c:v>
                </c:pt>
                <c:pt idx="44">
                  <c:v>172</c:v>
                </c:pt>
                <c:pt idx="45">
                  <c:v>171</c:v>
                </c:pt>
                <c:pt idx="48">
                  <c:v>140</c:v>
                </c:pt>
                <c:pt idx="49">
                  <c:v>173</c:v>
                </c:pt>
                <c:pt idx="50">
                  <c:v>159</c:v>
                </c:pt>
                <c:pt idx="51">
                  <c:v>143</c:v>
                </c:pt>
                <c:pt idx="52">
                  <c:v>137</c:v>
                </c:pt>
                <c:pt idx="53">
                  <c:v>168</c:v>
                </c:pt>
                <c:pt idx="56">
                  <c:v>155</c:v>
                </c:pt>
                <c:pt idx="57">
                  <c:v>163</c:v>
                </c:pt>
                <c:pt idx="58">
                  <c:v>168</c:v>
                </c:pt>
                <c:pt idx="59">
                  <c:v>82</c:v>
                </c:pt>
                <c:pt idx="60">
                  <c:v>166</c:v>
                </c:pt>
                <c:pt idx="61">
                  <c:v>171</c:v>
                </c:pt>
                <c:pt idx="64">
                  <c:v>150</c:v>
                </c:pt>
                <c:pt idx="65">
                  <c:v>103</c:v>
                </c:pt>
                <c:pt idx="66">
                  <c:v>93</c:v>
                </c:pt>
                <c:pt idx="67">
                  <c:v>165</c:v>
                </c:pt>
                <c:pt idx="68">
                  <c:v>134</c:v>
                </c:pt>
                <c:pt idx="69">
                  <c:v>101</c:v>
                </c:pt>
                <c:pt idx="79">
                  <c:v>0</c:v>
                </c:pt>
                <c:pt idx="80">
                  <c:v>166</c:v>
                </c:pt>
                <c:pt idx="81">
                  <c:v>187</c:v>
                </c:pt>
                <c:pt idx="82">
                  <c:v>172</c:v>
                </c:pt>
                <c:pt idx="83">
                  <c:v>142</c:v>
                </c:pt>
                <c:pt idx="84">
                  <c:v>183</c:v>
                </c:pt>
                <c:pt idx="85">
                  <c:v>184</c:v>
                </c:pt>
                <c:pt idx="87">
                  <c:v>192</c:v>
                </c:pt>
                <c:pt idx="88">
                  <c:v>168</c:v>
                </c:pt>
                <c:pt idx="89">
                  <c:v>166</c:v>
                </c:pt>
                <c:pt idx="90">
                  <c:v>178</c:v>
                </c:pt>
                <c:pt idx="91">
                  <c:v>170</c:v>
                </c:pt>
                <c:pt idx="92">
                  <c:v>144</c:v>
                </c:pt>
                <c:pt idx="95">
                  <c:v>176</c:v>
                </c:pt>
                <c:pt idx="96">
                  <c:v>170</c:v>
                </c:pt>
                <c:pt idx="97">
                  <c:v>143</c:v>
                </c:pt>
                <c:pt idx="98">
                  <c:v>178</c:v>
                </c:pt>
                <c:pt idx="99">
                  <c:v>97</c:v>
                </c:pt>
                <c:pt idx="100">
                  <c:v>188</c:v>
                </c:pt>
                <c:pt idx="102">
                  <c:v>162</c:v>
                </c:pt>
                <c:pt idx="103">
                  <c:v>157</c:v>
                </c:pt>
                <c:pt idx="104">
                  <c:v>170</c:v>
                </c:pt>
                <c:pt idx="105">
                  <c:v>171</c:v>
                </c:pt>
                <c:pt idx="106">
                  <c:v>166</c:v>
                </c:pt>
                <c:pt idx="107">
                  <c:v>153</c:v>
                </c:pt>
                <c:pt idx="110">
                  <c:v>97</c:v>
                </c:pt>
                <c:pt idx="112">
                  <c:v>167</c:v>
                </c:pt>
                <c:pt idx="113">
                  <c:v>177</c:v>
                </c:pt>
                <c:pt idx="114">
                  <c:v>188</c:v>
                </c:pt>
                <c:pt idx="115">
                  <c:v>181</c:v>
                </c:pt>
                <c:pt idx="117">
                  <c:v>172</c:v>
                </c:pt>
                <c:pt idx="118">
                  <c:v>176</c:v>
                </c:pt>
                <c:pt idx="119">
                  <c:v>159</c:v>
                </c:pt>
                <c:pt idx="120">
                  <c:v>95</c:v>
                </c:pt>
                <c:pt idx="121">
                  <c:v>189</c:v>
                </c:pt>
                <c:pt idx="122">
                  <c:v>176</c:v>
                </c:pt>
                <c:pt idx="125">
                  <c:v>167</c:v>
                </c:pt>
                <c:pt idx="126">
                  <c:v>176</c:v>
                </c:pt>
                <c:pt idx="127">
                  <c:v>155</c:v>
                </c:pt>
                <c:pt idx="128">
                  <c:v>4</c:v>
                </c:pt>
                <c:pt idx="129">
                  <c:v>171</c:v>
                </c:pt>
                <c:pt idx="130">
                  <c:v>177</c:v>
                </c:pt>
                <c:pt idx="132">
                  <c:v>155</c:v>
                </c:pt>
                <c:pt idx="133">
                  <c:v>194</c:v>
                </c:pt>
                <c:pt idx="134">
                  <c:v>147</c:v>
                </c:pt>
                <c:pt idx="135">
                  <c:v>167</c:v>
                </c:pt>
                <c:pt idx="136">
                  <c:v>184</c:v>
                </c:pt>
                <c:pt idx="137">
                  <c:v>190</c:v>
                </c:pt>
                <c:pt idx="140">
                  <c:v>151</c:v>
                </c:pt>
                <c:pt idx="141">
                  <c:v>184</c:v>
                </c:pt>
                <c:pt idx="142">
                  <c:v>188</c:v>
                </c:pt>
                <c:pt idx="143">
                  <c:v>150</c:v>
                </c:pt>
                <c:pt idx="144">
                  <c:v>175</c:v>
                </c:pt>
                <c:pt idx="145">
                  <c:v>148</c:v>
                </c:pt>
                <c:pt idx="146">
                  <c:v>157</c:v>
                </c:pt>
                <c:pt idx="147">
                  <c:v>173</c:v>
                </c:pt>
                <c:pt idx="148">
                  <c:v>129</c:v>
                </c:pt>
                <c:pt idx="150">
                  <c:v>116</c:v>
                </c:pt>
                <c:pt idx="151">
                  <c:v>136</c:v>
                </c:pt>
                <c:pt idx="152">
                  <c:v>173</c:v>
                </c:pt>
                <c:pt idx="153">
                  <c:v>163</c:v>
                </c:pt>
                <c:pt idx="154">
                  <c:v>150</c:v>
                </c:pt>
                <c:pt idx="155">
                  <c:v>154</c:v>
                </c:pt>
                <c:pt idx="158">
                  <c:v>187</c:v>
                </c:pt>
                <c:pt idx="159">
                  <c:v>186</c:v>
                </c:pt>
                <c:pt idx="160">
                  <c:v>157</c:v>
                </c:pt>
                <c:pt idx="161">
                  <c:v>161</c:v>
                </c:pt>
                <c:pt idx="162">
                  <c:v>177</c:v>
                </c:pt>
                <c:pt idx="163">
                  <c:v>176</c:v>
                </c:pt>
                <c:pt idx="165">
                  <c:v>169</c:v>
                </c:pt>
                <c:pt idx="166">
                  <c:v>161</c:v>
                </c:pt>
                <c:pt idx="167">
                  <c:v>173</c:v>
                </c:pt>
                <c:pt idx="169">
                  <c:v>145</c:v>
                </c:pt>
                <c:pt idx="170">
                  <c:v>179</c:v>
                </c:pt>
                <c:pt idx="171">
                  <c:v>165</c:v>
                </c:pt>
                <c:pt idx="172">
                  <c:v>159</c:v>
                </c:pt>
                <c:pt idx="173">
                  <c:v>176</c:v>
                </c:pt>
                <c:pt idx="174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10-384A-98AE-2FE40DAF1AFC}"/>
            </c:ext>
          </c:extLst>
        </c:ser>
        <c:ser>
          <c:idx val="3"/>
          <c:order val="3"/>
          <c:tx>
            <c:strRef>
              <c:f>'all data for charts'!$F$1</c:f>
              <c:strCache>
                <c:ptCount val="1"/>
                <c:pt idx="0">
                  <c:v>one pratensis allele silenced</c:v>
                </c:pt>
              </c:strCache>
            </c:strRef>
          </c:tx>
          <c:spPr>
            <a:solidFill>
              <a:srgbClr val="FE20D6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charts'!$F$2:$F$176</c:f>
              <c:numCache>
                <c:formatCode>General</c:formatCode>
                <c:ptCount val="175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6</c:v>
                </c:pt>
                <c:pt idx="4">
                  <c:v>6</c:v>
                </c:pt>
                <c:pt idx="5">
                  <c:v>11</c:v>
                </c:pt>
                <c:pt idx="8">
                  <c:v>15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6">
                  <c:v>8</c:v>
                </c:pt>
                <c:pt idx="17">
                  <c:v>10</c:v>
                </c:pt>
                <c:pt idx="18">
                  <c:v>6</c:v>
                </c:pt>
                <c:pt idx="19">
                  <c:v>5</c:v>
                </c:pt>
                <c:pt idx="20">
                  <c:v>8</c:v>
                </c:pt>
                <c:pt idx="21">
                  <c:v>7</c:v>
                </c:pt>
                <c:pt idx="24">
                  <c:v>5</c:v>
                </c:pt>
                <c:pt idx="25">
                  <c:v>8</c:v>
                </c:pt>
                <c:pt idx="26">
                  <c:v>10</c:v>
                </c:pt>
                <c:pt idx="27">
                  <c:v>8</c:v>
                </c:pt>
                <c:pt idx="28">
                  <c:v>6</c:v>
                </c:pt>
                <c:pt idx="29">
                  <c:v>9</c:v>
                </c:pt>
                <c:pt idx="32">
                  <c:v>4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6</c:v>
                </c:pt>
                <c:pt idx="40">
                  <c:v>3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2</c:v>
                </c:pt>
                <c:pt idx="53">
                  <c:v>2</c:v>
                </c:pt>
                <c:pt idx="56">
                  <c:v>9</c:v>
                </c:pt>
                <c:pt idx="57">
                  <c:v>6</c:v>
                </c:pt>
                <c:pt idx="58">
                  <c:v>5</c:v>
                </c:pt>
                <c:pt idx="59">
                  <c:v>7</c:v>
                </c:pt>
                <c:pt idx="60">
                  <c:v>5</c:v>
                </c:pt>
                <c:pt idx="61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1</c:v>
                </c:pt>
                <c:pt idx="67">
                  <c:v>3</c:v>
                </c:pt>
                <c:pt idx="68">
                  <c:v>5</c:v>
                </c:pt>
                <c:pt idx="69">
                  <c:v>2</c:v>
                </c:pt>
                <c:pt idx="79">
                  <c:v>0</c:v>
                </c:pt>
                <c:pt idx="80">
                  <c:v>7</c:v>
                </c:pt>
                <c:pt idx="81">
                  <c:v>8</c:v>
                </c:pt>
                <c:pt idx="82">
                  <c:v>4</c:v>
                </c:pt>
                <c:pt idx="83">
                  <c:v>9</c:v>
                </c:pt>
                <c:pt idx="84">
                  <c:v>7</c:v>
                </c:pt>
                <c:pt idx="85">
                  <c:v>7</c:v>
                </c:pt>
                <c:pt idx="87">
                  <c:v>4</c:v>
                </c:pt>
                <c:pt idx="88">
                  <c:v>9</c:v>
                </c:pt>
                <c:pt idx="89">
                  <c:v>4</c:v>
                </c:pt>
                <c:pt idx="90">
                  <c:v>4</c:v>
                </c:pt>
                <c:pt idx="91">
                  <c:v>7</c:v>
                </c:pt>
                <c:pt idx="92">
                  <c:v>2</c:v>
                </c:pt>
                <c:pt idx="95">
                  <c:v>4</c:v>
                </c:pt>
                <c:pt idx="96">
                  <c:v>8</c:v>
                </c:pt>
                <c:pt idx="97">
                  <c:v>7</c:v>
                </c:pt>
                <c:pt idx="98">
                  <c:v>9</c:v>
                </c:pt>
                <c:pt idx="99">
                  <c:v>11</c:v>
                </c:pt>
                <c:pt idx="100">
                  <c:v>3</c:v>
                </c:pt>
                <c:pt idx="102">
                  <c:v>6</c:v>
                </c:pt>
                <c:pt idx="103">
                  <c:v>10</c:v>
                </c:pt>
                <c:pt idx="104">
                  <c:v>8</c:v>
                </c:pt>
                <c:pt idx="105">
                  <c:v>5</c:v>
                </c:pt>
                <c:pt idx="106">
                  <c:v>8</c:v>
                </c:pt>
                <c:pt idx="107">
                  <c:v>4</c:v>
                </c:pt>
                <c:pt idx="110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6</c:v>
                </c:pt>
                <c:pt idx="117">
                  <c:v>10</c:v>
                </c:pt>
                <c:pt idx="118">
                  <c:v>7</c:v>
                </c:pt>
                <c:pt idx="119">
                  <c:v>11</c:v>
                </c:pt>
                <c:pt idx="120">
                  <c:v>14</c:v>
                </c:pt>
                <c:pt idx="121">
                  <c:v>6</c:v>
                </c:pt>
                <c:pt idx="122">
                  <c:v>10</c:v>
                </c:pt>
                <c:pt idx="125">
                  <c:v>6</c:v>
                </c:pt>
                <c:pt idx="126">
                  <c:v>4</c:v>
                </c:pt>
                <c:pt idx="127">
                  <c:v>10</c:v>
                </c:pt>
                <c:pt idx="128">
                  <c:v>7</c:v>
                </c:pt>
                <c:pt idx="129">
                  <c:v>6</c:v>
                </c:pt>
                <c:pt idx="130">
                  <c:v>5</c:v>
                </c:pt>
                <c:pt idx="132">
                  <c:v>5</c:v>
                </c:pt>
                <c:pt idx="133">
                  <c:v>4</c:v>
                </c:pt>
                <c:pt idx="134">
                  <c:v>10</c:v>
                </c:pt>
                <c:pt idx="135">
                  <c:v>8</c:v>
                </c:pt>
                <c:pt idx="136">
                  <c:v>6</c:v>
                </c:pt>
                <c:pt idx="137">
                  <c:v>3</c:v>
                </c:pt>
                <c:pt idx="140">
                  <c:v>12</c:v>
                </c:pt>
                <c:pt idx="141">
                  <c:v>8</c:v>
                </c:pt>
                <c:pt idx="142">
                  <c:v>5</c:v>
                </c:pt>
                <c:pt idx="143">
                  <c:v>8</c:v>
                </c:pt>
                <c:pt idx="144">
                  <c:v>6</c:v>
                </c:pt>
                <c:pt idx="145">
                  <c:v>6</c:v>
                </c:pt>
                <c:pt idx="146">
                  <c:v>8</c:v>
                </c:pt>
                <c:pt idx="147">
                  <c:v>9</c:v>
                </c:pt>
                <c:pt idx="148">
                  <c:v>6</c:v>
                </c:pt>
                <c:pt idx="150">
                  <c:v>14</c:v>
                </c:pt>
                <c:pt idx="151">
                  <c:v>9</c:v>
                </c:pt>
                <c:pt idx="152">
                  <c:v>5</c:v>
                </c:pt>
                <c:pt idx="153">
                  <c:v>3</c:v>
                </c:pt>
                <c:pt idx="154">
                  <c:v>11</c:v>
                </c:pt>
                <c:pt idx="155">
                  <c:v>10</c:v>
                </c:pt>
                <c:pt idx="158">
                  <c:v>4</c:v>
                </c:pt>
                <c:pt idx="159">
                  <c:v>7</c:v>
                </c:pt>
                <c:pt idx="160">
                  <c:v>5</c:v>
                </c:pt>
                <c:pt idx="161">
                  <c:v>3</c:v>
                </c:pt>
                <c:pt idx="162">
                  <c:v>5</c:v>
                </c:pt>
                <c:pt idx="163">
                  <c:v>8</c:v>
                </c:pt>
                <c:pt idx="165">
                  <c:v>6</c:v>
                </c:pt>
                <c:pt idx="166">
                  <c:v>4</c:v>
                </c:pt>
                <c:pt idx="167">
                  <c:v>9</c:v>
                </c:pt>
                <c:pt idx="169">
                  <c:v>6</c:v>
                </c:pt>
                <c:pt idx="170">
                  <c:v>7</c:v>
                </c:pt>
                <c:pt idx="171">
                  <c:v>9</c:v>
                </c:pt>
                <c:pt idx="172">
                  <c:v>4</c:v>
                </c:pt>
                <c:pt idx="173">
                  <c:v>5</c:v>
                </c:pt>
                <c:pt idx="17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310-384A-98AE-2FE40DAF1AFC}"/>
            </c:ext>
          </c:extLst>
        </c:ser>
        <c:ser>
          <c:idx val="4"/>
          <c:order val="4"/>
          <c:tx>
            <c:strRef>
              <c:f>'all data for charts'!$G$1</c:f>
              <c:strCache>
                <c:ptCount val="1"/>
                <c:pt idx="0">
                  <c:v>both pratensis alleles silenced</c:v>
                </c:pt>
              </c:strCache>
            </c:strRef>
          </c:tx>
          <c:spPr>
            <a:solidFill>
              <a:srgbClr val="FFB2FF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charts'!$G$2:$G$176</c:f>
              <c:numCache>
                <c:formatCode>General</c:formatCode>
                <c:ptCount val="175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3</c:v>
                </c:pt>
                <c:pt idx="13">
                  <c:v>6</c:v>
                </c:pt>
                <c:pt idx="16">
                  <c:v>10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4">
                  <c:v>7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2">
                  <c:v>5</c:v>
                </c:pt>
                <c:pt idx="33">
                  <c:v>2</c:v>
                </c:pt>
                <c:pt idx="34">
                  <c:v>9</c:v>
                </c:pt>
                <c:pt idx="35">
                  <c:v>3</c:v>
                </c:pt>
                <c:pt idx="36">
                  <c:v>7</c:v>
                </c:pt>
                <c:pt idx="37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9</c:v>
                </c:pt>
                <c:pt idx="43">
                  <c:v>3</c:v>
                </c:pt>
                <c:pt idx="44">
                  <c:v>5</c:v>
                </c:pt>
                <c:pt idx="45">
                  <c:v>6</c:v>
                </c:pt>
                <c:pt idx="48">
                  <c:v>5</c:v>
                </c:pt>
                <c:pt idx="49">
                  <c:v>3</c:v>
                </c:pt>
                <c:pt idx="50">
                  <c:v>6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12</c:v>
                </c:pt>
                <c:pt idx="60">
                  <c:v>5</c:v>
                </c:pt>
                <c:pt idx="61">
                  <c:v>8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7">
                  <c:v>5</c:v>
                </c:pt>
                <c:pt idx="68">
                  <c:v>8</c:v>
                </c:pt>
                <c:pt idx="69">
                  <c:v>6</c:v>
                </c:pt>
                <c:pt idx="79">
                  <c:v>0</c:v>
                </c:pt>
                <c:pt idx="80">
                  <c:v>10</c:v>
                </c:pt>
                <c:pt idx="81">
                  <c:v>6</c:v>
                </c:pt>
                <c:pt idx="82">
                  <c:v>6</c:v>
                </c:pt>
                <c:pt idx="83">
                  <c:v>3</c:v>
                </c:pt>
                <c:pt idx="84">
                  <c:v>5</c:v>
                </c:pt>
                <c:pt idx="85">
                  <c:v>4</c:v>
                </c:pt>
                <c:pt idx="87">
                  <c:v>3</c:v>
                </c:pt>
                <c:pt idx="88">
                  <c:v>5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3</c:v>
                </c:pt>
                <c:pt idx="95">
                  <c:v>7</c:v>
                </c:pt>
                <c:pt idx="96">
                  <c:v>4</c:v>
                </c:pt>
                <c:pt idx="97">
                  <c:v>7</c:v>
                </c:pt>
                <c:pt idx="98">
                  <c:v>5</c:v>
                </c:pt>
                <c:pt idx="99">
                  <c:v>76</c:v>
                </c:pt>
                <c:pt idx="100">
                  <c:v>5</c:v>
                </c:pt>
                <c:pt idx="102">
                  <c:v>9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10">
                  <c:v>6</c:v>
                </c:pt>
                <c:pt idx="112">
                  <c:v>12</c:v>
                </c:pt>
                <c:pt idx="113">
                  <c:v>9</c:v>
                </c:pt>
                <c:pt idx="114">
                  <c:v>3</c:v>
                </c:pt>
                <c:pt idx="115">
                  <c:v>1</c:v>
                </c:pt>
                <c:pt idx="117">
                  <c:v>9</c:v>
                </c:pt>
                <c:pt idx="118">
                  <c:v>6</c:v>
                </c:pt>
                <c:pt idx="119">
                  <c:v>11</c:v>
                </c:pt>
                <c:pt idx="120">
                  <c:v>74</c:v>
                </c:pt>
                <c:pt idx="121">
                  <c:v>4</c:v>
                </c:pt>
                <c:pt idx="122">
                  <c:v>7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191</c:v>
                </c:pt>
                <c:pt idx="129">
                  <c:v>3</c:v>
                </c:pt>
                <c:pt idx="130">
                  <c:v>2</c:v>
                </c:pt>
                <c:pt idx="132">
                  <c:v>16</c:v>
                </c:pt>
                <c:pt idx="133">
                  <c:v>3</c:v>
                </c:pt>
                <c:pt idx="134">
                  <c:v>8</c:v>
                </c:pt>
                <c:pt idx="135">
                  <c:v>1</c:v>
                </c:pt>
                <c:pt idx="136">
                  <c:v>4</c:v>
                </c:pt>
                <c:pt idx="137">
                  <c:v>3</c:v>
                </c:pt>
                <c:pt idx="140">
                  <c:v>8</c:v>
                </c:pt>
                <c:pt idx="141">
                  <c:v>2</c:v>
                </c:pt>
                <c:pt idx="142">
                  <c:v>2</c:v>
                </c:pt>
                <c:pt idx="143">
                  <c:v>1</c:v>
                </c:pt>
                <c:pt idx="144">
                  <c:v>3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11</c:v>
                </c:pt>
                <c:pt idx="150">
                  <c:v>12</c:v>
                </c:pt>
                <c:pt idx="151">
                  <c:v>7</c:v>
                </c:pt>
                <c:pt idx="152">
                  <c:v>8</c:v>
                </c:pt>
                <c:pt idx="153">
                  <c:v>8</c:v>
                </c:pt>
                <c:pt idx="154">
                  <c:v>3</c:v>
                </c:pt>
                <c:pt idx="155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6</c:v>
                </c:pt>
                <c:pt idx="161">
                  <c:v>4</c:v>
                </c:pt>
                <c:pt idx="162">
                  <c:v>4</c:v>
                </c:pt>
                <c:pt idx="163">
                  <c:v>6</c:v>
                </c:pt>
                <c:pt idx="165">
                  <c:v>8</c:v>
                </c:pt>
                <c:pt idx="166">
                  <c:v>9</c:v>
                </c:pt>
                <c:pt idx="167">
                  <c:v>8</c:v>
                </c:pt>
                <c:pt idx="169">
                  <c:v>7</c:v>
                </c:pt>
                <c:pt idx="170">
                  <c:v>4</c:v>
                </c:pt>
                <c:pt idx="171">
                  <c:v>6</c:v>
                </c:pt>
                <c:pt idx="172">
                  <c:v>9</c:v>
                </c:pt>
                <c:pt idx="173">
                  <c:v>5</c:v>
                </c:pt>
                <c:pt idx="17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10-384A-98AE-2FE40DAF1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43536607"/>
        <c:axId val="2043162815"/>
      </c:barChart>
      <c:catAx>
        <c:axId val="2043536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Natural Populations			Synthetic</a:t>
                </a:r>
                <a:r>
                  <a:rPr lang="en-US" baseline="0"/>
                  <a:t> Lines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162815"/>
        <c:crosses val="autoZero"/>
        <c:auto val="1"/>
        <c:lblAlgn val="ctr"/>
        <c:lblOffset val="100"/>
        <c:noMultiLvlLbl val="0"/>
      </c:catAx>
      <c:valAx>
        <c:axId val="2043162815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536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T.</a:t>
            </a:r>
            <a:r>
              <a:rPr lang="en-US" baseline="0"/>
              <a:t> miscellus expression data including total silencing bin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for charts'!$C$1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charts'!$C$2:$C$176</c:f>
              <c:numCache>
                <c:formatCode>General</c:formatCode>
                <c:ptCount val="175"/>
                <c:pt idx="0">
                  <c:v>18</c:v>
                </c:pt>
                <c:pt idx="1">
                  <c:v>23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14</c:v>
                </c:pt>
                <c:pt idx="8">
                  <c:v>12</c:v>
                </c:pt>
                <c:pt idx="9">
                  <c:v>16</c:v>
                </c:pt>
                <c:pt idx="10">
                  <c:v>15</c:v>
                </c:pt>
                <c:pt idx="11">
                  <c:v>15</c:v>
                </c:pt>
                <c:pt idx="12">
                  <c:v>19</c:v>
                </c:pt>
                <c:pt idx="13">
                  <c:v>17</c:v>
                </c:pt>
                <c:pt idx="16">
                  <c:v>20</c:v>
                </c:pt>
                <c:pt idx="17">
                  <c:v>24</c:v>
                </c:pt>
                <c:pt idx="18">
                  <c:v>18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4">
                  <c:v>17</c:v>
                </c:pt>
                <c:pt idx="25">
                  <c:v>16</c:v>
                </c:pt>
                <c:pt idx="26">
                  <c:v>11</c:v>
                </c:pt>
                <c:pt idx="27">
                  <c:v>12</c:v>
                </c:pt>
                <c:pt idx="28">
                  <c:v>16</c:v>
                </c:pt>
                <c:pt idx="29">
                  <c:v>15</c:v>
                </c:pt>
                <c:pt idx="32">
                  <c:v>20</c:v>
                </c:pt>
                <c:pt idx="33">
                  <c:v>14</c:v>
                </c:pt>
                <c:pt idx="34">
                  <c:v>12</c:v>
                </c:pt>
                <c:pt idx="35">
                  <c:v>13</c:v>
                </c:pt>
                <c:pt idx="36">
                  <c:v>16</c:v>
                </c:pt>
                <c:pt idx="37">
                  <c:v>15</c:v>
                </c:pt>
                <c:pt idx="40">
                  <c:v>12</c:v>
                </c:pt>
                <c:pt idx="41">
                  <c:v>24</c:v>
                </c:pt>
                <c:pt idx="42">
                  <c:v>21</c:v>
                </c:pt>
                <c:pt idx="43">
                  <c:v>18</c:v>
                </c:pt>
                <c:pt idx="44">
                  <c:v>16</c:v>
                </c:pt>
                <c:pt idx="45">
                  <c:v>16</c:v>
                </c:pt>
                <c:pt idx="48">
                  <c:v>18</c:v>
                </c:pt>
                <c:pt idx="49">
                  <c:v>14</c:v>
                </c:pt>
                <c:pt idx="50">
                  <c:v>16</c:v>
                </c:pt>
                <c:pt idx="51">
                  <c:v>11</c:v>
                </c:pt>
                <c:pt idx="52">
                  <c:v>18</c:v>
                </c:pt>
                <c:pt idx="53">
                  <c:v>11</c:v>
                </c:pt>
                <c:pt idx="56">
                  <c:v>8</c:v>
                </c:pt>
                <c:pt idx="57">
                  <c:v>20</c:v>
                </c:pt>
                <c:pt idx="58">
                  <c:v>14</c:v>
                </c:pt>
                <c:pt idx="59">
                  <c:v>12</c:v>
                </c:pt>
                <c:pt idx="60">
                  <c:v>11</c:v>
                </c:pt>
                <c:pt idx="61">
                  <c:v>14</c:v>
                </c:pt>
                <c:pt idx="64">
                  <c:v>13</c:v>
                </c:pt>
                <c:pt idx="65">
                  <c:v>12</c:v>
                </c:pt>
                <c:pt idx="66">
                  <c:v>19</c:v>
                </c:pt>
                <c:pt idx="67">
                  <c:v>12</c:v>
                </c:pt>
                <c:pt idx="68">
                  <c:v>15</c:v>
                </c:pt>
                <c:pt idx="69">
                  <c:v>17</c:v>
                </c:pt>
                <c:pt idx="79">
                  <c:v>0</c:v>
                </c:pt>
                <c:pt idx="80">
                  <c:v>20</c:v>
                </c:pt>
                <c:pt idx="81">
                  <c:v>17</c:v>
                </c:pt>
                <c:pt idx="82">
                  <c:v>19</c:v>
                </c:pt>
                <c:pt idx="83">
                  <c:v>14</c:v>
                </c:pt>
                <c:pt idx="84">
                  <c:v>14</c:v>
                </c:pt>
                <c:pt idx="85">
                  <c:v>20</c:v>
                </c:pt>
                <c:pt idx="87">
                  <c:v>15</c:v>
                </c:pt>
                <c:pt idx="88">
                  <c:v>14</c:v>
                </c:pt>
                <c:pt idx="89">
                  <c:v>11</c:v>
                </c:pt>
                <c:pt idx="90">
                  <c:v>13</c:v>
                </c:pt>
                <c:pt idx="91">
                  <c:v>15</c:v>
                </c:pt>
                <c:pt idx="92">
                  <c:v>13</c:v>
                </c:pt>
                <c:pt idx="95">
                  <c:v>21</c:v>
                </c:pt>
                <c:pt idx="96">
                  <c:v>21</c:v>
                </c:pt>
                <c:pt idx="97">
                  <c:v>17</c:v>
                </c:pt>
                <c:pt idx="98">
                  <c:v>22</c:v>
                </c:pt>
                <c:pt idx="99">
                  <c:v>10</c:v>
                </c:pt>
                <c:pt idx="100">
                  <c:v>14</c:v>
                </c:pt>
                <c:pt idx="102">
                  <c:v>14</c:v>
                </c:pt>
                <c:pt idx="103">
                  <c:v>12</c:v>
                </c:pt>
                <c:pt idx="104">
                  <c:v>14</c:v>
                </c:pt>
                <c:pt idx="105">
                  <c:v>14</c:v>
                </c:pt>
                <c:pt idx="106">
                  <c:v>10</c:v>
                </c:pt>
                <c:pt idx="107">
                  <c:v>14</c:v>
                </c:pt>
                <c:pt idx="110">
                  <c:v>1</c:v>
                </c:pt>
                <c:pt idx="112">
                  <c:v>10</c:v>
                </c:pt>
                <c:pt idx="113">
                  <c:v>15</c:v>
                </c:pt>
                <c:pt idx="114">
                  <c:v>18</c:v>
                </c:pt>
                <c:pt idx="115">
                  <c:v>16</c:v>
                </c:pt>
                <c:pt idx="117">
                  <c:v>19</c:v>
                </c:pt>
                <c:pt idx="118">
                  <c:v>18</c:v>
                </c:pt>
                <c:pt idx="119">
                  <c:v>12</c:v>
                </c:pt>
                <c:pt idx="120">
                  <c:v>9</c:v>
                </c:pt>
                <c:pt idx="121">
                  <c:v>14</c:v>
                </c:pt>
                <c:pt idx="122">
                  <c:v>16</c:v>
                </c:pt>
                <c:pt idx="125">
                  <c:v>19</c:v>
                </c:pt>
                <c:pt idx="126">
                  <c:v>14</c:v>
                </c:pt>
                <c:pt idx="127">
                  <c:v>15</c:v>
                </c:pt>
                <c:pt idx="128">
                  <c:v>1</c:v>
                </c:pt>
                <c:pt idx="129">
                  <c:v>9</c:v>
                </c:pt>
                <c:pt idx="130">
                  <c:v>14</c:v>
                </c:pt>
                <c:pt idx="132">
                  <c:v>22</c:v>
                </c:pt>
                <c:pt idx="133">
                  <c:v>13</c:v>
                </c:pt>
                <c:pt idx="134">
                  <c:v>15</c:v>
                </c:pt>
                <c:pt idx="135">
                  <c:v>13</c:v>
                </c:pt>
                <c:pt idx="136">
                  <c:v>15</c:v>
                </c:pt>
                <c:pt idx="137">
                  <c:v>16</c:v>
                </c:pt>
                <c:pt idx="140">
                  <c:v>22</c:v>
                </c:pt>
                <c:pt idx="141">
                  <c:v>10</c:v>
                </c:pt>
                <c:pt idx="142">
                  <c:v>11</c:v>
                </c:pt>
                <c:pt idx="143">
                  <c:v>12</c:v>
                </c:pt>
                <c:pt idx="144">
                  <c:v>14</c:v>
                </c:pt>
                <c:pt idx="145">
                  <c:v>14</c:v>
                </c:pt>
                <c:pt idx="146">
                  <c:v>17</c:v>
                </c:pt>
                <c:pt idx="147">
                  <c:v>20</c:v>
                </c:pt>
                <c:pt idx="148">
                  <c:v>30</c:v>
                </c:pt>
                <c:pt idx="150">
                  <c:v>15</c:v>
                </c:pt>
                <c:pt idx="151">
                  <c:v>13</c:v>
                </c:pt>
                <c:pt idx="152">
                  <c:v>20</c:v>
                </c:pt>
                <c:pt idx="153">
                  <c:v>19</c:v>
                </c:pt>
                <c:pt idx="154">
                  <c:v>15</c:v>
                </c:pt>
                <c:pt idx="155">
                  <c:v>12</c:v>
                </c:pt>
                <c:pt idx="158">
                  <c:v>12</c:v>
                </c:pt>
                <c:pt idx="159">
                  <c:v>17</c:v>
                </c:pt>
                <c:pt idx="160">
                  <c:v>9</c:v>
                </c:pt>
                <c:pt idx="161">
                  <c:v>11</c:v>
                </c:pt>
                <c:pt idx="162">
                  <c:v>15</c:v>
                </c:pt>
                <c:pt idx="163">
                  <c:v>15</c:v>
                </c:pt>
                <c:pt idx="165">
                  <c:v>19</c:v>
                </c:pt>
                <c:pt idx="166">
                  <c:v>18</c:v>
                </c:pt>
                <c:pt idx="167">
                  <c:v>15</c:v>
                </c:pt>
                <c:pt idx="169">
                  <c:v>13</c:v>
                </c:pt>
                <c:pt idx="170">
                  <c:v>18</c:v>
                </c:pt>
                <c:pt idx="171">
                  <c:v>12</c:v>
                </c:pt>
                <c:pt idx="172">
                  <c:v>18</c:v>
                </c:pt>
                <c:pt idx="173">
                  <c:v>14</c:v>
                </c:pt>
                <c:pt idx="17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25-3347-88C2-BB15DEA19EDB}"/>
            </c:ext>
          </c:extLst>
        </c:ser>
        <c:ser>
          <c:idx val="1"/>
          <c:order val="1"/>
          <c:tx>
            <c:strRef>
              <c:f>'all data for charts'!$D$1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charts'!$D$2:$D$176</c:f>
              <c:numCache>
                <c:formatCode>General</c:formatCode>
                <c:ptCount val="175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8">
                  <c:v>10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7</c:v>
                </c:pt>
                <c:pt idx="13">
                  <c:v>10</c:v>
                </c:pt>
                <c:pt idx="16">
                  <c:v>4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12</c:v>
                </c:pt>
                <c:pt idx="21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13</c:v>
                </c:pt>
                <c:pt idx="29">
                  <c:v>5</c:v>
                </c:pt>
                <c:pt idx="32">
                  <c:v>8</c:v>
                </c:pt>
                <c:pt idx="33">
                  <c:v>9</c:v>
                </c:pt>
                <c:pt idx="34">
                  <c:v>11</c:v>
                </c:pt>
                <c:pt idx="35">
                  <c:v>13</c:v>
                </c:pt>
                <c:pt idx="36">
                  <c:v>7</c:v>
                </c:pt>
                <c:pt idx="37">
                  <c:v>4</c:v>
                </c:pt>
                <c:pt idx="40">
                  <c:v>8</c:v>
                </c:pt>
                <c:pt idx="41">
                  <c:v>4</c:v>
                </c:pt>
                <c:pt idx="42">
                  <c:v>6</c:v>
                </c:pt>
                <c:pt idx="43">
                  <c:v>10</c:v>
                </c:pt>
                <c:pt idx="44">
                  <c:v>11</c:v>
                </c:pt>
                <c:pt idx="45">
                  <c:v>7</c:v>
                </c:pt>
                <c:pt idx="48">
                  <c:v>9</c:v>
                </c:pt>
                <c:pt idx="49">
                  <c:v>9</c:v>
                </c:pt>
                <c:pt idx="50">
                  <c:v>8</c:v>
                </c:pt>
                <c:pt idx="51">
                  <c:v>13</c:v>
                </c:pt>
                <c:pt idx="52">
                  <c:v>6</c:v>
                </c:pt>
                <c:pt idx="53">
                  <c:v>14</c:v>
                </c:pt>
                <c:pt idx="56">
                  <c:v>11</c:v>
                </c:pt>
                <c:pt idx="57">
                  <c:v>6</c:v>
                </c:pt>
                <c:pt idx="58">
                  <c:v>8</c:v>
                </c:pt>
                <c:pt idx="59">
                  <c:v>3</c:v>
                </c:pt>
                <c:pt idx="60">
                  <c:v>12</c:v>
                </c:pt>
                <c:pt idx="61">
                  <c:v>4</c:v>
                </c:pt>
                <c:pt idx="64">
                  <c:v>6</c:v>
                </c:pt>
                <c:pt idx="65">
                  <c:v>11</c:v>
                </c:pt>
                <c:pt idx="66">
                  <c:v>7</c:v>
                </c:pt>
                <c:pt idx="67">
                  <c:v>10</c:v>
                </c:pt>
                <c:pt idx="68">
                  <c:v>5</c:v>
                </c:pt>
                <c:pt idx="69">
                  <c:v>9</c:v>
                </c:pt>
                <c:pt idx="79">
                  <c:v>0</c:v>
                </c:pt>
                <c:pt idx="80">
                  <c:v>11</c:v>
                </c:pt>
                <c:pt idx="81">
                  <c:v>5</c:v>
                </c:pt>
                <c:pt idx="82">
                  <c:v>9</c:v>
                </c:pt>
                <c:pt idx="83">
                  <c:v>6</c:v>
                </c:pt>
                <c:pt idx="84">
                  <c:v>9</c:v>
                </c:pt>
                <c:pt idx="85">
                  <c:v>2</c:v>
                </c:pt>
                <c:pt idx="87">
                  <c:v>6</c:v>
                </c:pt>
                <c:pt idx="88">
                  <c:v>8</c:v>
                </c:pt>
                <c:pt idx="89">
                  <c:v>5</c:v>
                </c:pt>
                <c:pt idx="90">
                  <c:v>8</c:v>
                </c:pt>
                <c:pt idx="91">
                  <c:v>7</c:v>
                </c:pt>
                <c:pt idx="92">
                  <c:v>11</c:v>
                </c:pt>
                <c:pt idx="95">
                  <c:v>6</c:v>
                </c:pt>
                <c:pt idx="96">
                  <c:v>10</c:v>
                </c:pt>
                <c:pt idx="97">
                  <c:v>6</c:v>
                </c:pt>
                <c:pt idx="98">
                  <c:v>5</c:v>
                </c:pt>
                <c:pt idx="99">
                  <c:v>13</c:v>
                </c:pt>
                <c:pt idx="100">
                  <c:v>8</c:v>
                </c:pt>
                <c:pt idx="102">
                  <c:v>10</c:v>
                </c:pt>
                <c:pt idx="103">
                  <c:v>6</c:v>
                </c:pt>
                <c:pt idx="104">
                  <c:v>5</c:v>
                </c:pt>
                <c:pt idx="105">
                  <c:v>10</c:v>
                </c:pt>
                <c:pt idx="106">
                  <c:v>12</c:v>
                </c:pt>
                <c:pt idx="107">
                  <c:v>9</c:v>
                </c:pt>
                <c:pt idx="110">
                  <c:v>13</c:v>
                </c:pt>
                <c:pt idx="112">
                  <c:v>8</c:v>
                </c:pt>
                <c:pt idx="113">
                  <c:v>8</c:v>
                </c:pt>
                <c:pt idx="114">
                  <c:v>6</c:v>
                </c:pt>
                <c:pt idx="115">
                  <c:v>8</c:v>
                </c:pt>
                <c:pt idx="117">
                  <c:v>5</c:v>
                </c:pt>
                <c:pt idx="118">
                  <c:v>5</c:v>
                </c:pt>
                <c:pt idx="119">
                  <c:v>10</c:v>
                </c:pt>
                <c:pt idx="120">
                  <c:v>7</c:v>
                </c:pt>
                <c:pt idx="121">
                  <c:v>8</c:v>
                </c:pt>
                <c:pt idx="122">
                  <c:v>8</c:v>
                </c:pt>
                <c:pt idx="125">
                  <c:v>6</c:v>
                </c:pt>
                <c:pt idx="126">
                  <c:v>9</c:v>
                </c:pt>
                <c:pt idx="127">
                  <c:v>8</c:v>
                </c:pt>
                <c:pt idx="128">
                  <c:v>0</c:v>
                </c:pt>
                <c:pt idx="129">
                  <c:v>8</c:v>
                </c:pt>
                <c:pt idx="130">
                  <c:v>7</c:v>
                </c:pt>
                <c:pt idx="132">
                  <c:v>4</c:v>
                </c:pt>
                <c:pt idx="133">
                  <c:v>5</c:v>
                </c:pt>
                <c:pt idx="134">
                  <c:v>6</c:v>
                </c:pt>
                <c:pt idx="135">
                  <c:v>4</c:v>
                </c:pt>
                <c:pt idx="136">
                  <c:v>12</c:v>
                </c:pt>
                <c:pt idx="137">
                  <c:v>6</c:v>
                </c:pt>
                <c:pt idx="140">
                  <c:v>16</c:v>
                </c:pt>
                <c:pt idx="141">
                  <c:v>16</c:v>
                </c:pt>
                <c:pt idx="142">
                  <c:v>13</c:v>
                </c:pt>
                <c:pt idx="143">
                  <c:v>13</c:v>
                </c:pt>
                <c:pt idx="144">
                  <c:v>11</c:v>
                </c:pt>
                <c:pt idx="145">
                  <c:v>14</c:v>
                </c:pt>
                <c:pt idx="146">
                  <c:v>3</c:v>
                </c:pt>
                <c:pt idx="147">
                  <c:v>5</c:v>
                </c:pt>
                <c:pt idx="148">
                  <c:v>17</c:v>
                </c:pt>
                <c:pt idx="150">
                  <c:v>9</c:v>
                </c:pt>
                <c:pt idx="151">
                  <c:v>7</c:v>
                </c:pt>
                <c:pt idx="152">
                  <c:v>2</c:v>
                </c:pt>
                <c:pt idx="153">
                  <c:v>3</c:v>
                </c:pt>
                <c:pt idx="154">
                  <c:v>6</c:v>
                </c:pt>
                <c:pt idx="155">
                  <c:v>7</c:v>
                </c:pt>
                <c:pt idx="158">
                  <c:v>9</c:v>
                </c:pt>
                <c:pt idx="159">
                  <c:v>7</c:v>
                </c:pt>
                <c:pt idx="160">
                  <c:v>8</c:v>
                </c:pt>
                <c:pt idx="161">
                  <c:v>10</c:v>
                </c:pt>
                <c:pt idx="162">
                  <c:v>8</c:v>
                </c:pt>
                <c:pt idx="163">
                  <c:v>9</c:v>
                </c:pt>
                <c:pt idx="165">
                  <c:v>7</c:v>
                </c:pt>
                <c:pt idx="166">
                  <c:v>5</c:v>
                </c:pt>
                <c:pt idx="167">
                  <c:v>12</c:v>
                </c:pt>
                <c:pt idx="169">
                  <c:v>6</c:v>
                </c:pt>
                <c:pt idx="170">
                  <c:v>7</c:v>
                </c:pt>
                <c:pt idx="171">
                  <c:v>11</c:v>
                </c:pt>
                <c:pt idx="172">
                  <c:v>10</c:v>
                </c:pt>
                <c:pt idx="173">
                  <c:v>13</c:v>
                </c:pt>
                <c:pt idx="17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25-3347-88C2-BB15DEA19EDB}"/>
            </c:ext>
          </c:extLst>
        </c:ser>
        <c:ser>
          <c:idx val="2"/>
          <c:order val="2"/>
          <c:tx>
            <c:strRef>
              <c:f>'all data for charts'!$E$1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charts'!$E$2:$E$176</c:f>
              <c:numCache>
                <c:formatCode>General</c:formatCode>
                <c:ptCount val="175"/>
                <c:pt idx="0">
                  <c:v>175</c:v>
                </c:pt>
                <c:pt idx="1">
                  <c:v>137</c:v>
                </c:pt>
                <c:pt idx="2">
                  <c:v>103</c:v>
                </c:pt>
                <c:pt idx="3">
                  <c:v>172</c:v>
                </c:pt>
                <c:pt idx="4">
                  <c:v>150</c:v>
                </c:pt>
                <c:pt idx="5">
                  <c:v>127</c:v>
                </c:pt>
                <c:pt idx="8">
                  <c:v>119</c:v>
                </c:pt>
                <c:pt idx="9">
                  <c:v>165</c:v>
                </c:pt>
                <c:pt idx="10">
                  <c:v>173</c:v>
                </c:pt>
                <c:pt idx="11">
                  <c:v>168</c:v>
                </c:pt>
                <c:pt idx="12">
                  <c:v>160</c:v>
                </c:pt>
                <c:pt idx="13">
                  <c:v>152</c:v>
                </c:pt>
                <c:pt idx="16">
                  <c:v>117</c:v>
                </c:pt>
                <c:pt idx="17">
                  <c:v>112</c:v>
                </c:pt>
                <c:pt idx="18">
                  <c:v>158</c:v>
                </c:pt>
                <c:pt idx="19">
                  <c:v>149</c:v>
                </c:pt>
                <c:pt idx="20">
                  <c:v>127</c:v>
                </c:pt>
                <c:pt idx="21">
                  <c:v>131</c:v>
                </c:pt>
                <c:pt idx="24">
                  <c:v>148</c:v>
                </c:pt>
                <c:pt idx="25">
                  <c:v>128</c:v>
                </c:pt>
                <c:pt idx="26">
                  <c:v>71</c:v>
                </c:pt>
                <c:pt idx="27">
                  <c:v>111</c:v>
                </c:pt>
                <c:pt idx="28">
                  <c:v>151</c:v>
                </c:pt>
                <c:pt idx="29">
                  <c:v>143</c:v>
                </c:pt>
                <c:pt idx="32">
                  <c:v>144</c:v>
                </c:pt>
                <c:pt idx="33">
                  <c:v>170</c:v>
                </c:pt>
                <c:pt idx="34">
                  <c:v>147</c:v>
                </c:pt>
                <c:pt idx="35">
                  <c:v>173</c:v>
                </c:pt>
                <c:pt idx="36">
                  <c:v>145</c:v>
                </c:pt>
                <c:pt idx="37">
                  <c:v>141</c:v>
                </c:pt>
                <c:pt idx="40">
                  <c:v>157</c:v>
                </c:pt>
                <c:pt idx="41">
                  <c:v>175</c:v>
                </c:pt>
                <c:pt idx="42">
                  <c:v>146</c:v>
                </c:pt>
                <c:pt idx="43">
                  <c:v>149</c:v>
                </c:pt>
                <c:pt idx="44">
                  <c:v>172</c:v>
                </c:pt>
                <c:pt idx="45">
                  <c:v>171</c:v>
                </c:pt>
                <c:pt idx="48">
                  <c:v>140</c:v>
                </c:pt>
                <c:pt idx="49">
                  <c:v>173</c:v>
                </c:pt>
                <c:pt idx="50">
                  <c:v>159</c:v>
                </c:pt>
                <c:pt idx="51">
                  <c:v>143</c:v>
                </c:pt>
                <c:pt idx="52">
                  <c:v>137</c:v>
                </c:pt>
                <c:pt idx="53">
                  <c:v>168</c:v>
                </c:pt>
                <c:pt idx="56">
                  <c:v>155</c:v>
                </c:pt>
                <c:pt idx="57">
                  <c:v>163</c:v>
                </c:pt>
                <c:pt idx="58">
                  <c:v>168</c:v>
                </c:pt>
                <c:pt idx="59">
                  <c:v>82</c:v>
                </c:pt>
                <c:pt idx="60">
                  <c:v>166</c:v>
                </c:pt>
                <c:pt idx="61">
                  <c:v>171</c:v>
                </c:pt>
                <c:pt idx="64">
                  <c:v>150</c:v>
                </c:pt>
                <c:pt idx="65">
                  <c:v>103</c:v>
                </c:pt>
                <c:pt idx="66">
                  <c:v>93</c:v>
                </c:pt>
                <c:pt idx="67">
                  <c:v>165</c:v>
                </c:pt>
                <c:pt idx="68">
                  <c:v>134</c:v>
                </c:pt>
                <c:pt idx="69">
                  <c:v>101</c:v>
                </c:pt>
                <c:pt idx="79">
                  <c:v>0</c:v>
                </c:pt>
                <c:pt idx="80">
                  <c:v>166</c:v>
                </c:pt>
                <c:pt idx="81">
                  <c:v>187</c:v>
                </c:pt>
                <c:pt idx="82">
                  <c:v>172</c:v>
                </c:pt>
                <c:pt idx="83">
                  <c:v>142</c:v>
                </c:pt>
                <c:pt idx="84">
                  <c:v>183</c:v>
                </c:pt>
                <c:pt idx="85">
                  <c:v>184</c:v>
                </c:pt>
                <c:pt idx="87">
                  <c:v>192</c:v>
                </c:pt>
                <c:pt idx="88">
                  <c:v>168</c:v>
                </c:pt>
                <c:pt idx="89">
                  <c:v>166</c:v>
                </c:pt>
                <c:pt idx="90">
                  <c:v>178</c:v>
                </c:pt>
                <c:pt idx="91">
                  <c:v>170</c:v>
                </c:pt>
                <c:pt idx="92">
                  <c:v>144</c:v>
                </c:pt>
                <c:pt idx="95">
                  <c:v>176</c:v>
                </c:pt>
                <c:pt idx="96">
                  <c:v>170</c:v>
                </c:pt>
                <c:pt idx="97">
                  <c:v>143</c:v>
                </c:pt>
                <c:pt idx="98">
                  <c:v>178</c:v>
                </c:pt>
                <c:pt idx="99">
                  <c:v>97</c:v>
                </c:pt>
                <c:pt idx="100">
                  <c:v>188</c:v>
                </c:pt>
                <c:pt idx="102">
                  <c:v>162</c:v>
                </c:pt>
                <c:pt idx="103">
                  <c:v>157</c:v>
                </c:pt>
                <c:pt idx="104">
                  <c:v>170</c:v>
                </c:pt>
                <c:pt idx="105">
                  <c:v>171</c:v>
                </c:pt>
                <c:pt idx="106">
                  <c:v>166</c:v>
                </c:pt>
                <c:pt idx="107">
                  <c:v>153</c:v>
                </c:pt>
                <c:pt idx="110">
                  <c:v>97</c:v>
                </c:pt>
                <c:pt idx="112">
                  <c:v>167</c:v>
                </c:pt>
                <c:pt idx="113">
                  <c:v>177</c:v>
                </c:pt>
                <c:pt idx="114">
                  <c:v>188</c:v>
                </c:pt>
                <c:pt idx="115">
                  <c:v>181</c:v>
                </c:pt>
                <c:pt idx="117">
                  <c:v>172</c:v>
                </c:pt>
                <c:pt idx="118">
                  <c:v>176</c:v>
                </c:pt>
                <c:pt idx="119">
                  <c:v>159</c:v>
                </c:pt>
                <c:pt idx="120">
                  <c:v>95</c:v>
                </c:pt>
                <c:pt idx="121">
                  <c:v>189</c:v>
                </c:pt>
                <c:pt idx="122">
                  <c:v>176</c:v>
                </c:pt>
                <c:pt idx="125">
                  <c:v>167</c:v>
                </c:pt>
                <c:pt idx="126">
                  <c:v>176</c:v>
                </c:pt>
                <c:pt idx="127">
                  <c:v>155</c:v>
                </c:pt>
                <c:pt idx="128">
                  <c:v>4</c:v>
                </c:pt>
                <c:pt idx="129">
                  <c:v>171</c:v>
                </c:pt>
                <c:pt idx="130">
                  <c:v>177</c:v>
                </c:pt>
                <c:pt idx="132">
                  <c:v>155</c:v>
                </c:pt>
                <c:pt idx="133">
                  <c:v>194</c:v>
                </c:pt>
                <c:pt idx="134">
                  <c:v>147</c:v>
                </c:pt>
                <c:pt idx="135">
                  <c:v>167</c:v>
                </c:pt>
                <c:pt idx="136">
                  <c:v>184</c:v>
                </c:pt>
                <c:pt idx="137">
                  <c:v>190</c:v>
                </c:pt>
                <c:pt idx="140">
                  <c:v>151</c:v>
                </c:pt>
                <c:pt idx="141">
                  <c:v>184</c:v>
                </c:pt>
                <c:pt idx="142">
                  <c:v>188</c:v>
                </c:pt>
                <c:pt idx="143">
                  <c:v>150</c:v>
                </c:pt>
                <c:pt idx="144">
                  <c:v>175</c:v>
                </c:pt>
                <c:pt idx="145">
                  <c:v>148</c:v>
                </c:pt>
                <c:pt idx="146">
                  <c:v>157</c:v>
                </c:pt>
                <c:pt idx="147">
                  <c:v>173</c:v>
                </c:pt>
                <c:pt idx="148">
                  <c:v>129</c:v>
                </c:pt>
                <c:pt idx="150">
                  <c:v>116</c:v>
                </c:pt>
                <c:pt idx="151">
                  <c:v>136</c:v>
                </c:pt>
                <c:pt idx="152">
                  <c:v>173</c:v>
                </c:pt>
                <c:pt idx="153">
                  <c:v>163</c:v>
                </c:pt>
                <c:pt idx="154">
                  <c:v>150</c:v>
                </c:pt>
                <c:pt idx="155">
                  <c:v>154</c:v>
                </c:pt>
                <c:pt idx="158">
                  <c:v>187</c:v>
                </c:pt>
                <c:pt idx="159">
                  <c:v>186</c:v>
                </c:pt>
                <c:pt idx="160">
                  <c:v>157</c:v>
                </c:pt>
                <c:pt idx="161">
                  <c:v>161</c:v>
                </c:pt>
                <c:pt idx="162">
                  <c:v>177</c:v>
                </c:pt>
                <c:pt idx="163">
                  <c:v>176</c:v>
                </c:pt>
                <c:pt idx="165">
                  <c:v>169</c:v>
                </c:pt>
                <c:pt idx="166">
                  <c:v>161</c:v>
                </c:pt>
                <c:pt idx="167">
                  <c:v>173</c:v>
                </c:pt>
                <c:pt idx="169">
                  <c:v>145</c:v>
                </c:pt>
                <c:pt idx="170">
                  <c:v>179</c:v>
                </c:pt>
                <c:pt idx="171">
                  <c:v>165</c:v>
                </c:pt>
                <c:pt idx="172">
                  <c:v>159</c:v>
                </c:pt>
                <c:pt idx="173">
                  <c:v>176</c:v>
                </c:pt>
                <c:pt idx="174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25-3347-88C2-BB15DEA19EDB}"/>
            </c:ext>
          </c:extLst>
        </c:ser>
        <c:ser>
          <c:idx val="3"/>
          <c:order val="3"/>
          <c:tx>
            <c:strRef>
              <c:f>'all data for charts'!$F$1</c:f>
              <c:strCache>
                <c:ptCount val="1"/>
                <c:pt idx="0">
                  <c:v>one pratensis allele silenced</c:v>
                </c:pt>
              </c:strCache>
            </c:strRef>
          </c:tx>
          <c:spPr>
            <a:solidFill>
              <a:srgbClr val="FE20D6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charts'!$F$2:$F$176</c:f>
              <c:numCache>
                <c:formatCode>General</c:formatCode>
                <c:ptCount val="175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6</c:v>
                </c:pt>
                <c:pt idx="4">
                  <c:v>6</c:v>
                </c:pt>
                <c:pt idx="5">
                  <c:v>11</c:v>
                </c:pt>
                <c:pt idx="8">
                  <c:v>15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6">
                  <c:v>8</c:v>
                </c:pt>
                <c:pt idx="17">
                  <c:v>10</c:v>
                </c:pt>
                <c:pt idx="18">
                  <c:v>6</c:v>
                </c:pt>
                <c:pt idx="19">
                  <c:v>5</c:v>
                </c:pt>
                <c:pt idx="20">
                  <c:v>8</c:v>
                </c:pt>
                <c:pt idx="21">
                  <c:v>7</c:v>
                </c:pt>
                <c:pt idx="24">
                  <c:v>5</c:v>
                </c:pt>
                <c:pt idx="25">
                  <c:v>8</c:v>
                </c:pt>
                <c:pt idx="26">
                  <c:v>10</c:v>
                </c:pt>
                <c:pt idx="27">
                  <c:v>8</c:v>
                </c:pt>
                <c:pt idx="28">
                  <c:v>6</c:v>
                </c:pt>
                <c:pt idx="29">
                  <c:v>9</c:v>
                </c:pt>
                <c:pt idx="32">
                  <c:v>4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6</c:v>
                </c:pt>
                <c:pt idx="40">
                  <c:v>3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2</c:v>
                </c:pt>
                <c:pt idx="53">
                  <c:v>2</c:v>
                </c:pt>
                <c:pt idx="56">
                  <c:v>9</c:v>
                </c:pt>
                <c:pt idx="57">
                  <c:v>6</c:v>
                </c:pt>
                <c:pt idx="58">
                  <c:v>5</c:v>
                </c:pt>
                <c:pt idx="59">
                  <c:v>7</c:v>
                </c:pt>
                <c:pt idx="60">
                  <c:v>5</c:v>
                </c:pt>
                <c:pt idx="61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1</c:v>
                </c:pt>
                <c:pt idx="67">
                  <c:v>3</c:v>
                </c:pt>
                <c:pt idx="68">
                  <c:v>5</c:v>
                </c:pt>
                <c:pt idx="69">
                  <c:v>2</c:v>
                </c:pt>
                <c:pt idx="79">
                  <c:v>0</c:v>
                </c:pt>
                <c:pt idx="80">
                  <c:v>7</c:v>
                </c:pt>
                <c:pt idx="81">
                  <c:v>8</c:v>
                </c:pt>
                <c:pt idx="82">
                  <c:v>4</c:v>
                </c:pt>
                <c:pt idx="83">
                  <c:v>9</c:v>
                </c:pt>
                <c:pt idx="84">
                  <c:v>7</c:v>
                </c:pt>
                <c:pt idx="85">
                  <c:v>7</c:v>
                </c:pt>
                <c:pt idx="87">
                  <c:v>4</c:v>
                </c:pt>
                <c:pt idx="88">
                  <c:v>9</c:v>
                </c:pt>
                <c:pt idx="89">
                  <c:v>4</c:v>
                </c:pt>
                <c:pt idx="90">
                  <c:v>4</c:v>
                </c:pt>
                <c:pt idx="91">
                  <c:v>7</c:v>
                </c:pt>
                <c:pt idx="92">
                  <c:v>2</c:v>
                </c:pt>
                <c:pt idx="95">
                  <c:v>4</c:v>
                </c:pt>
                <c:pt idx="96">
                  <c:v>8</c:v>
                </c:pt>
                <c:pt idx="97">
                  <c:v>7</c:v>
                </c:pt>
                <c:pt idx="98">
                  <c:v>9</c:v>
                </c:pt>
                <c:pt idx="99">
                  <c:v>11</c:v>
                </c:pt>
                <c:pt idx="100">
                  <c:v>3</c:v>
                </c:pt>
                <c:pt idx="102">
                  <c:v>6</c:v>
                </c:pt>
                <c:pt idx="103">
                  <c:v>10</c:v>
                </c:pt>
                <c:pt idx="104">
                  <c:v>8</c:v>
                </c:pt>
                <c:pt idx="105">
                  <c:v>5</c:v>
                </c:pt>
                <c:pt idx="106">
                  <c:v>8</c:v>
                </c:pt>
                <c:pt idx="107">
                  <c:v>4</c:v>
                </c:pt>
                <c:pt idx="110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7</c:v>
                </c:pt>
                <c:pt idx="115">
                  <c:v>6</c:v>
                </c:pt>
                <c:pt idx="117">
                  <c:v>10</c:v>
                </c:pt>
                <c:pt idx="118">
                  <c:v>7</c:v>
                </c:pt>
                <c:pt idx="119">
                  <c:v>11</c:v>
                </c:pt>
                <c:pt idx="120">
                  <c:v>14</c:v>
                </c:pt>
                <c:pt idx="121">
                  <c:v>6</c:v>
                </c:pt>
                <c:pt idx="122">
                  <c:v>10</c:v>
                </c:pt>
                <c:pt idx="125">
                  <c:v>6</c:v>
                </c:pt>
                <c:pt idx="126">
                  <c:v>4</c:v>
                </c:pt>
                <c:pt idx="127">
                  <c:v>10</c:v>
                </c:pt>
                <c:pt idx="128">
                  <c:v>7</c:v>
                </c:pt>
                <c:pt idx="129">
                  <c:v>6</c:v>
                </c:pt>
                <c:pt idx="130">
                  <c:v>5</c:v>
                </c:pt>
                <c:pt idx="132">
                  <c:v>5</c:v>
                </c:pt>
                <c:pt idx="133">
                  <c:v>4</c:v>
                </c:pt>
                <c:pt idx="134">
                  <c:v>10</c:v>
                </c:pt>
                <c:pt idx="135">
                  <c:v>8</c:v>
                </c:pt>
                <c:pt idx="136">
                  <c:v>6</c:v>
                </c:pt>
                <c:pt idx="137">
                  <c:v>3</c:v>
                </c:pt>
                <c:pt idx="140">
                  <c:v>12</c:v>
                </c:pt>
                <c:pt idx="141">
                  <c:v>8</c:v>
                </c:pt>
                <c:pt idx="142">
                  <c:v>5</c:v>
                </c:pt>
                <c:pt idx="143">
                  <c:v>8</c:v>
                </c:pt>
                <c:pt idx="144">
                  <c:v>6</c:v>
                </c:pt>
                <c:pt idx="145">
                  <c:v>6</c:v>
                </c:pt>
                <c:pt idx="146">
                  <c:v>8</c:v>
                </c:pt>
                <c:pt idx="147">
                  <c:v>9</c:v>
                </c:pt>
                <c:pt idx="148">
                  <c:v>6</c:v>
                </c:pt>
                <c:pt idx="150">
                  <c:v>14</c:v>
                </c:pt>
                <c:pt idx="151">
                  <c:v>9</c:v>
                </c:pt>
                <c:pt idx="152">
                  <c:v>5</c:v>
                </c:pt>
                <c:pt idx="153">
                  <c:v>3</c:v>
                </c:pt>
                <c:pt idx="154">
                  <c:v>11</c:v>
                </c:pt>
                <c:pt idx="155">
                  <c:v>10</c:v>
                </c:pt>
                <c:pt idx="158">
                  <c:v>4</c:v>
                </c:pt>
                <c:pt idx="159">
                  <c:v>7</c:v>
                </c:pt>
                <c:pt idx="160">
                  <c:v>5</c:v>
                </c:pt>
                <c:pt idx="161">
                  <c:v>3</c:v>
                </c:pt>
                <c:pt idx="162">
                  <c:v>5</c:v>
                </c:pt>
                <c:pt idx="163">
                  <c:v>8</c:v>
                </c:pt>
                <c:pt idx="165">
                  <c:v>6</c:v>
                </c:pt>
                <c:pt idx="166">
                  <c:v>4</c:v>
                </c:pt>
                <c:pt idx="167">
                  <c:v>9</c:v>
                </c:pt>
                <c:pt idx="169">
                  <c:v>6</c:v>
                </c:pt>
                <c:pt idx="170">
                  <c:v>7</c:v>
                </c:pt>
                <c:pt idx="171">
                  <c:v>9</c:v>
                </c:pt>
                <c:pt idx="172">
                  <c:v>4</c:v>
                </c:pt>
                <c:pt idx="173">
                  <c:v>5</c:v>
                </c:pt>
                <c:pt idx="17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25-3347-88C2-BB15DEA19EDB}"/>
            </c:ext>
          </c:extLst>
        </c:ser>
        <c:ser>
          <c:idx val="4"/>
          <c:order val="4"/>
          <c:tx>
            <c:strRef>
              <c:f>'all data for charts'!$G$1</c:f>
              <c:strCache>
                <c:ptCount val="1"/>
                <c:pt idx="0">
                  <c:v>both pratensis alleles silenced</c:v>
                </c:pt>
              </c:strCache>
            </c:strRef>
          </c:tx>
          <c:spPr>
            <a:solidFill>
              <a:srgbClr val="FFB2FF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charts'!$G$2:$G$176</c:f>
              <c:numCache>
                <c:formatCode>General</c:formatCode>
                <c:ptCount val="175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3</c:v>
                </c:pt>
                <c:pt idx="13">
                  <c:v>6</c:v>
                </c:pt>
                <c:pt idx="16">
                  <c:v>10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4">
                  <c:v>7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2">
                  <c:v>5</c:v>
                </c:pt>
                <c:pt idx="33">
                  <c:v>2</c:v>
                </c:pt>
                <c:pt idx="34">
                  <c:v>9</c:v>
                </c:pt>
                <c:pt idx="35">
                  <c:v>3</c:v>
                </c:pt>
                <c:pt idx="36">
                  <c:v>7</c:v>
                </c:pt>
                <c:pt idx="37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9</c:v>
                </c:pt>
                <c:pt idx="43">
                  <c:v>3</c:v>
                </c:pt>
                <c:pt idx="44">
                  <c:v>5</c:v>
                </c:pt>
                <c:pt idx="45">
                  <c:v>6</c:v>
                </c:pt>
                <c:pt idx="48">
                  <c:v>5</c:v>
                </c:pt>
                <c:pt idx="49">
                  <c:v>3</c:v>
                </c:pt>
                <c:pt idx="50">
                  <c:v>6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12</c:v>
                </c:pt>
                <c:pt idx="60">
                  <c:v>5</c:v>
                </c:pt>
                <c:pt idx="61">
                  <c:v>8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7">
                  <c:v>5</c:v>
                </c:pt>
                <c:pt idx="68">
                  <c:v>8</c:v>
                </c:pt>
                <c:pt idx="69">
                  <c:v>6</c:v>
                </c:pt>
                <c:pt idx="79">
                  <c:v>0</c:v>
                </c:pt>
                <c:pt idx="80">
                  <c:v>10</c:v>
                </c:pt>
                <c:pt idx="81">
                  <c:v>6</c:v>
                </c:pt>
                <c:pt idx="82">
                  <c:v>6</c:v>
                </c:pt>
                <c:pt idx="83">
                  <c:v>3</c:v>
                </c:pt>
                <c:pt idx="84">
                  <c:v>5</c:v>
                </c:pt>
                <c:pt idx="85">
                  <c:v>4</c:v>
                </c:pt>
                <c:pt idx="87">
                  <c:v>3</c:v>
                </c:pt>
                <c:pt idx="88">
                  <c:v>5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3</c:v>
                </c:pt>
                <c:pt idx="95">
                  <c:v>7</c:v>
                </c:pt>
                <c:pt idx="96">
                  <c:v>4</c:v>
                </c:pt>
                <c:pt idx="97">
                  <c:v>7</c:v>
                </c:pt>
                <c:pt idx="98">
                  <c:v>5</c:v>
                </c:pt>
                <c:pt idx="99">
                  <c:v>76</c:v>
                </c:pt>
                <c:pt idx="100">
                  <c:v>5</c:v>
                </c:pt>
                <c:pt idx="102">
                  <c:v>9</c:v>
                </c:pt>
                <c:pt idx="103">
                  <c:v>3</c:v>
                </c:pt>
                <c:pt idx="104">
                  <c:v>3</c:v>
                </c:pt>
                <c:pt idx="105">
                  <c:v>2</c:v>
                </c:pt>
                <c:pt idx="106">
                  <c:v>2</c:v>
                </c:pt>
                <c:pt idx="107">
                  <c:v>3</c:v>
                </c:pt>
                <c:pt idx="110">
                  <c:v>6</c:v>
                </c:pt>
                <c:pt idx="112">
                  <c:v>12</c:v>
                </c:pt>
                <c:pt idx="113">
                  <c:v>9</c:v>
                </c:pt>
                <c:pt idx="114">
                  <c:v>3</c:v>
                </c:pt>
                <c:pt idx="115">
                  <c:v>1</c:v>
                </c:pt>
                <c:pt idx="117">
                  <c:v>9</c:v>
                </c:pt>
                <c:pt idx="118">
                  <c:v>6</c:v>
                </c:pt>
                <c:pt idx="119">
                  <c:v>11</c:v>
                </c:pt>
                <c:pt idx="120">
                  <c:v>74</c:v>
                </c:pt>
                <c:pt idx="121">
                  <c:v>4</c:v>
                </c:pt>
                <c:pt idx="122">
                  <c:v>7</c:v>
                </c:pt>
                <c:pt idx="125">
                  <c:v>3</c:v>
                </c:pt>
                <c:pt idx="126">
                  <c:v>4</c:v>
                </c:pt>
                <c:pt idx="127">
                  <c:v>3</c:v>
                </c:pt>
                <c:pt idx="128">
                  <c:v>191</c:v>
                </c:pt>
                <c:pt idx="129">
                  <c:v>3</c:v>
                </c:pt>
                <c:pt idx="130">
                  <c:v>2</c:v>
                </c:pt>
                <c:pt idx="132">
                  <c:v>16</c:v>
                </c:pt>
                <c:pt idx="133">
                  <c:v>3</c:v>
                </c:pt>
                <c:pt idx="134">
                  <c:v>8</c:v>
                </c:pt>
                <c:pt idx="135">
                  <c:v>1</c:v>
                </c:pt>
                <c:pt idx="136">
                  <c:v>4</c:v>
                </c:pt>
                <c:pt idx="137">
                  <c:v>3</c:v>
                </c:pt>
                <c:pt idx="140">
                  <c:v>8</c:v>
                </c:pt>
                <c:pt idx="141">
                  <c:v>2</c:v>
                </c:pt>
                <c:pt idx="142">
                  <c:v>2</c:v>
                </c:pt>
                <c:pt idx="143">
                  <c:v>1</c:v>
                </c:pt>
                <c:pt idx="144">
                  <c:v>3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11</c:v>
                </c:pt>
                <c:pt idx="150">
                  <c:v>12</c:v>
                </c:pt>
                <c:pt idx="151">
                  <c:v>7</c:v>
                </c:pt>
                <c:pt idx="152">
                  <c:v>8</c:v>
                </c:pt>
                <c:pt idx="153">
                  <c:v>8</c:v>
                </c:pt>
                <c:pt idx="154">
                  <c:v>3</c:v>
                </c:pt>
                <c:pt idx="155">
                  <c:v>7</c:v>
                </c:pt>
                <c:pt idx="158">
                  <c:v>3</c:v>
                </c:pt>
                <c:pt idx="159">
                  <c:v>3</c:v>
                </c:pt>
                <c:pt idx="160">
                  <c:v>6</c:v>
                </c:pt>
                <c:pt idx="161">
                  <c:v>4</c:v>
                </c:pt>
                <c:pt idx="162">
                  <c:v>4</c:v>
                </c:pt>
                <c:pt idx="163">
                  <c:v>6</c:v>
                </c:pt>
                <c:pt idx="165">
                  <c:v>8</c:v>
                </c:pt>
                <c:pt idx="166">
                  <c:v>9</c:v>
                </c:pt>
                <c:pt idx="167">
                  <c:v>8</c:v>
                </c:pt>
                <c:pt idx="169">
                  <c:v>7</c:v>
                </c:pt>
                <c:pt idx="170">
                  <c:v>4</c:v>
                </c:pt>
                <c:pt idx="171">
                  <c:v>6</c:v>
                </c:pt>
                <c:pt idx="172">
                  <c:v>9</c:v>
                </c:pt>
                <c:pt idx="173">
                  <c:v>5</c:v>
                </c:pt>
                <c:pt idx="17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425-3347-88C2-BB15DEA19EDB}"/>
            </c:ext>
          </c:extLst>
        </c:ser>
        <c:ser>
          <c:idx val="5"/>
          <c:order val="5"/>
          <c:tx>
            <c:strRef>
              <c:f>'all data for charts'!$H$1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data for charts'!$B$2:$B$176</c:f>
              <c:strCache>
                <c:ptCount val="175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79">
                  <c:v>Population or Line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0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7">
                  <c:v>II</c:v>
                </c:pt>
                <c:pt idx="110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5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1">
                  <c:v>III</c:v>
                </c:pt>
                <c:pt idx="122">
                  <c:v>III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8">
                  <c:v>IV</c:v>
                </c:pt>
                <c:pt idx="129">
                  <c:v>IV</c:v>
                </c:pt>
                <c:pt idx="130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5">
                  <c:v>IV</c:v>
                </c:pt>
                <c:pt idx="136">
                  <c:v>IV</c:v>
                </c:pt>
                <c:pt idx="137">
                  <c:v>IV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6">
                  <c:v>V</c:v>
                </c:pt>
                <c:pt idx="147">
                  <c:v>V</c:v>
                </c:pt>
                <c:pt idx="148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3">
                  <c:v>V</c:v>
                </c:pt>
                <c:pt idx="154">
                  <c:v>V</c:v>
                </c:pt>
                <c:pt idx="155">
                  <c:v>V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1">
                  <c:v>VI</c:v>
                </c:pt>
                <c:pt idx="162">
                  <c:v>VI</c:v>
                </c:pt>
                <c:pt idx="163">
                  <c:v>VI</c:v>
                </c:pt>
                <c:pt idx="165">
                  <c:v>VI</c:v>
                </c:pt>
                <c:pt idx="166">
                  <c:v>VI</c:v>
                </c:pt>
                <c:pt idx="167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  <c:pt idx="172">
                  <c:v>VI</c:v>
                </c:pt>
                <c:pt idx="173">
                  <c:v>VI</c:v>
                </c:pt>
                <c:pt idx="174">
                  <c:v>VI</c:v>
                </c:pt>
              </c:strCache>
            </c:strRef>
          </c:cat>
          <c:val>
            <c:numRef>
              <c:f>'all data for charts'!$H$2:$H$176</c:f>
              <c:numCache>
                <c:formatCode>General</c:formatCode>
                <c:ptCount val="175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6">
                  <c:v>6</c:v>
                </c:pt>
                <c:pt idx="17">
                  <c:v>14</c:v>
                </c:pt>
                <c:pt idx="18">
                  <c:v>2</c:v>
                </c:pt>
                <c:pt idx="19">
                  <c:v>1</c:v>
                </c:pt>
                <c:pt idx="20">
                  <c:v>9</c:v>
                </c:pt>
                <c:pt idx="21">
                  <c:v>4</c:v>
                </c:pt>
                <c:pt idx="24">
                  <c:v>7</c:v>
                </c:pt>
                <c:pt idx="25">
                  <c:v>2</c:v>
                </c:pt>
                <c:pt idx="26">
                  <c:v>3</c:v>
                </c:pt>
                <c:pt idx="27">
                  <c:v>7</c:v>
                </c:pt>
                <c:pt idx="28">
                  <c:v>5</c:v>
                </c:pt>
                <c:pt idx="29">
                  <c:v>2</c:v>
                </c:pt>
                <c:pt idx="32">
                  <c:v>4</c:v>
                </c:pt>
                <c:pt idx="33">
                  <c:v>3</c:v>
                </c:pt>
                <c:pt idx="34">
                  <c:v>6</c:v>
                </c:pt>
                <c:pt idx="35">
                  <c:v>2</c:v>
                </c:pt>
                <c:pt idx="36">
                  <c:v>6</c:v>
                </c:pt>
                <c:pt idx="37">
                  <c:v>11</c:v>
                </c:pt>
                <c:pt idx="40">
                  <c:v>5</c:v>
                </c:pt>
                <c:pt idx="41">
                  <c:v>7</c:v>
                </c:pt>
                <c:pt idx="42">
                  <c:v>10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2</c:v>
                </c:pt>
                <c:pt idx="52">
                  <c:v>6</c:v>
                </c:pt>
                <c:pt idx="53">
                  <c:v>3</c:v>
                </c:pt>
                <c:pt idx="56">
                  <c:v>8</c:v>
                </c:pt>
                <c:pt idx="57">
                  <c:v>8</c:v>
                </c:pt>
                <c:pt idx="58">
                  <c:v>3</c:v>
                </c:pt>
                <c:pt idx="59">
                  <c:v>5</c:v>
                </c:pt>
                <c:pt idx="60">
                  <c:v>2</c:v>
                </c:pt>
                <c:pt idx="61">
                  <c:v>8</c:v>
                </c:pt>
                <c:pt idx="64">
                  <c:v>2</c:v>
                </c:pt>
                <c:pt idx="65">
                  <c:v>3</c:v>
                </c:pt>
                <c:pt idx="66">
                  <c:v>7</c:v>
                </c:pt>
                <c:pt idx="67">
                  <c:v>5</c:v>
                </c:pt>
                <c:pt idx="68">
                  <c:v>10</c:v>
                </c:pt>
                <c:pt idx="69">
                  <c:v>6</c:v>
                </c:pt>
                <c:pt idx="79">
                  <c:v>0</c:v>
                </c:pt>
                <c:pt idx="80">
                  <c:v>9</c:v>
                </c:pt>
                <c:pt idx="81">
                  <c:v>3</c:v>
                </c:pt>
                <c:pt idx="82">
                  <c:v>2</c:v>
                </c:pt>
                <c:pt idx="83">
                  <c:v>9</c:v>
                </c:pt>
                <c:pt idx="84">
                  <c:v>6</c:v>
                </c:pt>
                <c:pt idx="85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3</c:v>
                </c:pt>
                <c:pt idx="90">
                  <c:v>4</c:v>
                </c:pt>
                <c:pt idx="91">
                  <c:v>10</c:v>
                </c:pt>
                <c:pt idx="92">
                  <c:v>2</c:v>
                </c:pt>
                <c:pt idx="95">
                  <c:v>6</c:v>
                </c:pt>
                <c:pt idx="96">
                  <c:v>6</c:v>
                </c:pt>
                <c:pt idx="97">
                  <c:v>2</c:v>
                </c:pt>
                <c:pt idx="98">
                  <c:v>7</c:v>
                </c:pt>
                <c:pt idx="99">
                  <c:v>6</c:v>
                </c:pt>
                <c:pt idx="100">
                  <c:v>3</c:v>
                </c:pt>
                <c:pt idx="102">
                  <c:v>16</c:v>
                </c:pt>
                <c:pt idx="103">
                  <c:v>1</c:v>
                </c:pt>
                <c:pt idx="104">
                  <c:v>3</c:v>
                </c:pt>
                <c:pt idx="105">
                  <c:v>4</c:v>
                </c:pt>
                <c:pt idx="106">
                  <c:v>3</c:v>
                </c:pt>
                <c:pt idx="107">
                  <c:v>4</c:v>
                </c:pt>
                <c:pt idx="110">
                  <c:v>1</c:v>
                </c:pt>
                <c:pt idx="112">
                  <c:v>9</c:v>
                </c:pt>
                <c:pt idx="113">
                  <c:v>9</c:v>
                </c:pt>
                <c:pt idx="114">
                  <c:v>4</c:v>
                </c:pt>
                <c:pt idx="115">
                  <c:v>3</c:v>
                </c:pt>
                <c:pt idx="117">
                  <c:v>6</c:v>
                </c:pt>
                <c:pt idx="118">
                  <c:v>4</c:v>
                </c:pt>
                <c:pt idx="119">
                  <c:v>12</c:v>
                </c:pt>
                <c:pt idx="120">
                  <c:v>4</c:v>
                </c:pt>
                <c:pt idx="121">
                  <c:v>3</c:v>
                </c:pt>
                <c:pt idx="122">
                  <c:v>10</c:v>
                </c:pt>
                <c:pt idx="125">
                  <c:v>5</c:v>
                </c:pt>
                <c:pt idx="126">
                  <c:v>4</c:v>
                </c:pt>
                <c:pt idx="127">
                  <c:v>0</c:v>
                </c:pt>
                <c:pt idx="128">
                  <c:v>0</c:v>
                </c:pt>
                <c:pt idx="129">
                  <c:v>5</c:v>
                </c:pt>
                <c:pt idx="130">
                  <c:v>3</c:v>
                </c:pt>
                <c:pt idx="132">
                  <c:v>19</c:v>
                </c:pt>
                <c:pt idx="133">
                  <c:v>4</c:v>
                </c:pt>
                <c:pt idx="134">
                  <c:v>5</c:v>
                </c:pt>
                <c:pt idx="135">
                  <c:v>6</c:v>
                </c:pt>
                <c:pt idx="136">
                  <c:v>2</c:v>
                </c:pt>
                <c:pt idx="137">
                  <c:v>1</c:v>
                </c:pt>
                <c:pt idx="140">
                  <c:v>8</c:v>
                </c:pt>
                <c:pt idx="141">
                  <c:v>3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3</c:v>
                </c:pt>
                <c:pt idx="146">
                  <c:v>13</c:v>
                </c:pt>
                <c:pt idx="147">
                  <c:v>6</c:v>
                </c:pt>
                <c:pt idx="148">
                  <c:v>9</c:v>
                </c:pt>
                <c:pt idx="150">
                  <c:v>7</c:v>
                </c:pt>
                <c:pt idx="151">
                  <c:v>5</c:v>
                </c:pt>
                <c:pt idx="152">
                  <c:v>10</c:v>
                </c:pt>
                <c:pt idx="153">
                  <c:v>3</c:v>
                </c:pt>
                <c:pt idx="154">
                  <c:v>3</c:v>
                </c:pt>
                <c:pt idx="155">
                  <c:v>2</c:v>
                </c:pt>
                <c:pt idx="158">
                  <c:v>6</c:v>
                </c:pt>
                <c:pt idx="159">
                  <c:v>6</c:v>
                </c:pt>
                <c:pt idx="160">
                  <c:v>7</c:v>
                </c:pt>
                <c:pt idx="161">
                  <c:v>4</c:v>
                </c:pt>
                <c:pt idx="162">
                  <c:v>10</c:v>
                </c:pt>
                <c:pt idx="163">
                  <c:v>6</c:v>
                </c:pt>
                <c:pt idx="165">
                  <c:v>13</c:v>
                </c:pt>
                <c:pt idx="166">
                  <c:v>8</c:v>
                </c:pt>
                <c:pt idx="167">
                  <c:v>8</c:v>
                </c:pt>
                <c:pt idx="169">
                  <c:v>8</c:v>
                </c:pt>
                <c:pt idx="170">
                  <c:v>5</c:v>
                </c:pt>
                <c:pt idx="171">
                  <c:v>2</c:v>
                </c:pt>
                <c:pt idx="172">
                  <c:v>7</c:v>
                </c:pt>
                <c:pt idx="173">
                  <c:v>2</c:v>
                </c:pt>
                <c:pt idx="17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425-3347-88C2-BB15DEA19E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9178159"/>
        <c:axId val="2040194767"/>
      </c:barChart>
      <c:catAx>
        <c:axId val="21091781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Natural Populations			Synthetic Populations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194767"/>
        <c:crosses val="autoZero"/>
        <c:auto val="1"/>
        <c:lblAlgn val="ctr"/>
        <c:lblOffset val="100"/>
        <c:noMultiLvlLbl val="0"/>
      </c:catAx>
      <c:valAx>
        <c:axId val="2040194767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9178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Miscellus expression data for naturals only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for charts'!$C$1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for charts'!$B$2:$B$71</c:f>
              <c:strCache>
                <c:ptCount val="70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</c:strCache>
            </c:strRef>
          </c:cat>
          <c:val>
            <c:numRef>
              <c:f>'all data for charts'!$C$2:$C$71</c:f>
              <c:numCache>
                <c:formatCode>General</c:formatCode>
                <c:ptCount val="70"/>
                <c:pt idx="0">
                  <c:v>18</c:v>
                </c:pt>
                <c:pt idx="1">
                  <c:v>23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14</c:v>
                </c:pt>
                <c:pt idx="8">
                  <c:v>12</c:v>
                </c:pt>
                <c:pt idx="9">
                  <c:v>16</c:v>
                </c:pt>
                <c:pt idx="10">
                  <c:v>15</c:v>
                </c:pt>
                <c:pt idx="11">
                  <c:v>15</c:v>
                </c:pt>
                <c:pt idx="12">
                  <c:v>19</c:v>
                </c:pt>
                <c:pt idx="13">
                  <c:v>17</c:v>
                </c:pt>
                <c:pt idx="16">
                  <c:v>20</c:v>
                </c:pt>
                <c:pt idx="17">
                  <c:v>24</c:v>
                </c:pt>
                <c:pt idx="18">
                  <c:v>18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4">
                  <c:v>17</c:v>
                </c:pt>
                <c:pt idx="25">
                  <c:v>16</c:v>
                </c:pt>
                <c:pt idx="26">
                  <c:v>11</c:v>
                </c:pt>
                <c:pt idx="27">
                  <c:v>12</c:v>
                </c:pt>
                <c:pt idx="28">
                  <c:v>16</c:v>
                </c:pt>
                <c:pt idx="29">
                  <c:v>15</c:v>
                </c:pt>
                <c:pt idx="32">
                  <c:v>20</c:v>
                </c:pt>
                <c:pt idx="33">
                  <c:v>14</c:v>
                </c:pt>
                <c:pt idx="34">
                  <c:v>12</c:v>
                </c:pt>
                <c:pt idx="35">
                  <c:v>13</c:v>
                </c:pt>
                <c:pt idx="36">
                  <c:v>16</c:v>
                </c:pt>
                <c:pt idx="37">
                  <c:v>15</c:v>
                </c:pt>
                <c:pt idx="40">
                  <c:v>12</c:v>
                </c:pt>
                <c:pt idx="41">
                  <c:v>24</c:v>
                </c:pt>
                <c:pt idx="42">
                  <c:v>21</c:v>
                </c:pt>
                <c:pt idx="43">
                  <c:v>18</c:v>
                </c:pt>
                <c:pt idx="44">
                  <c:v>16</c:v>
                </c:pt>
                <c:pt idx="45">
                  <c:v>16</c:v>
                </c:pt>
                <c:pt idx="48">
                  <c:v>18</c:v>
                </c:pt>
                <c:pt idx="49">
                  <c:v>14</c:v>
                </c:pt>
                <c:pt idx="50">
                  <c:v>16</c:v>
                </c:pt>
                <c:pt idx="51">
                  <c:v>11</c:v>
                </c:pt>
                <c:pt idx="52">
                  <c:v>18</c:v>
                </c:pt>
                <c:pt idx="53">
                  <c:v>11</c:v>
                </c:pt>
                <c:pt idx="56">
                  <c:v>8</c:v>
                </c:pt>
                <c:pt idx="57">
                  <c:v>20</c:v>
                </c:pt>
                <c:pt idx="58">
                  <c:v>14</c:v>
                </c:pt>
                <c:pt idx="59">
                  <c:v>12</c:v>
                </c:pt>
                <c:pt idx="60">
                  <c:v>11</c:v>
                </c:pt>
                <c:pt idx="61">
                  <c:v>14</c:v>
                </c:pt>
                <c:pt idx="64">
                  <c:v>13</c:v>
                </c:pt>
                <c:pt idx="65">
                  <c:v>12</c:v>
                </c:pt>
                <c:pt idx="66">
                  <c:v>19</c:v>
                </c:pt>
                <c:pt idx="67">
                  <c:v>12</c:v>
                </c:pt>
                <c:pt idx="68">
                  <c:v>15</c:v>
                </c:pt>
                <c:pt idx="6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C0-8649-9A03-411D353D33D2}"/>
            </c:ext>
          </c:extLst>
        </c:ser>
        <c:ser>
          <c:idx val="1"/>
          <c:order val="1"/>
          <c:tx>
            <c:strRef>
              <c:f>'all data for charts'!$D$1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for charts'!$B$2:$B$71</c:f>
              <c:strCache>
                <c:ptCount val="70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</c:strCache>
            </c:strRef>
          </c:cat>
          <c:val>
            <c:numRef>
              <c:f>'all data for charts'!$D$2:$D$71</c:f>
              <c:numCache>
                <c:formatCode>General</c:formatCode>
                <c:ptCount val="70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8">
                  <c:v>10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7</c:v>
                </c:pt>
                <c:pt idx="13">
                  <c:v>10</c:v>
                </c:pt>
                <c:pt idx="16">
                  <c:v>4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12</c:v>
                </c:pt>
                <c:pt idx="21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13</c:v>
                </c:pt>
                <c:pt idx="29">
                  <c:v>5</c:v>
                </c:pt>
                <c:pt idx="32">
                  <c:v>8</c:v>
                </c:pt>
                <c:pt idx="33">
                  <c:v>9</c:v>
                </c:pt>
                <c:pt idx="34">
                  <c:v>11</c:v>
                </c:pt>
                <c:pt idx="35">
                  <c:v>13</c:v>
                </c:pt>
                <c:pt idx="36">
                  <c:v>7</c:v>
                </c:pt>
                <c:pt idx="37">
                  <c:v>4</c:v>
                </c:pt>
                <c:pt idx="40">
                  <c:v>8</c:v>
                </c:pt>
                <c:pt idx="41">
                  <c:v>4</c:v>
                </c:pt>
                <c:pt idx="42">
                  <c:v>6</c:v>
                </c:pt>
                <c:pt idx="43">
                  <c:v>10</c:v>
                </c:pt>
                <c:pt idx="44">
                  <c:v>11</c:v>
                </c:pt>
                <c:pt idx="45">
                  <c:v>7</c:v>
                </c:pt>
                <c:pt idx="48">
                  <c:v>9</c:v>
                </c:pt>
                <c:pt idx="49">
                  <c:v>9</c:v>
                </c:pt>
                <c:pt idx="50">
                  <c:v>8</c:v>
                </c:pt>
                <c:pt idx="51">
                  <c:v>13</c:v>
                </c:pt>
                <c:pt idx="52">
                  <c:v>6</c:v>
                </c:pt>
                <c:pt idx="53">
                  <c:v>14</c:v>
                </c:pt>
                <c:pt idx="56">
                  <c:v>11</c:v>
                </c:pt>
                <c:pt idx="57">
                  <c:v>6</c:v>
                </c:pt>
                <c:pt idx="58">
                  <c:v>8</c:v>
                </c:pt>
                <c:pt idx="59">
                  <c:v>3</c:v>
                </c:pt>
                <c:pt idx="60">
                  <c:v>12</c:v>
                </c:pt>
                <c:pt idx="61">
                  <c:v>4</c:v>
                </c:pt>
                <c:pt idx="64">
                  <c:v>6</c:v>
                </c:pt>
                <c:pt idx="65">
                  <c:v>11</c:v>
                </c:pt>
                <c:pt idx="66">
                  <c:v>7</c:v>
                </c:pt>
                <c:pt idx="67">
                  <c:v>10</c:v>
                </c:pt>
                <c:pt idx="68">
                  <c:v>5</c:v>
                </c:pt>
                <c:pt idx="6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C0-8649-9A03-411D353D33D2}"/>
            </c:ext>
          </c:extLst>
        </c:ser>
        <c:ser>
          <c:idx val="2"/>
          <c:order val="2"/>
          <c:tx>
            <c:strRef>
              <c:f>'all data for charts'!$E$1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for charts'!$B$2:$B$71</c:f>
              <c:strCache>
                <c:ptCount val="70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</c:strCache>
            </c:strRef>
          </c:cat>
          <c:val>
            <c:numRef>
              <c:f>'all data for charts'!$E$2:$E$71</c:f>
              <c:numCache>
                <c:formatCode>General</c:formatCode>
                <c:ptCount val="70"/>
                <c:pt idx="0">
                  <c:v>175</c:v>
                </c:pt>
                <c:pt idx="1">
                  <c:v>137</c:v>
                </c:pt>
                <c:pt idx="2">
                  <c:v>103</c:v>
                </c:pt>
                <c:pt idx="3">
                  <c:v>172</c:v>
                </c:pt>
                <c:pt idx="4">
                  <c:v>150</c:v>
                </c:pt>
                <c:pt idx="5">
                  <c:v>127</c:v>
                </c:pt>
                <c:pt idx="8">
                  <c:v>119</c:v>
                </c:pt>
                <c:pt idx="9">
                  <c:v>165</c:v>
                </c:pt>
                <c:pt idx="10">
                  <c:v>173</c:v>
                </c:pt>
                <c:pt idx="11">
                  <c:v>168</c:v>
                </c:pt>
                <c:pt idx="12">
                  <c:v>160</c:v>
                </c:pt>
                <c:pt idx="13">
                  <c:v>152</c:v>
                </c:pt>
                <c:pt idx="16">
                  <c:v>117</c:v>
                </c:pt>
                <c:pt idx="17">
                  <c:v>112</c:v>
                </c:pt>
                <c:pt idx="18">
                  <c:v>158</c:v>
                </c:pt>
                <c:pt idx="19">
                  <c:v>149</c:v>
                </c:pt>
                <c:pt idx="20">
                  <c:v>127</c:v>
                </c:pt>
                <c:pt idx="21">
                  <c:v>131</c:v>
                </c:pt>
                <c:pt idx="24">
                  <c:v>148</c:v>
                </c:pt>
                <c:pt idx="25">
                  <c:v>128</c:v>
                </c:pt>
                <c:pt idx="26">
                  <c:v>71</c:v>
                </c:pt>
                <c:pt idx="27">
                  <c:v>111</c:v>
                </c:pt>
                <c:pt idx="28">
                  <c:v>151</c:v>
                </c:pt>
                <c:pt idx="29">
                  <c:v>143</c:v>
                </c:pt>
                <c:pt idx="32">
                  <c:v>144</c:v>
                </c:pt>
                <c:pt idx="33">
                  <c:v>170</c:v>
                </c:pt>
                <c:pt idx="34">
                  <c:v>147</c:v>
                </c:pt>
                <c:pt idx="35">
                  <c:v>173</c:v>
                </c:pt>
                <c:pt idx="36">
                  <c:v>145</c:v>
                </c:pt>
                <c:pt idx="37">
                  <c:v>141</c:v>
                </c:pt>
                <c:pt idx="40">
                  <c:v>157</c:v>
                </c:pt>
                <c:pt idx="41">
                  <c:v>175</c:v>
                </c:pt>
                <c:pt idx="42">
                  <c:v>146</c:v>
                </c:pt>
                <c:pt idx="43">
                  <c:v>149</c:v>
                </c:pt>
                <c:pt idx="44">
                  <c:v>172</c:v>
                </c:pt>
                <c:pt idx="45">
                  <c:v>171</c:v>
                </c:pt>
                <c:pt idx="48">
                  <c:v>140</c:v>
                </c:pt>
                <c:pt idx="49">
                  <c:v>173</c:v>
                </c:pt>
                <c:pt idx="50">
                  <c:v>159</c:v>
                </c:pt>
                <c:pt idx="51">
                  <c:v>143</c:v>
                </c:pt>
                <c:pt idx="52">
                  <c:v>137</c:v>
                </c:pt>
                <c:pt idx="53">
                  <c:v>168</c:v>
                </c:pt>
                <c:pt idx="56">
                  <c:v>155</c:v>
                </c:pt>
                <c:pt idx="57">
                  <c:v>163</c:v>
                </c:pt>
                <c:pt idx="58">
                  <c:v>168</c:v>
                </c:pt>
                <c:pt idx="59">
                  <c:v>82</c:v>
                </c:pt>
                <c:pt idx="60">
                  <c:v>166</c:v>
                </c:pt>
                <c:pt idx="61">
                  <c:v>171</c:v>
                </c:pt>
                <c:pt idx="64">
                  <c:v>150</c:v>
                </c:pt>
                <c:pt idx="65">
                  <c:v>103</c:v>
                </c:pt>
                <c:pt idx="66">
                  <c:v>93</c:v>
                </c:pt>
                <c:pt idx="67">
                  <c:v>165</c:v>
                </c:pt>
                <c:pt idx="68">
                  <c:v>134</c:v>
                </c:pt>
                <c:pt idx="69">
                  <c:v>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C0-8649-9A03-411D353D33D2}"/>
            </c:ext>
          </c:extLst>
        </c:ser>
        <c:ser>
          <c:idx val="3"/>
          <c:order val="3"/>
          <c:tx>
            <c:strRef>
              <c:f>'all data for charts'!$F$1</c:f>
              <c:strCache>
                <c:ptCount val="1"/>
                <c:pt idx="0">
                  <c:v>one pratensis allele silenced</c:v>
                </c:pt>
              </c:strCache>
            </c:strRef>
          </c:tx>
          <c:spPr>
            <a:solidFill>
              <a:srgbClr val="FE20D6"/>
            </a:solidFill>
            <a:ln>
              <a:noFill/>
            </a:ln>
            <a:effectLst/>
          </c:spPr>
          <c:invertIfNegative val="0"/>
          <c:cat>
            <c:strRef>
              <c:f>'all data for charts'!$B$2:$B$71</c:f>
              <c:strCache>
                <c:ptCount val="70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</c:strCache>
            </c:strRef>
          </c:cat>
          <c:val>
            <c:numRef>
              <c:f>'all data for charts'!$F$2:$F$71</c:f>
              <c:numCache>
                <c:formatCode>General</c:formatCode>
                <c:ptCount val="70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6</c:v>
                </c:pt>
                <c:pt idx="4">
                  <c:v>6</c:v>
                </c:pt>
                <c:pt idx="5">
                  <c:v>11</c:v>
                </c:pt>
                <c:pt idx="8">
                  <c:v>15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6">
                  <c:v>8</c:v>
                </c:pt>
                <c:pt idx="17">
                  <c:v>10</c:v>
                </c:pt>
                <c:pt idx="18">
                  <c:v>6</c:v>
                </c:pt>
                <c:pt idx="19">
                  <c:v>5</c:v>
                </c:pt>
                <c:pt idx="20">
                  <c:v>8</c:v>
                </c:pt>
                <c:pt idx="21">
                  <c:v>7</c:v>
                </c:pt>
                <c:pt idx="24">
                  <c:v>5</c:v>
                </c:pt>
                <c:pt idx="25">
                  <c:v>8</c:v>
                </c:pt>
                <c:pt idx="26">
                  <c:v>10</c:v>
                </c:pt>
                <c:pt idx="27">
                  <c:v>8</c:v>
                </c:pt>
                <c:pt idx="28">
                  <c:v>6</c:v>
                </c:pt>
                <c:pt idx="29">
                  <c:v>9</c:v>
                </c:pt>
                <c:pt idx="32">
                  <c:v>4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6</c:v>
                </c:pt>
                <c:pt idx="40">
                  <c:v>3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2</c:v>
                </c:pt>
                <c:pt idx="53">
                  <c:v>2</c:v>
                </c:pt>
                <c:pt idx="56">
                  <c:v>9</c:v>
                </c:pt>
                <c:pt idx="57">
                  <c:v>6</c:v>
                </c:pt>
                <c:pt idx="58">
                  <c:v>5</c:v>
                </c:pt>
                <c:pt idx="59">
                  <c:v>7</c:v>
                </c:pt>
                <c:pt idx="60">
                  <c:v>5</c:v>
                </c:pt>
                <c:pt idx="61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1</c:v>
                </c:pt>
                <c:pt idx="67">
                  <c:v>3</c:v>
                </c:pt>
                <c:pt idx="68">
                  <c:v>5</c:v>
                </c:pt>
                <c:pt idx="6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C0-8649-9A03-411D353D33D2}"/>
            </c:ext>
          </c:extLst>
        </c:ser>
        <c:ser>
          <c:idx val="4"/>
          <c:order val="4"/>
          <c:tx>
            <c:strRef>
              <c:f>'all data for charts'!$G$1</c:f>
              <c:strCache>
                <c:ptCount val="1"/>
                <c:pt idx="0">
                  <c:v>both pratensis alleles silenced</c:v>
                </c:pt>
              </c:strCache>
            </c:strRef>
          </c:tx>
          <c:spPr>
            <a:solidFill>
              <a:srgbClr val="FFB2FF"/>
            </a:solidFill>
            <a:ln>
              <a:noFill/>
            </a:ln>
            <a:effectLst/>
          </c:spPr>
          <c:invertIfNegative val="0"/>
          <c:cat>
            <c:strRef>
              <c:f>'all data for charts'!$B$2:$B$71</c:f>
              <c:strCache>
                <c:ptCount val="70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</c:strCache>
            </c:strRef>
          </c:cat>
          <c:val>
            <c:numRef>
              <c:f>'all data for charts'!$G$2:$G$71</c:f>
              <c:numCache>
                <c:formatCode>General</c:formatCode>
                <c:ptCount val="70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3</c:v>
                </c:pt>
                <c:pt idx="13">
                  <c:v>6</c:v>
                </c:pt>
                <c:pt idx="16">
                  <c:v>10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4">
                  <c:v>7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2">
                  <c:v>5</c:v>
                </c:pt>
                <c:pt idx="33">
                  <c:v>2</c:v>
                </c:pt>
                <c:pt idx="34">
                  <c:v>9</c:v>
                </c:pt>
                <c:pt idx="35">
                  <c:v>3</c:v>
                </c:pt>
                <c:pt idx="36">
                  <c:v>7</c:v>
                </c:pt>
                <c:pt idx="37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9</c:v>
                </c:pt>
                <c:pt idx="43">
                  <c:v>3</c:v>
                </c:pt>
                <c:pt idx="44">
                  <c:v>5</c:v>
                </c:pt>
                <c:pt idx="45">
                  <c:v>6</c:v>
                </c:pt>
                <c:pt idx="48">
                  <c:v>5</c:v>
                </c:pt>
                <c:pt idx="49">
                  <c:v>3</c:v>
                </c:pt>
                <c:pt idx="50">
                  <c:v>6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12</c:v>
                </c:pt>
                <c:pt idx="60">
                  <c:v>5</c:v>
                </c:pt>
                <c:pt idx="61">
                  <c:v>8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7">
                  <c:v>5</c:v>
                </c:pt>
                <c:pt idx="68">
                  <c:v>8</c:v>
                </c:pt>
                <c:pt idx="6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C0-8649-9A03-411D353D33D2}"/>
            </c:ext>
          </c:extLst>
        </c:ser>
        <c:ser>
          <c:idx val="5"/>
          <c:order val="5"/>
          <c:tx>
            <c:strRef>
              <c:f>'all data for charts'!$H$1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data for charts'!$B$2:$B$71</c:f>
              <c:strCache>
                <c:ptCount val="70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</c:strCache>
            </c:strRef>
          </c:cat>
          <c:val>
            <c:numRef>
              <c:f>'all data for charts'!$H$2:$H$71</c:f>
              <c:numCache>
                <c:formatCode>General</c:formatCode>
                <c:ptCount val="70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6">
                  <c:v>6</c:v>
                </c:pt>
                <c:pt idx="17">
                  <c:v>14</c:v>
                </c:pt>
                <c:pt idx="18">
                  <c:v>2</c:v>
                </c:pt>
                <c:pt idx="19">
                  <c:v>1</c:v>
                </c:pt>
                <c:pt idx="20">
                  <c:v>9</c:v>
                </c:pt>
                <c:pt idx="21">
                  <c:v>4</c:v>
                </c:pt>
                <c:pt idx="24">
                  <c:v>7</c:v>
                </c:pt>
                <c:pt idx="25">
                  <c:v>2</c:v>
                </c:pt>
                <c:pt idx="26">
                  <c:v>3</c:v>
                </c:pt>
                <c:pt idx="27">
                  <c:v>7</c:v>
                </c:pt>
                <c:pt idx="28">
                  <c:v>5</c:v>
                </c:pt>
                <c:pt idx="29">
                  <c:v>2</c:v>
                </c:pt>
                <c:pt idx="32">
                  <c:v>4</c:v>
                </c:pt>
                <c:pt idx="33">
                  <c:v>3</c:v>
                </c:pt>
                <c:pt idx="34">
                  <c:v>6</c:v>
                </c:pt>
                <c:pt idx="35">
                  <c:v>2</c:v>
                </c:pt>
                <c:pt idx="36">
                  <c:v>6</c:v>
                </c:pt>
                <c:pt idx="37">
                  <c:v>11</c:v>
                </c:pt>
                <c:pt idx="40">
                  <c:v>5</c:v>
                </c:pt>
                <c:pt idx="41">
                  <c:v>7</c:v>
                </c:pt>
                <c:pt idx="42">
                  <c:v>10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2</c:v>
                </c:pt>
                <c:pt idx="52">
                  <c:v>6</c:v>
                </c:pt>
                <c:pt idx="53">
                  <c:v>3</c:v>
                </c:pt>
                <c:pt idx="56">
                  <c:v>8</c:v>
                </c:pt>
                <c:pt idx="57">
                  <c:v>8</c:v>
                </c:pt>
                <c:pt idx="58">
                  <c:v>3</c:v>
                </c:pt>
                <c:pt idx="59">
                  <c:v>5</c:v>
                </c:pt>
                <c:pt idx="60">
                  <c:v>2</c:v>
                </c:pt>
                <c:pt idx="61">
                  <c:v>8</c:v>
                </c:pt>
                <c:pt idx="64">
                  <c:v>2</c:v>
                </c:pt>
                <c:pt idx="65">
                  <c:v>3</c:v>
                </c:pt>
                <c:pt idx="66">
                  <c:v>7</c:v>
                </c:pt>
                <c:pt idx="67">
                  <c:v>5</c:v>
                </c:pt>
                <c:pt idx="68">
                  <c:v>10</c:v>
                </c:pt>
                <c:pt idx="6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C0-8649-9A03-411D353D3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31617711"/>
        <c:axId val="2131619359"/>
      </c:barChart>
      <c:catAx>
        <c:axId val="2131617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Natural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19359"/>
        <c:crosses val="autoZero"/>
        <c:auto val="1"/>
        <c:lblAlgn val="ctr"/>
        <c:lblOffset val="100"/>
        <c:noMultiLvlLbl val="0"/>
      </c:catAx>
      <c:valAx>
        <c:axId val="2131619359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61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Miscellus</a:t>
            </a:r>
            <a:r>
              <a:rPr lang="en-US" baseline="0"/>
              <a:t> expression data for synthetics only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for charts'!$C$81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for charts'!$B$82:$B$176</c:f>
              <c:strCache>
                <c:ptCount val="95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7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5">
                  <c:v>II</c:v>
                </c:pt>
                <c:pt idx="16">
                  <c:v>II</c:v>
                </c:pt>
                <c:pt idx="17">
                  <c:v>II</c:v>
                </c:pt>
                <c:pt idx="18">
                  <c:v>II</c:v>
                </c:pt>
                <c:pt idx="19">
                  <c:v>II</c:v>
                </c:pt>
                <c:pt idx="20">
                  <c:v>II</c:v>
                </c:pt>
                <c:pt idx="22">
                  <c:v>II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30">
                  <c:v>III</c:v>
                </c:pt>
                <c:pt idx="32">
                  <c:v>III</c:v>
                </c:pt>
                <c:pt idx="33">
                  <c:v>III</c:v>
                </c:pt>
                <c:pt idx="34">
                  <c:v>III</c:v>
                </c:pt>
                <c:pt idx="35">
                  <c:v>III</c:v>
                </c:pt>
                <c:pt idx="37">
                  <c:v>III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5">
                  <c:v>IV</c:v>
                </c:pt>
                <c:pt idx="46">
                  <c:v>IV</c:v>
                </c:pt>
                <c:pt idx="47">
                  <c:v>IV</c:v>
                </c:pt>
                <c:pt idx="48">
                  <c:v>IV</c:v>
                </c:pt>
                <c:pt idx="49">
                  <c:v>IV</c:v>
                </c:pt>
                <c:pt idx="50">
                  <c:v>IV</c:v>
                </c:pt>
                <c:pt idx="52">
                  <c:v>IV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60">
                  <c:v>V</c:v>
                </c:pt>
                <c:pt idx="61">
                  <c:v>V</c:v>
                </c:pt>
                <c:pt idx="62">
                  <c:v>V</c:v>
                </c:pt>
                <c:pt idx="63">
                  <c:v>V</c:v>
                </c:pt>
                <c:pt idx="64">
                  <c:v>V</c:v>
                </c:pt>
                <c:pt idx="65">
                  <c:v>V</c:v>
                </c:pt>
                <c:pt idx="66">
                  <c:v>V</c:v>
                </c:pt>
                <c:pt idx="67">
                  <c:v>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5">
                  <c:v>V</c:v>
                </c:pt>
                <c:pt idx="78">
                  <c:v>VI</c:v>
                </c:pt>
                <c:pt idx="79">
                  <c:v>VI</c:v>
                </c:pt>
                <c:pt idx="80">
                  <c:v>VI</c:v>
                </c:pt>
                <c:pt idx="81">
                  <c:v>VI</c:v>
                </c:pt>
                <c:pt idx="82">
                  <c:v>VI</c:v>
                </c:pt>
                <c:pt idx="83">
                  <c:v>VI</c:v>
                </c:pt>
                <c:pt idx="85">
                  <c:v>VI</c:v>
                </c:pt>
                <c:pt idx="86">
                  <c:v>VI</c:v>
                </c:pt>
                <c:pt idx="87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2">
                  <c:v>VI</c:v>
                </c:pt>
                <c:pt idx="93">
                  <c:v>VI</c:v>
                </c:pt>
                <c:pt idx="94">
                  <c:v>VI</c:v>
                </c:pt>
              </c:strCache>
            </c:strRef>
          </c:cat>
          <c:val>
            <c:numRef>
              <c:f>'all data for charts'!$C$82:$C$176</c:f>
              <c:numCache>
                <c:formatCode>General</c:formatCode>
                <c:ptCount val="95"/>
                <c:pt idx="0">
                  <c:v>20</c:v>
                </c:pt>
                <c:pt idx="1">
                  <c:v>17</c:v>
                </c:pt>
                <c:pt idx="2">
                  <c:v>19</c:v>
                </c:pt>
                <c:pt idx="3">
                  <c:v>14</c:v>
                </c:pt>
                <c:pt idx="4">
                  <c:v>14</c:v>
                </c:pt>
                <c:pt idx="5">
                  <c:v>20</c:v>
                </c:pt>
                <c:pt idx="7">
                  <c:v>15</c:v>
                </c:pt>
                <c:pt idx="8">
                  <c:v>14</c:v>
                </c:pt>
                <c:pt idx="9">
                  <c:v>11</c:v>
                </c:pt>
                <c:pt idx="10">
                  <c:v>13</c:v>
                </c:pt>
                <c:pt idx="11">
                  <c:v>15</c:v>
                </c:pt>
                <c:pt idx="12">
                  <c:v>13</c:v>
                </c:pt>
                <c:pt idx="15">
                  <c:v>21</c:v>
                </c:pt>
                <c:pt idx="16">
                  <c:v>21</c:v>
                </c:pt>
                <c:pt idx="17">
                  <c:v>17</c:v>
                </c:pt>
                <c:pt idx="18">
                  <c:v>22</c:v>
                </c:pt>
                <c:pt idx="19">
                  <c:v>10</c:v>
                </c:pt>
                <c:pt idx="20">
                  <c:v>14</c:v>
                </c:pt>
                <c:pt idx="22">
                  <c:v>14</c:v>
                </c:pt>
                <c:pt idx="23">
                  <c:v>12</c:v>
                </c:pt>
                <c:pt idx="24">
                  <c:v>14</c:v>
                </c:pt>
                <c:pt idx="25">
                  <c:v>14</c:v>
                </c:pt>
                <c:pt idx="26">
                  <c:v>10</c:v>
                </c:pt>
                <c:pt idx="27">
                  <c:v>14</c:v>
                </c:pt>
                <c:pt idx="30">
                  <c:v>1</c:v>
                </c:pt>
                <c:pt idx="32">
                  <c:v>10</c:v>
                </c:pt>
                <c:pt idx="33">
                  <c:v>15</c:v>
                </c:pt>
                <c:pt idx="34">
                  <c:v>18</c:v>
                </c:pt>
                <c:pt idx="35">
                  <c:v>16</c:v>
                </c:pt>
                <c:pt idx="37">
                  <c:v>19</c:v>
                </c:pt>
                <c:pt idx="38">
                  <c:v>18</c:v>
                </c:pt>
                <c:pt idx="39">
                  <c:v>12</c:v>
                </c:pt>
                <c:pt idx="40">
                  <c:v>9</c:v>
                </c:pt>
                <c:pt idx="41">
                  <c:v>14</c:v>
                </c:pt>
                <c:pt idx="42">
                  <c:v>16</c:v>
                </c:pt>
                <c:pt idx="45">
                  <c:v>19</c:v>
                </c:pt>
                <c:pt idx="46">
                  <c:v>14</c:v>
                </c:pt>
                <c:pt idx="47">
                  <c:v>15</c:v>
                </c:pt>
                <c:pt idx="48">
                  <c:v>1</c:v>
                </c:pt>
                <c:pt idx="49">
                  <c:v>9</c:v>
                </c:pt>
                <c:pt idx="50">
                  <c:v>14</c:v>
                </c:pt>
                <c:pt idx="52">
                  <c:v>22</c:v>
                </c:pt>
                <c:pt idx="53">
                  <c:v>13</c:v>
                </c:pt>
                <c:pt idx="54">
                  <c:v>15</c:v>
                </c:pt>
                <c:pt idx="55">
                  <c:v>13</c:v>
                </c:pt>
                <c:pt idx="56">
                  <c:v>15</c:v>
                </c:pt>
                <c:pt idx="57">
                  <c:v>16</c:v>
                </c:pt>
                <c:pt idx="60">
                  <c:v>22</c:v>
                </c:pt>
                <c:pt idx="61">
                  <c:v>10</c:v>
                </c:pt>
                <c:pt idx="62">
                  <c:v>11</c:v>
                </c:pt>
                <c:pt idx="63">
                  <c:v>12</c:v>
                </c:pt>
                <c:pt idx="64">
                  <c:v>14</c:v>
                </c:pt>
                <c:pt idx="65">
                  <c:v>14</c:v>
                </c:pt>
                <c:pt idx="66">
                  <c:v>17</c:v>
                </c:pt>
                <c:pt idx="67">
                  <c:v>20</c:v>
                </c:pt>
                <c:pt idx="68">
                  <c:v>30</c:v>
                </c:pt>
                <c:pt idx="70">
                  <c:v>15</c:v>
                </c:pt>
                <c:pt idx="71">
                  <c:v>13</c:v>
                </c:pt>
                <c:pt idx="72">
                  <c:v>20</c:v>
                </c:pt>
                <c:pt idx="73">
                  <c:v>19</c:v>
                </c:pt>
                <c:pt idx="74">
                  <c:v>15</c:v>
                </c:pt>
                <c:pt idx="75">
                  <c:v>12</c:v>
                </c:pt>
                <c:pt idx="78">
                  <c:v>12</c:v>
                </c:pt>
                <c:pt idx="79">
                  <c:v>17</c:v>
                </c:pt>
                <c:pt idx="80">
                  <c:v>9</c:v>
                </c:pt>
                <c:pt idx="81">
                  <c:v>11</c:v>
                </c:pt>
                <c:pt idx="82">
                  <c:v>15</c:v>
                </c:pt>
                <c:pt idx="83">
                  <c:v>15</c:v>
                </c:pt>
                <c:pt idx="85">
                  <c:v>19</c:v>
                </c:pt>
                <c:pt idx="86">
                  <c:v>18</c:v>
                </c:pt>
                <c:pt idx="87">
                  <c:v>15</c:v>
                </c:pt>
                <c:pt idx="89">
                  <c:v>13</c:v>
                </c:pt>
                <c:pt idx="90">
                  <c:v>18</c:v>
                </c:pt>
                <c:pt idx="91">
                  <c:v>12</c:v>
                </c:pt>
                <c:pt idx="92">
                  <c:v>18</c:v>
                </c:pt>
                <c:pt idx="93">
                  <c:v>14</c:v>
                </c:pt>
                <c:pt idx="9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32-2041-B3B4-19B72A4FDDDA}"/>
            </c:ext>
          </c:extLst>
        </c:ser>
        <c:ser>
          <c:idx val="1"/>
          <c:order val="1"/>
          <c:tx>
            <c:strRef>
              <c:f>'all data for charts'!$D$81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for charts'!$B$82:$B$176</c:f>
              <c:strCache>
                <c:ptCount val="95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7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5">
                  <c:v>II</c:v>
                </c:pt>
                <c:pt idx="16">
                  <c:v>II</c:v>
                </c:pt>
                <c:pt idx="17">
                  <c:v>II</c:v>
                </c:pt>
                <c:pt idx="18">
                  <c:v>II</c:v>
                </c:pt>
                <c:pt idx="19">
                  <c:v>II</c:v>
                </c:pt>
                <c:pt idx="20">
                  <c:v>II</c:v>
                </c:pt>
                <c:pt idx="22">
                  <c:v>II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30">
                  <c:v>III</c:v>
                </c:pt>
                <c:pt idx="32">
                  <c:v>III</c:v>
                </c:pt>
                <c:pt idx="33">
                  <c:v>III</c:v>
                </c:pt>
                <c:pt idx="34">
                  <c:v>III</c:v>
                </c:pt>
                <c:pt idx="35">
                  <c:v>III</c:v>
                </c:pt>
                <c:pt idx="37">
                  <c:v>III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5">
                  <c:v>IV</c:v>
                </c:pt>
                <c:pt idx="46">
                  <c:v>IV</c:v>
                </c:pt>
                <c:pt idx="47">
                  <c:v>IV</c:v>
                </c:pt>
                <c:pt idx="48">
                  <c:v>IV</c:v>
                </c:pt>
                <c:pt idx="49">
                  <c:v>IV</c:v>
                </c:pt>
                <c:pt idx="50">
                  <c:v>IV</c:v>
                </c:pt>
                <c:pt idx="52">
                  <c:v>IV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60">
                  <c:v>V</c:v>
                </c:pt>
                <c:pt idx="61">
                  <c:v>V</c:v>
                </c:pt>
                <c:pt idx="62">
                  <c:v>V</c:v>
                </c:pt>
                <c:pt idx="63">
                  <c:v>V</c:v>
                </c:pt>
                <c:pt idx="64">
                  <c:v>V</c:v>
                </c:pt>
                <c:pt idx="65">
                  <c:v>V</c:v>
                </c:pt>
                <c:pt idx="66">
                  <c:v>V</c:v>
                </c:pt>
                <c:pt idx="67">
                  <c:v>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5">
                  <c:v>V</c:v>
                </c:pt>
                <c:pt idx="78">
                  <c:v>VI</c:v>
                </c:pt>
                <c:pt idx="79">
                  <c:v>VI</c:v>
                </c:pt>
                <c:pt idx="80">
                  <c:v>VI</c:v>
                </c:pt>
                <c:pt idx="81">
                  <c:v>VI</c:v>
                </c:pt>
                <c:pt idx="82">
                  <c:v>VI</c:v>
                </c:pt>
                <c:pt idx="83">
                  <c:v>VI</c:v>
                </c:pt>
                <c:pt idx="85">
                  <c:v>VI</c:v>
                </c:pt>
                <c:pt idx="86">
                  <c:v>VI</c:v>
                </c:pt>
                <c:pt idx="87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2">
                  <c:v>VI</c:v>
                </c:pt>
                <c:pt idx="93">
                  <c:v>VI</c:v>
                </c:pt>
                <c:pt idx="94">
                  <c:v>VI</c:v>
                </c:pt>
              </c:strCache>
            </c:strRef>
          </c:cat>
          <c:val>
            <c:numRef>
              <c:f>'all data for charts'!$D$82:$D$176</c:f>
              <c:numCache>
                <c:formatCode>General</c:formatCode>
                <c:ptCount val="95"/>
                <c:pt idx="0">
                  <c:v>11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  <c:pt idx="4">
                  <c:v>9</c:v>
                </c:pt>
                <c:pt idx="5">
                  <c:v>2</c:v>
                </c:pt>
                <c:pt idx="7">
                  <c:v>6</c:v>
                </c:pt>
                <c:pt idx="8">
                  <c:v>8</c:v>
                </c:pt>
                <c:pt idx="9">
                  <c:v>5</c:v>
                </c:pt>
                <c:pt idx="10">
                  <c:v>8</c:v>
                </c:pt>
                <c:pt idx="11">
                  <c:v>7</c:v>
                </c:pt>
                <c:pt idx="12">
                  <c:v>11</c:v>
                </c:pt>
                <c:pt idx="15">
                  <c:v>6</c:v>
                </c:pt>
                <c:pt idx="16">
                  <c:v>10</c:v>
                </c:pt>
                <c:pt idx="17">
                  <c:v>6</c:v>
                </c:pt>
                <c:pt idx="18">
                  <c:v>5</c:v>
                </c:pt>
                <c:pt idx="19">
                  <c:v>13</c:v>
                </c:pt>
                <c:pt idx="20">
                  <c:v>8</c:v>
                </c:pt>
                <c:pt idx="22">
                  <c:v>10</c:v>
                </c:pt>
                <c:pt idx="23">
                  <c:v>6</c:v>
                </c:pt>
                <c:pt idx="24">
                  <c:v>5</c:v>
                </c:pt>
                <c:pt idx="25">
                  <c:v>10</c:v>
                </c:pt>
                <c:pt idx="26">
                  <c:v>12</c:v>
                </c:pt>
                <c:pt idx="27">
                  <c:v>9</c:v>
                </c:pt>
                <c:pt idx="30">
                  <c:v>13</c:v>
                </c:pt>
                <c:pt idx="32">
                  <c:v>8</c:v>
                </c:pt>
                <c:pt idx="33">
                  <c:v>8</c:v>
                </c:pt>
                <c:pt idx="34">
                  <c:v>6</c:v>
                </c:pt>
                <c:pt idx="35">
                  <c:v>8</c:v>
                </c:pt>
                <c:pt idx="37">
                  <c:v>5</c:v>
                </c:pt>
                <c:pt idx="38">
                  <c:v>5</c:v>
                </c:pt>
                <c:pt idx="39">
                  <c:v>10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5">
                  <c:v>6</c:v>
                </c:pt>
                <c:pt idx="46">
                  <c:v>9</c:v>
                </c:pt>
                <c:pt idx="47">
                  <c:v>8</c:v>
                </c:pt>
                <c:pt idx="48">
                  <c:v>0</c:v>
                </c:pt>
                <c:pt idx="49">
                  <c:v>8</c:v>
                </c:pt>
                <c:pt idx="50">
                  <c:v>7</c:v>
                </c:pt>
                <c:pt idx="52">
                  <c:v>4</c:v>
                </c:pt>
                <c:pt idx="53">
                  <c:v>5</c:v>
                </c:pt>
                <c:pt idx="54">
                  <c:v>6</c:v>
                </c:pt>
                <c:pt idx="55">
                  <c:v>4</c:v>
                </c:pt>
                <c:pt idx="56">
                  <c:v>12</c:v>
                </c:pt>
                <c:pt idx="57">
                  <c:v>6</c:v>
                </c:pt>
                <c:pt idx="60">
                  <c:v>16</c:v>
                </c:pt>
                <c:pt idx="61">
                  <c:v>16</c:v>
                </c:pt>
                <c:pt idx="62">
                  <c:v>13</c:v>
                </c:pt>
                <c:pt idx="63">
                  <c:v>13</c:v>
                </c:pt>
                <c:pt idx="64">
                  <c:v>11</c:v>
                </c:pt>
                <c:pt idx="65">
                  <c:v>14</c:v>
                </c:pt>
                <c:pt idx="66">
                  <c:v>3</c:v>
                </c:pt>
                <c:pt idx="67">
                  <c:v>5</c:v>
                </c:pt>
                <c:pt idx="68">
                  <c:v>17</c:v>
                </c:pt>
                <c:pt idx="70">
                  <c:v>9</c:v>
                </c:pt>
                <c:pt idx="71">
                  <c:v>7</c:v>
                </c:pt>
                <c:pt idx="72">
                  <c:v>2</c:v>
                </c:pt>
                <c:pt idx="73">
                  <c:v>3</c:v>
                </c:pt>
                <c:pt idx="74">
                  <c:v>6</c:v>
                </c:pt>
                <c:pt idx="75">
                  <c:v>7</c:v>
                </c:pt>
                <c:pt idx="78">
                  <c:v>9</c:v>
                </c:pt>
                <c:pt idx="79">
                  <c:v>7</c:v>
                </c:pt>
                <c:pt idx="80">
                  <c:v>8</c:v>
                </c:pt>
                <c:pt idx="81">
                  <c:v>10</c:v>
                </c:pt>
                <c:pt idx="82">
                  <c:v>8</c:v>
                </c:pt>
                <c:pt idx="83">
                  <c:v>9</c:v>
                </c:pt>
                <c:pt idx="85">
                  <c:v>7</c:v>
                </c:pt>
                <c:pt idx="86">
                  <c:v>5</c:v>
                </c:pt>
                <c:pt idx="87">
                  <c:v>12</c:v>
                </c:pt>
                <c:pt idx="89">
                  <c:v>6</c:v>
                </c:pt>
                <c:pt idx="90">
                  <c:v>7</c:v>
                </c:pt>
                <c:pt idx="91">
                  <c:v>11</c:v>
                </c:pt>
                <c:pt idx="92">
                  <c:v>10</c:v>
                </c:pt>
                <c:pt idx="93">
                  <c:v>13</c:v>
                </c:pt>
                <c:pt idx="9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32-2041-B3B4-19B72A4FDDDA}"/>
            </c:ext>
          </c:extLst>
        </c:ser>
        <c:ser>
          <c:idx val="2"/>
          <c:order val="2"/>
          <c:tx>
            <c:strRef>
              <c:f>'all data for charts'!$E$81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for charts'!$B$82:$B$176</c:f>
              <c:strCache>
                <c:ptCount val="95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7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5">
                  <c:v>II</c:v>
                </c:pt>
                <c:pt idx="16">
                  <c:v>II</c:v>
                </c:pt>
                <c:pt idx="17">
                  <c:v>II</c:v>
                </c:pt>
                <c:pt idx="18">
                  <c:v>II</c:v>
                </c:pt>
                <c:pt idx="19">
                  <c:v>II</c:v>
                </c:pt>
                <c:pt idx="20">
                  <c:v>II</c:v>
                </c:pt>
                <c:pt idx="22">
                  <c:v>II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30">
                  <c:v>III</c:v>
                </c:pt>
                <c:pt idx="32">
                  <c:v>III</c:v>
                </c:pt>
                <c:pt idx="33">
                  <c:v>III</c:v>
                </c:pt>
                <c:pt idx="34">
                  <c:v>III</c:v>
                </c:pt>
                <c:pt idx="35">
                  <c:v>III</c:v>
                </c:pt>
                <c:pt idx="37">
                  <c:v>III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5">
                  <c:v>IV</c:v>
                </c:pt>
                <c:pt idx="46">
                  <c:v>IV</c:v>
                </c:pt>
                <c:pt idx="47">
                  <c:v>IV</c:v>
                </c:pt>
                <c:pt idx="48">
                  <c:v>IV</c:v>
                </c:pt>
                <c:pt idx="49">
                  <c:v>IV</c:v>
                </c:pt>
                <c:pt idx="50">
                  <c:v>IV</c:v>
                </c:pt>
                <c:pt idx="52">
                  <c:v>IV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60">
                  <c:v>V</c:v>
                </c:pt>
                <c:pt idx="61">
                  <c:v>V</c:v>
                </c:pt>
                <c:pt idx="62">
                  <c:v>V</c:v>
                </c:pt>
                <c:pt idx="63">
                  <c:v>V</c:v>
                </c:pt>
                <c:pt idx="64">
                  <c:v>V</c:v>
                </c:pt>
                <c:pt idx="65">
                  <c:v>V</c:v>
                </c:pt>
                <c:pt idx="66">
                  <c:v>V</c:v>
                </c:pt>
                <c:pt idx="67">
                  <c:v>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5">
                  <c:v>V</c:v>
                </c:pt>
                <c:pt idx="78">
                  <c:v>VI</c:v>
                </c:pt>
                <c:pt idx="79">
                  <c:v>VI</c:v>
                </c:pt>
                <c:pt idx="80">
                  <c:v>VI</c:v>
                </c:pt>
                <c:pt idx="81">
                  <c:v>VI</c:v>
                </c:pt>
                <c:pt idx="82">
                  <c:v>VI</c:v>
                </c:pt>
                <c:pt idx="83">
                  <c:v>VI</c:v>
                </c:pt>
                <c:pt idx="85">
                  <c:v>VI</c:v>
                </c:pt>
                <c:pt idx="86">
                  <c:v>VI</c:v>
                </c:pt>
                <c:pt idx="87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2">
                  <c:v>VI</c:v>
                </c:pt>
                <c:pt idx="93">
                  <c:v>VI</c:v>
                </c:pt>
                <c:pt idx="94">
                  <c:v>VI</c:v>
                </c:pt>
              </c:strCache>
            </c:strRef>
          </c:cat>
          <c:val>
            <c:numRef>
              <c:f>'all data for charts'!$E$82:$E$176</c:f>
              <c:numCache>
                <c:formatCode>General</c:formatCode>
                <c:ptCount val="95"/>
                <c:pt idx="0">
                  <c:v>166</c:v>
                </c:pt>
                <c:pt idx="1">
                  <c:v>187</c:v>
                </c:pt>
                <c:pt idx="2">
                  <c:v>172</c:v>
                </c:pt>
                <c:pt idx="3">
                  <c:v>142</c:v>
                </c:pt>
                <c:pt idx="4">
                  <c:v>183</c:v>
                </c:pt>
                <c:pt idx="5">
                  <c:v>184</c:v>
                </c:pt>
                <c:pt idx="7">
                  <c:v>192</c:v>
                </c:pt>
                <c:pt idx="8">
                  <c:v>168</c:v>
                </c:pt>
                <c:pt idx="9">
                  <c:v>166</c:v>
                </c:pt>
                <c:pt idx="10">
                  <c:v>178</c:v>
                </c:pt>
                <c:pt idx="11">
                  <c:v>170</c:v>
                </c:pt>
                <c:pt idx="12">
                  <c:v>144</c:v>
                </c:pt>
                <c:pt idx="15">
                  <c:v>176</c:v>
                </c:pt>
                <c:pt idx="16">
                  <c:v>170</c:v>
                </c:pt>
                <c:pt idx="17">
                  <c:v>143</c:v>
                </c:pt>
                <c:pt idx="18">
                  <c:v>178</c:v>
                </c:pt>
                <c:pt idx="19">
                  <c:v>97</c:v>
                </c:pt>
                <c:pt idx="20">
                  <c:v>188</c:v>
                </c:pt>
                <c:pt idx="22">
                  <c:v>162</c:v>
                </c:pt>
                <c:pt idx="23">
                  <c:v>157</c:v>
                </c:pt>
                <c:pt idx="24">
                  <c:v>170</c:v>
                </c:pt>
                <c:pt idx="25">
                  <c:v>171</c:v>
                </c:pt>
                <c:pt idx="26">
                  <c:v>166</c:v>
                </c:pt>
                <c:pt idx="27">
                  <c:v>153</c:v>
                </c:pt>
                <c:pt idx="30">
                  <c:v>97</c:v>
                </c:pt>
                <c:pt idx="32">
                  <c:v>167</c:v>
                </c:pt>
                <c:pt idx="33">
                  <c:v>177</c:v>
                </c:pt>
                <c:pt idx="34">
                  <c:v>188</c:v>
                </c:pt>
                <c:pt idx="35">
                  <c:v>181</c:v>
                </c:pt>
                <c:pt idx="37">
                  <c:v>172</c:v>
                </c:pt>
                <c:pt idx="38">
                  <c:v>176</c:v>
                </c:pt>
                <c:pt idx="39">
                  <c:v>159</c:v>
                </c:pt>
                <c:pt idx="40">
                  <c:v>95</c:v>
                </c:pt>
                <c:pt idx="41">
                  <c:v>189</c:v>
                </c:pt>
                <c:pt idx="42">
                  <c:v>176</c:v>
                </c:pt>
                <c:pt idx="45">
                  <c:v>167</c:v>
                </c:pt>
                <c:pt idx="46">
                  <c:v>176</c:v>
                </c:pt>
                <c:pt idx="47">
                  <c:v>155</c:v>
                </c:pt>
                <c:pt idx="48">
                  <c:v>4</c:v>
                </c:pt>
                <c:pt idx="49">
                  <c:v>171</c:v>
                </c:pt>
                <c:pt idx="50">
                  <c:v>177</c:v>
                </c:pt>
                <c:pt idx="52">
                  <c:v>155</c:v>
                </c:pt>
                <c:pt idx="53">
                  <c:v>194</c:v>
                </c:pt>
                <c:pt idx="54">
                  <c:v>147</c:v>
                </c:pt>
                <c:pt idx="55">
                  <c:v>167</c:v>
                </c:pt>
                <c:pt idx="56">
                  <c:v>184</c:v>
                </c:pt>
                <c:pt idx="57">
                  <c:v>190</c:v>
                </c:pt>
                <c:pt idx="60">
                  <c:v>151</c:v>
                </c:pt>
                <c:pt idx="61">
                  <c:v>184</c:v>
                </c:pt>
                <c:pt idx="62">
                  <c:v>188</c:v>
                </c:pt>
                <c:pt idx="63">
                  <c:v>150</c:v>
                </c:pt>
                <c:pt idx="64">
                  <c:v>175</c:v>
                </c:pt>
                <c:pt idx="65">
                  <c:v>148</c:v>
                </c:pt>
                <c:pt idx="66">
                  <c:v>157</c:v>
                </c:pt>
                <c:pt idx="67">
                  <c:v>173</c:v>
                </c:pt>
                <c:pt idx="68">
                  <c:v>129</c:v>
                </c:pt>
                <c:pt idx="70">
                  <c:v>116</c:v>
                </c:pt>
                <c:pt idx="71">
                  <c:v>136</c:v>
                </c:pt>
                <c:pt idx="72">
                  <c:v>173</c:v>
                </c:pt>
                <c:pt idx="73">
                  <c:v>163</c:v>
                </c:pt>
                <c:pt idx="74">
                  <c:v>150</c:v>
                </c:pt>
                <c:pt idx="75">
                  <c:v>154</c:v>
                </c:pt>
                <c:pt idx="78">
                  <c:v>187</c:v>
                </c:pt>
                <c:pt idx="79">
                  <c:v>186</c:v>
                </c:pt>
                <c:pt idx="80">
                  <c:v>157</c:v>
                </c:pt>
                <c:pt idx="81">
                  <c:v>161</c:v>
                </c:pt>
                <c:pt idx="82">
                  <c:v>177</c:v>
                </c:pt>
                <c:pt idx="83">
                  <c:v>176</c:v>
                </c:pt>
                <c:pt idx="85">
                  <c:v>169</c:v>
                </c:pt>
                <c:pt idx="86">
                  <c:v>161</c:v>
                </c:pt>
                <c:pt idx="87">
                  <c:v>173</c:v>
                </c:pt>
                <c:pt idx="89">
                  <c:v>145</c:v>
                </c:pt>
                <c:pt idx="90">
                  <c:v>179</c:v>
                </c:pt>
                <c:pt idx="91">
                  <c:v>165</c:v>
                </c:pt>
                <c:pt idx="92">
                  <c:v>159</c:v>
                </c:pt>
                <c:pt idx="93">
                  <c:v>176</c:v>
                </c:pt>
                <c:pt idx="94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32-2041-B3B4-19B72A4FDDDA}"/>
            </c:ext>
          </c:extLst>
        </c:ser>
        <c:ser>
          <c:idx val="3"/>
          <c:order val="3"/>
          <c:tx>
            <c:strRef>
              <c:f>'all data for charts'!$F$81</c:f>
              <c:strCache>
                <c:ptCount val="1"/>
                <c:pt idx="0">
                  <c:v>one pratensis allele silenced</c:v>
                </c:pt>
              </c:strCache>
            </c:strRef>
          </c:tx>
          <c:spPr>
            <a:solidFill>
              <a:srgbClr val="FE20D6"/>
            </a:solidFill>
            <a:ln>
              <a:noFill/>
            </a:ln>
            <a:effectLst/>
          </c:spPr>
          <c:invertIfNegative val="0"/>
          <c:cat>
            <c:strRef>
              <c:f>'all data for charts'!$B$82:$B$176</c:f>
              <c:strCache>
                <c:ptCount val="95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7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5">
                  <c:v>II</c:v>
                </c:pt>
                <c:pt idx="16">
                  <c:v>II</c:v>
                </c:pt>
                <c:pt idx="17">
                  <c:v>II</c:v>
                </c:pt>
                <c:pt idx="18">
                  <c:v>II</c:v>
                </c:pt>
                <c:pt idx="19">
                  <c:v>II</c:v>
                </c:pt>
                <c:pt idx="20">
                  <c:v>II</c:v>
                </c:pt>
                <c:pt idx="22">
                  <c:v>II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30">
                  <c:v>III</c:v>
                </c:pt>
                <c:pt idx="32">
                  <c:v>III</c:v>
                </c:pt>
                <c:pt idx="33">
                  <c:v>III</c:v>
                </c:pt>
                <c:pt idx="34">
                  <c:v>III</c:v>
                </c:pt>
                <c:pt idx="35">
                  <c:v>III</c:v>
                </c:pt>
                <c:pt idx="37">
                  <c:v>III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5">
                  <c:v>IV</c:v>
                </c:pt>
                <c:pt idx="46">
                  <c:v>IV</c:v>
                </c:pt>
                <c:pt idx="47">
                  <c:v>IV</c:v>
                </c:pt>
                <c:pt idx="48">
                  <c:v>IV</c:v>
                </c:pt>
                <c:pt idx="49">
                  <c:v>IV</c:v>
                </c:pt>
                <c:pt idx="50">
                  <c:v>IV</c:v>
                </c:pt>
                <c:pt idx="52">
                  <c:v>IV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60">
                  <c:v>V</c:v>
                </c:pt>
                <c:pt idx="61">
                  <c:v>V</c:v>
                </c:pt>
                <c:pt idx="62">
                  <c:v>V</c:v>
                </c:pt>
                <c:pt idx="63">
                  <c:v>V</c:v>
                </c:pt>
                <c:pt idx="64">
                  <c:v>V</c:v>
                </c:pt>
                <c:pt idx="65">
                  <c:v>V</c:v>
                </c:pt>
                <c:pt idx="66">
                  <c:v>V</c:v>
                </c:pt>
                <c:pt idx="67">
                  <c:v>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5">
                  <c:v>V</c:v>
                </c:pt>
                <c:pt idx="78">
                  <c:v>VI</c:v>
                </c:pt>
                <c:pt idx="79">
                  <c:v>VI</c:v>
                </c:pt>
                <c:pt idx="80">
                  <c:v>VI</c:v>
                </c:pt>
                <c:pt idx="81">
                  <c:v>VI</c:v>
                </c:pt>
                <c:pt idx="82">
                  <c:v>VI</c:v>
                </c:pt>
                <c:pt idx="83">
                  <c:v>VI</c:v>
                </c:pt>
                <c:pt idx="85">
                  <c:v>VI</c:v>
                </c:pt>
                <c:pt idx="86">
                  <c:v>VI</c:v>
                </c:pt>
                <c:pt idx="87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2">
                  <c:v>VI</c:v>
                </c:pt>
                <c:pt idx="93">
                  <c:v>VI</c:v>
                </c:pt>
                <c:pt idx="94">
                  <c:v>VI</c:v>
                </c:pt>
              </c:strCache>
            </c:strRef>
          </c:cat>
          <c:val>
            <c:numRef>
              <c:f>'all data for charts'!$F$82:$F$176</c:f>
              <c:numCache>
                <c:formatCode>General</c:formatCode>
                <c:ptCount val="95"/>
                <c:pt idx="0">
                  <c:v>7</c:v>
                </c:pt>
                <c:pt idx="1">
                  <c:v>8</c:v>
                </c:pt>
                <c:pt idx="2">
                  <c:v>4</c:v>
                </c:pt>
                <c:pt idx="3">
                  <c:v>9</c:v>
                </c:pt>
                <c:pt idx="4">
                  <c:v>7</c:v>
                </c:pt>
                <c:pt idx="5">
                  <c:v>7</c:v>
                </c:pt>
                <c:pt idx="7">
                  <c:v>4</c:v>
                </c:pt>
                <c:pt idx="8">
                  <c:v>9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2</c:v>
                </c:pt>
                <c:pt idx="15">
                  <c:v>4</c:v>
                </c:pt>
                <c:pt idx="16">
                  <c:v>8</c:v>
                </c:pt>
                <c:pt idx="17">
                  <c:v>7</c:v>
                </c:pt>
                <c:pt idx="18">
                  <c:v>9</c:v>
                </c:pt>
                <c:pt idx="19">
                  <c:v>11</c:v>
                </c:pt>
                <c:pt idx="20">
                  <c:v>3</c:v>
                </c:pt>
                <c:pt idx="22">
                  <c:v>6</c:v>
                </c:pt>
                <c:pt idx="23">
                  <c:v>10</c:v>
                </c:pt>
                <c:pt idx="24">
                  <c:v>8</c:v>
                </c:pt>
                <c:pt idx="25">
                  <c:v>5</c:v>
                </c:pt>
                <c:pt idx="26">
                  <c:v>8</c:v>
                </c:pt>
                <c:pt idx="27">
                  <c:v>4</c:v>
                </c:pt>
                <c:pt idx="30">
                  <c:v>7</c:v>
                </c:pt>
                <c:pt idx="32">
                  <c:v>8</c:v>
                </c:pt>
                <c:pt idx="33">
                  <c:v>8</c:v>
                </c:pt>
                <c:pt idx="34">
                  <c:v>7</c:v>
                </c:pt>
                <c:pt idx="35">
                  <c:v>6</c:v>
                </c:pt>
                <c:pt idx="37">
                  <c:v>10</c:v>
                </c:pt>
                <c:pt idx="38">
                  <c:v>7</c:v>
                </c:pt>
                <c:pt idx="39">
                  <c:v>11</c:v>
                </c:pt>
                <c:pt idx="40">
                  <c:v>14</c:v>
                </c:pt>
                <c:pt idx="41">
                  <c:v>6</c:v>
                </c:pt>
                <c:pt idx="42">
                  <c:v>10</c:v>
                </c:pt>
                <c:pt idx="45">
                  <c:v>6</c:v>
                </c:pt>
                <c:pt idx="46">
                  <c:v>4</c:v>
                </c:pt>
                <c:pt idx="47">
                  <c:v>10</c:v>
                </c:pt>
                <c:pt idx="48">
                  <c:v>7</c:v>
                </c:pt>
                <c:pt idx="49">
                  <c:v>6</c:v>
                </c:pt>
                <c:pt idx="50">
                  <c:v>5</c:v>
                </c:pt>
                <c:pt idx="52">
                  <c:v>5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3</c:v>
                </c:pt>
                <c:pt idx="60">
                  <c:v>12</c:v>
                </c:pt>
                <c:pt idx="61">
                  <c:v>8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8</c:v>
                </c:pt>
                <c:pt idx="67">
                  <c:v>9</c:v>
                </c:pt>
                <c:pt idx="68">
                  <c:v>6</c:v>
                </c:pt>
                <c:pt idx="70">
                  <c:v>14</c:v>
                </c:pt>
                <c:pt idx="71">
                  <c:v>9</c:v>
                </c:pt>
                <c:pt idx="72">
                  <c:v>5</c:v>
                </c:pt>
                <c:pt idx="73">
                  <c:v>3</c:v>
                </c:pt>
                <c:pt idx="74">
                  <c:v>11</c:v>
                </c:pt>
                <c:pt idx="75">
                  <c:v>10</c:v>
                </c:pt>
                <c:pt idx="78">
                  <c:v>4</c:v>
                </c:pt>
                <c:pt idx="79">
                  <c:v>7</c:v>
                </c:pt>
                <c:pt idx="80">
                  <c:v>5</c:v>
                </c:pt>
                <c:pt idx="81">
                  <c:v>3</c:v>
                </c:pt>
                <c:pt idx="82">
                  <c:v>5</c:v>
                </c:pt>
                <c:pt idx="83">
                  <c:v>8</c:v>
                </c:pt>
                <c:pt idx="85">
                  <c:v>6</c:v>
                </c:pt>
                <c:pt idx="86">
                  <c:v>4</c:v>
                </c:pt>
                <c:pt idx="87">
                  <c:v>9</c:v>
                </c:pt>
                <c:pt idx="89">
                  <c:v>6</c:v>
                </c:pt>
                <c:pt idx="90">
                  <c:v>7</c:v>
                </c:pt>
                <c:pt idx="91">
                  <c:v>9</c:v>
                </c:pt>
                <c:pt idx="92">
                  <c:v>4</c:v>
                </c:pt>
                <c:pt idx="93">
                  <c:v>5</c:v>
                </c:pt>
                <c:pt idx="9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32-2041-B3B4-19B72A4FDDDA}"/>
            </c:ext>
          </c:extLst>
        </c:ser>
        <c:ser>
          <c:idx val="4"/>
          <c:order val="4"/>
          <c:tx>
            <c:strRef>
              <c:f>'all data for charts'!$G$81</c:f>
              <c:strCache>
                <c:ptCount val="1"/>
                <c:pt idx="0">
                  <c:v>both pratensis alleles silenced</c:v>
                </c:pt>
              </c:strCache>
            </c:strRef>
          </c:tx>
          <c:spPr>
            <a:solidFill>
              <a:srgbClr val="FFB2FF"/>
            </a:solidFill>
            <a:ln>
              <a:noFill/>
            </a:ln>
            <a:effectLst/>
          </c:spPr>
          <c:invertIfNegative val="0"/>
          <c:cat>
            <c:strRef>
              <c:f>'all data for charts'!$B$82:$B$176</c:f>
              <c:strCache>
                <c:ptCount val="95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7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5">
                  <c:v>II</c:v>
                </c:pt>
                <c:pt idx="16">
                  <c:v>II</c:v>
                </c:pt>
                <c:pt idx="17">
                  <c:v>II</c:v>
                </c:pt>
                <c:pt idx="18">
                  <c:v>II</c:v>
                </c:pt>
                <c:pt idx="19">
                  <c:v>II</c:v>
                </c:pt>
                <c:pt idx="20">
                  <c:v>II</c:v>
                </c:pt>
                <c:pt idx="22">
                  <c:v>II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30">
                  <c:v>III</c:v>
                </c:pt>
                <c:pt idx="32">
                  <c:v>III</c:v>
                </c:pt>
                <c:pt idx="33">
                  <c:v>III</c:v>
                </c:pt>
                <c:pt idx="34">
                  <c:v>III</c:v>
                </c:pt>
                <c:pt idx="35">
                  <c:v>III</c:v>
                </c:pt>
                <c:pt idx="37">
                  <c:v>III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5">
                  <c:v>IV</c:v>
                </c:pt>
                <c:pt idx="46">
                  <c:v>IV</c:v>
                </c:pt>
                <c:pt idx="47">
                  <c:v>IV</c:v>
                </c:pt>
                <c:pt idx="48">
                  <c:v>IV</c:v>
                </c:pt>
                <c:pt idx="49">
                  <c:v>IV</c:v>
                </c:pt>
                <c:pt idx="50">
                  <c:v>IV</c:v>
                </c:pt>
                <c:pt idx="52">
                  <c:v>IV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60">
                  <c:v>V</c:v>
                </c:pt>
                <c:pt idx="61">
                  <c:v>V</c:v>
                </c:pt>
                <c:pt idx="62">
                  <c:v>V</c:v>
                </c:pt>
                <c:pt idx="63">
                  <c:v>V</c:v>
                </c:pt>
                <c:pt idx="64">
                  <c:v>V</c:v>
                </c:pt>
                <c:pt idx="65">
                  <c:v>V</c:v>
                </c:pt>
                <c:pt idx="66">
                  <c:v>V</c:v>
                </c:pt>
                <c:pt idx="67">
                  <c:v>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5">
                  <c:v>V</c:v>
                </c:pt>
                <c:pt idx="78">
                  <c:v>VI</c:v>
                </c:pt>
                <c:pt idx="79">
                  <c:v>VI</c:v>
                </c:pt>
                <c:pt idx="80">
                  <c:v>VI</c:v>
                </c:pt>
                <c:pt idx="81">
                  <c:v>VI</c:v>
                </c:pt>
                <c:pt idx="82">
                  <c:v>VI</c:v>
                </c:pt>
                <c:pt idx="83">
                  <c:v>VI</c:v>
                </c:pt>
                <c:pt idx="85">
                  <c:v>VI</c:v>
                </c:pt>
                <c:pt idx="86">
                  <c:v>VI</c:v>
                </c:pt>
                <c:pt idx="87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2">
                  <c:v>VI</c:v>
                </c:pt>
                <c:pt idx="93">
                  <c:v>VI</c:v>
                </c:pt>
                <c:pt idx="94">
                  <c:v>VI</c:v>
                </c:pt>
              </c:strCache>
            </c:strRef>
          </c:cat>
          <c:val>
            <c:numRef>
              <c:f>'all data for charts'!$G$82:$G$176</c:f>
              <c:numCache>
                <c:formatCode>General</c:formatCode>
                <c:ptCount val="95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2</c:v>
                </c:pt>
                <c:pt idx="10">
                  <c:v>2</c:v>
                </c:pt>
                <c:pt idx="11">
                  <c:v>6</c:v>
                </c:pt>
                <c:pt idx="12">
                  <c:v>3</c:v>
                </c:pt>
                <c:pt idx="15">
                  <c:v>7</c:v>
                </c:pt>
                <c:pt idx="16">
                  <c:v>4</c:v>
                </c:pt>
                <c:pt idx="17">
                  <c:v>7</c:v>
                </c:pt>
                <c:pt idx="18">
                  <c:v>5</c:v>
                </c:pt>
                <c:pt idx="19">
                  <c:v>76</c:v>
                </c:pt>
                <c:pt idx="20">
                  <c:v>5</c:v>
                </c:pt>
                <c:pt idx="22">
                  <c:v>9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30">
                  <c:v>6</c:v>
                </c:pt>
                <c:pt idx="32">
                  <c:v>12</c:v>
                </c:pt>
                <c:pt idx="33">
                  <c:v>9</c:v>
                </c:pt>
                <c:pt idx="34">
                  <c:v>3</c:v>
                </c:pt>
                <c:pt idx="35">
                  <c:v>1</c:v>
                </c:pt>
                <c:pt idx="37">
                  <c:v>9</c:v>
                </c:pt>
                <c:pt idx="38">
                  <c:v>6</c:v>
                </c:pt>
                <c:pt idx="39">
                  <c:v>11</c:v>
                </c:pt>
                <c:pt idx="40">
                  <c:v>74</c:v>
                </c:pt>
                <c:pt idx="41">
                  <c:v>4</c:v>
                </c:pt>
                <c:pt idx="42">
                  <c:v>7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191</c:v>
                </c:pt>
                <c:pt idx="49">
                  <c:v>3</c:v>
                </c:pt>
                <c:pt idx="50">
                  <c:v>2</c:v>
                </c:pt>
                <c:pt idx="52">
                  <c:v>16</c:v>
                </c:pt>
                <c:pt idx="53">
                  <c:v>3</c:v>
                </c:pt>
                <c:pt idx="54">
                  <c:v>8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60">
                  <c:v>8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5</c:v>
                </c:pt>
                <c:pt idx="66">
                  <c:v>5</c:v>
                </c:pt>
                <c:pt idx="67">
                  <c:v>5</c:v>
                </c:pt>
                <c:pt idx="68">
                  <c:v>11</c:v>
                </c:pt>
                <c:pt idx="70">
                  <c:v>12</c:v>
                </c:pt>
                <c:pt idx="71">
                  <c:v>7</c:v>
                </c:pt>
                <c:pt idx="72">
                  <c:v>8</c:v>
                </c:pt>
                <c:pt idx="73">
                  <c:v>8</c:v>
                </c:pt>
                <c:pt idx="74">
                  <c:v>3</c:v>
                </c:pt>
                <c:pt idx="75">
                  <c:v>7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4</c:v>
                </c:pt>
                <c:pt idx="82">
                  <c:v>4</c:v>
                </c:pt>
                <c:pt idx="83">
                  <c:v>6</c:v>
                </c:pt>
                <c:pt idx="85">
                  <c:v>8</c:v>
                </c:pt>
                <c:pt idx="86">
                  <c:v>9</c:v>
                </c:pt>
                <c:pt idx="87">
                  <c:v>8</c:v>
                </c:pt>
                <c:pt idx="89">
                  <c:v>7</c:v>
                </c:pt>
                <c:pt idx="90">
                  <c:v>4</c:v>
                </c:pt>
                <c:pt idx="91">
                  <c:v>6</c:v>
                </c:pt>
                <c:pt idx="92">
                  <c:v>9</c:v>
                </c:pt>
                <c:pt idx="93">
                  <c:v>5</c:v>
                </c:pt>
                <c:pt idx="9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32-2041-B3B4-19B72A4FDDDA}"/>
            </c:ext>
          </c:extLst>
        </c:ser>
        <c:ser>
          <c:idx val="5"/>
          <c:order val="5"/>
          <c:tx>
            <c:strRef>
              <c:f>'all data for charts'!$H$81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data for charts'!$B$82:$B$176</c:f>
              <c:strCache>
                <c:ptCount val="95"/>
                <c:pt idx="0">
                  <c:v>I</c:v>
                </c:pt>
                <c:pt idx="1">
                  <c:v>I</c:v>
                </c:pt>
                <c:pt idx="2">
                  <c:v>I</c:v>
                </c:pt>
                <c:pt idx="3">
                  <c:v>I</c:v>
                </c:pt>
                <c:pt idx="4">
                  <c:v>I</c:v>
                </c:pt>
                <c:pt idx="5">
                  <c:v>I</c:v>
                </c:pt>
                <c:pt idx="7">
                  <c:v>I</c:v>
                </c:pt>
                <c:pt idx="8">
                  <c:v>I</c:v>
                </c:pt>
                <c:pt idx="9">
                  <c:v>I</c:v>
                </c:pt>
                <c:pt idx="10">
                  <c:v>I</c:v>
                </c:pt>
                <c:pt idx="11">
                  <c:v>I</c:v>
                </c:pt>
                <c:pt idx="12">
                  <c:v>I</c:v>
                </c:pt>
                <c:pt idx="15">
                  <c:v>II</c:v>
                </c:pt>
                <c:pt idx="16">
                  <c:v>II</c:v>
                </c:pt>
                <c:pt idx="17">
                  <c:v>II</c:v>
                </c:pt>
                <c:pt idx="18">
                  <c:v>II</c:v>
                </c:pt>
                <c:pt idx="19">
                  <c:v>II</c:v>
                </c:pt>
                <c:pt idx="20">
                  <c:v>II</c:v>
                </c:pt>
                <c:pt idx="22">
                  <c:v>II</c:v>
                </c:pt>
                <c:pt idx="23">
                  <c:v>II</c:v>
                </c:pt>
                <c:pt idx="24">
                  <c:v>II</c:v>
                </c:pt>
                <c:pt idx="25">
                  <c:v>II</c:v>
                </c:pt>
                <c:pt idx="26">
                  <c:v>II</c:v>
                </c:pt>
                <c:pt idx="27">
                  <c:v>II</c:v>
                </c:pt>
                <c:pt idx="30">
                  <c:v>III</c:v>
                </c:pt>
                <c:pt idx="32">
                  <c:v>III</c:v>
                </c:pt>
                <c:pt idx="33">
                  <c:v>III</c:v>
                </c:pt>
                <c:pt idx="34">
                  <c:v>III</c:v>
                </c:pt>
                <c:pt idx="35">
                  <c:v>III</c:v>
                </c:pt>
                <c:pt idx="37">
                  <c:v>III</c:v>
                </c:pt>
                <c:pt idx="38">
                  <c:v>III</c:v>
                </c:pt>
                <c:pt idx="39">
                  <c:v>III</c:v>
                </c:pt>
                <c:pt idx="40">
                  <c:v>III</c:v>
                </c:pt>
                <c:pt idx="41">
                  <c:v>III</c:v>
                </c:pt>
                <c:pt idx="42">
                  <c:v>III</c:v>
                </c:pt>
                <c:pt idx="45">
                  <c:v>IV</c:v>
                </c:pt>
                <c:pt idx="46">
                  <c:v>IV</c:v>
                </c:pt>
                <c:pt idx="47">
                  <c:v>IV</c:v>
                </c:pt>
                <c:pt idx="48">
                  <c:v>IV</c:v>
                </c:pt>
                <c:pt idx="49">
                  <c:v>IV</c:v>
                </c:pt>
                <c:pt idx="50">
                  <c:v>IV</c:v>
                </c:pt>
                <c:pt idx="52">
                  <c:v>IV</c:v>
                </c:pt>
                <c:pt idx="53">
                  <c:v>IV</c:v>
                </c:pt>
                <c:pt idx="54">
                  <c:v>IV</c:v>
                </c:pt>
                <c:pt idx="55">
                  <c:v>IV</c:v>
                </c:pt>
                <c:pt idx="56">
                  <c:v>IV</c:v>
                </c:pt>
                <c:pt idx="57">
                  <c:v>IV</c:v>
                </c:pt>
                <c:pt idx="60">
                  <c:v>V</c:v>
                </c:pt>
                <c:pt idx="61">
                  <c:v>V</c:v>
                </c:pt>
                <c:pt idx="62">
                  <c:v>V</c:v>
                </c:pt>
                <c:pt idx="63">
                  <c:v>V</c:v>
                </c:pt>
                <c:pt idx="64">
                  <c:v>V</c:v>
                </c:pt>
                <c:pt idx="65">
                  <c:v>V</c:v>
                </c:pt>
                <c:pt idx="66">
                  <c:v>V</c:v>
                </c:pt>
                <c:pt idx="67">
                  <c:v>V</c:v>
                </c:pt>
                <c:pt idx="68">
                  <c:v>V</c:v>
                </c:pt>
                <c:pt idx="70">
                  <c:v>V</c:v>
                </c:pt>
                <c:pt idx="71">
                  <c:v>V</c:v>
                </c:pt>
                <c:pt idx="72">
                  <c:v>V</c:v>
                </c:pt>
                <c:pt idx="73">
                  <c:v>V</c:v>
                </c:pt>
                <c:pt idx="74">
                  <c:v>V</c:v>
                </c:pt>
                <c:pt idx="75">
                  <c:v>V</c:v>
                </c:pt>
                <c:pt idx="78">
                  <c:v>VI</c:v>
                </c:pt>
                <c:pt idx="79">
                  <c:v>VI</c:v>
                </c:pt>
                <c:pt idx="80">
                  <c:v>VI</c:v>
                </c:pt>
                <c:pt idx="81">
                  <c:v>VI</c:v>
                </c:pt>
                <c:pt idx="82">
                  <c:v>VI</c:v>
                </c:pt>
                <c:pt idx="83">
                  <c:v>VI</c:v>
                </c:pt>
                <c:pt idx="85">
                  <c:v>VI</c:v>
                </c:pt>
                <c:pt idx="86">
                  <c:v>VI</c:v>
                </c:pt>
                <c:pt idx="87">
                  <c:v>VI</c:v>
                </c:pt>
                <c:pt idx="89">
                  <c:v>VI</c:v>
                </c:pt>
                <c:pt idx="90">
                  <c:v>VI</c:v>
                </c:pt>
                <c:pt idx="91">
                  <c:v>VI</c:v>
                </c:pt>
                <c:pt idx="92">
                  <c:v>VI</c:v>
                </c:pt>
                <c:pt idx="93">
                  <c:v>VI</c:v>
                </c:pt>
                <c:pt idx="94">
                  <c:v>VI</c:v>
                </c:pt>
              </c:strCache>
            </c:strRef>
          </c:cat>
          <c:val>
            <c:numRef>
              <c:f>'all data for charts'!$H$82:$H$176</c:f>
              <c:numCache>
                <c:formatCode>General</c:formatCode>
                <c:ptCount val="95"/>
                <c:pt idx="0">
                  <c:v>9</c:v>
                </c:pt>
                <c:pt idx="1">
                  <c:v>3</c:v>
                </c:pt>
                <c:pt idx="2">
                  <c:v>2</c:v>
                </c:pt>
                <c:pt idx="3">
                  <c:v>9</c:v>
                </c:pt>
                <c:pt idx="4">
                  <c:v>6</c:v>
                </c:pt>
                <c:pt idx="5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4</c:v>
                </c:pt>
                <c:pt idx="11">
                  <c:v>10</c:v>
                </c:pt>
                <c:pt idx="12">
                  <c:v>2</c:v>
                </c:pt>
                <c:pt idx="15">
                  <c:v>6</c:v>
                </c:pt>
                <c:pt idx="16">
                  <c:v>6</c:v>
                </c:pt>
                <c:pt idx="17">
                  <c:v>2</c:v>
                </c:pt>
                <c:pt idx="18">
                  <c:v>7</c:v>
                </c:pt>
                <c:pt idx="19">
                  <c:v>6</c:v>
                </c:pt>
                <c:pt idx="20">
                  <c:v>3</c:v>
                </c:pt>
                <c:pt idx="22">
                  <c:v>16</c:v>
                </c:pt>
                <c:pt idx="23">
                  <c:v>1</c:v>
                </c:pt>
                <c:pt idx="24">
                  <c:v>3</c:v>
                </c:pt>
                <c:pt idx="25">
                  <c:v>4</c:v>
                </c:pt>
                <c:pt idx="26">
                  <c:v>3</c:v>
                </c:pt>
                <c:pt idx="27">
                  <c:v>4</c:v>
                </c:pt>
                <c:pt idx="30">
                  <c:v>1</c:v>
                </c:pt>
                <c:pt idx="32">
                  <c:v>9</c:v>
                </c:pt>
                <c:pt idx="33">
                  <c:v>9</c:v>
                </c:pt>
                <c:pt idx="34">
                  <c:v>4</c:v>
                </c:pt>
                <c:pt idx="35">
                  <c:v>3</c:v>
                </c:pt>
                <c:pt idx="37">
                  <c:v>6</c:v>
                </c:pt>
                <c:pt idx="38">
                  <c:v>4</c:v>
                </c:pt>
                <c:pt idx="39">
                  <c:v>12</c:v>
                </c:pt>
                <c:pt idx="40">
                  <c:v>4</c:v>
                </c:pt>
                <c:pt idx="41">
                  <c:v>3</c:v>
                </c:pt>
                <c:pt idx="42">
                  <c:v>10</c:v>
                </c:pt>
                <c:pt idx="45">
                  <c:v>5</c:v>
                </c:pt>
                <c:pt idx="46">
                  <c:v>4</c:v>
                </c:pt>
                <c:pt idx="47">
                  <c:v>0</c:v>
                </c:pt>
                <c:pt idx="48">
                  <c:v>0</c:v>
                </c:pt>
                <c:pt idx="49">
                  <c:v>5</c:v>
                </c:pt>
                <c:pt idx="50">
                  <c:v>3</c:v>
                </c:pt>
                <c:pt idx="52">
                  <c:v>19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2</c:v>
                </c:pt>
                <c:pt idx="57">
                  <c:v>1</c:v>
                </c:pt>
                <c:pt idx="60">
                  <c:v>8</c:v>
                </c:pt>
                <c:pt idx="61">
                  <c:v>3</c:v>
                </c:pt>
                <c:pt idx="62">
                  <c:v>5</c:v>
                </c:pt>
                <c:pt idx="63">
                  <c:v>5</c:v>
                </c:pt>
                <c:pt idx="64">
                  <c:v>5</c:v>
                </c:pt>
                <c:pt idx="65">
                  <c:v>3</c:v>
                </c:pt>
                <c:pt idx="66">
                  <c:v>13</c:v>
                </c:pt>
                <c:pt idx="67">
                  <c:v>6</c:v>
                </c:pt>
                <c:pt idx="68">
                  <c:v>9</c:v>
                </c:pt>
                <c:pt idx="70">
                  <c:v>7</c:v>
                </c:pt>
                <c:pt idx="71">
                  <c:v>5</c:v>
                </c:pt>
                <c:pt idx="72">
                  <c:v>10</c:v>
                </c:pt>
                <c:pt idx="73">
                  <c:v>3</c:v>
                </c:pt>
                <c:pt idx="74">
                  <c:v>3</c:v>
                </c:pt>
                <c:pt idx="75">
                  <c:v>2</c:v>
                </c:pt>
                <c:pt idx="78">
                  <c:v>6</c:v>
                </c:pt>
                <c:pt idx="79">
                  <c:v>6</c:v>
                </c:pt>
                <c:pt idx="80">
                  <c:v>7</c:v>
                </c:pt>
                <c:pt idx="81">
                  <c:v>4</c:v>
                </c:pt>
                <c:pt idx="82">
                  <c:v>10</c:v>
                </c:pt>
                <c:pt idx="83">
                  <c:v>6</c:v>
                </c:pt>
                <c:pt idx="85">
                  <c:v>13</c:v>
                </c:pt>
                <c:pt idx="86">
                  <c:v>8</c:v>
                </c:pt>
                <c:pt idx="87">
                  <c:v>8</c:v>
                </c:pt>
                <c:pt idx="89">
                  <c:v>8</c:v>
                </c:pt>
                <c:pt idx="90">
                  <c:v>5</c:v>
                </c:pt>
                <c:pt idx="91">
                  <c:v>2</c:v>
                </c:pt>
                <c:pt idx="92">
                  <c:v>7</c:v>
                </c:pt>
                <c:pt idx="93">
                  <c:v>2</c:v>
                </c:pt>
                <c:pt idx="9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32-2041-B3B4-19B72A4FDD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44870559"/>
        <c:axId val="1644678303"/>
      </c:barChart>
      <c:catAx>
        <c:axId val="164487055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Synthetic 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678303"/>
        <c:crosses val="autoZero"/>
        <c:auto val="1"/>
        <c:lblAlgn val="ctr"/>
        <c:lblOffset val="100"/>
        <c:noMultiLvlLbl val="0"/>
      </c:catAx>
      <c:valAx>
        <c:axId val="164467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870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'all data outliers removed'!$O$1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'all data outliers removed'!$N$2:$N$173</c:f>
              <c:strCache>
                <c:ptCount val="172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1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9">
                  <c:v>III</c:v>
                </c:pt>
                <c:pt idx="111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6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3">
                  <c:v>IV</c:v>
                </c:pt>
                <c:pt idx="124">
                  <c:v>IV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9">
                  <c:v>IV</c:v>
                </c:pt>
                <c:pt idx="130">
                  <c:v>IV</c:v>
                </c:pt>
                <c:pt idx="131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7">
                  <c:v>V</c:v>
                </c:pt>
                <c:pt idx="138">
                  <c:v>V</c:v>
                </c:pt>
                <c:pt idx="139">
                  <c:v>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7">
                  <c:v>V</c:v>
                </c:pt>
                <c:pt idx="148">
                  <c:v>V</c:v>
                </c:pt>
                <c:pt idx="149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5">
                  <c:v>VI</c:v>
                </c:pt>
                <c:pt idx="156">
                  <c:v>VI</c:v>
                </c:pt>
                <c:pt idx="157">
                  <c:v>VI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2">
                  <c:v>VI</c:v>
                </c:pt>
                <c:pt idx="163">
                  <c:v>VI</c:v>
                </c:pt>
                <c:pt idx="164">
                  <c:v>VI</c:v>
                </c:pt>
                <c:pt idx="166">
                  <c:v>VI</c:v>
                </c:pt>
                <c:pt idx="167">
                  <c:v>VI</c:v>
                </c:pt>
                <c:pt idx="168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</c:strCache>
            </c:strRef>
          </c:cat>
          <c:val>
            <c:numRef>
              <c:f>'all data outliers removed'!$O$2:$O$173</c:f>
              <c:numCache>
                <c:formatCode>General</c:formatCode>
                <c:ptCount val="172"/>
                <c:pt idx="0">
                  <c:v>18</c:v>
                </c:pt>
                <c:pt idx="1">
                  <c:v>23</c:v>
                </c:pt>
                <c:pt idx="2">
                  <c:v>18</c:v>
                </c:pt>
                <c:pt idx="3">
                  <c:v>17</c:v>
                </c:pt>
                <c:pt idx="4">
                  <c:v>17</c:v>
                </c:pt>
                <c:pt idx="5">
                  <c:v>14</c:v>
                </c:pt>
                <c:pt idx="8">
                  <c:v>12</c:v>
                </c:pt>
                <c:pt idx="9">
                  <c:v>16</c:v>
                </c:pt>
                <c:pt idx="10">
                  <c:v>15</c:v>
                </c:pt>
                <c:pt idx="11">
                  <c:v>15</c:v>
                </c:pt>
                <c:pt idx="12">
                  <c:v>19</c:v>
                </c:pt>
                <c:pt idx="13">
                  <c:v>17</c:v>
                </c:pt>
                <c:pt idx="16">
                  <c:v>20</c:v>
                </c:pt>
                <c:pt idx="17">
                  <c:v>24</c:v>
                </c:pt>
                <c:pt idx="18">
                  <c:v>18</c:v>
                </c:pt>
                <c:pt idx="19">
                  <c:v>16</c:v>
                </c:pt>
                <c:pt idx="20">
                  <c:v>15</c:v>
                </c:pt>
                <c:pt idx="21">
                  <c:v>16</c:v>
                </c:pt>
                <c:pt idx="24">
                  <c:v>17</c:v>
                </c:pt>
                <c:pt idx="25">
                  <c:v>16</c:v>
                </c:pt>
                <c:pt idx="26">
                  <c:v>11</c:v>
                </c:pt>
                <c:pt idx="27">
                  <c:v>12</c:v>
                </c:pt>
                <c:pt idx="28">
                  <c:v>16</c:v>
                </c:pt>
                <c:pt idx="29">
                  <c:v>15</c:v>
                </c:pt>
                <c:pt idx="32">
                  <c:v>20</c:v>
                </c:pt>
                <c:pt idx="33">
                  <c:v>14</c:v>
                </c:pt>
                <c:pt idx="34">
                  <c:v>12</c:v>
                </c:pt>
                <c:pt idx="35">
                  <c:v>13</c:v>
                </c:pt>
                <c:pt idx="36">
                  <c:v>16</c:v>
                </c:pt>
                <c:pt idx="37">
                  <c:v>15</c:v>
                </c:pt>
                <c:pt idx="40">
                  <c:v>12</c:v>
                </c:pt>
                <c:pt idx="41">
                  <c:v>24</c:v>
                </c:pt>
                <c:pt idx="42">
                  <c:v>21</c:v>
                </c:pt>
                <c:pt idx="43">
                  <c:v>18</c:v>
                </c:pt>
                <c:pt idx="44">
                  <c:v>16</c:v>
                </c:pt>
                <c:pt idx="45">
                  <c:v>16</c:v>
                </c:pt>
                <c:pt idx="48">
                  <c:v>18</c:v>
                </c:pt>
                <c:pt idx="49">
                  <c:v>14</c:v>
                </c:pt>
                <c:pt idx="50">
                  <c:v>16</c:v>
                </c:pt>
                <c:pt idx="51">
                  <c:v>11</c:v>
                </c:pt>
                <c:pt idx="52">
                  <c:v>18</c:v>
                </c:pt>
                <c:pt idx="53">
                  <c:v>11</c:v>
                </c:pt>
                <c:pt idx="56">
                  <c:v>8</c:v>
                </c:pt>
                <c:pt idx="57">
                  <c:v>20</c:v>
                </c:pt>
                <c:pt idx="58">
                  <c:v>14</c:v>
                </c:pt>
                <c:pt idx="59">
                  <c:v>12</c:v>
                </c:pt>
                <c:pt idx="60">
                  <c:v>11</c:v>
                </c:pt>
                <c:pt idx="61">
                  <c:v>14</c:v>
                </c:pt>
                <c:pt idx="64">
                  <c:v>13</c:v>
                </c:pt>
                <c:pt idx="65">
                  <c:v>12</c:v>
                </c:pt>
                <c:pt idx="66">
                  <c:v>19</c:v>
                </c:pt>
                <c:pt idx="67">
                  <c:v>12</c:v>
                </c:pt>
                <c:pt idx="68">
                  <c:v>15</c:v>
                </c:pt>
                <c:pt idx="69">
                  <c:v>17</c:v>
                </c:pt>
                <c:pt idx="80">
                  <c:v>20</c:v>
                </c:pt>
                <c:pt idx="81">
                  <c:v>17</c:v>
                </c:pt>
                <c:pt idx="82">
                  <c:v>19</c:v>
                </c:pt>
                <c:pt idx="83">
                  <c:v>14</c:v>
                </c:pt>
                <c:pt idx="84">
                  <c:v>14</c:v>
                </c:pt>
                <c:pt idx="85">
                  <c:v>20</c:v>
                </c:pt>
                <c:pt idx="87">
                  <c:v>15</c:v>
                </c:pt>
                <c:pt idx="88">
                  <c:v>14</c:v>
                </c:pt>
                <c:pt idx="89">
                  <c:v>11</c:v>
                </c:pt>
                <c:pt idx="90">
                  <c:v>13</c:v>
                </c:pt>
                <c:pt idx="91">
                  <c:v>15</c:v>
                </c:pt>
                <c:pt idx="92">
                  <c:v>13</c:v>
                </c:pt>
                <c:pt idx="95">
                  <c:v>21</c:v>
                </c:pt>
                <c:pt idx="96">
                  <c:v>21</c:v>
                </c:pt>
                <c:pt idx="97">
                  <c:v>17</c:v>
                </c:pt>
                <c:pt idx="98">
                  <c:v>22</c:v>
                </c:pt>
                <c:pt idx="99">
                  <c:v>14</c:v>
                </c:pt>
                <c:pt idx="101">
                  <c:v>14</c:v>
                </c:pt>
                <c:pt idx="102">
                  <c:v>12</c:v>
                </c:pt>
                <c:pt idx="103">
                  <c:v>14</c:v>
                </c:pt>
                <c:pt idx="104">
                  <c:v>14</c:v>
                </c:pt>
                <c:pt idx="105">
                  <c:v>10</c:v>
                </c:pt>
                <c:pt idx="106">
                  <c:v>14</c:v>
                </c:pt>
                <c:pt idx="109">
                  <c:v>1</c:v>
                </c:pt>
                <c:pt idx="111">
                  <c:v>10</c:v>
                </c:pt>
                <c:pt idx="112">
                  <c:v>15</c:v>
                </c:pt>
                <c:pt idx="113">
                  <c:v>18</c:v>
                </c:pt>
                <c:pt idx="114">
                  <c:v>16</c:v>
                </c:pt>
                <c:pt idx="116">
                  <c:v>19</c:v>
                </c:pt>
                <c:pt idx="117">
                  <c:v>18</c:v>
                </c:pt>
                <c:pt idx="118">
                  <c:v>12</c:v>
                </c:pt>
                <c:pt idx="119">
                  <c:v>14</c:v>
                </c:pt>
                <c:pt idx="120">
                  <c:v>16</c:v>
                </c:pt>
                <c:pt idx="123">
                  <c:v>19</c:v>
                </c:pt>
                <c:pt idx="124">
                  <c:v>14</c:v>
                </c:pt>
                <c:pt idx="125">
                  <c:v>15</c:v>
                </c:pt>
                <c:pt idx="126">
                  <c:v>9</c:v>
                </c:pt>
                <c:pt idx="127">
                  <c:v>14</c:v>
                </c:pt>
                <c:pt idx="129">
                  <c:v>22</c:v>
                </c:pt>
                <c:pt idx="130">
                  <c:v>13</c:v>
                </c:pt>
                <c:pt idx="131">
                  <c:v>15</c:v>
                </c:pt>
                <c:pt idx="132">
                  <c:v>13</c:v>
                </c:pt>
                <c:pt idx="133">
                  <c:v>15</c:v>
                </c:pt>
                <c:pt idx="134">
                  <c:v>16</c:v>
                </c:pt>
                <c:pt idx="137">
                  <c:v>22</c:v>
                </c:pt>
                <c:pt idx="138">
                  <c:v>10</c:v>
                </c:pt>
                <c:pt idx="139">
                  <c:v>11</c:v>
                </c:pt>
                <c:pt idx="140">
                  <c:v>12</c:v>
                </c:pt>
                <c:pt idx="141">
                  <c:v>14</c:v>
                </c:pt>
                <c:pt idx="142">
                  <c:v>14</c:v>
                </c:pt>
                <c:pt idx="143">
                  <c:v>17</c:v>
                </c:pt>
                <c:pt idx="144">
                  <c:v>20</c:v>
                </c:pt>
                <c:pt idx="145">
                  <c:v>30</c:v>
                </c:pt>
                <c:pt idx="147">
                  <c:v>15</c:v>
                </c:pt>
                <c:pt idx="148">
                  <c:v>13</c:v>
                </c:pt>
                <c:pt idx="149">
                  <c:v>20</c:v>
                </c:pt>
                <c:pt idx="150">
                  <c:v>19</c:v>
                </c:pt>
                <c:pt idx="151">
                  <c:v>15</c:v>
                </c:pt>
                <c:pt idx="152">
                  <c:v>12</c:v>
                </c:pt>
                <c:pt idx="155">
                  <c:v>12</c:v>
                </c:pt>
                <c:pt idx="156">
                  <c:v>17</c:v>
                </c:pt>
                <c:pt idx="157">
                  <c:v>9</c:v>
                </c:pt>
                <c:pt idx="158">
                  <c:v>11</c:v>
                </c:pt>
                <c:pt idx="159">
                  <c:v>15</c:v>
                </c:pt>
                <c:pt idx="160">
                  <c:v>15</c:v>
                </c:pt>
                <c:pt idx="162">
                  <c:v>19</c:v>
                </c:pt>
                <c:pt idx="163">
                  <c:v>18</c:v>
                </c:pt>
                <c:pt idx="164">
                  <c:v>15</c:v>
                </c:pt>
                <c:pt idx="166">
                  <c:v>13</c:v>
                </c:pt>
                <c:pt idx="167">
                  <c:v>18</c:v>
                </c:pt>
                <c:pt idx="168">
                  <c:v>12</c:v>
                </c:pt>
                <c:pt idx="169">
                  <c:v>18</c:v>
                </c:pt>
                <c:pt idx="170">
                  <c:v>14</c:v>
                </c:pt>
                <c:pt idx="17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8-F44E-8383-FE803F4D7BCB}"/>
            </c:ext>
          </c:extLst>
        </c:ser>
        <c:ser>
          <c:idx val="1"/>
          <c:order val="1"/>
          <c:tx>
            <c:strRef>
              <c:f>'all data outliers removed'!$P$1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'all data outliers removed'!$N$2:$N$173</c:f>
              <c:strCache>
                <c:ptCount val="172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1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9">
                  <c:v>III</c:v>
                </c:pt>
                <c:pt idx="111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6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3">
                  <c:v>IV</c:v>
                </c:pt>
                <c:pt idx="124">
                  <c:v>IV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9">
                  <c:v>IV</c:v>
                </c:pt>
                <c:pt idx="130">
                  <c:v>IV</c:v>
                </c:pt>
                <c:pt idx="131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7">
                  <c:v>V</c:v>
                </c:pt>
                <c:pt idx="138">
                  <c:v>V</c:v>
                </c:pt>
                <c:pt idx="139">
                  <c:v>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7">
                  <c:v>V</c:v>
                </c:pt>
                <c:pt idx="148">
                  <c:v>V</c:v>
                </c:pt>
                <c:pt idx="149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5">
                  <c:v>VI</c:v>
                </c:pt>
                <c:pt idx="156">
                  <c:v>VI</c:v>
                </c:pt>
                <c:pt idx="157">
                  <c:v>VI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2">
                  <c:v>VI</c:v>
                </c:pt>
                <c:pt idx="163">
                  <c:v>VI</c:v>
                </c:pt>
                <c:pt idx="164">
                  <c:v>VI</c:v>
                </c:pt>
                <c:pt idx="166">
                  <c:v>VI</c:v>
                </c:pt>
                <c:pt idx="167">
                  <c:v>VI</c:v>
                </c:pt>
                <c:pt idx="168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</c:strCache>
            </c:strRef>
          </c:cat>
          <c:val>
            <c:numRef>
              <c:f>'all data outliers removed'!$P$2:$P$173</c:f>
              <c:numCache>
                <c:formatCode>General</c:formatCode>
                <c:ptCount val="172"/>
                <c:pt idx="0">
                  <c:v>9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7</c:v>
                </c:pt>
                <c:pt idx="8">
                  <c:v>10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  <c:pt idx="12">
                  <c:v>7</c:v>
                </c:pt>
                <c:pt idx="13">
                  <c:v>10</c:v>
                </c:pt>
                <c:pt idx="16">
                  <c:v>4</c:v>
                </c:pt>
                <c:pt idx="17">
                  <c:v>8</c:v>
                </c:pt>
                <c:pt idx="18">
                  <c:v>7</c:v>
                </c:pt>
                <c:pt idx="19">
                  <c:v>6</c:v>
                </c:pt>
                <c:pt idx="20">
                  <c:v>12</c:v>
                </c:pt>
                <c:pt idx="21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13</c:v>
                </c:pt>
                <c:pt idx="29">
                  <c:v>5</c:v>
                </c:pt>
                <c:pt idx="32">
                  <c:v>8</c:v>
                </c:pt>
                <c:pt idx="33">
                  <c:v>9</c:v>
                </c:pt>
                <c:pt idx="34">
                  <c:v>11</c:v>
                </c:pt>
                <c:pt idx="35">
                  <c:v>13</c:v>
                </c:pt>
                <c:pt idx="36">
                  <c:v>7</c:v>
                </c:pt>
                <c:pt idx="37">
                  <c:v>4</c:v>
                </c:pt>
                <c:pt idx="40">
                  <c:v>8</c:v>
                </c:pt>
                <c:pt idx="41">
                  <c:v>4</c:v>
                </c:pt>
                <c:pt idx="42">
                  <c:v>6</c:v>
                </c:pt>
                <c:pt idx="43">
                  <c:v>10</c:v>
                </c:pt>
                <c:pt idx="44">
                  <c:v>11</c:v>
                </c:pt>
                <c:pt idx="45">
                  <c:v>7</c:v>
                </c:pt>
                <c:pt idx="48">
                  <c:v>9</c:v>
                </c:pt>
                <c:pt idx="49">
                  <c:v>9</c:v>
                </c:pt>
                <c:pt idx="50">
                  <c:v>8</c:v>
                </c:pt>
                <c:pt idx="51">
                  <c:v>13</c:v>
                </c:pt>
                <c:pt idx="52">
                  <c:v>6</c:v>
                </c:pt>
                <c:pt idx="53">
                  <c:v>14</c:v>
                </c:pt>
                <c:pt idx="56">
                  <c:v>11</c:v>
                </c:pt>
                <c:pt idx="57">
                  <c:v>6</c:v>
                </c:pt>
                <c:pt idx="58">
                  <c:v>8</c:v>
                </c:pt>
                <c:pt idx="59">
                  <c:v>3</c:v>
                </c:pt>
                <c:pt idx="60">
                  <c:v>12</c:v>
                </c:pt>
                <c:pt idx="61">
                  <c:v>4</c:v>
                </c:pt>
                <c:pt idx="64">
                  <c:v>6</c:v>
                </c:pt>
                <c:pt idx="65">
                  <c:v>11</c:v>
                </c:pt>
                <c:pt idx="66">
                  <c:v>7</c:v>
                </c:pt>
                <c:pt idx="67">
                  <c:v>10</c:v>
                </c:pt>
                <c:pt idx="68">
                  <c:v>5</c:v>
                </c:pt>
                <c:pt idx="69">
                  <c:v>9</c:v>
                </c:pt>
                <c:pt idx="80">
                  <c:v>11</c:v>
                </c:pt>
                <c:pt idx="81">
                  <c:v>5</c:v>
                </c:pt>
                <c:pt idx="82">
                  <c:v>9</c:v>
                </c:pt>
                <c:pt idx="83">
                  <c:v>6</c:v>
                </c:pt>
                <c:pt idx="84">
                  <c:v>9</c:v>
                </c:pt>
                <c:pt idx="85">
                  <c:v>2</c:v>
                </c:pt>
                <c:pt idx="87">
                  <c:v>6</c:v>
                </c:pt>
                <c:pt idx="88">
                  <c:v>8</c:v>
                </c:pt>
                <c:pt idx="89">
                  <c:v>5</c:v>
                </c:pt>
                <c:pt idx="90">
                  <c:v>8</c:v>
                </c:pt>
                <c:pt idx="91">
                  <c:v>7</c:v>
                </c:pt>
                <c:pt idx="92">
                  <c:v>11</c:v>
                </c:pt>
                <c:pt idx="95">
                  <c:v>6</c:v>
                </c:pt>
                <c:pt idx="96">
                  <c:v>10</c:v>
                </c:pt>
                <c:pt idx="97">
                  <c:v>6</c:v>
                </c:pt>
                <c:pt idx="98">
                  <c:v>5</c:v>
                </c:pt>
                <c:pt idx="99">
                  <c:v>8</c:v>
                </c:pt>
                <c:pt idx="101">
                  <c:v>10</c:v>
                </c:pt>
                <c:pt idx="102">
                  <c:v>6</c:v>
                </c:pt>
                <c:pt idx="103">
                  <c:v>5</c:v>
                </c:pt>
                <c:pt idx="104">
                  <c:v>10</c:v>
                </c:pt>
                <c:pt idx="105">
                  <c:v>12</c:v>
                </c:pt>
                <c:pt idx="106">
                  <c:v>9</c:v>
                </c:pt>
                <c:pt idx="109">
                  <c:v>13</c:v>
                </c:pt>
                <c:pt idx="111">
                  <c:v>8</c:v>
                </c:pt>
                <c:pt idx="112">
                  <c:v>8</c:v>
                </c:pt>
                <c:pt idx="113">
                  <c:v>6</c:v>
                </c:pt>
                <c:pt idx="114">
                  <c:v>8</c:v>
                </c:pt>
                <c:pt idx="116">
                  <c:v>5</c:v>
                </c:pt>
                <c:pt idx="117">
                  <c:v>5</c:v>
                </c:pt>
                <c:pt idx="118">
                  <c:v>10</c:v>
                </c:pt>
                <c:pt idx="119">
                  <c:v>8</c:v>
                </c:pt>
                <c:pt idx="120">
                  <c:v>8</c:v>
                </c:pt>
                <c:pt idx="123">
                  <c:v>6</c:v>
                </c:pt>
                <c:pt idx="124">
                  <c:v>9</c:v>
                </c:pt>
                <c:pt idx="125">
                  <c:v>8</c:v>
                </c:pt>
                <c:pt idx="126">
                  <c:v>8</c:v>
                </c:pt>
                <c:pt idx="127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6</c:v>
                </c:pt>
                <c:pt idx="132">
                  <c:v>4</c:v>
                </c:pt>
                <c:pt idx="133">
                  <c:v>12</c:v>
                </c:pt>
                <c:pt idx="134">
                  <c:v>6</c:v>
                </c:pt>
                <c:pt idx="137">
                  <c:v>16</c:v>
                </c:pt>
                <c:pt idx="138">
                  <c:v>16</c:v>
                </c:pt>
                <c:pt idx="139">
                  <c:v>13</c:v>
                </c:pt>
                <c:pt idx="140">
                  <c:v>13</c:v>
                </c:pt>
                <c:pt idx="141">
                  <c:v>11</c:v>
                </c:pt>
                <c:pt idx="142">
                  <c:v>14</c:v>
                </c:pt>
                <c:pt idx="143">
                  <c:v>3</c:v>
                </c:pt>
                <c:pt idx="144">
                  <c:v>5</c:v>
                </c:pt>
                <c:pt idx="145">
                  <c:v>17</c:v>
                </c:pt>
                <c:pt idx="147">
                  <c:v>9</c:v>
                </c:pt>
                <c:pt idx="148">
                  <c:v>7</c:v>
                </c:pt>
                <c:pt idx="149">
                  <c:v>2</c:v>
                </c:pt>
                <c:pt idx="150">
                  <c:v>3</c:v>
                </c:pt>
                <c:pt idx="151">
                  <c:v>6</c:v>
                </c:pt>
                <c:pt idx="152">
                  <c:v>7</c:v>
                </c:pt>
                <c:pt idx="155">
                  <c:v>9</c:v>
                </c:pt>
                <c:pt idx="156">
                  <c:v>7</c:v>
                </c:pt>
                <c:pt idx="157">
                  <c:v>8</c:v>
                </c:pt>
                <c:pt idx="158">
                  <c:v>10</c:v>
                </c:pt>
                <c:pt idx="159">
                  <c:v>8</c:v>
                </c:pt>
                <c:pt idx="160">
                  <c:v>9</c:v>
                </c:pt>
                <c:pt idx="162">
                  <c:v>7</c:v>
                </c:pt>
                <c:pt idx="163">
                  <c:v>5</c:v>
                </c:pt>
                <c:pt idx="164">
                  <c:v>12</c:v>
                </c:pt>
                <c:pt idx="166">
                  <c:v>6</c:v>
                </c:pt>
                <c:pt idx="167">
                  <c:v>7</c:v>
                </c:pt>
                <c:pt idx="168">
                  <c:v>11</c:v>
                </c:pt>
                <c:pt idx="169">
                  <c:v>10</c:v>
                </c:pt>
                <c:pt idx="170">
                  <c:v>13</c:v>
                </c:pt>
                <c:pt idx="17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8-F44E-8383-FE803F4D7BCB}"/>
            </c:ext>
          </c:extLst>
        </c:ser>
        <c:ser>
          <c:idx val="2"/>
          <c:order val="2"/>
          <c:tx>
            <c:strRef>
              <c:f>'all data outliers removed'!$Q$1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'all data outliers removed'!$N$2:$N$173</c:f>
              <c:strCache>
                <c:ptCount val="172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1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9">
                  <c:v>III</c:v>
                </c:pt>
                <c:pt idx="111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6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3">
                  <c:v>IV</c:v>
                </c:pt>
                <c:pt idx="124">
                  <c:v>IV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9">
                  <c:v>IV</c:v>
                </c:pt>
                <c:pt idx="130">
                  <c:v>IV</c:v>
                </c:pt>
                <c:pt idx="131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7">
                  <c:v>V</c:v>
                </c:pt>
                <c:pt idx="138">
                  <c:v>V</c:v>
                </c:pt>
                <c:pt idx="139">
                  <c:v>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7">
                  <c:v>V</c:v>
                </c:pt>
                <c:pt idx="148">
                  <c:v>V</c:v>
                </c:pt>
                <c:pt idx="149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5">
                  <c:v>VI</c:v>
                </c:pt>
                <c:pt idx="156">
                  <c:v>VI</c:v>
                </c:pt>
                <c:pt idx="157">
                  <c:v>VI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2">
                  <c:v>VI</c:v>
                </c:pt>
                <c:pt idx="163">
                  <c:v>VI</c:v>
                </c:pt>
                <c:pt idx="164">
                  <c:v>VI</c:v>
                </c:pt>
                <c:pt idx="166">
                  <c:v>VI</c:v>
                </c:pt>
                <c:pt idx="167">
                  <c:v>VI</c:v>
                </c:pt>
                <c:pt idx="168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</c:strCache>
            </c:strRef>
          </c:cat>
          <c:val>
            <c:numRef>
              <c:f>'all data outliers removed'!$Q$2:$Q$173</c:f>
              <c:numCache>
                <c:formatCode>General</c:formatCode>
                <c:ptCount val="172"/>
                <c:pt idx="0">
                  <c:v>175</c:v>
                </c:pt>
                <c:pt idx="1">
                  <c:v>137</c:v>
                </c:pt>
                <c:pt idx="2">
                  <c:v>103</c:v>
                </c:pt>
                <c:pt idx="3">
                  <c:v>172</c:v>
                </c:pt>
                <c:pt idx="4">
                  <c:v>150</c:v>
                </c:pt>
                <c:pt idx="5">
                  <c:v>127</c:v>
                </c:pt>
                <c:pt idx="8">
                  <c:v>119</c:v>
                </c:pt>
                <c:pt idx="9">
                  <c:v>165</c:v>
                </c:pt>
                <c:pt idx="10">
                  <c:v>173</c:v>
                </c:pt>
                <c:pt idx="11">
                  <c:v>168</c:v>
                </c:pt>
                <c:pt idx="12">
                  <c:v>160</c:v>
                </c:pt>
                <c:pt idx="13">
                  <c:v>152</c:v>
                </c:pt>
                <c:pt idx="16">
                  <c:v>117</c:v>
                </c:pt>
                <c:pt idx="17">
                  <c:v>112</c:v>
                </c:pt>
                <c:pt idx="18">
                  <c:v>158</c:v>
                </c:pt>
                <c:pt idx="19">
                  <c:v>149</c:v>
                </c:pt>
                <c:pt idx="20">
                  <c:v>127</c:v>
                </c:pt>
                <c:pt idx="21">
                  <c:v>131</c:v>
                </c:pt>
                <c:pt idx="24">
                  <c:v>148</c:v>
                </c:pt>
                <c:pt idx="25">
                  <c:v>128</c:v>
                </c:pt>
                <c:pt idx="26">
                  <c:v>71</c:v>
                </c:pt>
                <c:pt idx="27">
                  <c:v>111</c:v>
                </c:pt>
                <c:pt idx="28">
                  <c:v>151</c:v>
                </c:pt>
                <c:pt idx="29">
                  <c:v>143</c:v>
                </c:pt>
                <c:pt idx="32">
                  <c:v>144</c:v>
                </c:pt>
                <c:pt idx="33">
                  <c:v>170</c:v>
                </c:pt>
                <c:pt idx="34">
                  <c:v>147</c:v>
                </c:pt>
                <c:pt idx="35">
                  <c:v>173</c:v>
                </c:pt>
                <c:pt idx="36">
                  <c:v>145</c:v>
                </c:pt>
                <c:pt idx="37">
                  <c:v>141</c:v>
                </c:pt>
                <c:pt idx="40">
                  <c:v>157</c:v>
                </c:pt>
                <c:pt idx="41">
                  <c:v>175</c:v>
                </c:pt>
                <c:pt idx="42">
                  <c:v>146</c:v>
                </c:pt>
                <c:pt idx="43">
                  <c:v>149</c:v>
                </c:pt>
                <c:pt idx="44">
                  <c:v>172</c:v>
                </c:pt>
                <c:pt idx="45">
                  <c:v>171</c:v>
                </c:pt>
                <c:pt idx="48">
                  <c:v>140</c:v>
                </c:pt>
                <c:pt idx="49">
                  <c:v>173</c:v>
                </c:pt>
                <c:pt idx="50">
                  <c:v>159</c:v>
                </c:pt>
                <c:pt idx="51">
                  <c:v>143</c:v>
                </c:pt>
                <c:pt idx="52">
                  <c:v>137</c:v>
                </c:pt>
                <c:pt idx="53">
                  <c:v>168</c:v>
                </c:pt>
                <c:pt idx="56">
                  <c:v>155</c:v>
                </c:pt>
                <c:pt idx="57">
                  <c:v>163</c:v>
                </c:pt>
                <c:pt idx="58">
                  <c:v>168</c:v>
                </c:pt>
                <c:pt idx="59">
                  <c:v>82</c:v>
                </c:pt>
                <c:pt idx="60">
                  <c:v>166</c:v>
                </c:pt>
                <c:pt idx="61">
                  <c:v>171</c:v>
                </c:pt>
                <c:pt idx="64">
                  <c:v>150</c:v>
                </c:pt>
                <c:pt idx="65">
                  <c:v>103</c:v>
                </c:pt>
                <c:pt idx="66">
                  <c:v>93</c:v>
                </c:pt>
                <c:pt idx="67">
                  <c:v>165</c:v>
                </c:pt>
                <c:pt idx="68">
                  <c:v>134</c:v>
                </c:pt>
                <c:pt idx="69">
                  <c:v>101</c:v>
                </c:pt>
                <c:pt idx="80">
                  <c:v>166</c:v>
                </c:pt>
                <c:pt idx="81">
                  <c:v>187</c:v>
                </c:pt>
                <c:pt idx="82">
                  <c:v>172</c:v>
                </c:pt>
                <c:pt idx="83">
                  <c:v>142</c:v>
                </c:pt>
                <c:pt idx="84">
                  <c:v>183</c:v>
                </c:pt>
                <c:pt idx="85">
                  <c:v>184</c:v>
                </c:pt>
                <c:pt idx="87">
                  <c:v>192</c:v>
                </c:pt>
                <c:pt idx="88">
                  <c:v>168</c:v>
                </c:pt>
                <c:pt idx="89">
                  <c:v>166</c:v>
                </c:pt>
                <c:pt idx="90">
                  <c:v>178</c:v>
                </c:pt>
                <c:pt idx="91">
                  <c:v>170</c:v>
                </c:pt>
                <c:pt idx="92">
                  <c:v>144</c:v>
                </c:pt>
                <c:pt idx="95">
                  <c:v>176</c:v>
                </c:pt>
                <c:pt idx="96">
                  <c:v>170</c:v>
                </c:pt>
                <c:pt idx="97">
                  <c:v>143</c:v>
                </c:pt>
                <c:pt idx="98">
                  <c:v>178</c:v>
                </c:pt>
                <c:pt idx="99">
                  <c:v>188</c:v>
                </c:pt>
                <c:pt idx="101">
                  <c:v>162</c:v>
                </c:pt>
                <c:pt idx="102">
                  <c:v>157</c:v>
                </c:pt>
                <c:pt idx="103">
                  <c:v>170</c:v>
                </c:pt>
                <c:pt idx="104">
                  <c:v>171</c:v>
                </c:pt>
                <c:pt idx="105">
                  <c:v>166</c:v>
                </c:pt>
                <c:pt idx="106">
                  <c:v>153</c:v>
                </c:pt>
                <c:pt idx="109">
                  <c:v>97</c:v>
                </c:pt>
                <c:pt idx="111">
                  <c:v>167</c:v>
                </c:pt>
                <c:pt idx="112">
                  <c:v>177</c:v>
                </c:pt>
                <c:pt idx="113">
                  <c:v>188</c:v>
                </c:pt>
                <c:pt idx="114">
                  <c:v>181</c:v>
                </c:pt>
                <c:pt idx="116">
                  <c:v>172</c:v>
                </c:pt>
                <c:pt idx="117">
                  <c:v>176</c:v>
                </c:pt>
                <c:pt idx="118">
                  <c:v>159</c:v>
                </c:pt>
                <c:pt idx="119">
                  <c:v>189</c:v>
                </c:pt>
                <c:pt idx="120">
                  <c:v>176</c:v>
                </c:pt>
                <c:pt idx="123">
                  <c:v>167</c:v>
                </c:pt>
                <c:pt idx="124">
                  <c:v>176</c:v>
                </c:pt>
                <c:pt idx="125">
                  <c:v>155</c:v>
                </c:pt>
                <c:pt idx="126">
                  <c:v>171</c:v>
                </c:pt>
                <c:pt idx="127">
                  <c:v>177</c:v>
                </c:pt>
                <c:pt idx="129">
                  <c:v>155</c:v>
                </c:pt>
                <c:pt idx="130">
                  <c:v>194</c:v>
                </c:pt>
                <c:pt idx="131">
                  <c:v>147</c:v>
                </c:pt>
                <c:pt idx="132">
                  <c:v>167</c:v>
                </c:pt>
                <c:pt idx="133">
                  <c:v>184</c:v>
                </c:pt>
                <c:pt idx="134">
                  <c:v>190</c:v>
                </c:pt>
                <c:pt idx="137">
                  <c:v>151</c:v>
                </c:pt>
                <c:pt idx="138">
                  <c:v>184</c:v>
                </c:pt>
                <c:pt idx="139">
                  <c:v>188</c:v>
                </c:pt>
                <c:pt idx="140">
                  <c:v>150</c:v>
                </c:pt>
                <c:pt idx="141">
                  <c:v>175</c:v>
                </c:pt>
                <c:pt idx="142">
                  <c:v>148</c:v>
                </c:pt>
                <c:pt idx="143">
                  <c:v>157</c:v>
                </c:pt>
                <c:pt idx="144">
                  <c:v>173</c:v>
                </c:pt>
                <c:pt idx="145">
                  <c:v>129</c:v>
                </c:pt>
                <c:pt idx="147">
                  <c:v>116</c:v>
                </c:pt>
                <c:pt idx="148">
                  <c:v>136</c:v>
                </c:pt>
                <c:pt idx="149">
                  <c:v>173</c:v>
                </c:pt>
                <c:pt idx="150">
                  <c:v>163</c:v>
                </c:pt>
                <c:pt idx="151">
                  <c:v>150</c:v>
                </c:pt>
                <c:pt idx="152">
                  <c:v>154</c:v>
                </c:pt>
                <c:pt idx="155">
                  <c:v>187</c:v>
                </c:pt>
                <c:pt idx="156">
                  <c:v>186</c:v>
                </c:pt>
                <c:pt idx="157">
                  <c:v>157</c:v>
                </c:pt>
                <c:pt idx="158">
                  <c:v>161</c:v>
                </c:pt>
                <c:pt idx="159">
                  <c:v>177</c:v>
                </c:pt>
                <c:pt idx="160">
                  <c:v>176</c:v>
                </c:pt>
                <c:pt idx="162">
                  <c:v>169</c:v>
                </c:pt>
                <c:pt idx="163">
                  <c:v>161</c:v>
                </c:pt>
                <c:pt idx="164">
                  <c:v>173</c:v>
                </c:pt>
                <c:pt idx="166">
                  <c:v>145</c:v>
                </c:pt>
                <c:pt idx="167">
                  <c:v>179</c:v>
                </c:pt>
                <c:pt idx="168">
                  <c:v>165</c:v>
                </c:pt>
                <c:pt idx="169">
                  <c:v>159</c:v>
                </c:pt>
                <c:pt idx="170">
                  <c:v>176</c:v>
                </c:pt>
                <c:pt idx="171">
                  <c:v>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38-F44E-8383-FE803F4D7BCB}"/>
            </c:ext>
          </c:extLst>
        </c:ser>
        <c:ser>
          <c:idx val="3"/>
          <c:order val="3"/>
          <c:tx>
            <c:strRef>
              <c:f>'all data outliers removed'!$R$1</c:f>
              <c:strCache>
                <c:ptCount val="1"/>
                <c:pt idx="0">
                  <c:v>one pratensis allele silenced</c:v>
                </c:pt>
              </c:strCache>
            </c:strRef>
          </c:tx>
          <c:spPr>
            <a:solidFill>
              <a:srgbClr val="FE20D6"/>
            </a:solidFill>
            <a:ln>
              <a:noFill/>
            </a:ln>
            <a:effectLst/>
          </c:spPr>
          <c:invertIfNegative val="0"/>
          <c:cat>
            <c:strRef>
              <c:f>'all data outliers removed'!$N$2:$N$173</c:f>
              <c:strCache>
                <c:ptCount val="172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1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9">
                  <c:v>III</c:v>
                </c:pt>
                <c:pt idx="111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6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3">
                  <c:v>IV</c:v>
                </c:pt>
                <c:pt idx="124">
                  <c:v>IV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9">
                  <c:v>IV</c:v>
                </c:pt>
                <c:pt idx="130">
                  <c:v>IV</c:v>
                </c:pt>
                <c:pt idx="131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7">
                  <c:v>V</c:v>
                </c:pt>
                <c:pt idx="138">
                  <c:v>V</c:v>
                </c:pt>
                <c:pt idx="139">
                  <c:v>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7">
                  <c:v>V</c:v>
                </c:pt>
                <c:pt idx="148">
                  <c:v>V</c:v>
                </c:pt>
                <c:pt idx="149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5">
                  <c:v>VI</c:v>
                </c:pt>
                <c:pt idx="156">
                  <c:v>VI</c:v>
                </c:pt>
                <c:pt idx="157">
                  <c:v>VI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2">
                  <c:v>VI</c:v>
                </c:pt>
                <c:pt idx="163">
                  <c:v>VI</c:v>
                </c:pt>
                <c:pt idx="164">
                  <c:v>VI</c:v>
                </c:pt>
                <c:pt idx="166">
                  <c:v>VI</c:v>
                </c:pt>
                <c:pt idx="167">
                  <c:v>VI</c:v>
                </c:pt>
                <c:pt idx="168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</c:strCache>
            </c:strRef>
          </c:cat>
          <c:val>
            <c:numRef>
              <c:f>'all data outliers removed'!$R$2:$R$173</c:f>
              <c:numCache>
                <c:formatCode>General</c:formatCode>
                <c:ptCount val="172"/>
                <c:pt idx="0">
                  <c:v>5</c:v>
                </c:pt>
                <c:pt idx="1">
                  <c:v>8</c:v>
                </c:pt>
                <c:pt idx="2">
                  <c:v>12</c:v>
                </c:pt>
                <c:pt idx="3">
                  <c:v>6</c:v>
                </c:pt>
                <c:pt idx="4">
                  <c:v>6</c:v>
                </c:pt>
                <c:pt idx="5">
                  <c:v>11</c:v>
                </c:pt>
                <c:pt idx="8">
                  <c:v>15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6">
                  <c:v>8</c:v>
                </c:pt>
                <c:pt idx="17">
                  <c:v>10</c:v>
                </c:pt>
                <c:pt idx="18">
                  <c:v>6</c:v>
                </c:pt>
                <c:pt idx="19">
                  <c:v>5</c:v>
                </c:pt>
                <c:pt idx="20">
                  <c:v>8</c:v>
                </c:pt>
                <c:pt idx="21">
                  <c:v>7</c:v>
                </c:pt>
                <c:pt idx="24">
                  <c:v>5</c:v>
                </c:pt>
                <c:pt idx="25">
                  <c:v>8</c:v>
                </c:pt>
                <c:pt idx="26">
                  <c:v>10</c:v>
                </c:pt>
                <c:pt idx="27">
                  <c:v>8</c:v>
                </c:pt>
                <c:pt idx="28">
                  <c:v>6</c:v>
                </c:pt>
                <c:pt idx="29">
                  <c:v>9</c:v>
                </c:pt>
                <c:pt idx="32">
                  <c:v>4</c:v>
                </c:pt>
                <c:pt idx="33">
                  <c:v>7</c:v>
                </c:pt>
                <c:pt idx="34">
                  <c:v>7</c:v>
                </c:pt>
                <c:pt idx="35">
                  <c:v>8</c:v>
                </c:pt>
                <c:pt idx="36">
                  <c:v>8</c:v>
                </c:pt>
                <c:pt idx="37">
                  <c:v>6</c:v>
                </c:pt>
                <c:pt idx="40">
                  <c:v>3</c:v>
                </c:pt>
                <c:pt idx="41">
                  <c:v>5</c:v>
                </c:pt>
                <c:pt idx="42">
                  <c:v>6</c:v>
                </c:pt>
                <c:pt idx="43">
                  <c:v>4</c:v>
                </c:pt>
                <c:pt idx="44">
                  <c:v>5</c:v>
                </c:pt>
                <c:pt idx="45">
                  <c:v>6</c:v>
                </c:pt>
                <c:pt idx="48">
                  <c:v>5</c:v>
                </c:pt>
                <c:pt idx="49">
                  <c:v>4</c:v>
                </c:pt>
                <c:pt idx="50">
                  <c:v>6</c:v>
                </c:pt>
                <c:pt idx="51">
                  <c:v>6</c:v>
                </c:pt>
                <c:pt idx="52">
                  <c:v>2</c:v>
                </c:pt>
                <c:pt idx="53">
                  <c:v>2</c:v>
                </c:pt>
                <c:pt idx="56">
                  <c:v>9</c:v>
                </c:pt>
                <c:pt idx="57">
                  <c:v>6</c:v>
                </c:pt>
                <c:pt idx="58">
                  <c:v>5</c:v>
                </c:pt>
                <c:pt idx="59">
                  <c:v>7</c:v>
                </c:pt>
                <c:pt idx="60">
                  <c:v>5</c:v>
                </c:pt>
                <c:pt idx="61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1</c:v>
                </c:pt>
                <c:pt idx="67">
                  <c:v>3</c:v>
                </c:pt>
                <c:pt idx="68">
                  <c:v>5</c:v>
                </c:pt>
                <c:pt idx="69">
                  <c:v>2</c:v>
                </c:pt>
                <c:pt idx="80">
                  <c:v>7</c:v>
                </c:pt>
                <c:pt idx="81">
                  <c:v>8</c:v>
                </c:pt>
                <c:pt idx="82">
                  <c:v>4</c:v>
                </c:pt>
                <c:pt idx="83">
                  <c:v>9</c:v>
                </c:pt>
                <c:pt idx="84">
                  <c:v>7</c:v>
                </c:pt>
                <c:pt idx="85">
                  <c:v>7</c:v>
                </c:pt>
                <c:pt idx="87">
                  <c:v>4</c:v>
                </c:pt>
                <c:pt idx="88">
                  <c:v>9</c:v>
                </c:pt>
                <c:pt idx="89">
                  <c:v>4</c:v>
                </c:pt>
                <c:pt idx="90">
                  <c:v>4</c:v>
                </c:pt>
                <c:pt idx="91">
                  <c:v>7</c:v>
                </c:pt>
                <c:pt idx="92">
                  <c:v>2</c:v>
                </c:pt>
                <c:pt idx="95">
                  <c:v>4</c:v>
                </c:pt>
                <c:pt idx="96">
                  <c:v>8</c:v>
                </c:pt>
                <c:pt idx="97">
                  <c:v>7</c:v>
                </c:pt>
                <c:pt idx="98">
                  <c:v>9</c:v>
                </c:pt>
                <c:pt idx="99">
                  <c:v>3</c:v>
                </c:pt>
                <c:pt idx="101">
                  <c:v>6</c:v>
                </c:pt>
                <c:pt idx="102">
                  <c:v>10</c:v>
                </c:pt>
                <c:pt idx="103">
                  <c:v>8</c:v>
                </c:pt>
                <c:pt idx="104">
                  <c:v>5</c:v>
                </c:pt>
                <c:pt idx="105">
                  <c:v>8</c:v>
                </c:pt>
                <c:pt idx="106">
                  <c:v>4</c:v>
                </c:pt>
                <c:pt idx="109">
                  <c:v>7</c:v>
                </c:pt>
                <c:pt idx="111">
                  <c:v>8</c:v>
                </c:pt>
                <c:pt idx="112">
                  <c:v>8</c:v>
                </c:pt>
                <c:pt idx="113">
                  <c:v>7</c:v>
                </c:pt>
                <c:pt idx="114">
                  <c:v>6</c:v>
                </c:pt>
                <c:pt idx="116">
                  <c:v>10</c:v>
                </c:pt>
                <c:pt idx="117">
                  <c:v>7</c:v>
                </c:pt>
                <c:pt idx="118">
                  <c:v>11</c:v>
                </c:pt>
                <c:pt idx="119">
                  <c:v>6</c:v>
                </c:pt>
                <c:pt idx="120">
                  <c:v>10</c:v>
                </c:pt>
                <c:pt idx="123">
                  <c:v>6</c:v>
                </c:pt>
                <c:pt idx="124">
                  <c:v>4</c:v>
                </c:pt>
                <c:pt idx="125">
                  <c:v>10</c:v>
                </c:pt>
                <c:pt idx="126">
                  <c:v>6</c:v>
                </c:pt>
                <c:pt idx="127">
                  <c:v>5</c:v>
                </c:pt>
                <c:pt idx="129">
                  <c:v>5</c:v>
                </c:pt>
                <c:pt idx="130">
                  <c:v>4</c:v>
                </c:pt>
                <c:pt idx="131">
                  <c:v>10</c:v>
                </c:pt>
                <c:pt idx="132">
                  <c:v>8</c:v>
                </c:pt>
                <c:pt idx="133">
                  <c:v>6</c:v>
                </c:pt>
                <c:pt idx="134">
                  <c:v>3</c:v>
                </c:pt>
                <c:pt idx="137">
                  <c:v>12</c:v>
                </c:pt>
                <c:pt idx="138">
                  <c:v>8</c:v>
                </c:pt>
                <c:pt idx="139">
                  <c:v>5</c:v>
                </c:pt>
                <c:pt idx="140">
                  <c:v>8</c:v>
                </c:pt>
                <c:pt idx="141">
                  <c:v>6</c:v>
                </c:pt>
                <c:pt idx="142">
                  <c:v>6</c:v>
                </c:pt>
                <c:pt idx="143">
                  <c:v>8</c:v>
                </c:pt>
                <c:pt idx="144">
                  <c:v>9</c:v>
                </c:pt>
                <c:pt idx="145">
                  <c:v>6</c:v>
                </c:pt>
                <c:pt idx="147">
                  <c:v>14</c:v>
                </c:pt>
                <c:pt idx="148">
                  <c:v>9</c:v>
                </c:pt>
                <c:pt idx="149">
                  <c:v>5</c:v>
                </c:pt>
                <c:pt idx="150">
                  <c:v>3</c:v>
                </c:pt>
                <c:pt idx="151">
                  <c:v>11</c:v>
                </c:pt>
                <c:pt idx="152">
                  <c:v>10</c:v>
                </c:pt>
                <c:pt idx="155">
                  <c:v>4</c:v>
                </c:pt>
                <c:pt idx="156">
                  <c:v>7</c:v>
                </c:pt>
                <c:pt idx="157">
                  <c:v>5</c:v>
                </c:pt>
                <c:pt idx="158">
                  <c:v>3</c:v>
                </c:pt>
                <c:pt idx="159">
                  <c:v>5</c:v>
                </c:pt>
                <c:pt idx="160">
                  <c:v>8</c:v>
                </c:pt>
                <c:pt idx="162">
                  <c:v>6</c:v>
                </c:pt>
                <c:pt idx="163">
                  <c:v>4</c:v>
                </c:pt>
                <c:pt idx="164">
                  <c:v>9</c:v>
                </c:pt>
                <c:pt idx="166">
                  <c:v>6</c:v>
                </c:pt>
                <c:pt idx="167">
                  <c:v>7</c:v>
                </c:pt>
                <c:pt idx="168">
                  <c:v>9</c:v>
                </c:pt>
                <c:pt idx="169">
                  <c:v>4</c:v>
                </c:pt>
                <c:pt idx="170">
                  <c:v>5</c:v>
                </c:pt>
                <c:pt idx="17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38-F44E-8383-FE803F4D7BCB}"/>
            </c:ext>
          </c:extLst>
        </c:ser>
        <c:ser>
          <c:idx val="4"/>
          <c:order val="4"/>
          <c:tx>
            <c:strRef>
              <c:f>'all data outliers removed'!$S$1</c:f>
              <c:strCache>
                <c:ptCount val="1"/>
                <c:pt idx="0">
                  <c:v>both pratensis alleles silenced</c:v>
                </c:pt>
              </c:strCache>
            </c:strRef>
          </c:tx>
          <c:spPr>
            <a:solidFill>
              <a:srgbClr val="FFB2FF"/>
            </a:solidFill>
            <a:ln>
              <a:noFill/>
            </a:ln>
            <a:effectLst/>
          </c:spPr>
          <c:invertIfNegative val="0"/>
          <c:cat>
            <c:strRef>
              <c:f>'all data outliers removed'!$N$2:$N$173</c:f>
              <c:strCache>
                <c:ptCount val="172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1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9">
                  <c:v>III</c:v>
                </c:pt>
                <c:pt idx="111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6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3">
                  <c:v>IV</c:v>
                </c:pt>
                <c:pt idx="124">
                  <c:v>IV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9">
                  <c:v>IV</c:v>
                </c:pt>
                <c:pt idx="130">
                  <c:v>IV</c:v>
                </c:pt>
                <c:pt idx="131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7">
                  <c:v>V</c:v>
                </c:pt>
                <c:pt idx="138">
                  <c:v>V</c:v>
                </c:pt>
                <c:pt idx="139">
                  <c:v>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7">
                  <c:v>V</c:v>
                </c:pt>
                <c:pt idx="148">
                  <c:v>V</c:v>
                </c:pt>
                <c:pt idx="149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5">
                  <c:v>VI</c:v>
                </c:pt>
                <c:pt idx="156">
                  <c:v>VI</c:v>
                </c:pt>
                <c:pt idx="157">
                  <c:v>VI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2">
                  <c:v>VI</c:v>
                </c:pt>
                <c:pt idx="163">
                  <c:v>VI</c:v>
                </c:pt>
                <c:pt idx="164">
                  <c:v>VI</c:v>
                </c:pt>
                <c:pt idx="166">
                  <c:v>VI</c:v>
                </c:pt>
                <c:pt idx="167">
                  <c:v>VI</c:v>
                </c:pt>
                <c:pt idx="168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</c:strCache>
            </c:strRef>
          </c:cat>
          <c:val>
            <c:numRef>
              <c:f>'all data outliers removed'!$S$2:$S$173</c:f>
              <c:numCache>
                <c:formatCode>General</c:formatCode>
                <c:ptCount val="172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3</c:v>
                </c:pt>
                <c:pt idx="13">
                  <c:v>6</c:v>
                </c:pt>
                <c:pt idx="16">
                  <c:v>10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5</c:v>
                </c:pt>
                <c:pt idx="21">
                  <c:v>5</c:v>
                </c:pt>
                <c:pt idx="24">
                  <c:v>7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2">
                  <c:v>5</c:v>
                </c:pt>
                <c:pt idx="33">
                  <c:v>2</c:v>
                </c:pt>
                <c:pt idx="34">
                  <c:v>9</c:v>
                </c:pt>
                <c:pt idx="35">
                  <c:v>3</c:v>
                </c:pt>
                <c:pt idx="36">
                  <c:v>7</c:v>
                </c:pt>
                <c:pt idx="37">
                  <c:v>7</c:v>
                </c:pt>
                <c:pt idx="40">
                  <c:v>2</c:v>
                </c:pt>
                <c:pt idx="41">
                  <c:v>4</c:v>
                </c:pt>
                <c:pt idx="42">
                  <c:v>9</c:v>
                </c:pt>
                <c:pt idx="43">
                  <c:v>3</c:v>
                </c:pt>
                <c:pt idx="44">
                  <c:v>5</c:v>
                </c:pt>
                <c:pt idx="45">
                  <c:v>6</c:v>
                </c:pt>
                <c:pt idx="48">
                  <c:v>5</c:v>
                </c:pt>
                <c:pt idx="49">
                  <c:v>3</c:v>
                </c:pt>
                <c:pt idx="50">
                  <c:v>6</c:v>
                </c:pt>
                <c:pt idx="51">
                  <c:v>3</c:v>
                </c:pt>
                <c:pt idx="52">
                  <c:v>4</c:v>
                </c:pt>
                <c:pt idx="53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12</c:v>
                </c:pt>
                <c:pt idx="60">
                  <c:v>5</c:v>
                </c:pt>
                <c:pt idx="61">
                  <c:v>8</c:v>
                </c:pt>
                <c:pt idx="64">
                  <c:v>4</c:v>
                </c:pt>
                <c:pt idx="65">
                  <c:v>2</c:v>
                </c:pt>
                <c:pt idx="66">
                  <c:v>1</c:v>
                </c:pt>
                <c:pt idx="67">
                  <c:v>5</c:v>
                </c:pt>
                <c:pt idx="68">
                  <c:v>8</c:v>
                </c:pt>
                <c:pt idx="69">
                  <c:v>6</c:v>
                </c:pt>
                <c:pt idx="80">
                  <c:v>10</c:v>
                </c:pt>
                <c:pt idx="81">
                  <c:v>6</c:v>
                </c:pt>
                <c:pt idx="82">
                  <c:v>6</c:v>
                </c:pt>
                <c:pt idx="83">
                  <c:v>3</c:v>
                </c:pt>
                <c:pt idx="84">
                  <c:v>5</c:v>
                </c:pt>
                <c:pt idx="85">
                  <c:v>4</c:v>
                </c:pt>
                <c:pt idx="87">
                  <c:v>3</c:v>
                </c:pt>
                <c:pt idx="88">
                  <c:v>5</c:v>
                </c:pt>
                <c:pt idx="89">
                  <c:v>2</c:v>
                </c:pt>
                <c:pt idx="90">
                  <c:v>2</c:v>
                </c:pt>
                <c:pt idx="91">
                  <c:v>6</c:v>
                </c:pt>
                <c:pt idx="92">
                  <c:v>3</c:v>
                </c:pt>
                <c:pt idx="95">
                  <c:v>7</c:v>
                </c:pt>
                <c:pt idx="96">
                  <c:v>4</c:v>
                </c:pt>
                <c:pt idx="97">
                  <c:v>7</c:v>
                </c:pt>
                <c:pt idx="98">
                  <c:v>5</c:v>
                </c:pt>
                <c:pt idx="99">
                  <c:v>5</c:v>
                </c:pt>
                <c:pt idx="101">
                  <c:v>9</c:v>
                </c:pt>
                <c:pt idx="102">
                  <c:v>3</c:v>
                </c:pt>
                <c:pt idx="103">
                  <c:v>3</c:v>
                </c:pt>
                <c:pt idx="104">
                  <c:v>2</c:v>
                </c:pt>
                <c:pt idx="105">
                  <c:v>2</c:v>
                </c:pt>
                <c:pt idx="106">
                  <c:v>3</c:v>
                </c:pt>
                <c:pt idx="109">
                  <c:v>6</c:v>
                </c:pt>
                <c:pt idx="111">
                  <c:v>12</c:v>
                </c:pt>
                <c:pt idx="112">
                  <c:v>9</c:v>
                </c:pt>
                <c:pt idx="113">
                  <c:v>3</c:v>
                </c:pt>
                <c:pt idx="114">
                  <c:v>1</c:v>
                </c:pt>
                <c:pt idx="116">
                  <c:v>9</c:v>
                </c:pt>
                <c:pt idx="117">
                  <c:v>6</c:v>
                </c:pt>
                <c:pt idx="118">
                  <c:v>11</c:v>
                </c:pt>
                <c:pt idx="119">
                  <c:v>4</c:v>
                </c:pt>
                <c:pt idx="120">
                  <c:v>7</c:v>
                </c:pt>
                <c:pt idx="123">
                  <c:v>3</c:v>
                </c:pt>
                <c:pt idx="124">
                  <c:v>4</c:v>
                </c:pt>
                <c:pt idx="125">
                  <c:v>3</c:v>
                </c:pt>
                <c:pt idx="126">
                  <c:v>3</c:v>
                </c:pt>
                <c:pt idx="127">
                  <c:v>2</c:v>
                </c:pt>
                <c:pt idx="129">
                  <c:v>16</c:v>
                </c:pt>
                <c:pt idx="130">
                  <c:v>3</c:v>
                </c:pt>
                <c:pt idx="131">
                  <c:v>8</c:v>
                </c:pt>
                <c:pt idx="132">
                  <c:v>1</c:v>
                </c:pt>
                <c:pt idx="133">
                  <c:v>4</c:v>
                </c:pt>
                <c:pt idx="134">
                  <c:v>3</c:v>
                </c:pt>
                <c:pt idx="137">
                  <c:v>8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3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11</c:v>
                </c:pt>
                <c:pt idx="147">
                  <c:v>12</c:v>
                </c:pt>
                <c:pt idx="148">
                  <c:v>7</c:v>
                </c:pt>
                <c:pt idx="149">
                  <c:v>8</c:v>
                </c:pt>
                <c:pt idx="150">
                  <c:v>8</c:v>
                </c:pt>
                <c:pt idx="151">
                  <c:v>3</c:v>
                </c:pt>
                <c:pt idx="152">
                  <c:v>7</c:v>
                </c:pt>
                <c:pt idx="155">
                  <c:v>3</c:v>
                </c:pt>
                <c:pt idx="156">
                  <c:v>3</c:v>
                </c:pt>
                <c:pt idx="157">
                  <c:v>6</c:v>
                </c:pt>
                <c:pt idx="158">
                  <c:v>4</c:v>
                </c:pt>
                <c:pt idx="159">
                  <c:v>4</c:v>
                </c:pt>
                <c:pt idx="160">
                  <c:v>6</c:v>
                </c:pt>
                <c:pt idx="162">
                  <c:v>8</c:v>
                </c:pt>
                <c:pt idx="163">
                  <c:v>9</c:v>
                </c:pt>
                <c:pt idx="164">
                  <c:v>8</c:v>
                </c:pt>
                <c:pt idx="166">
                  <c:v>7</c:v>
                </c:pt>
                <c:pt idx="167">
                  <c:v>4</c:v>
                </c:pt>
                <c:pt idx="168">
                  <c:v>6</c:v>
                </c:pt>
                <c:pt idx="169">
                  <c:v>9</c:v>
                </c:pt>
                <c:pt idx="170">
                  <c:v>5</c:v>
                </c:pt>
                <c:pt idx="17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38-F44E-8383-FE803F4D7BCB}"/>
            </c:ext>
          </c:extLst>
        </c:ser>
        <c:ser>
          <c:idx val="5"/>
          <c:order val="5"/>
          <c:tx>
            <c:strRef>
              <c:f>'all data outliers removed'!$T$1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'all data outliers removed'!$N$2:$N$173</c:f>
              <c:strCache>
                <c:ptCount val="172"/>
                <c:pt idx="0">
                  <c:v>B</c:v>
                </c:pt>
                <c:pt idx="1">
                  <c:v>B</c:v>
                </c:pt>
                <c:pt idx="2">
                  <c:v>B</c:v>
                </c:pt>
                <c:pt idx="3">
                  <c:v>B</c:v>
                </c:pt>
                <c:pt idx="4">
                  <c:v>B</c:v>
                </c:pt>
                <c:pt idx="5">
                  <c:v>B</c:v>
                </c:pt>
                <c:pt idx="8">
                  <c:v>C</c:v>
                </c:pt>
                <c:pt idx="9">
                  <c:v>C</c:v>
                </c:pt>
                <c:pt idx="10">
                  <c:v>C</c:v>
                </c:pt>
                <c:pt idx="11">
                  <c:v>C</c:v>
                </c:pt>
                <c:pt idx="12">
                  <c:v>C</c:v>
                </c:pt>
                <c:pt idx="13">
                  <c:v>C</c:v>
                </c:pt>
                <c:pt idx="16">
                  <c:v>D</c:v>
                </c:pt>
                <c:pt idx="17">
                  <c:v>D</c:v>
                </c:pt>
                <c:pt idx="18">
                  <c:v>D</c:v>
                </c:pt>
                <c:pt idx="19">
                  <c:v>D</c:v>
                </c:pt>
                <c:pt idx="20">
                  <c:v>D</c:v>
                </c:pt>
                <c:pt idx="21">
                  <c:v>D</c:v>
                </c:pt>
                <c:pt idx="24">
                  <c:v>E</c:v>
                </c:pt>
                <c:pt idx="25">
                  <c:v>E</c:v>
                </c:pt>
                <c:pt idx="26">
                  <c:v>E</c:v>
                </c:pt>
                <c:pt idx="27">
                  <c:v>E</c:v>
                </c:pt>
                <c:pt idx="28">
                  <c:v>E</c:v>
                </c:pt>
                <c:pt idx="29">
                  <c:v>E</c:v>
                </c:pt>
                <c:pt idx="32">
                  <c:v>G</c:v>
                </c:pt>
                <c:pt idx="33">
                  <c:v>G</c:v>
                </c:pt>
                <c:pt idx="34">
                  <c:v>G</c:v>
                </c:pt>
                <c:pt idx="35">
                  <c:v>G</c:v>
                </c:pt>
                <c:pt idx="36">
                  <c:v>G</c:v>
                </c:pt>
                <c:pt idx="37">
                  <c:v>G</c:v>
                </c:pt>
                <c:pt idx="40">
                  <c:v>H</c:v>
                </c:pt>
                <c:pt idx="41">
                  <c:v>H</c:v>
                </c:pt>
                <c:pt idx="42">
                  <c:v>H</c:v>
                </c:pt>
                <c:pt idx="43">
                  <c:v>H</c:v>
                </c:pt>
                <c:pt idx="44">
                  <c:v>H</c:v>
                </c:pt>
                <c:pt idx="45">
                  <c:v>H</c:v>
                </c:pt>
                <c:pt idx="48">
                  <c:v>M</c:v>
                </c:pt>
                <c:pt idx="49">
                  <c:v>M</c:v>
                </c:pt>
                <c:pt idx="50">
                  <c:v>M</c:v>
                </c:pt>
                <c:pt idx="51">
                  <c:v>M</c:v>
                </c:pt>
                <c:pt idx="52">
                  <c:v>M</c:v>
                </c:pt>
                <c:pt idx="53">
                  <c:v>M</c:v>
                </c:pt>
                <c:pt idx="56">
                  <c:v>N</c:v>
                </c:pt>
                <c:pt idx="57">
                  <c:v>N</c:v>
                </c:pt>
                <c:pt idx="58">
                  <c:v>N</c:v>
                </c:pt>
                <c:pt idx="59">
                  <c:v>N</c:v>
                </c:pt>
                <c:pt idx="60">
                  <c:v>N</c:v>
                </c:pt>
                <c:pt idx="61">
                  <c:v>N</c:v>
                </c:pt>
                <c:pt idx="64">
                  <c:v>O</c:v>
                </c:pt>
                <c:pt idx="65">
                  <c:v>O</c:v>
                </c:pt>
                <c:pt idx="66">
                  <c:v>O</c:v>
                </c:pt>
                <c:pt idx="67">
                  <c:v>O</c:v>
                </c:pt>
                <c:pt idx="68">
                  <c:v>O</c:v>
                </c:pt>
                <c:pt idx="69">
                  <c:v>O</c:v>
                </c:pt>
                <c:pt idx="80">
                  <c:v>I</c:v>
                </c:pt>
                <c:pt idx="81">
                  <c:v>I</c:v>
                </c:pt>
                <c:pt idx="82">
                  <c:v>I</c:v>
                </c:pt>
                <c:pt idx="83">
                  <c:v>I</c:v>
                </c:pt>
                <c:pt idx="84">
                  <c:v>I</c:v>
                </c:pt>
                <c:pt idx="85">
                  <c:v>I</c:v>
                </c:pt>
                <c:pt idx="87">
                  <c:v>I</c:v>
                </c:pt>
                <c:pt idx="88">
                  <c:v>I</c:v>
                </c:pt>
                <c:pt idx="89">
                  <c:v>I</c:v>
                </c:pt>
                <c:pt idx="90">
                  <c:v>I</c:v>
                </c:pt>
                <c:pt idx="91">
                  <c:v>I</c:v>
                </c:pt>
                <c:pt idx="92">
                  <c:v>I</c:v>
                </c:pt>
                <c:pt idx="95">
                  <c:v>II</c:v>
                </c:pt>
                <c:pt idx="96">
                  <c:v>II</c:v>
                </c:pt>
                <c:pt idx="97">
                  <c:v>II</c:v>
                </c:pt>
                <c:pt idx="98">
                  <c:v>II</c:v>
                </c:pt>
                <c:pt idx="99">
                  <c:v>II</c:v>
                </c:pt>
                <c:pt idx="101">
                  <c:v>II</c:v>
                </c:pt>
                <c:pt idx="102">
                  <c:v>II</c:v>
                </c:pt>
                <c:pt idx="103">
                  <c:v>II</c:v>
                </c:pt>
                <c:pt idx="104">
                  <c:v>II</c:v>
                </c:pt>
                <c:pt idx="105">
                  <c:v>II</c:v>
                </c:pt>
                <c:pt idx="106">
                  <c:v>II</c:v>
                </c:pt>
                <c:pt idx="109">
                  <c:v>III</c:v>
                </c:pt>
                <c:pt idx="111">
                  <c:v>III</c:v>
                </c:pt>
                <c:pt idx="112">
                  <c:v>III</c:v>
                </c:pt>
                <c:pt idx="113">
                  <c:v>III</c:v>
                </c:pt>
                <c:pt idx="114">
                  <c:v>III</c:v>
                </c:pt>
                <c:pt idx="116">
                  <c:v>III</c:v>
                </c:pt>
                <c:pt idx="117">
                  <c:v>III</c:v>
                </c:pt>
                <c:pt idx="118">
                  <c:v>III</c:v>
                </c:pt>
                <c:pt idx="119">
                  <c:v>III</c:v>
                </c:pt>
                <c:pt idx="120">
                  <c:v>III</c:v>
                </c:pt>
                <c:pt idx="123">
                  <c:v>IV</c:v>
                </c:pt>
                <c:pt idx="124">
                  <c:v>IV</c:v>
                </c:pt>
                <c:pt idx="125">
                  <c:v>IV</c:v>
                </c:pt>
                <c:pt idx="126">
                  <c:v>IV</c:v>
                </c:pt>
                <c:pt idx="127">
                  <c:v>IV</c:v>
                </c:pt>
                <c:pt idx="129">
                  <c:v>IV</c:v>
                </c:pt>
                <c:pt idx="130">
                  <c:v>IV</c:v>
                </c:pt>
                <c:pt idx="131">
                  <c:v>IV</c:v>
                </c:pt>
                <c:pt idx="132">
                  <c:v>IV</c:v>
                </c:pt>
                <c:pt idx="133">
                  <c:v>IV</c:v>
                </c:pt>
                <c:pt idx="134">
                  <c:v>IV</c:v>
                </c:pt>
                <c:pt idx="137">
                  <c:v>V</c:v>
                </c:pt>
                <c:pt idx="138">
                  <c:v>V</c:v>
                </c:pt>
                <c:pt idx="139">
                  <c:v>V</c:v>
                </c:pt>
                <c:pt idx="140">
                  <c:v>V</c:v>
                </c:pt>
                <c:pt idx="141">
                  <c:v>V</c:v>
                </c:pt>
                <c:pt idx="142">
                  <c:v>V</c:v>
                </c:pt>
                <c:pt idx="143">
                  <c:v>V</c:v>
                </c:pt>
                <c:pt idx="144">
                  <c:v>V</c:v>
                </c:pt>
                <c:pt idx="145">
                  <c:v>V</c:v>
                </c:pt>
                <c:pt idx="147">
                  <c:v>V</c:v>
                </c:pt>
                <c:pt idx="148">
                  <c:v>V</c:v>
                </c:pt>
                <c:pt idx="149">
                  <c:v>V</c:v>
                </c:pt>
                <c:pt idx="150">
                  <c:v>V</c:v>
                </c:pt>
                <c:pt idx="151">
                  <c:v>V</c:v>
                </c:pt>
                <c:pt idx="152">
                  <c:v>V</c:v>
                </c:pt>
                <c:pt idx="155">
                  <c:v>VI</c:v>
                </c:pt>
                <c:pt idx="156">
                  <c:v>VI</c:v>
                </c:pt>
                <c:pt idx="157">
                  <c:v>VI</c:v>
                </c:pt>
                <c:pt idx="158">
                  <c:v>VI</c:v>
                </c:pt>
                <c:pt idx="159">
                  <c:v>VI</c:v>
                </c:pt>
                <c:pt idx="160">
                  <c:v>VI</c:v>
                </c:pt>
                <c:pt idx="162">
                  <c:v>VI</c:v>
                </c:pt>
                <c:pt idx="163">
                  <c:v>VI</c:v>
                </c:pt>
                <c:pt idx="164">
                  <c:v>VI</c:v>
                </c:pt>
                <c:pt idx="166">
                  <c:v>VI</c:v>
                </c:pt>
                <c:pt idx="167">
                  <c:v>VI</c:v>
                </c:pt>
                <c:pt idx="168">
                  <c:v>VI</c:v>
                </c:pt>
                <c:pt idx="169">
                  <c:v>VI</c:v>
                </c:pt>
                <c:pt idx="170">
                  <c:v>VI</c:v>
                </c:pt>
                <c:pt idx="171">
                  <c:v>VI</c:v>
                </c:pt>
              </c:strCache>
            </c:strRef>
          </c:cat>
          <c:val>
            <c:numRef>
              <c:f>'all data outliers removed'!$T$2:$T$173</c:f>
              <c:numCache>
                <c:formatCode>General</c:formatCode>
                <c:ptCount val="172"/>
                <c:pt idx="0">
                  <c:v>3</c:v>
                </c:pt>
                <c:pt idx="1">
                  <c:v>4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11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4</c:v>
                </c:pt>
                <c:pt idx="13">
                  <c:v>5</c:v>
                </c:pt>
                <c:pt idx="16">
                  <c:v>6</c:v>
                </c:pt>
                <c:pt idx="17">
                  <c:v>14</c:v>
                </c:pt>
                <c:pt idx="18">
                  <c:v>2</c:v>
                </c:pt>
                <c:pt idx="19">
                  <c:v>1</c:v>
                </c:pt>
                <c:pt idx="20">
                  <c:v>9</c:v>
                </c:pt>
                <c:pt idx="21">
                  <c:v>4</c:v>
                </c:pt>
                <c:pt idx="24">
                  <c:v>7</c:v>
                </c:pt>
                <c:pt idx="25">
                  <c:v>2</c:v>
                </c:pt>
                <c:pt idx="26">
                  <c:v>3</c:v>
                </c:pt>
                <c:pt idx="27">
                  <c:v>7</c:v>
                </c:pt>
                <c:pt idx="28">
                  <c:v>5</c:v>
                </c:pt>
                <c:pt idx="29">
                  <c:v>2</c:v>
                </c:pt>
                <c:pt idx="32">
                  <c:v>4</c:v>
                </c:pt>
                <c:pt idx="33">
                  <c:v>3</c:v>
                </c:pt>
                <c:pt idx="34">
                  <c:v>6</c:v>
                </c:pt>
                <c:pt idx="35">
                  <c:v>2</c:v>
                </c:pt>
                <c:pt idx="36">
                  <c:v>6</c:v>
                </c:pt>
                <c:pt idx="37">
                  <c:v>11</c:v>
                </c:pt>
                <c:pt idx="40">
                  <c:v>5</c:v>
                </c:pt>
                <c:pt idx="41">
                  <c:v>7</c:v>
                </c:pt>
                <c:pt idx="42">
                  <c:v>10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2</c:v>
                </c:pt>
                <c:pt idx="52">
                  <c:v>6</c:v>
                </c:pt>
                <c:pt idx="53">
                  <c:v>3</c:v>
                </c:pt>
                <c:pt idx="56">
                  <c:v>8</c:v>
                </c:pt>
                <c:pt idx="57">
                  <c:v>8</c:v>
                </c:pt>
                <c:pt idx="58">
                  <c:v>3</c:v>
                </c:pt>
                <c:pt idx="59">
                  <c:v>5</c:v>
                </c:pt>
                <c:pt idx="60">
                  <c:v>2</c:v>
                </c:pt>
                <c:pt idx="61">
                  <c:v>8</c:v>
                </c:pt>
                <c:pt idx="64">
                  <c:v>2</c:v>
                </c:pt>
                <c:pt idx="65">
                  <c:v>3</c:v>
                </c:pt>
                <c:pt idx="66">
                  <c:v>7</c:v>
                </c:pt>
                <c:pt idx="67">
                  <c:v>5</c:v>
                </c:pt>
                <c:pt idx="68">
                  <c:v>10</c:v>
                </c:pt>
                <c:pt idx="69">
                  <c:v>6</c:v>
                </c:pt>
                <c:pt idx="80">
                  <c:v>9</c:v>
                </c:pt>
                <c:pt idx="81">
                  <c:v>3</c:v>
                </c:pt>
                <c:pt idx="82">
                  <c:v>2</c:v>
                </c:pt>
                <c:pt idx="83">
                  <c:v>9</c:v>
                </c:pt>
                <c:pt idx="84">
                  <c:v>6</c:v>
                </c:pt>
                <c:pt idx="85">
                  <c:v>4</c:v>
                </c:pt>
                <c:pt idx="87">
                  <c:v>5</c:v>
                </c:pt>
                <c:pt idx="88">
                  <c:v>6</c:v>
                </c:pt>
                <c:pt idx="89">
                  <c:v>3</c:v>
                </c:pt>
                <c:pt idx="90">
                  <c:v>4</c:v>
                </c:pt>
                <c:pt idx="91">
                  <c:v>10</c:v>
                </c:pt>
                <c:pt idx="92">
                  <c:v>2</c:v>
                </c:pt>
                <c:pt idx="95">
                  <c:v>6</c:v>
                </c:pt>
                <c:pt idx="96">
                  <c:v>6</c:v>
                </c:pt>
                <c:pt idx="97">
                  <c:v>2</c:v>
                </c:pt>
                <c:pt idx="98">
                  <c:v>7</c:v>
                </c:pt>
                <c:pt idx="99">
                  <c:v>3</c:v>
                </c:pt>
                <c:pt idx="101">
                  <c:v>16</c:v>
                </c:pt>
                <c:pt idx="102">
                  <c:v>1</c:v>
                </c:pt>
                <c:pt idx="103">
                  <c:v>3</c:v>
                </c:pt>
                <c:pt idx="104">
                  <c:v>4</c:v>
                </c:pt>
                <c:pt idx="105">
                  <c:v>3</c:v>
                </c:pt>
                <c:pt idx="106">
                  <c:v>4</c:v>
                </c:pt>
                <c:pt idx="109">
                  <c:v>1</c:v>
                </c:pt>
                <c:pt idx="111">
                  <c:v>9</c:v>
                </c:pt>
                <c:pt idx="112">
                  <c:v>9</c:v>
                </c:pt>
                <c:pt idx="113">
                  <c:v>4</c:v>
                </c:pt>
                <c:pt idx="114">
                  <c:v>3</c:v>
                </c:pt>
                <c:pt idx="116">
                  <c:v>6</c:v>
                </c:pt>
                <c:pt idx="117">
                  <c:v>4</c:v>
                </c:pt>
                <c:pt idx="118">
                  <c:v>12</c:v>
                </c:pt>
                <c:pt idx="119">
                  <c:v>3</c:v>
                </c:pt>
                <c:pt idx="120">
                  <c:v>10</c:v>
                </c:pt>
                <c:pt idx="123">
                  <c:v>5</c:v>
                </c:pt>
                <c:pt idx="124">
                  <c:v>4</c:v>
                </c:pt>
                <c:pt idx="125">
                  <c:v>0</c:v>
                </c:pt>
                <c:pt idx="126">
                  <c:v>5</c:v>
                </c:pt>
                <c:pt idx="127">
                  <c:v>3</c:v>
                </c:pt>
                <c:pt idx="129">
                  <c:v>19</c:v>
                </c:pt>
                <c:pt idx="130">
                  <c:v>4</c:v>
                </c:pt>
                <c:pt idx="131">
                  <c:v>5</c:v>
                </c:pt>
                <c:pt idx="132">
                  <c:v>6</c:v>
                </c:pt>
                <c:pt idx="133">
                  <c:v>2</c:v>
                </c:pt>
                <c:pt idx="134">
                  <c:v>1</c:v>
                </c:pt>
                <c:pt idx="137">
                  <c:v>8</c:v>
                </c:pt>
                <c:pt idx="138">
                  <c:v>3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3</c:v>
                </c:pt>
                <c:pt idx="143">
                  <c:v>13</c:v>
                </c:pt>
                <c:pt idx="144">
                  <c:v>6</c:v>
                </c:pt>
                <c:pt idx="145">
                  <c:v>9</c:v>
                </c:pt>
                <c:pt idx="147">
                  <c:v>7</c:v>
                </c:pt>
                <c:pt idx="148">
                  <c:v>5</c:v>
                </c:pt>
                <c:pt idx="149">
                  <c:v>10</c:v>
                </c:pt>
                <c:pt idx="150">
                  <c:v>3</c:v>
                </c:pt>
                <c:pt idx="151">
                  <c:v>3</c:v>
                </c:pt>
                <c:pt idx="152">
                  <c:v>2</c:v>
                </c:pt>
                <c:pt idx="155">
                  <c:v>6</c:v>
                </c:pt>
                <c:pt idx="156">
                  <c:v>6</c:v>
                </c:pt>
                <c:pt idx="157">
                  <c:v>7</c:v>
                </c:pt>
                <c:pt idx="158">
                  <c:v>4</c:v>
                </c:pt>
                <c:pt idx="159">
                  <c:v>10</c:v>
                </c:pt>
                <c:pt idx="160">
                  <c:v>6</c:v>
                </c:pt>
                <c:pt idx="162">
                  <c:v>13</c:v>
                </c:pt>
                <c:pt idx="163">
                  <c:v>8</c:v>
                </c:pt>
                <c:pt idx="164">
                  <c:v>8</c:v>
                </c:pt>
                <c:pt idx="166">
                  <c:v>8</c:v>
                </c:pt>
                <c:pt idx="167">
                  <c:v>5</c:v>
                </c:pt>
                <c:pt idx="168">
                  <c:v>2</c:v>
                </c:pt>
                <c:pt idx="169">
                  <c:v>7</c:v>
                </c:pt>
                <c:pt idx="170">
                  <c:v>2</c:v>
                </c:pt>
                <c:pt idx="17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38-F44E-8383-FE803F4D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72954271"/>
        <c:axId val="2043012751"/>
      </c:barChart>
      <c:catAx>
        <c:axId val="1672954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012751"/>
        <c:crosses val="autoZero"/>
        <c:auto val="1"/>
        <c:lblAlgn val="ctr"/>
        <c:lblOffset val="100"/>
        <c:noMultiLvlLbl val="0"/>
      </c:catAx>
      <c:valAx>
        <c:axId val="2043012751"/>
        <c:scaling>
          <c:orientation val="minMax"/>
          <c:max val="2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95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expression data by population or line for miscellus for five bins of data each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data outliers removed'!$AI$6</c:f>
              <c:strCache>
                <c:ptCount val="1"/>
                <c:pt idx="0">
                  <c:v>both dubius alleles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removed'!$AR$7:$AR$21</c:f>
                <c:numCache>
                  <c:formatCode>General</c:formatCode>
                  <c:ptCount val="15"/>
                  <c:pt idx="0">
                    <c:v>2.9268868558020231</c:v>
                  </c:pt>
                  <c:pt idx="1">
                    <c:v>2.3380903889000209</c:v>
                  </c:pt>
                  <c:pt idx="2">
                    <c:v>3.3714487489307401</c:v>
                  </c:pt>
                  <c:pt idx="3">
                    <c:v>2.4289915602982237</c:v>
                  </c:pt>
                  <c:pt idx="4">
                    <c:v>2.8284271247461903</c:v>
                  </c:pt>
                  <c:pt idx="5">
                    <c:v>4.2150523919242868</c:v>
                  </c:pt>
                  <c:pt idx="6">
                    <c:v>3.2041639575194418</c:v>
                  </c:pt>
                  <c:pt idx="7">
                    <c:v>4.0207793606049371</c:v>
                  </c:pt>
                  <c:pt idx="8">
                    <c:v>2.8751811537130405</c:v>
                  </c:pt>
                  <c:pt idx="9">
                    <c:v>2.9374798516394738</c:v>
                  </c:pt>
                  <c:pt idx="10">
                    <c:v>3.9772077916776993</c:v>
                  </c:pt>
                  <c:pt idx="11">
                    <c:v>5.3218626647276643</c:v>
                  </c:pt>
                  <c:pt idx="12">
                    <c:v>3.3466401061363023</c:v>
                  </c:pt>
                  <c:pt idx="13">
                    <c:v>5.2435901913896839</c:v>
                  </c:pt>
                  <c:pt idx="14">
                    <c:v>3.2396354880199252</c:v>
                  </c:pt>
                </c:numCache>
              </c:numRef>
            </c:plus>
            <c:minus>
              <c:numRef>
                <c:f>'all data outliers removed'!$AR$7:$AR$21</c:f>
                <c:numCache>
                  <c:formatCode>General</c:formatCode>
                  <c:ptCount val="15"/>
                  <c:pt idx="0">
                    <c:v>2.9268868558020231</c:v>
                  </c:pt>
                  <c:pt idx="1">
                    <c:v>2.3380903889000209</c:v>
                  </c:pt>
                  <c:pt idx="2">
                    <c:v>3.3714487489307401</c:v>
                  </c:pt>
                  <c:pt idx="3">
                    <c:v>2.4289915602982237</c:v>
                  </c:pt>
                  <c:pt idx="4">
                    <c:v>2.8284271247461903</c:v>
                  </c:pt>
                  <c:pt idx="5">
                    <c:v>4.2150523919242868</c:v>
                  </c:pt>
                  <c:pt idx="6">
                    <c:v>3.2041639575194418</c:v>
                  </c:pt>
                  <c:pt idx="7">
                    <c:v>4.0207793606049371</c:v>
                  </c:pt>
                  <c:pt idx="8">
                    <c:v>2.8751811537130405</c:v>
                  </c:pt>
                  <c:pt idx="9">
                    <c:v>2.9374798516394738</c:v>
                  </c:pt>
                  <c:pt idx="10">
                    <c:v>3.9772077916776993</c:v>
                  </c:pt>
                  <c:pt idx="11">
                    <c:v>5.3218626647276643</c:v>
                  </c:pt>
                  <c:pt idx="12">
                    <c:v>3.3466401061363023</c:v>
                  </c:pt>
                  <c:pt idx="13">
                    <c:v>5.2435901913896839</c:v>
                  </c:pt>
                  <c:pt idx="14">
                    <c:v>3.2396354880199252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removed'!$AH$7:$AH$21</c:f>
              <c:strCache>
                <c:ptCount val="15"/>
                <c:pt idx="0">
                  <c:v>E-Rosalia-2866</c:v>
                </c:pt>
                <c:pt idx="1">
                  <c:v>C-Spokane-Canon-2865</c:v>
                </c:pt>
                <c:pt idx="2">
                  <c:v>D-Spangle-2859</c:v>
                </c:pt>
                <c:pt idx="3">
                  <c:v>E-Rosalia-2896</c:v>
                </c:pt>
                <c:pt idx="4">
                  <c:v>G-Oaksdale-2872</c:v>
                </c:pt>
                <c:pt idx="5">
                  <c:v>H-Garfield-2894</c:v>
                </c:pt>
                <c:pt idx="6">
                  <c:v>M-Pullman3-2883</c:v>
                </c:pt>
                <c:pt idx="7">
                  <c:v>N-Pullman-longlig-postoffice-2875</c:v>
                </c:pt>
                <c:pt idx="8">
                  <c:v>O-Moscow-2885</c:v>
                </c:pt>
                <c:pt idx="9">
                  <c:v>Line I (67: Spangle X Spangle)</c:v>
                </c:pt>
                <c:pt idx="10">
                  <c:v>Line II (79: Spangle X Spangle)</c:v>
                </c:pt>
                <c:pt idx="11">
                  <c:v>Line III (79: Spangle X Spangle)</c:v>
                </c:pt>
                <c:pt idx="12">
                  <c:v>Line IV (79: Spangle X Spangle)</c:v>
                </c:pt>
                <c:pt idx="13">
                  <c:v>Line V (111: Moscow X Pullman-Finch)</c:v>
                </c:pt>
                <c:pt idx="14">
                  <c:v>Line VI (111: Moscow X Pullman-Finch)</c:v>
                </c:pt>
              </c:strCache>
            </c:strRef>
          </c:cat>
          <c:val>
            <c:numRef>
              <c:f>'all data outliers removed'!$AI$7:$AI$21</c:f>
              <c:numCache>
                <c:formatCode>0.00</c:formatCode>
                <c:ptCount val="15"/>
                <c:pt idx="0">
                  <c:v>17.833333333333332</c:v>
                </c:pt>
                <c:pt idx="1">
                  <c:v>15.666666666666666</c:v>
                </c:pt>
                <c:pt idx="2">
                  <c:v>18.166666666666668</c:v>
                </c:pt>
                <c:pt idx="3">
                  <c:v>14.5</c:v>
                </c:pt>
                <c:pt idx="4">
                  <c:v>15</c:v>
                </c:pt>
                <c:pt idx="5">
                  <c:v>17.833333333333332</c:v>
                </c:pt>
                <c:pt idx="6">
                  <c:v>14.666666666666666</c:v>
                </c:pt>
                <c:pt idx="7">
                  <c:v>13.166666666666666</c:v>
                </c:pt>
                <c:pt idx="8">
                  <c:v>14.666666666666666</c:v>
                </c:pt>
                <c:pt idx="9">
                  <c:v>15.416666666666666</c:v>
                </c:pt>
                <c:pt idx="10">
                  <c:v>15.727272727272727</c:v>
                </c:pt>
                <c:pt idx="11">
                  <c:v>13.9</c:v>
                </c:pt>
                <c:pt idx="12">
                  <c:v>15</c:v>
                </c:pt>
                <c:pt idx="13">
                  <c:v>16.266666666666666</c:v>
                </c:pt>
                <c:pt idx="14">
                  <c:v>15.066666666666666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D8-8D40-BB9B-5300C9BA556F}"/>
            </c:ext>
          </c:extLst>
        </c:ser>
        <c:ser>
          <c:idx val="1"/>
          <c:order val="1"/>
          <c:tx>
            <c:strRef>
              <c:f>'all data outliers removed'!$AJ$6</c:f>
              <c:strCache>
                <c:ptCount val="1"/>
                <c:pt idx="0">
                  <c:v>one dubius allele silenced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removed'!$AS$7:$AS$21</c:f>
                <c:numCache>
                  <c:formatCode>General</c:formatCode>
                  <c:ptCount val="15"/>
                  <c:pt idx="0">
                    <c:v>1.1690451944500104</c:v>
                  </c:pt>
                  <c:pt idx="1">
                    <c:v>2.1369760566432827</c:v>
                  </c:pt>
                  <c:pt idx="2">
                    <c:v>2.6645825188948455</c:v>
                  </c:pt>
                  <c:pt idx="3">
                    <c:v>2.8751811537130427</c:v>
                  </c:pt>
                  <c:pt idx="4">
                    <c:v>3.1411250638372654</c:v>
                  </c:pt>
                  <c:pt idx="5">
                    <c:v>2.5819888974716103</c:v>
                  </c:pt>
                  <c:pt idx="6">
                    <c:v>3.0605010483034758</c:v>
                  </c:pt>
                  <c:pt idx="7">
                    <c:v>3.6696957185394354</c:v>
                  </c:pt>
                  <c:pt idx="8">
                    <c:v>2.3664319132398464</c:v>
                  </c:pt>
                  <c:pt idx="9">
                    <c:v>2.6328346286499236</c:v>
                  </c:pt>
                  <c:pt idx="10">
                    <c:v>2.427119504867671</c:v>
                  </c:pt>
                  <c:pt idx="11">
                    <c:v>2.3781411975649287</c:v>
                  </c:pt>
                  <c:pt idx="12">
                    <c:v>2.3587361793206894</c:v>
                  </c:pt>
                  <c:pt idx="13">
                    <c:v>5.1667434710113191</c:v>
                  </c:pt>
                  <c:pt idx="14">
                    <c:v>2.225394561056746</c:v>
                  </c:pt>
                </c:numCache>
              </c:numRef>
            </c:plus>
            <c:minus>
              <c:numRef>
                <c:f>'all data outliers removed'!$AS$7:$AS$21</c:f>
                <c:numCache>
                  <c:formatCode>General</c:formatCode>
                  <c:ptCount val="15"/>
                  <c:pt idx="0">
                    <c:v>1.1690451944500104</c:v>
                  </c:pt>
                  <c:pt idx="1">
                    <c:v>2.1369760566432827</c:v>
                  </c:pt>
                  <c:pt idx="2">
                    <c:v>2.6645825188948455</c:v>
                  </c:pt>
                  <c:pt idx="3">
                    <c:v>2.8751811537130427</c:v>
                  </c:pt>
                  <c:pt idx="4">
                    <c:v>3.1411250638372654</c:v>
                  </c:pt>
                  <c:pt idx="5">
                    <c:v>2.5819888974716103</c:v>
                  </c:pt>
                  <c:pt idx="6">
                    <c:v>3.0605010483034758</c:v>
                  </c:pt>
                  <c:pt idx="7">
                    <c:v>3.6696957185394354</c:v>
                  </c:pt>
                  <c:pt idx="8">
                    <c:v>2.3664319132398464</c:v>
                  </c:pt>
                  <c:pt idx="9">
                    <c:v>2.6328346286499236</c:v>
                  </c:pt>
                  <c:pt idx="10">
                    <c:v>2.427119504867671</c:v>
                  </c:pt>
                  <c:pt idx="11">
                    <c:v>2.3781411975649287</c:v>
                  </c:pt>
                  <c:pt idx="12">
                    <c:v>2.3587361793206894</c:v>
                  </c:pt>
                  <c:pt idx="13">
                    <c:v>5.1667434710113191</c:v>
                  </c:pt>
                  <c:pt idx="14">
                    <c:v>2.225394561056746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removed'!$AH$7:$AH$21</c:f>
              <c:strCache>
                <c:ptCount val="15"/>
                <c:pt idx="0">
                  <c:v>E-Rosalia-2866</c:v>
                </c:pt>
                <c:pt idx="1">
                  <c:v>C-Spokane-Canon-2865</c:v>
                </c:pt>
                <c:pt idx="2">
                  <c:v>D-Spangle-2859</c:v>
                </c:pt>
                <c:pt idx="3">
                  <c:v>E-Rosalia-2896</c:v>
                </c:pt>
                <c:pt idx="4">
                  <c:v>G-Oaksdale-2872</c:v>
                </c:pt>
                <c:pt idx="5">
                  <c:v>H-Garfield-2894</c:v>
                </c:pt>
                <c:pt idx="6">
                  <c:v>M-Pullman3-2883</c:v>
                </c:pt>
                <c:pt idx="7">
                  <c:v>N-Pullman-longlig-postoffice-2875</c:v>
                </c:pt>
                <c:pt idx="8">
                  <c:v>O-Moscow-2885</c:v>
                </c:pt>
                <c:pt idx="9">
                  <c:v>Line I (67: Spangle X Spangle)</c:v>
                </c:pt>
                <c:pt idx="10">
                  <c:v>Line II (79: Spangle X Spangle)</c:v>
                </c:pt>
                <c:pt idx="11">
                  <c:v>Line III (79: Spangle X Spangle)</c:v>
                </c:pt>
                <c:pt idx="12">
                  <c:v>Line IV (79: Spangle X Spangle)</c:v>
                </c:pt>
                <c:pt idx="13">
                  <c:v>Line V (111: Moscow X Pullman-Finch)</c:v>
                </c:pt>
                <c:pt idx="14">
                  <c:v>Line VI (111: Moscow X Pullman-Finch)</c:v>
                </c:pt>
              </c:strCache>
            </c:strRef>
          </c:cat>
          <c:val>
            <c:numRef>
              <c:f>'all data outliers removed'!$AJ$7:$AJ$21</c:f>
              <c:numCache>
                <c:formatCode>0.00</c:formatCode>
                <c:ptCount val="15"/>
                <c:pt idx="0">
                  <c:v>7.166666666666667</c:v>
                </c:pt>
                <c:pt idx="1">
                  <c:v>10.166666666666666</c:v>
                </c:pt>
                <c:pt idx="2">
                  <c:v>7.5</c:v>
                </c:pt>
                <c:pt idx="3">
                  <c:v>7.333333333333333</c:v>
                </c:pt>
                <c:pt idx="4">
                  <c:v>8.6666666666666661</c:v>
                </c:pt>
                <c:pt idx="5">
                  <c:v>7.666666666666667</c:v>
                </c:pt>
                <c:pt idx="6">
                  <c:v>9.8333333333333339</c:v>
                </c:pt>
                <c:pt idx="7">
                  <c:v>7.333333333333333</c:v>
                </c:pt>
                <c:pt idx="8">
                  <c:v>8</c:v>
                </c:pt>
                <c:pt idx="9">
                  <c:v>7.25</c:v>
                </c:pt>
                <c:pt idx="10">
                  <c:v>7.9090909090909092</c:v>
                </c:pt>
                <c:pt idx="11">
                  <c:v>7.9</c:v>
                </c:pt>
                <c:pt idx="12">
                  <c:v>6.8181818181818183</c:v>
                </c:pt>
                <c:pt idx="13">
                  <c:v>9.4666666666666668</c:v>
                </c:pt>
                <c:pt idx="14">
                  <c:v>8.6666666666666661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D8-8D40-BB9B-5300C9BA556F}"/>
            </c:ext>
          </c:extLst>
        </c:ser>
        <c:ser>
          <c:idx val="2"/>
          <c:order val="2"/>
          <c:tx>
            <c:strRef>
              <c:f>'all data outliers removed'!$AK$6</c:f>
              <c:strCache>
                <c:ptCount val="1"/>
                <c:pt idx="0">
                  <c:v>expression as expected, no change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removed'!$AT$7:$AT$21</c:f>
                <c:numCache>
                  <c:formatCode>General</c:formatCode>
                  <c:ptCount val="15"/>
                  <c:pt idx="0">
                    <c:v>27.568097504180443</c:v>
                  </c:pt>
                  <c:pt idx="1">
                    <c:v>19.569534145366585</c:v>
                  </c:pt>
                  <c:pt idx="2">
                    <c:v>17.97405537619893</c:v>
                  </c:pt>
                  <c:pt idx="3">
                    <c:v>30.493715199474558</c:v>
                  </c:pt>
                  <c:pt idx="4">
                    <c:v>14.236104336041748</c:v>
                  </c:pt>
                  <c:pt idx="5">
                    <c:v>12.64383907943575</c:v>
                  </c:pt>
                  <c:pt idx="6">
                    <c:v>15.396969398770223</c:v>
                  </c:pt>
                  <c:pt idx="7">
                    <c:v>34.160893821249296</c:v>
                  </c:pt>
                  <c:pt idx="8">
                    <c:v>29.622063848872273</c:v>
                  </c:pt>
                  <c:pt idx="9">
                    <c:v>15.637949179654425</c:v>
                  </c:pt>
                  <c:pt idx="10">
                    <c:v>12.546640260172515</c:v>
                  </c:pt>
                  <c:pt idx="11">
                    <c:v>26.578186544608293</c:v>
                  </c:pt>
                  <c:pt idx="12">
                    <c:v>14.965414673961973</c:v>
                  </c:pt>
                  <c:pt idx="13">
                    <c:v>20.15605781562126</c:v>
                  </c:pt>
                  <c:pt idx="14">
                    <c:v>11.537929169647798</c:v>
                  </c:pt>
                </c:numCache>
              </c:numRef>
            </c:plus>
            <c:minus>
              <c:numRef>
                <c:f>'all data outliers removed'!$AT$7:$AT$21</c:f>
                <c:numCache>
                  <c:formatCode>General</c:formatCode>
                  <c:ptCount val="15"/>
                  <c:pt idx="0">
                    <c:v>27.568097504180443</c:v>
                  </c:pt>
                  <c:pt idx="1">
                    <c:v>19.569534145366585</c:v>
                  </c:pt>
                  <c:pt idx="2">
                    <c:v>17.97405537619893</c:v>
                  </c:pt>
                  <c:pt idx="3">
                    <c:v>30.493715199474558</c:v>
                  </c:pt>
                  <c:pt idx="4">
                    <c:v>14.236104336041748</c:v>
                  </c:pt>
                  <c:pt idx="5">
                    <c:v>12.64383907943575</c:v>
                  </c:pt>
                  <c:pt idx="6">
                    <c:v>15.396969398770223</c:v>
                  </c:pt>
                  <c:pt idx="7">
                    <c:v>34.160893821249296</c:v>
                  </c:pt>
                  <c:pt idx="8">
                    <c:v>29.622063848872273</c:v>
                  </c:pt>
                  <c:pt idx="9">
                    <c:v>15.637949179654425</c:v>
                  </c:pt>
                  <c:pt idx="10">
                    <c:v>12.546640260172515</c:v>
                  </c:pt>
                  <c:pt idx="11">
                    <c:v>26.578186544608293</c:v>
                  </c:pt>
                  <c:pt idx="12">
                    <c:v>14.965414673961973</c:v>
                  </c:pt>
                  <c:pt idx="13">
                    <c:v>20.15605781562126</c:v>
                  </c:pt>
                  <c:pt idx="14">
                    <c:v>11.537929169647798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removed'!$AH$7:$AH$21</c:f>
              <c:strCache>
                <c:ptCount val="15"/>
                <c:pt idx="0">
                  <c:v>E-Rosalia-2866</c:v>
                </c:pt>
                <c:pt idx="1">
                  <c:v>C-Spokane-Canon-2865</c:v>
                </c:pt>
                <c:pt idx="2">
                  <c:v>D-Spangle-2859</c:v>
                </c:pt>
                <c:pt idx="3">
                  <c:v>E-Rosalia-2896</c:v>
                </c:pt>
                <c:pt idx="4">
                  <c:v>G-Oaksdale-2872</c:v>
                </c:pt>
                <c:pt idx="5">
                  <c:v>H-Garfield-2894</c:v>
                </c:pt>
                <c:pt idx="6">
                  <c:v>M-Pullman3-2883</c:v>
                </c:pt>
                <c:pt idx="7">
                  <c:v>N-Pullman-longlig-postoffice-2875</c:v>
                </c:pt>
                <c:pt idx="8">
                  <c:v>O-Moscow-2885</c:v>
                </c:pt>
                <c:pt idx="9">
                  <c:v>Line I (67: Spangle X Spangle)</c:v>
                </c:pt>
                <c:pt idx="10">
                  <c:v>Line II (79: Spangle X Spangle)</c:v>
                </c:pt>
                <c:pt idx="11">
                  <c:v>Line III (79: Spangle X Spangle)</c:v>
                </c:pt>
                <c:pt idx="12">
                  <c:v>Line IV (79: Spangle X Spangle)</c:v>
                </c:pt>
                <c:pt idx="13">
                  <c:v>Line V (111: Moscow X Pullman-Finch)</c:v>
                </c:pt>
                <c:pt idx="14">
                  <c:v>Line VI (111: Moscow X Pullman-Finch)</c:v>
                </c:pt>
              </c:strCache>
            </c:strRef>
          </c:cat>
          <c:val>
            <c:numRef>
              <c:f>'all data outliers removed'!$AK$7:$AK$21</c:f>
              <c:numCache>
                <c:formatCode>0.00</c:formatCode>
                <c:ptCount val="15"/>
                <c:pt idx="0">
                  <c:v>144</c:v>
                </c:pt>
                <c:pt idx="1">
                  <c:v>156.16666666666666</c:v>
                </c:pt>
                <c:pt idx="2">
                  <c:v>132.33333333333334</c:v>
                </c:pt>
                <c:pt idx="3">
                  <c:v>125.33333333333333</c:v>
                </c:pt>
                <c:pt idx="4">
                  <c:v>153.33333333333334</c:v>
                </c:pt>
                <c:pt idx="5">
                  <c:v>161.66666666666666</c:v>
                </c:pt>
                <c:pt idx="6">
                  <c:v>153.33333333333334</c:v>
                </c:pt>
                <c:pt idx="7">
                  <c:v>150.83333333333334</c:v>
                </c:pt>
                <c:pt idx="8">
                  <c:v>124.33333333333333</c:v>
                </c:pt>
                <c:pt idx="9">
                  <c:v>171</c:v>
                </c:pt>
                <c:pt idx="10">
                  <c:v>166.72727272727272</c:v>
                </c:pt>
                <c:pt idx="11">
                  <c:v>168.2</c:v>
                </c:pt>
                <c:pt idx="12">
                  <c:v>171.18181818181819</c:v>
                </c:pt>
                <c:pt idx="13">
                  <c:v>156.46666666666667</c:v>
                </c:pt>
                <c:pt idx="14">
                  <c:v>169.13333333333333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D8-8D40-BB9B-5300C9BA556F}"/>
            </c:ext>
          </c:extLst>
        </c:ser>
        <c:ser>
          <c:idx val="3"/>
          <c:order val="3"/>
          <c:tx>
            <c:strRef>
              <c:f>'all data outliers removed'!$AL$6</c:f>
              <c:strCache>
                <c:ptCount val="1"/>
                <c:pt idx="0">
                  <c:v>one pratensis allele silenced</c:v>
                </c:pt>
              </c:strCache>
            </c:strRef>
          </c:tx>
          <c:spPr>
            <a:solidFill>
              <a:srgbClr val="FE20D6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removed'!$AU$7:$AU$21</c:f>
                <c:numCache>
                  <c:formatCode>General</c:formatCode>
                  <c:ptCount val="15"/>
                  <c:pt idx="0">
                    <c:v>2.8982753492378879</c:v>
                  </c:pt>
                  <c:pt idx="1">
                    <c:v>3.5213633723318019</c:v>
                  </c:pt>
                  <c:pt idx="2">
                    <c:v>1.7511900715418252</c:v>
                  </c:pt>
                  <c:pt idx="3">
                    <c:v>1.8618986725025244</c:v>
                  </c:pt>
                  <c:pt idx="4">
                    <c:v>1.5055453054181609</c:v>
                  </c:pt>
                  <c:pt idx="5">
                    <c:v>1.1690451944500129</c:v>
                  </c:pt>
                  <c:pt idx="6">
                    <c:v>1.8348478592697177</c:v>
                  </c:pt>
                  <c:pt idx="7">
                    <c:v>1.7888543819998317</c:v>
                  </c:pt>
                  <c:pt idx="8">
                    <c:v>1.8708286933869707</c:v>
                  </c:pt>
                  <c:pt idx="9">
                    <c:v>2.2962419891481978</c:v>
                  </c:pt>
                  <c:pt idx="10">
                    <c:v>2.2962419891481987</c:v>
                  </c:pt>
                  <c:pt idx="11">
                    <c:v>1.7638342073763937</c:v>
                  </c:pt>
                  <c:pt idx="12">
                    <c:v>2.3432688900143521</c:v>
                  </c:pt>
                  <c:pt idx="13">
                    <c:v>2.9519969028245461</c:v>
                  </c:pt>
                  <c:pt idx="14">
                    <c:v>2.0976176963403033</c:v>
                  </c:pt>
                </c:numCache>
              </c:numRef>
            </c:plus>
            <c:minus>
              <c:numRef>
                <c:f>'all data outliers removed'!$AU$7:$AU$21</c:f>
                <c:numCache>
                  <c:formatCode>General</c:formatCode>
                  <c:ptCount val="15"/>
                  <c:pt idx="0">
                    <c:v>2.8982753492378879</c:v>
                  </c:pt>
                  <c:pt idx="1">
                    <c:v>3.5213633723318019</c:v>
                  </c:pt>
                  <c:pt idx="2">
                    <c:v>1.7511900715418252</c:v>
                  </c:pt>
                  <c:pt idx="3">
                    <c:v>1.8618986725025244</c:v>
                  </c:pt>
                  <c:pt idx="4">
                    <c:v>1.5055453054181609</c:v>
                  </c:pt>
                  <c:pt idx="5">
                    <c:v>1.1690451944500129</c:v>
                  </c:pt>
                  <c:pt idx="6">
                    <c:v>1.8348478592697177</c:v>
                  </c:pt>
                  <c:pt idx="7">
                    <c:v>1.7888543819998317</c:v>
                  </c:pt>
                  <c:pt idx="8">
                    <c:v>1.8708286933869707</c:v>
                  </c:pt>
                  <c:pt idx="9">
                    <c:v>2.2962419891481978</c:v>
                  </c:pt>
                  <c:pt idx="10">
                    <c:v>2.2962419891481987</c:v>
                  </c:pt>
                  <c:pt idx="11">
                    <c:v>1.7638342073763937</c:v>
                  </c:pt>
                  <c:pt idx="12">
                    <c:v>2.3432688900143521</c:v>
                  </c:pt>
                  <c:pt idx="13">
                    <c:v>2.9519969028245461</c:v>
                  </c:pt>
                  <c:pt idx="14">
                    <c:v>2.0976176963403033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removed'!$AH$7:$AH$21</c:f>
              <c:strCache>
                <c:ptCount val="15"/>
                <c:pt idx="0">
                  <c:v>E-Rosalia-2866</c:v>
                </c:pt>
                <c:pt idx="1">
                  <c:v>C-Spokane-Canon-2865</c:v>
                </c:pt>
                <c:pt idx="2">
                  <c:v>D-Spangle-2859</c:v>
                </c:pt>
                <c:pt idx="3">
                  <c:v>E-Rosalia-2896</c:v>
                </c:pt>
                <c:pt idx="4">
                  <c:v>G-Oaksdale-2872</c:v>
                </c:pt>
                <c:pt idx="5">
                  <c:v>H-Garfield-2894</c:v>
                </c:pt>
                <c:pt idx="6">
                  <c:v>M-Pullman3-2883</c:v>
                </c:pt>
                <c:pt idx="7">
                  <c:v>N-Pullman-longlig-postoffice-2875</c:v>
                </c:pt>
                <c:pt idx="8">
                  <c:v>O-Moscow-2885</c:v>
                </c:pt>
                <c:pt idx="9">
                  <c:v>Line I (67: Spangle X Spangle)</c:v>
                </c:pt>
                <c:pt idx="10">
                  <c:v>Line II (79: Spangle X Spangle)</c:v>
                </c:pt>
                <c:pt idx="11">
                  <c:v>Line III (79: Spangle X Spangle)</c:v>
                </c:pt>
                <c:pt idx="12">
                  <c:v>Line IV (79: Spangle X Spangle)</c:v>
                </c:pt>
                <c:pt idx="13">
                  <c:v>Line V (111: Moscow X Pullman-Finch)</c:v>
                </c:pt>
                <c:pt idx="14">
                  <c:v>Line VI (111: Moscow X Pullman-Finch)</c:v>
                </c:pt>
              </c:strCache>
            </c:strRef>
          </c:cat>
          <c:val>
            <c:numRef>
              <c:f>'all data outliers removed'!$AL$7:$AL$21</c:f>
              <c:numCache>
                <c:formatCode>0.00</c:formatCode>
                <c:ptCount val="15"/>
                <c:pt idx="0">
                  <c:v>8</c:v>
                </c:pt>
                <c:pt idx="1">
                  <c:v>8</c:v>
                </c:pt>
                <c:pt idx="2">
                  <c:v>7.333333333333333</c:v>
                </c:pt>
                <c:pt idx="3">
                  <c:v>7.666666666666667</c:v>
                </c:pt>
                <c:pt idx="4">
                  <c:v>6.666666666666667</c:v>
                </c:pt>
                <c:pt idx="5">
                  <c:v>4.833333333333333</c:v>
                </c:pt>
                <c:pt idx="6">
                  <c:v>4.166666666666667</c:v>
                </c:pt>
                <c:pt idx="7">
                  <c:v>6</c:v>
                </c:pt>
                <c:pt idx="8">
                  <c:v>3.5</c:v>
                </c:pt>
                <c:pt idx="9">
                  <c:v>6</c:v>
                </c:pt>
                <c:pt idx="10">
                  <c:v>6.5454545454545459</c:v>
                </c:pt>
                <c:pt idx="11">
                  <c:v>8</c:v>
                </c:pt>
                <c:pt idx="12">
                  <c:v>6.0909090909090908</c:v>
                </c:pt>
                <c:pt idx="13">
                  <c:v>8</c:v>
                </c:pt>
                <c:pt idx="14">
                  <c:v>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8D8-8D40-BB9B-5300C9BA556F}"/>
            </c:ext>
          </c:extLst>
        </c:ser>
        <c:ser>
          <c:idx val="4"/>
          <c:order val="4"/>
          <c:tx>
            <c:strRef>
              <c:f>'all data outliers removed'!$AM$6</c:f>
              <c:strCache>
                <c:ptCount val="1"/>
                <c:pt idx="0">
                  <c:v>both pratensis alleles silenced</c:v>
                </c:pt>
              </c:strCache>
            </c:strRef>
          </c:tx>
          <c:spPr>
            <a:solidFill>
              <a:srgbClr val="FFB2FF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removed'!$AV$7:$AV$21</c:f>
                <c:numCache>
                  <c:formatCode>General</c:formatCode>
                  <c:ptCount val="15"/>
                  <c:pt idx="0">
                    <c:v>1.2649110640673518</c:v>
                  </c:pt>
                  <c:pt idx="1">
                    <c:v>1.5055453054181624</c:v>
                  </c:pt>
                  <c:pt idx="2">
                    <c:v>2.6583202716502519</c:v>
                  </c:pt>
                  <c:pt idx="3">
                    <c:v>1.6329931618554518</c:v>
                  </c:pt>
                  <c:pt idx="4">
                    <c:v>2.6645825188948455</c:v>
                  </c:pt>
                  <c:pt idx="5">
                    <c:v>2.4832774042918904</c:v>
                  </c:pt>
                  <c:pt idx="6">
                    <c:v>1.1690451944500118</c:v>
                  </c:pt>
                  <c:pt idx="7">
                    <c:v>3.3115957885386114</c:v>
                  </c:pt>
                  <c:pt idx="8">
                    <c:v>2.5819888974716112</c:v>
                  </c:pt>
                  <c:pt idx="9">
                    <c:v>2.2746961169005462</c:v>
                  </c:pt>
                  <c:pt idx="10">
                    <c:v>2.2962419891481978</c:v>
                  </c:pt>
                  <c:pt idx="11">
                    <c:v>3.5213633723318023</c:v>
                  </c:pt>
                  <c:pt idx="12">
                    <c:v>4.180039147272101</c:v>
                  </c:pt>
                  <c:pt idx="13">
                    <c:v>3.2993505854507617</c:v>
                  </c:pt>
                  <c:pt idx="14">
                    <c:v>2.0307165050320357</c:v>
                  </c:pt>
                </c:numCache>
              </c:numRef>
            </c:plus>
            <c:minus>
              <c:numRef>
                <c:f>'all data outliers removed'!$AV$7:$AV$21</c:f>
                <c:numCache>
                  <c:formatCode>General</c:formatCode>
                  <c:ptCount val="15"/>
                  <c:pt idx="0">
                    <c:v>1.2649110640673518</c:v>
                  </c:pt>
                  <c:pt idx="1">
                    <c:v>1.5055453054181624</c:v>
                  </c:pt>
                  <c:pt idx="2">
                    <c:v>2.6583202716502519</c:v>
                  </c:pt>
                  <c:pt idx="3">
                    <c:v>1.6329931618554518</c:v>
                  </c:pt>
                  <c:pt idx="4">
                    <c:v>2.6645825188948455</c:v>
                  </c:pt>
                  <c:pt idx="5">
                    <c:v>2.4832774042918904</c:v>
                  </c:pt>
                  <c:pt idx="6">
                    <c:v>1.1690451944500118</c:v>
                  </c:pt>
                  <c:pt idx="7">
                    <c:v>3.3115957885386114</c:v>
                  </c:pt>
                  <c:pt idx="8">
                    <c:v>2.5819888974716112</c:v>
                  </c:pt>
                  <c:pt idx="9">
                    <c:v>2.2746961169005462</c:v>
                  </c:pt>
                  <c:pt idx="10">
                    <c:v>2.2962419891481978</c:v>
                  </c:pt>
                  <c:pt idx="11">
                    <c:v>3.5213633723318023</c:v>
                  </c:pt>
                  <c:pt idx="12">
                    <c:v>4.180039147272101</c:v>
                  </c:pt>
                  <c:pt idx="13">
                    <c:v>3.2993505854507617</c:v>
                  </c:pt>
                  <c:pt idx="14">
                    <c:v>2.0307165050320357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removed'!$AH$7:$AH$21</c:f>
              <c:strCache>
                <c:ptCount val="15"/>
                <c:pt idx="0">
                  <c:v>E-Rosalia-2866</c:v>
                </c:pt>
                <c:pt idx="1">
                  <c:v>C-Spokane-Canon-2865</c:v>
                </c:pt>
                <c:pt idx="2">
                  <c:v>D-Spangle-2859</c:v>
                </c:pt>
                <c:pt idx="3">
                  <c:v>E-Rosalia-2896</c:v>
                </c:pt>
                <c:pt idx="4">
                  <c:v>G-Oaksdale-2872</c:v>
                </c:pt>
                <c:pt idx="5">
                  <c:v>H-Garfield-2894</c:v>
                </c:pt>
                <c:pt idx="6">
                  <c:v>M-Pullman3-2883</c:v>
                </c:pt>
                <c:pt idx="7">
                  <c:v>N-Pullman-longlig-postoffice-2875</c:v>
                </c:pt>
                <c:pt idx="8">
                  <c:v>O-Moscow-2885</c:v>
                </c:pt>
                <c:pt idx="9">
                  <c:v>Line I (67: Spangle X Spangle)</c:v>
                </c:pt>
                <c:pt idx="10">
                  <c:v>Line II (79: Spangle X Spangle)</c:v>
                </c:pt>
                <c:pt idx="11">
                  <c:v>Line III (79: Spangle X Spangle)</c:v>
                </c:pt>
                <c:pt idx="12">
                  <c:v>Line IV (79: Spangle X Spangle)</c:v>
                </c:pt>
                <c:pt idx="13">
                  <c:v>Line V (111: Moscow X Pullman-Finch)</c:v>
                </c:pt>
                <c:pt idx="14">
                  <c:v>Line VI (111: Moscow X Pullman-Finch)</c:v>
                </c:pt>
              </c:strCache>
            </c:strRef>
          </c:cat>
          <c:val>
            <c:numRef>
              <c:f>'all data outliers removed'!$AM$7:$AM$21</c:f>
              <c:numCache>
                <c:formatCode>0.00</c:formatCode>
                <c:ptCount val="15"/>
                <c:pt idx="0">
                  <c:v>5</c:v>
                </c:pt>
                <c:pt idx="1">
                  <c:v>4.666666666666667</c:v>
                </c:pt>
                <c:pt idx="2">
                  <c:v>5.333333333333333</c:v>
                </c:pt>
                <c:pt idx="3">
                  <c:v>3.6666666666666665</c:v>
                </c:pt>
                <c:pt idx="4">
                  <c:v>5.5</c:v>
                </c:pt>
                <c:pt idx="5">
                  <c:v>4.833333333333333</c:v>
                </c:pt>
                <c:pt idx="6">
                  <c:v>4.166666666666667</c:v>
                </c:pt>
                <c:pt idx="7">
                  <c:v>6.166666666666667</c:v>
                </c:pt>
                <c:pt idx="8">
                  <c:v>4.333333333333333</c:v>
                </c:pt>
                <c:pt idx="9">
                  <c:v>4.583333333333333</c:v>
                </c:pt>
                <c:pt idx="10">
                  <c:v>4.5454545454545459</c:v>
                </c:pt>
                <c:pt idx="11">
                  <c:v>6.8</c:v>
                </c:pt>
                <c:pt idx="12">
                  <c:v>4.5454545454545459</c:v>
                </c:pt>
                <c:pt idx="13">
                  <c:v>5.8</c:v>
                </c:pt>
                <c:pt idx="14">
                  <c:v>5.8666666666666663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8D8-8D40-BB9B-5300C9BA556F}"/>
            </c:ext>
          </c:extLst>
        </c:ser>
        <c:ser>
          <c:idx val="5"/>
          <c:order val="5"/>
          <c:tx>
            <c:strRef>
              <c:f>'all data outliers removed'!$AN$6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removed'!$AW$7:$AW$21</c:f>
                <c:numCache>
                  <c:formatCode>General</c:formatCode>
                  <c:ptCount val="15"/>
                  <c:pt idx="0">
                    <c:v>3.3266599866332398</c:v>
                  </c:pt>
                  <c:pt idx="1">
                    <c:v>1.2110601416389963</c:v>
                  </c:pt>
                  <c:pt idx="2">
                    <c:v>4.8579831205964474</c:v>
                  </c:pt>
                  <c:pt idx="3">
                    <c:v>2.338090388900024</c:v>
                  </c:pt>
                  <c:pt idx="4">
                    <c:v>3.2041639575194445</c:v>
                  </c:pt>
                  <c:pt idx="5">
                    <c:v>2.422120283277994</c:v>
                  </c:pt>
                  <c:pt idx="6">
                    <c:v>1.5055453054181618</c:v>
                  </c:pt>
                  <c:pt idx="7">
                    <c:v>2.7325202042558931</c:v>
                  </c:pt>
                  <c:pt idx="8">
                    <c:v>2.8809720581775866</c:v>
                  </c:pt>
                  <c:pt idx="9">
                    <c:v>2.8001623329566252</c:v>
                  </c:pt>
                  <c:pt idx="10">
                    <c:v>4.0743097574926725</c:v>
                  </c:pt>
                  <c:pt idx="11">
                    <c:v>3.6651512019742554</c:v>
                  </c:pt>
                  <c:pt idx="12">
                    <c:v>5.0290067698213621</c:v>
                  </c:pt>
                  <c:pt idx="13">
                    <c:v>3.0983866769659332</c:v>
                  </c:pt>
                  <c:pt idx="14">
                    <c:v>2.8502297317601482</c:v>
                  </c:pt>
                </c:numCache>
              </c:numRef>
            </c:plus>
            <c:minus>
              <c:numRef>
                <c:f>'all data outliers removed'!$AW$7:$AW$21</c:f>
                <c:numCache>
                  <c:formatCode>General</c:formatCode>
                  <c:ptCount val="15"/>
                  <c:pt idx="0">
                    <c:v>3.3266599866332398</c:v>
                  </c:pt>
                  <c:pt idx="1">
                    <c:v>1.2110601416389963</c:v>
                  </c:pt>
                  <c:pt idx="2">
                    <c:v>4.8579831205964474</c:v>
                  </c:pt>
                  <c:pt idx="3">
                    <c:v>2.338090388900024</c:v>
                  </c:pt>
                  <c:pt idx="4">
                    <c:v>3.2041639575194445</c:v>
                  </c:pt>
                  <c:pt idx="5">
                    <c:v>2.422120283277994</c:v>
                  </c:pt>
                  <c:pt idx="6">
                    <c:v>1.5055453054181618</c:v>
                  </c:pt>
                  <c:pt idx="7">
                    <c:v>2.7325202042558931</c:v>
                  </c:pt>
                  <c:pt idx="8">
                    <c:v>2.8809720581775866</c:v>
                  </c:pt>
                  <c:pt idx="9">
                    <c:v>2.8001623329566252</c:v>
                  </c:pt>
                  <c:pt idx="10">
                    <c:v>4.0743097574926725</c:v>
                  </c:pt>
                  <c:pt idx="11">
                    <c:v>3.6651512019742554</c:v>
                  </c:pt>
                  <c:pt idx="12">
                    <c:v>5.0290067698213621</c:v>
                  </c:pt>
                  <c:pt idx="13">
                    <c:v>3.0983866769659332</c:v>
                  </c:pt>
                  <c:pt idx="14">
                    <c:v>2.8502297317601482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removed'!$AH$7:$AH$21</c:f>
              <c:strCache>
                <c:ptCount val="15"/>
                <c:pt idx="0">
                  <c:v>E-Rosalia-2866</c:v>
                </c:pt>
                <c:pt idx="1">
                  <c:v>C-Spokane-Canon-2865</c:v>
                </c:pt>
                <c:pt idx="2">
                  <c:v>D-Spangle-2859</c:v>
                </c:pt>
                <c:pt idx="3">
                  <c:v>E-Rosalia-2896</c:v>
                </c:pt>
                <c:pt idx="4">
                  <c:v>G-Oaksdale-2872</c:v>
                </c:pt>
                <c:pt idx="5">
                  <c:v>H-Garfield-2894</c:v>
                </c:pt>
                <c:pt idx="6">
                  <c:v>M-Pullman3-2883</c:v>
                </c:pt>
                <c:pt idx="7">
                  <c:v>N-Pullman-longlig-postoffice-2875</c:v>
                </c:pt>
                <c:pt idx="8">
                  <c:v>O-Moscow-2885</c:v>
                </c:pt>
                <c:pt idx="9">
                  <c:v>Line I (67: Spangle X Spangle)</c:v>
                </c:pt>
                <c:pt idx="10">
                  <c:v>Line II (79: Spangle X Spangle)</c:v>
                </c:pt>
                <c:pt idx="11">
                  <c:v>Line III (79: Spangle X Spangle)</c:v>
                </c:pt>
                <c:pt idx="12">
                  <c:v>Line IV (79: Spangle X Spangle)</c:v>
                </c:pt>
                <c:pt idx="13">
                  <c:v>Line V (111: Moscow X Pullman-Finch)</c:v>
                </c:pt>
                <c:pt idx="14">
                  <c:v>Line VI (111: Moscow X Pullman-Finch)</c:v>
                </c:pt>
              </c:strCache>
            </c:strRef>
          </c:cat>
          <c:val>
            <c:numRef>
              <c:f>'all data outliers removed'!$AN$7:$AN$21</c:f>
              <c:numCache>
                <c:formatCode>0.00</c:formatCode>
                <c:ptCount val="15"/>
                <c:pt idx="0">
                  <c:v>4.333333333333333</c:v>
                </c:pt>
                <c:pt idx="1">
                  <c:v>3.3333333333333335</c:v>
                </c:pt>
                <c:pt idx="2">
                  <c:v>6</c:v>
                </c:pt>
                <c:pt idx="3">
                  <c:v>4.333333333333333</c:v>
                </c:pt>
                <c:pt idx="4">
                  <c:v>5.333333333333333</c:v>
                </c:pt>
                <c:pt idx="5">
                  <c:v>5.666666666666667</c:v>
                </c:pt>
                <c:pt idx="6">
                  <c:v>3.3333333333333335</c:v>
                </c:pt>
                <c:pt idx="7">
                  <c:v>5.666666666666667</c:v>
                </c:pt>
                <c:pt idx="8">
                  <c:v>5.5</c:v>
                </c:pt>
                <c:pt idx="9">
                  <c:v>5.25</c:v>
                </c:pt>
                <c:pt idx="10">
                  <c:v>5</c:v>
                </c:pt>
                <c:pt idx="11">
                  <c:v>6.1</c:v>
                </c:pt>
                <c:pt idx="12">
                  <c:v>4.9090909090909092</c:v>
                </c:pt>
                <c:pt idx="13">
                  <c:v>5.8</c:v>
                </c:pt>
                <c:pt idx="14">
                  <c:v>6.4666666666666668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D8-8D40-BB9B-5300C9BA5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31905583"/>
        <c:axId val="1694668207"/>
      </c:barChart>
      <c:catAx>
        <c:axId val="163190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4668207"/>
        <c:crosses val="autoZero"/>
        <c:auto val="1"/>
        <c:lblAlgn val="ctr"/>
        <c:lblOffset val="100"/>
        <c:noMultiLvlLbl val="0"/>
      </c:catAx>
      <c:valAx>
        <c:axId val="169466820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90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Synthetic vs. natural expression</a:t>
            </a:r>
            <a:r>
              <a:rPr lang="en-US" baseline="0"/>
              <a:t> data for miscellus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'all data outliers removed'!$AJ$50</c:f>
              <c:strCache>
                <c:ptCount val="1"/>
                <c:pt idx="0">
                  <c:v>Synthetics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removed'!$AS$50:$AX$50</c:f>
                <c:numCache>
                  <c:formatCode>General</c:formatCode>
                  <c:ptCount val="6"/>
                  <c:pt idx="0">
                    <c:v>4.3810813589653748</c:v>
                  </c:pt>
                  <c:pt idx="1">
                    <c:v>3.3084657994221347</c:v>
                  </c:pt>
                  <c:pt idx="2">
                    <c:v>25.981455618114182</c:v>
                  </c:pt>
                  <c:pt idx="3">
                    <c:v>2.578497362544443</c:v>
                  </c:pt>
                  <c:pt idx="4">
                    <c:v>3.0401517268916898</c:v>
                  </c:pt>
                  <c:pt idx="5">
                    <c:v>3.5459912653662946</c:v>
                  </c:pt>
                </c:numCache>
              </c:numRef>
            </c:plus>
            <c:minus>
              <c:numRef>
                <c:f>'all data outliers removed'!$AS$50:$AX$50</c:f>
                <c:numCache>
                  <c:formatCode>General</c:formatCode>
                  <c:ptCount val="6"/>
                  <c:pt idx="0">
                    <c:v>4.3810813589653748</c:v>
                  </c:pt>
                  <c:pt idx="1">
                    <c:v>3.3084657994221347</c:v>
                  </c:pt>
                  <c:pt idx="2">
                    <c:v>25.981455618114182</c:v>
                  </c:pt>
                  <c:pt idx="3">
                    <c:v>2.578497362544443</c:v>
                  </c:pt>
                  <c:pt idx="4">
                    <c:v>3.0401517268916898</c:v>
                  </c:pt>
                  <c:pt idx="5">
                    <c:v>3.5459912653662946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removed'!$AK$48:$AP$48</c:f>
              <c:strCache>
                <c:ptCount val="6"/>
                <c:pt idx="0">
                  <c:v>both dubius alleles silenced</c:v>
                </c:pt>
                <c:pt idx="1">
                  <c:v>one dubius allele silenced</c:v>
                </c:pt>
                <c:pt idx="2">
                  <c:v>expression as expected, no change</c:v>
                </c:pt>
                <c:pt idx="3">
                  <c:v>one pratensis allele silenced</c:v>
                </c:pt>
                <c:pt idx="4">
                  <c:v>both pratensis alleles silenced</c:v>
                </c:pt>
                <c:pt idx="5">
                  <c:v>total silencing</c:v>
                </c:pt>
              </c:strCache>
            </c:strRef>
          </c:cat>
          <c:val>
            <c:numRef>
              <c:f>'all data outliers removed'!$AK$50:$AP$50</c:f>
              <c:numCache>
                <c:formatCode>0.00</c:formatCode>
                <c:ptCount val="6"/>
                <c:pt idx="0">
                  <c:v>15.297297297297296</c:v>
                </c:pt>
                <c:pt idx="1">
                  <c:v>8.1081081081081088</c:v>
                </c:pt>
                <c:pt idx="2">
                  <c:v>166.68918918918919</c:v>
                </c:pt>
                <c:pt idx="3">
                  <c:v>6.6891891891891895</c:v>
                </c:pt>
                <c:pt idx="4">
                  <c:v>5.3783783783783781</c:v>
                </c:pt>
                <c:pt idx="5">
                  <c:v>5.6351351351351351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6-7549-8613-67F2DF811D40}"/>
            </c:ext>
          </c:extLst>
        </c:ser>
        <c:ser>
          <c:idx val="0"/>
          <c:order val="1"/>
          <c:tx>
            <c:strRef>
              <c:f>'all data outliers removed'!$AJ$49</c:f>
              <c:strCache>
                <c:ptCount val="1"/>
                <c:pt idx="0">
                  <c:v>Naturals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removed'!$AS$49:$AX$49</c:f>
                <c:numCache>
                  <c:formatCode>General</c:formatCode>
                  <c:ptCount val="6"/>
                  <c:pt idx="0">
                    <c:v>3.4004254265843001</c:v>
                  </c:pt>
                  <c:pt idx="1">
                    <c:v>2.7201142739180293</c:v>
                  </c:pt>
                  <c:pt idx="2">
                    <c:v>25.511757199687246</c:v>
                  </c:pt>
                  <c:pt idx="3">
                    <c:v>2.5545755116504134</c:v>
                  </c:pt>
                  <c:pt idx="4">
                    <c:v>2.2012638514443812</c:v>
                  </c:pt>
                  <c:pt idx="5">
                    <c:v>2.8467127682479068</c:v>
                  </c:pt>
                </c:numCache>
              </c:numRef>
            </c:plus>
            <c:minus>
              <c:numRef>
                <c:f>'all data outliers removed'!$AS$49:$AX$49</c:f>
                <c:numCache>
                  <c:formatCode>General</c:formatCode>
                  <c:ptCount val="6"/>
                  <c:pt idx="0">
                    <c:v>3.4004254265843001</c:v>
                  </c:pt>
                  <c:pt idx="1">
                    <c:v>2.7201142739180293</c:v>
                  </c:pt>
                  <c:pt idx="2">
                    <c:v>25.511757199687246</c:v>
                  </c:pt>
                  <c:pt idx="3">
                    <c:v>2.5545755116504134</c:v>
                  </c:pt>
                  <c:pt idx="4">
                    <c:v>2.2012638514443812</c:v>
                  </c:pt>
                  <c:pt idx="5">
                    <c:v>2.8467127682479068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removed'!$AK$48:$AP$48</c:f>
              <c:strCache>
                <c:ptCount val="6"/>
                <c:pt idx="0">
                  <c:v>both dubius alleles silenced</c:v>
                </c:pt>
                <c:pt idx="1">
                  <c:v>one dubius allele silenced</c:v>
                </c:pt>
                <c:pt idx="2">
                  <c:v>expression as expected, no change</c:v>
                </c:pt>
                <c:pt idx="3">
                  <c:v>one pratensis allele silenced</c:v>
                </c:pt>
                <c:pt idx="4">
                  <c:v>both pratensis alleles silenced</c:v>
                </c:pt>
                <c:pt idx="5">
                  <c:v>total silencing</c:v>
                </c:pt>
              </c:strCache>
            </c:strRef>
          </c:cat>
          <c:val>
            <c:numRef>
              <c:f>'all data outliers removed'!$AK$49:$AP$49</c:f>
              <c:numCache>
                <c:formatCode>0.00</c:formatCode>
                <c:ptCount val="6"/>
                <c:pt idx="0">
                  <c:v>15.722222222222221</c:v>
                </c:pt>
                <c:pt idx="1">
                  <c:v>8.1851851851851851</c:v>
                </c:pt>
                <c:pt idx="2">
                  <c:v>144.59259259259258</c:v>
                </c:pt>
                <c:pt idx="3">
                  <c:v>6.2407407407407405</c:v>
                </c:pt>
                <c:pt idx="4">
                  <c:v>4.8518518518518521</c:v>
                </c:pt>
                <c:pt idx="5">
                  <c:v>4.833333333333333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6-7549-8613-67F2DF811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466799"/>
        <c:axId val="1777472879"/>
      </c:barChart>
      <c:catAx>
        <c:axId val="177746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72879"/>
        <c:crosses val="autoZero"/>
        <c:auto val="1"/>
        <c:lblAlgn val="ctr"/>
        <c:lblOffset val="100"/>
        <c:noMultiLvlLbl val="0"/>
      </c:catAx>
      <c:valAx>
        <c:axId val="177747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6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Synthetic vs. natural expression</a:t>
            </a:r>
            <a:r>
              <a:rPr lang="en-US" baseline="0"/>
              <a:t> data for miscellus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'all data outliers removed'!$AJ$50</c:f>
              <c:strCache>
                <c:ptCount val="1"/>
                <c:pt idx="0">
                  <c:v>Synthetics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removed'!$AS$50:$AX$50</c:f>
                <c:numCache>
                  <c:formatCode>General</c:formatCode>
                  <c:ptCount val="6"/>
                  <c:pt idx="0">
                    <c:v>4.3810813589653748</c:v>
                  </c:pt>
                  <c:pt idx="1">
                    <c:v>3.3084657994221347</c:v>
                  </c:pt>
                  <c:pt idx="2">
                    <c:v>25.981455618114182</c:v>
                  </c:pt>
                  <c:pt idx="3">
                    <c:v>2.578497362544443</c:v>
                  </c:pt>
                  <c:pt idx="4">
                    <c:v>3.0401517268916898</c:v>
                  </c:pt>
                  <c:pt idx="5">
                    <c:v>3.5459912653662946</c:v>
                  </c:pt>
                </c:numCache>
              </c:numRef>
            </c:plus>
            <c:minus>
              <c:numRef>
                <c:f>'all data outliers removed'!$AS$50:$AX$50</c:f>
                <c:numCache>
                  <c:formatCode>General</c:formatCode>
                  <c:ptCount val="6"/>
                  <c:pt idx="0">
                    <c:v>4.3810813589653748</c:v>
                  </c:pt>
                  <c:pt idx="1">
                    <c:v>3.3084657994221347</c:v>
                  </c:pt>
                  <c:pt idx="2">
                    <c:v>25.981455618114182</c:v>
                  </c:pt>
                  <c:pt idx="3">
                    <c:v>2.578497362544443</c:v>
                  </c:pt>
                  <c:pt idx="4">
                    <c:v>3.0401517268916898</c:v>
                  </c:pt>
                  <c:pt idx="5">
                    <c:v>3.5459912653662946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removed'!$AK$48:$AP$48</c:f>
              <c:strCache>
                <c:ptCount val="6"/>
                <c:pt idx="0">
                  <c:v>both dubius alleles silenced</c:v>
                </c:pt>
                <c:pt idx="1">
                  <c:v>one dubius allele silenced</c:v>
                </c:pt>
                <c:pt idx="2">
                  <c:v>expression as expected, no change</c:v>
                </c:pt>
                <c:pt idx="3">
                  <c:v>one pratensis allele silenced</c:v>
                </c:pt>
                <c:pt idx="4">
                  <c:v>both pratensis alleles silenced</c:v>
                </c:pt>
                <c:pt idx="5">
                  <c:v>total silencing</c:v>
                </c:pt>
              </c:strCache>
            </c:strRef>
          </c:cat>
          <c:val>
            <c:numRef>
              <c:f>'all data outliers removed'!$AK$50:$AP$50</c:f>
              <c:numCache>
                <c:formatCode>0.00</c:formatCode>
                <c:ptCount val="6"/>
                <c:pt idx="0">
                  <c:v>15.297297297297296</c:v>
                </c:pt>
                <c:pt idx="1">
                  <c:v>8.1081081081081088</c:v>
                </c:pt>
                <c:pt idx="2">
                  <c:v>166.68918918918919</c:v>
                </c:pt>
                <c:pt idx="3">
                  <c:v>6.6891891891891895</c:v>
                </c:pt>
                <c:pt idx="4">
                  <c:v>5.3783783783783781</c:v>
                </c:pt>
                <c:pt idx="5">
                  <c:v>5.6351351351351351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2-0C48-83D4-7CA6EB032D19}"/>
            </c:ext>
          </c:extLst>
        </c:ser>
        <c:ser>
          <c:idx val="0"/>
          <c:order val="1"/>
          <c:tx>
            <c:strRef>
              <c:f>'all data outliers removed'!$AJ$49</c:f>
              <c:strCache>
                <c:ptCount val="1"/>
                <c:pt idx="0">
                  <c:v>Naturals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'all data outliers removed'!$AS$49:$AX$49</c:f>
                <c:numCache>
                  <c:formatCode>General</c:formatCode>
                  <c:ptCount val="6"/>
                  <c:pt idx="0">
                    <c:v>3.4004254265843001</c:v>
                  </c:pt>
                  <c:pt idx="1">
                    <c:v>2.7201142739180293</c:v>
                  </c:pt>
                  <c:pt idx="2">
                    <c:v>25.511757199687246</c:v>
                  </c:pt>
                  <c:pt idx="3">
                    <c:v>2.5545755116504134</c:v>
                  </c:pt>
                  <c:pt idx="4">
                    <c:v>2.2012638514443812</c:v>
                  </c:pt>
                  <c:pt idx="5">
                    <c:v>2.8467127682479068</c:v>
                  </c:pt>
                </c:numCache>
              </c:numRef>
            </c:plus>
            <c:minus>
              <c:numRef>
                <c:f>'all data outliers removed'!$AS$49:$AX$49</c:f>
                <c:numCache>
                  <c:formatCode>General</c:formatCode>
                  <c:ptCount val="6"/>
                  <c:pt idx="0">
                    <c:v>3.4004254265843001</c:v>
                  </c:pt>
                  <c:pt idx="1">
                    <c:v>2.7201142739180293</c:v>
                  </c:pt>
                  <c:pt idx="2">
                    <c:v>25.511757199687246</c:v>
                  </c:pt>
                  <c:pt idx="3">
                    <c:v>2.5545755116504134</c:v>
                  </c:pt>
                  <c:pt idx="4">
                    <c:v>2.2012638514443812</c:v>
                  </c:pt>
                  <c:pt idx="5">
                    <c:v>2.8467127682479068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'all data outliers removed'!$AK$48:$AP$48</c:f>
              <c:strCache>
                <c:ptCount val="6"/>
                <c:pt idx="0">
                  <c:v>both dubius alleles silenced</c:v>
                </c:pt>
                <c:pt idx="1">
                  <c:v>one dubius allele silenced</c:v>
                </c:pt>
                <c:pt idx="2">
                  <c:v>expression as expected, no change</c:v>
                </c:pt>
                <c:pt idx="3">
                  <c:v>one pratensis allele silenced</c:v>
                </c:pt>
                <c:pt idx="4">
                  <c:v>both pratensis alleles silenced</c:v>
                </c:pt>
                <c:pt idx="5">
                  <c:v>total silencing</c:v>
                </c:pt>
              </c:strCache>
            </c:strRef>
          </c:cat>
          <c:val>
            <c:numRef>
              <c:f>'all data outliers removed'!$AK$49:$AP$49</c:f>
              <c:numCache>
                <c:formatCode>0.00</c:formatCode>
                <c:ptCount val="6"/>
                <c:pt idx="0">
                  <c:v>15.722222222222221</c:v>
                </c:pt>
                <c:pt idx="1">
                  <c:v>8.1851851851851851</c:v>
                </c:pt>
                <c:pt idx="2">
                  <c:v>144.59259259259258</c:v>
                </c:pt>
                <c:pt idx="3">
                  <c:v>6.2407407407407405</c:v>
                </c:pt>
                <c:pt idx="4">
                  <c:v>4.8518518518518521</c:v>
                </c:pt>
                <c:pt idx="5">
                  <c:v>4.833333333333333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B2-0C48-83D4-7CA6EB032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466799"/>
        <c:axId val="1777472879"/>
      </c:barChart>
      <c:catAx>
        <c:axId val="1777466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72879"/>
        <c:crosses val="autoZero"/>
        <c:auto val="1"/>
        <c:lblAlgn val="ctr"/>
        <c:lblOffset val="100"/>
        <c:noMultiLvlLbl val="0"/>
      </c:catAx>
      <c:valAx>
        <c:axId val="177747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46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number of alleles silenced across the natural populations of T. miscellus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across pops'!$U$56</c:f>
              <c:strCache>
                <c:ptCount val="1"/>
                <c:pt idx="0">
                  <c:v>any dubius silenced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pops'!$X$57:$X$65</c:f>
                <c:numCache>
                  <c:formatCode>General</c:formatCode>
                  <c:ptCount val="9"/>
                  <c:pt idx="0">
                    <c:v>3.1622776601683795</c:v>
                  </c:pt>
                  <c:pt idx="1">
                    <c:v>2.1369760566432809</c:v>
                  </c:pt>
                  <c:pt idx="2">
                    <c:v>3.502380143083657</c:v>
                  </c:pt>
                  <c:pt idx="3">
                    <c:v>4.2150523919242922</c:v>
                  </c:pt>
                  <c:pt idx="4">
                    <c:v>3.0767948691238254</c:v>
                  </c:pt>
                  <c:pt idx="5">
                    <c:v>3.271085446759225</c:v>
                  </c:pt>
                  <c:pt idx="6">
                    <c:v>1.3784048752090221</c:v>
                  </c:pt>
                  <c:pt idx="7">
                    <c:v>3.9370039370059056</c:v>
                  </c:pt>
                  <c:pt idx="8">
                    <c:v>2.9439202887759541</c:v>
                  </c:pt>
                </c:numCache>
              </c:numRef>
            </c:plus>
            <c:minus>
              <c:numRef>
                <c:f>'ANOVA across pops'!$X$57:$X$65</c:f>
                <c:numCache>
                  <c:formatCode>General</c:formatCode>
                  <c:ptCount val="9"/>
                  <c:pt idx="0">
                    <c:v>3.1622776601683795</c:v>
                  </c:pt>
                  <c:pt idx="1">
                    <c:v>2.1369760566432809</c:v>
                  </c:pt>
                  <c:pt idx="2">
                    <c:v>3.502380143083657</c:v>
                  </c:pt>
                  <c:pt idx="3">
                    <c:v>4.2150523919242922</c:v>
                  </c:pt>
                  <c:pt idx="4">
                    <c:v>3.0767948691238254</c:v>
                  </c:pt>
                  <c:pt idx="5">
                    <c:v>3.271085446759225</c:v>
                  </c:pt>
                  <c:pt idx="6">
                    <c:v>1.3784048752090221</c:v>
                  </c:pt>
                  <c:pt idx="7">
                    <c:v>3.9370039370059056</c:v>
                  </c:pt>
                  <c:pt idx="8">
                    <c:v>2.9439202887759541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pops'!$T$57:$T$65</c:f>
              <c:strCache>
                <c:ptCount val="9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G</c:v>
                </c:pt>
                <c:pt idx="5">
                  <c:v>H</c:v>
                </c:pt>
                <c:pt idx="6">
                  <c:v>M</c:v>
                </c:pt>
                <c:pt idx="7">
                  <c:v>N</c:v>
                </c:pt>
                <c:pt idx="8">
                  <c:v>O</c:v>
                </c:pt>
              </c:strCache>
            </c:strRef>
          </c:cat>
          <c:val>
            <c:numRef>
              <c:f>'ANOVA across pops'!$U$57:$U$65</c:f>
              <c:numCache>
                <c:formatCode>0.00</c:formatCode>
                <c:ptCount val="9"/>
                <c:pt idx="0">
                  <c:v>25</c:v>
                </c:pt>
                <c:pt idx="1">
                  <c:v>25.833333333333332</c:v>
                </c:pt>
                <c:pt idx="2">
                  <c:v>25.666666666666668</c:v>
                </c:pt>
                <c:pt idx="3">
                  <c:v>21.833333333333332</c:v>
                </c:pt>
                <c:pt idx="4">
                  <c:v>23.666666666666668</c:v>
                </c:pt>
                <c:pt idx="5">
                  <c:v>25.5</c:v>
                </c:pt>
                <c:pt idx="6">
                  <c:v>24.5</c:v>
                </c:pt>
                <c:pt idx="7">
                  <c:v>20.5</c:v>
                </c:pt>
                <c:pt idx="8">
                  <c:v>22.666666666666668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3F-864D-8D1E-FF7C5B3D0994}"/>
            </c:ext>
          </c:extLst>
        </c:ser>
        <c:ser>
          <c:idx val="1"/>
          <c:order val="1"/>
          <c:tx>
            <c:strRef>
              <c:f>'ANOVA across pops'!$V$56</c:f>
              <c:strCache>
                <c:ptCount val="1"/>
                <c:pt idx="0">
                  <c:v>any pratnesis silenced</c:v>
                </c:pt>
              </c:strCache>
            </c:strRef>
          </c:tx>
          <c:spPr>
            <a:solidFill>
              <a:srgbClr val="FFB2FF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pops'!$Y$57:$Y$65</c:f>
                <c:numCache>
                  <c:formatCode>General</c:formatCode>
                  <c:ptCount val="9"/>
                  <c:pt idx="0">
                    <c:v>4</c:v>
                  </c:pt>
                  <c:pt idx="1">
                    <c:v>3.3862466931200794</c:v>
                  </c:pt>
                  <c:pt idx="2">
                    <c:v>3.8815804341359041</c:v>
                  </c:pt>
                  <c:pt idx="3">
                    <c:v>1.3662601021279492</c:v>
                  </c:pt>
                  <c:pt idx="4">
                    <c:v>2.9944392908634287</c:v>
                  </c:pt>
                  <c:pt idx="5">
                    <c:v>3.5590260840104384</c:v>
                  </c:pt>
                  <c:pt idx="6">
                    <c:v>2.4221202832779927</c:v>
                  </c:pt>
                  <c:pt idx="7">
                    <c:v>3.9200340134578773</c:v>
                  </c:pt>
                  <c:pt idx="8">
                    <c:v>3.7103458958251672</c:v>
                  </c:pt>
                </c:numCache>
              </c:numRef>
            </c:plus>
            <c:minus>
              <c:numRef>
                <c:f>'ANOVA across pops'!$Y$57:$Y$65</c:f>
                <c:numCache>
                  <c:formatCode>General</c:formatCode>
                  <c:ptCount val="9"/>
                  <c:pt idx="0">
                    <c:v>4</c:v>
                  </c:pt>
                  <c:pt idx="1">
                    <c:v>3.3862466931200794</c:v>
                  </c:pt>
                  <c:pt idx="2">
                    <c:v>3.8815804341359041</c:v>
                  </c:pt>
                  <c:pt idx="3">
                    <c:v>1.3662601021279492</c:v>
                  </c:pt>
                  <c:pt idx="4">
                    <c:v>2.9944392908634287</c:v>
                  </c:pt>
                  <c:pt idx="5">
                    <c:v>3.5590260840104384</c:v>
                  </c:pt>
                  <c:pt idx="6">
                    <c:v>2.4221202832779927</c:v>
                  </c:pt>
                  <c:pt idx="7">
                    <c:v>3.9200340134578773</c:v>
                  </c:pt>
                  <c:pt idx="8">
                    <c:v>3.7103458958251672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pops'!$T$57:$T$65</c:f>
              <c:strCache>
                <c:ptCount val="9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G</c:v>
                </c:pt>
                <c:pt idx="5">
                  <c:v>H</c:v>
                </c:pt>
                <c:pt idx="6">
                  <c:v>M</c:v>
                </c:pt>
                <c:pt idx="7">
                  <c:v>N</c:v>
                </c:pt>
                <c:pt idx="8">
                  <c:v>O</c:v>
                </c:pt>
              </c:strCache>
            </c:strRef>
          </c:cat>
          <c:val>
            <c:numRef>
              <c:f>'ANOVA across pops'!$V$57:$V$65</c:f>
              <c:numCache>
                <c:formatCode>0.00</c:formatCode>
                <c:ptCount val="9"/>
                <c:pt idx="0">
                  <c:v>13</c:v>
                </c:pt>
                <c:pt idx="1">
                  <c:v>12.666666666666666</c:v>
                </c:pt>
                <c:pt idx="2">
                  <c:v>12.666666666666666</c:v>
                </c:pt>
                <c:pt idx="3">
                  <c:v>11.333333333333334</c:v>
                </c:pt>
                <c:pt idx="4">
                  <c:v>12.166666666666666</c:v>
                </c:pt>
                <c:pt idx="5">
                  <c:v>9.6666666666666661</c:v>
                </c:pt>
                <c:pt idx="6">
                  <c:v>8.3333333333333339</c:v>
                </c:pt>
                <c:pt idx="7">
                  <c:v>12.166666666666666</c:v>
                </c:pt>
                <c:pt idx="8">
                  <c:v>7.833333333333333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3F-864D-8D1E-FF7C5B3D0994}"/>
            </c:ext>
          </c:extLst>
        </c:ser>
        <c:ser>
          <c:idx val="2"/>
          <c:order val="2"/>
          <c:tx>
            <c:strRef>
              <c:f>'ANOVA across pops'!$W$56</c:f>
              <c:strCache>
                <c:ptCount val="1"/>
                <c:pt idx="0">
                  <c:v>average for 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across pops'!$Z$57:$Z$65</c:f>
                <c:numCache>
                  <c:formatCode>General</c:formatCode>
                  <c:ptCount val="9"/>
                  <c:pt idx="0">
                    <c:v>3.3266599866332398</c:v>
                  </c:pt>
                  <c:pt idx="1">
                    <c:v>1.2110601416389963</c:v>
                  </c:pt>
                  <c:pt idx="2">
                    <c:v>4.8579831205964474</c:v>
                  </c:pt>
                  <c:pt idx="3">
                    <c:v>2.338090388900024</c:v>
                  </c:pt>
                  <c:pt idx="4">
                    <c:v>3.2041639575194445</c:v>
                  </c:pt>
                  <c:pt idx="5">
                    <c:v>2.422120283277994</c:v>
                  </c:pt>
                  <c:pt idx="6">
                    <c:v>1.5055453054181618</c:v>
                  </c:pt>
                  <c:pt idx="7">
                    <c:v>2.7325202042558931</c:v>
                  </c:pt>
                  <c:pt idx="8">
                    <c:v>2.8809720581775866</c:v>
                  </c:pt>
                </c:numCache>
              </c:numRef>
            </c:plus>
            <c:minus>
              <c:numRef>
                <c:f>'ANOVA across pops'!$Z$57:$Z$65</c:f>
                <c:numCache>
                  <c:formatCode>General</c:formatCode>
                  <c:ptCount val="9"/>
                  <c:pt idx="0">
                    <c:v>3.3266599866332398</c:v>
                  </c:pt>
                  <c:pt idx="1">
                    <c:v>1.2110601416389963</c:v>
                  </c:pt>
                  <c:pt idx="2">
                    <c:v>4.8579831205964474</c:v>
                  </c:pt>
                  <c:pt idx="3">
                    <c:v>2.338090388900024</c:v>
                  </c:pt>
                  <c:pt idx="4">
                    <c:v>3.2041639575194445</c:v>
                  </c:pt>
                  <c:pt idx="5">
                    <c:v>2.422120283277994</c:v>
                  </c:pt>
                  <c:pt idx="6">
                    <c:v>1.5055453054181618</c:v>
                  </c:pt>
                  <c:pt idx="7">
                    <c:v>2.7325202042558931</c:v>
                  </c:pt>
                  <c:pt idx="8">
                    <c:v>2.8809720581775866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across pops'!$T$57:$T$65</c:f>
              <c:strCache>
                <c:ptCount val="9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G</c:v>
                </c:pt>
                <c:pt idx="5">
                  <c:v>H</c:v>
                </c:pt>
                <c:pt idx="6">
                  <c:v>M</c:v>
                </c:pt>
                <c:pt idx="7">
                  <c:v>N</c:v>
                </c:pt>
                <c:pt idx="8">
                  <c:v>O</c:v>
                </c:pt>
              </c:strCache>
            </c:strRef>
          </c:cat>
          <c:val>
            <c:numRef>
              <c:f>'ANOVA across pops'!$W$57:$W$65</c:f>
              <c:numCache>
                <c:formatCode>0.00</c:formatCode>
                <c:ptCount val="9"/>
                <c:pt idx="0">
                  <c:v>4.333333333333333</c:v>
                </c:pt>
                <c:pt idx="1">
                  <c:v>3.3333333333333335</c:v>
                </c:pt>
                <c:pt idx="2">
                  <c:v>6</c:v>
                </c:pt>
                <c:pt idx="3">
                  <c:v>4.333333333333333</c:v>
                </c:pt>
                <c:pt idx="4">
                  <c:v>5.333333333333333</c:v>
                </c:pt>
                <c:pt idx="5">
                  <c:v>5.666666666666667</c:v>
                </c:pt>
                <c:pt idx="6">
                  <c:v>3.3333333333333335</c:v>
                </c:pt>
                <c:pt idx="7">
                  <c:v>5.666666666666667</c:v>
                </c:pt>
                <c:pt idx="8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3F-864D-8D1E-FF7C5B3D09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186863"/>
        <c:axId val="1409264431"/>
      </c:barChart>
      <c:catAx>
        <c:axId val="1402186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264431"/>
        <c:crosses val="autoZero"/>
        <c:auto val="1"/>
        <c:lblAlgn val="ctr"/>
        <c:lblOffset val="100"/>
        <c:noMultiLvlLbl val="0"/>
      </c:catAx>
      <c:valAx>
        <c:axId val="140926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186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average alleles with expression changes across generations after</a:t>
            </a:r>
            <a:r>
              <a:rPr lang="en-US" baseline="0"/>
              <a:t> polyploidy in T. miscellus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'ANOVA S1 vs S2 vs S3 vs nat'!$BU$53</c:f>
              <c:strCache>
                <c:ptCount val="1"/>
                <c:pt idx="0">
                  <c:v>any dubius expression change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S1 vs S2 vs S3 vs nat'!$BX$54:$BX$57</c:f>
                <c:numCache>
                  <c:formatCode>General</c:formatCode>
                  <c:ptCount val="4"/>
                  <c:pt idx="0">
                    <c:v>3.779644730092274</c:v>
                  </c:pt>
                  <c:pt idx="1">
                    <c:v>2.0586634591635513</c:v>
                  </c:pt>
                  <c:pt idx="2">
                    <c:v>3.2366943748507433</c:v>
                  </c:pt>
                  <c:pt idx="3">
                    <c:v>5.0237531028201676</c:v>
                  </c:pt>
                </c:numCache>
              </c:numRef>
            </c:plus>
            <c:minus>
              <c:numRef>
                <c:f>'ANOVA S1 vs S2 vs S3 vs nat'!$BX$54:$BX$57</c:f>
                <c:numCache>
                  <c:formatCode>General</c:formatCode>
                  <c:ptCount val="4"/>
                  <c:pt idx="0">
                    <c:v>3.779644730092274</c:v>
                  </c:pt>
                  <c:pt idx="1">
                    <c:v>2.0586634591635513</c:v>
                  </c:pt>
                  <c:pt idx="2">
                    <c:v>3.2366943748507433</c:v>
                  </c:pt>
                  <c:pt idx="3">
                    <c:v>5.0237531028201676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S1 vs S2 vs S3 vs nat'!$BT$54:$BT$57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40th</c:v>
                </c:pt>
              </c:strCache>
            </c:strRef>
          </c:cat>
          <c:val>
            <c:numRef>
              <c:f>'ANOVA S1 vs S2 vs S3 vs nat'!$BU$54:$BU$57</c:f>
              <c:numCache>
                <c:formatCode>0.00</c:formatCode>
                <c:ptCount val="4"/>
                <c:pt idx="0">
                  <c:v>20.571428571428573</c:v>
                </c:pt>
                <c:pt idx="1">
                  <c:v>24.714285714285715</c:v>
                </c:pt>
                <c:pt idx="2">
                  <c:v>21.857142857142858</c:v>
                </c:pt>
                <c:pt idx="3">
                  <c:v>23.285714285714285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24-8044-B7CA-80D714856918}"/>
            </c:ext>
          </c:extLst>
        </c:ser>
        <c:ser>
          <c:idx val="1"/>
          <c:order val="1"/>
          <c:tx>
            <c:strRef>
              <c:f>'ANOVA S1 vs S2 vs S3 vs nat'!$BV$53</c:f>
              <c:strCache>
                <c:ptCount val="1"/>
                <c:pt idx="0">
                  <c:v>any pratensis expression change</c:v>
                </c:pt>
              </c:strCache>
            </c:strRef>
          </c:tx>
          <c:spPr>
            <a:solidFill>
              <a:srgbClr val="FFB2FF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S1 vs S2 vs S3 vs nat'!$BY$54:$BY$57</c:f>
                <c:numCache>
                  <c:formatCode>General</c:formatCode>
                  <c:ptCount val="4"/>
                  <c:pt idx="0">
                    <c:v>2.73426232761059</c:v>
                  </c:pt>
                  <c:pt idx="1">
                    <c:v>2.2990681342044383</c:v>
                  </c:pt>
                  <c:pt idx="2">
                    <c:v>3.2513733362117239</c:v>
                  </c:pt>
                  <c:pt idx="3">
                    <c:v>3.760699023168053</c:v>
                  </c:pt>
                </c:numCache>
              </c:numRef>
            </c:plus>
            <c:minus>
              <c:numRef>
                <c:f>'ANOVA S1 vs S2 vs S3 vs nat'!$BY$54:$BY$57</c:f>
                <c:numCache>
                  <c:formatCode>General</c:formatCode>
                  <c:ptCount val="4"/>
                  <c:pt idx="0">
                    <c:v>2.73426232761059</c:v>
                  </c:pt>
                  <c:pt idx="1">
                    <c:v>2.2990681342044383</c:v>
                  </c:pt>
                  <c:pt idx="2">
                    <c:v>3.2513733362117239</c:v>
                  </c:pt>
                  <c:pt idx="3">
                    <c:v>3.760699023168053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S1 vs S2 vs S3 vs nat'!$BT$54:$BT$57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40th</c:v>
                </c:pt>
              </c:strCache>
            </c:strRef>
          </c:cat>
          <c:val>
            <c:numRef>
              <c:f>'ANOVA S1 vs S2 vs S3 vs nat'!$BV$54:$BV$57</c:f>
              <c:numCache>
                <c:formatCode>0.00</c:formatCode>
                <c:ptCount val="4"/>
                <c:pt idx="0">
                  <c:v>10.142857142857142</c:v>
                </c:pt>
                <c:pt idx="1">
                  <c:v>11.571428571428571</c:v>
                </c:pt>
                <c:pt idx="2">
                  <c:v>13.714285714285714</c:v>
                </c:pt>
                <c:pt idx="3">
                  <c:v>13.142857142857142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24-8044-B7CA-80D714856918}"/>
            </c:ext>
          </c:extLst>
        </c:ser>
        <c:ser>
          <c:idx val="2"/>
          <c:order val="2"/>
          <c:tx>
            <c:strRef>
              <c:f>'ANOVA S1 vs S2 vs S3 vs nat'!$BW$53</c:f>
              <c:strCache>
                <c:ptCount val="1"/>
                <c:pt idx="0">
                  <c:v>total silencing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'ANOVA S1 vs S2 vs S3 vs nat'!$BZ$54:$BZ$57</c:f>
                <c:numCache>
                  <c:formatCode>General</c:formatCode>
                  <c:ptCount val="4"/>
                  <c:pt idx="0">
                    <c:v>2.7516228977511741</c:v>
                  </c:pt>
                  <c:pt idx="1">
                    <c:v>2.0586634591635509</c:v>
                  </c:pt>
                  <c:pt idx="2">
                    <c:v>2.9277002188455992</c:v>
                  </c:pt>
                  <c:pt idx="3">
                    <c:v>2.9680841985233193</c:v>
                  </c:pt>
                </c:numCache>
              </c:numRef>
            </c:plus>
            <c:minus>
              <c:numRef>
                <c:f>'ANOVA S1 vs S2 vs S3 vs nat'!$BZ$54:$BZ$57</c:f>
                <c:numCache>
                  <c:formatCode>General</c:formatCode>
                  <c:ptCount val="4"/>
                  <c:pt idx="0">
                    <c:v>2.7516228977511741</c:v>
                  </c:pt>
                  <c:pt idx="1">
                    <c:v>2.0586634591635509</c:v>
                  </c:pt>
                  <c:pt idx="2">
                    <c:v>2.9277002188455992</c:v>
                  </c:pt>
                  <c:pt idx="3">
                    <c:v>2.9680841985233193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'ANOVA S1 vs S2 vs S3 vs nat'!$BT$54:$BT$57</c:f>
              <c:strCache>
                <c:ptCount val="4"/>
                <c:pt idx="0">
                  <c:v>S1</c:v>
                </c:pt>
                <c:pt idx="1">
                  <c:v>S2</c:v>
                </c:pt>
                <c:pt idx="2">
                  <c:v>S3</c:v>
                </c:pt>
                <c:pt idx="3">
                  <c:v>40th</c:v>
                </c:pt>
              </c:strCache>
            </c:strRef>
          </c:cat>
          <c:val>
            <c:numRef>
              <c:f>'ANOVA S1 vs S2 vs S3 vs nat'!$BW$54:$BW$57</c:f>
              <c:numCache>
                <c:formatCode>0.00</c:formatCode>
                <c:ptCount val="4"/>
                <c:pt idx="0">
                  <c:v>5.7142857142857144</c:v>
                </c:pt>
                <c:pt idx="1">
                  <c:v>5.2857142857142856</c:v>
                </c:pt>
                <c:pt idx="2">
                  <c:v>2.9277002188455992</c:v>
                </c:pt>
                <c:pt idx="3">
                  <c:v>8.8571428571428577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24-8044-B7CA-80D7148569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674607"/>
        <c:axId val="1484003983"/>
      </c:barChart>
      <c:catAx>
        <c:axId val="156967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003983"/>
        <c:crosses val="autoZero"/>
        <c:auto val="1"/>
        <c:lblAlgn val="ctr"/>
        <c:lblOffset val="100"/>
        <c:noMultiLvlLbl val="0"/>
      </c:catAx>
      <c:valAx>
        <c:axId val="148400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674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avearge expression change for miscellus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'transcriptomic shock'!$AC$1</c:f>
              <c:strCache>
                <c:ptCount val="1"/>
                <c:pt idx="0">
                  <c:v>avearge expression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2959101295351225"/>
                  <c:y val="-0.347269612131816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'transcriptomic shock'!$AB$2:$AB$5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40</c:v>
                </c:pt>
              </c:numCache>
            </c:numRef>
          </c:xVal>
          <c:yVal>
            <c:numRef>
              <c:f>'transcriptomic shock'!$AC$2:$AC$5</c:f>
              <c:numCache>
                <c:formatCode>0</c:formatCode>
                <c:ptCount val="4"/>
                <c:pt idx="0">
                  <c:v>36.428571428571431</c:v>
                </c:pt>
                <c:pt idx="1">
                  <c:v>43.1875</c:v>
                </c:pt>
                <c:pt idx="2">
                  <c:v>40.142857142857146</c:v>
                </c:pt>
                <c:pt idx="3">
                  <c:v>39.833333333333336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29-DA43-A13B-397A2DDB0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7685375"/>
        <c:axId val="1547652111"/>
      </c:scatterChart>
      <c:valAx>
        <c:axId val="154768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52111"/>
        <c:crosses val="autoZero"/>
        <c:crossBetween val="midCat"/>
      </c:valAx>
      <c:valAx>
        <c:axId val="15476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685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'transcriptomic shock'!$AO$1</c:f>
              <c:strCache>
                <c:ptCount val="1"/>
                <c:pt idx="0">
                  <c:v>average proportion expression change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768216407366708"/>
                  <c:y val="-0.157801108194808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'transcriptomic shock'!$AN$2:$AN$5</c:f>
              <c:numCache>
                <c:formatCode>0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40</c:v>
                </c:pt>
              </c:numCache>
            </c:numRef>
          </c:xVal>
          <c:yVal>
            <c:numRef>
              <c:f>'transcriptomic shock'!$AO$2:$AO$5</c:f>
              <c:numCache>
                <c:formatCode>0.0000</c:formatCode>
                <c:ptCount val="4"/>
                <c:pt idx="0">
                  <c:v>0.16919957702261237</c:v>
                </c:pt>
                <c:pt idx="1">
                  <c:v>0.21142373265033282</c:v>
                </c:pt>
                <c:pt idx="2">
                  <c:v>0.19526927063070892</c:v>
                </c:pt>
                <c:pt idx="3">
                  <c:v>0.22039388991046638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E5-4F41-8EAF-EEE88B0FF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437695"/>
        <c:axId val="1482185487"/>
      </c:scatterChart>
      <c:valAx>
        <c:axId val="1482437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185487"/>
        <c:crosses val="autoZero"/>
        <c:crossBetween val="midCat"/>
      </c:valAx>
      <c:valAx>
        <c:axId val="1482185487"/>
        <c:scaling>
          <c:orientation val="minMax"/>
          <c:min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3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  <cx:data id="1">
      <cx:numDim type="val">
        <cx:f>_xlchart.v1.27</cx:f>
      </cx:numDim>
    </cx:data>
    <cx:data id="2">
      <cx:numDim type="val">
        <cx:f>_xlchart.v1.29</cx:f>
      </cx:numDim>
    </cx:data>
    <cx:data id="3">
      <cx:numDim type="val">
        <cx:f>_xlchart.v1.31</cx:f>
      </cx:numDim>
    </cx:data>
  </cx:chartData>
  <cx:chart>
    <cx:title pos="t" align="ctr" overlay="0">
      <cx:tx>
        <cx:txData>
          <cx:v>Miscellus expression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Miscellus expression data</a:t>
          </a:r>
        </a:p>
      </cx:txPr>
    </cx:title>
    <cx:plotArea>
      <cx:plotAreaRegion>
        <cx:series layoutId="boxWhisker" uniqueId="{3F191C57-0F73-5F48-9DFB-A3BF25AF17D4}">
          <cx:tx>
            <cx:txData>
              <cx:f>_xlchart.v1.24</cx:f>
              <cx:v>any dubius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3FFC7406-5997-334C-BF31-83C0EB43E6A7}">
          <cx:tx>
            <cx:txData>
              <cx:f>_xlchart.v1.26</cx:f>
              <cx:v>expression as expected, no change</cx:v>
            </cx:txData>
          </cx:tx>
          <cx:spPr>
            <a:solidFill>
              <a:schemeClr val="bg1">
                <a:lumMod val="75000"/>
              </a:schemeClr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visibility meanLine="1" meanMarker="1" nonoutliers="1" outliers="1"/>
            <cx:statistics quartileMethod="exclusive"/>
          </cx:layoutPr>
        </cx:series>
        <cx:series layoutId="boxWhisker" uniqueId="{9A2C8408-D102-6E44-AA7E-89FB70D5EF59}">
          <cx:tx>
            <cx:txData>
              <cx:f>_xlchart.v1.28</cx:f>
              <cx:v>any pratnesis silenced</cx:v>
            </cx:txData>
          </cx:tx>
          <cx:spPr>
            <a:solidFill>
              <a:srgbClr val="FFB2FF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FCF4C17B-1B9B-CA45-8493-D2ECF3DFEA7C}">
          <cx:tx>
            <cx:txData>
              <cx:f>_xlchart.v1.30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Miscellus expression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Miscellus expression data</a:t>
          </a:r>
        </a:p>
      </cx:txPr>
    </cx:title>
    <cx:plotArea>
      <cx:plotAreaRegion>
        <cx:series layoutId="boxWhisker" uniqueId="{2E93735F-3FCE-E24E-B060-F62B36D5087E}">
          <cx:tx>
            <cx:txData>
              <cx:f>_xlchart.v1.0</cx:f>
              <cx:v>any dubius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1707E61C-CA5F-0D40-8125-652B3A771C9B}">
          <cx:tx>
            <cx:txData>
              <cx:f>_xlchart.v1.2</cx:f>
              <cx:v>any pratnesis silenced</cx:v>
            </cx:txData>
          </cx:tx>
          <cx:spPr>
            <a:solidFill>
              <a:srgbClr val="FFB2FF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A1C1263C-ADA9-9C41-AE3F-13ED3C4E1D29}">
          <cx:tx>
            <cx:txData>
              <cx:f>_xlchart.v1.4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Proportion miscellus expression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Proportion miscellus expression data</a:t>
          </a:r>
        </a:p>
      </cx:txPr>
    </cx:title>
    <cx:plotArea>
      <cx:plotAreaRegion>
        <cx:series layoutId="boxWhisker" uniqueId="{D69B1EC2-A3EA-9E4B-9C36-A863F143D9E1}">
          <cx:tx>
            <cx:txData>
              <cx:f>_xlchart.v1.18</cx:f>
              <cx:v>% any dubius silencing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85744965-0CE9-264D-AC1A-5D2CCEC35D4E}">
          <cx:tx>
            <cx:txData>
              <cx:f>_xlchart.v1.20</cx:f>
              <cx:v>% any pratensis silencing</cx:v>
            </cx:txData>
          </cx:tx>
          <cx:spPr>
            <a:solidFill>
              <a:srgbClr val="FFB2FF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A7072A2E-BD9B-004C-AC7D-2539AD2F1C6F}">
          <cx:tx>
            <cx:txData>
              <cx:f>_xlchart.v1.22</cx:f>
              <cx:v>% 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  <cx:data id="2">
      <cx:numDim type="val">
        <cx:f>_xlchart.v1.11</cx:f>
      </cx:numDim>
    </cx:data>
    <cx:data id="3">
      <cx:numDim type="val">
        <cx:f>_xlchart.v1.13</cx:f>
      </cx:numDim>
    </cx:data>
    <cx:data id="4">
      <cx:numDim type="val">
        <cx:f>_xlchart.v1.15</cx:f>
      </cx:numDim>
    </cx:data>
    <cx:data id="5">
      <cx:numDim type="val">
        <cx:f>_xlchart.v1.17</cx:f>
      </cx:numDim>
    </cx:data>
  </cx:chartData>
  <cx:chart>
    <cx:title pos="t" align="ctr" overlay="0">
      <cx:tx>
        <cx:txData>
          <cx:v>Miscellus expression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Miscellus expression data</a:t>
          </a:r>
        </a:p>
      </cx:txPr>
    </cx:title>
    <cx:plotArea>
      <cx:plotAreaRegion>
        <cx:series layoutId="boxWhisker" uniqueId="{9B69D877-A431-1343-9580-2FB3CEACF306}">
          <cx:tx>
            <cx:txData>
              <cx:f>_xlchart.v1.6</cx:f>
              <cx:v>both dubius alleles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0786AE5E-0857-9947-A8D7-7A63DCE85B38}">
          <cx:tx>
            <cx:txData>
              <cx:f>_xlchart.v1.8</cx:f>
              <cx:v>one dubius allele silenced</cx:v>
            </cx:txData>
          </cx:tx>
          <cx:spPr>
            <a:solidFill>
              <a:srgbClr val="FFC0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C10B2393-C4FC-DD41-8D0D-29280686696B}">
          <cx:tx>
            <cx:txData>
              <cx:f>_xlchart.v1.10</cx:f>
              <cx:v>expression as expected, no change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95FB057D-960B-FE49-86C5-E2981A1BB135}">
          <cx:tx>
            <cx:txData>
              <cx:f>_xlchart.v1.12</cx:f>
              <cx:v>one pratensis allele silenced</cx:v>
            </cx:txData>
          </cx:tx>
          <cx:spPr>
            <a:solidFill>
              <a:srgbClr val="FE20D6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93794D39-6932-EA49-BC6D-41B0BE8D5C04}">
          <cx:tx>
            <cx:txData>
              <cx:f>_xlchart.v1.14</cx:f>
              <cx:v>both pratensis alleles silenced</cx:v>
            </cx:txData>
          </cx:tx>
          <cx:spPr>
            <a:solidFill>
              <a:srgbClr val="FFB2FF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A9DE9FDE-F3B8-BA40-9C16-3D8C184CADC5}">
          <cx:tx>
            <cx:txData>
              <cx:f>_xlchart.v1.16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</cx:chartData>
  <cx:chart>
    <cx:title pos="t" align="ctr" overlay="0">
      <cx:tx>
        <cx:txData>
          <cx:v>Miscellus syn vs. nat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Miscellus syn vs. nat</a:t>
          </a:r>
        </a:p>
      </cx:txPr>
    </cx:title>
    <cx:plotArea>
      <cx:plotAreaRegion>
        <cx:series layoutId="boxWhisker" uniqueId="{D78AE6C4-516B-8040-99C4-7121823B1278}">
          <cx:tx>
            <cx:txData>
              <cx:f>_xlchart.v1.44</cx:f>
              <cx:v>any silencing in synthetics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C80D568-0401-FE46-B5F5-6AF52CD4CA49}">
          <cx:tx>
            <cx:txData>
              <cx:f>_xlchart.v1.46</cx:f>
              <cx:v>Any silencing in naturals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_xlchart.v1.49</cx:f>
      </cx:numDim>
    </cx:data>
    <cx:data id="1">
      <cx:numDim type="val">
        <cx:f>_xlchart.v1.51</cx:f>
      </cx:numDim>
    </cx:data>
  </cx:chartData>
  <cx:chart>
    <cx:title pos="t" align="ctr" overlay="0">
      <cx:tx>
        <cx:txData>
          <cx:v>Expression as expected vs. silenced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Expression as expected vs. silenced</a:t>
          </a:r>
        </a:p>
      </cx:txPr>
    </cx:title>
    <cx:plotArea>
      <cx:plotAreaRegion>
        <cx:series layoutId="boxWhisker" uniqueId="{25CE489D-8779-7A4A-9210-5527F777454E}">
          <cx:tx>
            <cx:txData>
              <cx:f>_xlchart.v1.48</cx:f>
              <cx:v>expression as expected, no change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FE0F1D4B-131B-EC48-8170-0A715AD480C2}">
          <cx:tx>
            <cx:txData>
              <cx:f>_xlchart.v1.50</cx:f>
              <cx:v>any expression change at all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_xlchart.v1.52</cx:f>
      </cx:strDim>
      <cx:numDim type="val">
        <cx:f>_xlchart.v1.54</cx:f>
      </cx:numDim>
    </cx:data>
    <cx:data id="1">
      <cx:strDim type="cat">
        <cx:f>_xlchart.v1.52</cx:f>
      </cx:strDim>
      <cx:numDim type="val">
        <cx:f>_xlchart.v1.56</cx:f>
      </cx:numDim>
    </cx:data>
    <cx:data id="2">
      <cx:strDim type="cat">
        <cx:f>_xlchart.v1.52</cx:f>
      </cx:strDim>
      <cx:numDim type="val">
        <cx:f>_xlchart.v1.58</cx:f>
      </cx:numDim>
    </cx:data>
  </cx:chartData>
  <cx:chart>
    <cx:title pos="t" align="ctr" overlay="0">
      <cx:tx>
        <cx:txData>
          <cx:v>Number of silenced alleles in each population and different parent genome of T. miscellus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silenced alleles in each population and different parent genome of T. miscellus</a:t>
          </a:r>
        </a:p>
      </cx:txPr>
    </cx:title>
    <cx:plotArea>
      <cx:plotAreaRegion>
        <cx:series layoutId="boxWhisker" uniqueId="{312A15A9-F16E-3144-ADB6-F7AE23662504}">
          <cx:tx>
            <cx:txData>
              <cx:f>_xlchart.v1.53</cx:f>
              <cx:v>any dubius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4833FD0E-391A-BD48-8AF3-27B225DAF4E7}">
          <cx:tx>
            <cx:txData>
              <cx:f>_xlchart.v1.55</cx:f>
              <cx:v>any pratnesis silenced</cx:v>
            </cx:txData>
          </cx:tx>
          <cx:spPr>
            <a:solidFill>
              <a:srgbClr val="FFB2FF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D9FC26F2-4FA7-FA4F-AF81-C132854B8C6A}">
          <cx:tx>
            <cx:txData>
              <cx:f>_xlchart.v1.57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7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_xlchart.v1.59</cx:f>
      </cx:strDim>
      <cx:numDim type="val">
        <cx:f>_xlchart.v1.61</cx:f>
      </cx:numDim>
    </cx:data>
    <cx:data id="1">
      <cx:strDim type="cat">
        <cx:f>_xlchart.v1.59</cx:f>
      </cx:strDim>
      <cx:numDim type="val">
        <cx:f>_xlchart.v1.63</cx:f>
      </cx:numDim>
    </cx:data>
    <cx:data id="2">
      <cx:strDim type="cat">
        <cx:f>_xlchart.v1.59</cx:f>
      </cx:strDim>
      <cx:numDim type="val">
        <cx:f>_xlchart.v1.65</cx:f>
      </cx:numDim>
    </cx:data>
  </cx:chartData>
  <cx:chart>
    <cx:title pos="t" align="ctr" overlay="0">
      <cx:tx>
        <cx:txData>
          <cx:v>Number of changes in expression across synthetic lines of T. miscellus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Number of changes in expression across synthetic lines of T. miscellus</a:t>
          </a:r>
        </a:p>
      </cx:txPr>
    </cx:title>
    <cx:plotArea>
      <cx:plotAreaRegion>
        <cx:series layoutId="boxWhisker" uniqueId="{2CA57186-1C82-3B42-A9B5-900D5D329C06}">
          <cx:tx>
            <cx:txData>
              <cx:f>_xlchart.v1.60</cx:f>
              <cx:v>any dubius silenced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C8266D1C-B7B9-954D-B31B-E10B689BBA87}">
          <cx:tx>
            <cx:txData>
              <cx:f>_xlchart.v1.62</cx:f>
              <cx:v>any pratnesis silenced</cx:v>
            </cx:txData>
          </cx:tx>
          <cx:spPr>
            <a:solidFill>
              <a:srgbClr val="FFB2FF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2D635CD1-CFFD-8A4B-9194-293E12F977ED}">
          <cx:tx>
            <cx:txData>
              <cx:f>_xlchart.v1.64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_xlchart.v1.66</cx:f>
      </cx:strDim>
      <cx:numDim type="val">
        <cx:f>_xlchart.v1.68</cx:f>
      </cx:numDim>
    </cx:data>
    <cx:data id="1">
      <cx:strDim type="cat">
        <cx:f>_xlchart.v1.66</cx:f>
      </cx:strDim>
      <cx:numDim type="val">
        <cx:f>_xlchart.v1.70</cx:f>
      </cx:numDim>
    </cx:data>
    <cx:data id="2">
      <cx:strDim type="cat">
        <cx:f>_xlchart.v1.66</cx:f>
      </cx:strDim>
      <cx:numDim type="val">
        <cx:f>_xlchart.v1.72</cx:f>
      </cx:numDim>
    </cx:data>
    <cx:data id="3">
      <cx:strDim type="cat">
        <cx:f>_xlchart.v1.66</cx:f>
      </cx:strDim>
      <cx:numDim type="val">
        <cx:f>_xlchart.v1.74</cx:f>
      </cx:numDim>
    </cx:data>
  </cx:chartData>
  <cx:chart>
    <cx:title pos="t" align="ctr" overlay="0">
      <cx:tx>
        <cx:txData>
          <cx:v>Total number of alleles with expression changes across generations of T. miscellus after polyploidy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number of alleles with expression changes across generations of T. miscellus after polyploidy</a:t>
          </a:r>
        </a:p>
      </cx:txPr>
    </cx:title>
    <cx:plotArea>
      <cx:plotAreaRegion>
        <cx:series layoutId="boxWhisker" uniqueId="{FED31988-C8FC-5B45-9661-4DA36FFCF490}">
          <cx:tx>
            <cx:txData>
              <cx:f>_xlchart.v1.67</cx:f>
              <cx:v>any dubius expression change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584F8FBF-7418-D34D-A7DF-96F2428AFCC3}">
          <cx:tx>
            <cx:txData>
              <cx:f>_xlchart.v1.69</cx:f>
              <cx:v>expression as expected, no change</cx:v>
            </cx:txData>
          </cx:tx>
          <cx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C523B8A3-E89F-2C42-AD7D-093F52CFBD0D}">
          <cx:tx>
            <cx:txData>
              <cx:f>_xlchart.v1.71</cx:f>
              <cx:v>any pratensis expression change</cx:v>
            </cx:txData>
          </cx:tx>
          <cx:spPr>
            <a:solidFill>
              <a:srgbClr val="FFB2FF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754192E2-316F-7448-908B-397AEAA07BA3}">
          <cx:tx>
            <cx:txData>
              <cx:f>_xlchart.v1.73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_xlchart.v1.75</cx:f>
      </cx:strDim>
      <cx:numDim type="val">
        <cx:f>_xlchart.v1.77</cx:f>
      </cx:numDim>
    </cx:data>
  </cx:chartData>
  <cx:chart>
    <cx:title pos="t" align="ctr" overlay="0">
      <cx:tx>
        <cx:txData>
          <cx:v>Miscellus expression changes across generations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Miscellus expression changes across generations</a:t>
          </a:r>
        </a:p>
      </cx:txPr>
    </cx:title>
    <cx:plotArea>
      <cx:plotAreaRegion>
        <cx:series layoutId="boxWhisker" uniqueId="{10B328D5-8EFB-2E44-B82F-C737ECCF5E59}">
          <cx:tx>
            <cx:txData>
              <cx:f>_xlchart.v1.76</cx:f>
              <cx:v>any expression change at all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_xlchart.v1.79</cx:f>
      </cx:numDim>
    </cx:data>
    <cx:data id="1">
      <cx:numDim type="val">
        <cx:f>_xlchart.v1.81</cx:f>
      </cx:numDim>
    </cx:data>
    <cx:data id="2">
      <cx:numDim type="val">
        <cx:f>_xlchart.v1.83</cx:f>
      </cx:numDim>
    </cx:data>
    <cx:data id="3">
      <cx:numDim type="val">
        <cx:f>_xlchart.v1.85</cx:f>
      </cx:numDim>
    </cx:data>
  </cx:chartData>
  <cx:chart>
    <cx:title pos="t" align="ctr" overlay="0"/>
    <cx:plotArea>
      <cx:plotAreaRegion>
        <cx:series layoutId="boxWhisker" uniqueId="{36D029FE-57E9-3348-84C2-FF4EF497F49E}">
          <cx:tx>
            <cx:txData>
              <cx:f>_xlchart.v1.78</cx:f>
              <cx:v>proportion of silencing in S1</cx:v>
            </cx:txData>
          </cx:tx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16ECD4E0-4C02-954A-8BBF-625337CA9BC1}">
          <cx:tx>
            <cx:txData>
              <cx:f>_xlchart.v1.80</cx:f>
              <cx:v>proportion of silencing in S2</cx:v>
            </cx:txData>
          </cx:tx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501437C1-E675-7349-B02E-D2AC5F370E2D}">
          <cx:tx>
            <cx:txData>
              <cx:f>_xlchart.v1.82</cx:f>
              <cx:v>proportion of silencing in S3</cx:v>
            </cx:txData>
          </cx:tx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1DE0AD5A-D1FE-D24A-9DFE-1065A9807612}">
          <cx:tx>
            <cx:txData>
              <cx:f>_xlchart.v1.84</cx:f>
              <cx:v>proportion of silencing in 40th gen</cx:v>
            </cx:txData>
          </cx:tx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_xlchart.v1.87</cx:f>
      </cx:numDim>
    </cx:data>
    <cx:data id="1">
      <cx:numDim type="val">
        <cx:f>_xlchart.v1.89</cx:f>
      </cx:numDim>
    </cx:data>
    <cx:data id="2">
      <cx:numDim type="val">
        <cx:f>_xlchart.v1.91</cx:f>
      </cx:numDim>
    </cx:data>
    <cx:data id="3">
      <cx:numDim type="val">
        <cx:f>_xlchart.v1.93</cx:f>
      </cx:numDim>
    </cx:data>
  </cx:chartData>
  <cx:chart>
    <cx:title pos="t" align="ctr" overlay="0"/>
    <cx:plotArea>
      <cx:plotAreaRegion>
        <cx:series layoutId="boxWhisker" uniqueId="{725F752D-C842-024E-AF89-A03A305C01B3}">
          <cx:tx>
            <cx:txData>
              <cx:f>_xlchart.v1.86</cx:f>
              <cx:v>S1 silencing</cx:v>
            </cx:txData>
          </cx:tx>
          <cx:spPr>
            <a:solidFill>
              <a:schemeClr val="bg1">
                <a:lumMod val="50000"/>
              </a:schemeClr>
            </a:solidFill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CAE7F99C-53E5-824A-AE9D-1FD52ED0B943}">
          <cx:tx>
            <cx:txData>
              <cx:f>_xlchart.v1.88</cx:f>
              <cx:v>S2 silencing</cx:v>
            </cx:txData>
          </cx:tx>
          <cx:spPr>
            <a:solidFill>
              <a:schemeClr val="bg1">
                <a:lumMod val="65000"/>
              </a:schemeClr>
            </a:solidFill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0DCA553A-CFA1-7C40-ADB0-90681A31438B}">
          <cx:tx>
            <cx:txData>
              <cx:f>_xlchart.v1.90</cx:f>
              <cx:v>S3 silencing</cx:v>
            </cx:txData>
          </cx:tx>
          <cx:spPr>
            <a:solidFill>
              <a:schemeClr val="bg1">
                <a:lumMod val="85000"/>
              </a:schemeClr>
            </a:solidFill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E29657C6-7DC4-A441-BD06-EAEF9109C2D9}">
          <cx:tx>
            <cx:txData>
              <cx:f>_xlchart.v1.92</cx:f>
              <cx:v>40th Silencing</cx:v>
            </cx:txData>
          </cx:tx>
          <cx:spPr>
            <a:solidFill>
              <a:schemeClr val="bg1">
                <a:lumMod val="95000"/>
              </a:schemeClr>
            </a:solidFill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b="0" i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Number of Contigs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="0" i="0"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rPr>
                <a:t>Number of Contigs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b="0" i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  <cx:legend pos="b" align="ctr" overlay="0">
      <cx:txPr>
        <a:bodyPr vertOverflow="overflow" horzOverflow="overflow" wrap="square" lIns="0" tIns="0" rIns="0" bIns="0"/>
        <a:lstStyle/>
        <a:p>
          <a:pPr algn="ctr" rtl="0">
            <a:defRPr sz="900" b="0" i="0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endParaRPr lang="en-US" b="0" i="0">
            <a:latin typeface="Times New Roman" panose="02020603050405020304" pitchFamily="18" charset="0"/>
            <a:cs typeface="Times New Roman" panose="02020603050405020304" pitchFamily="18" charset="0"/>
          </a:endParaRPr>
        </a:p>
      </cx:txPr>
    </cx:legend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_xlchart.v1.94</cx:f>
      </cx:strDim>
      <cx:numDim type="val">
        <cx:f>_xlchart.v1.96</cx:f>
      </cx:numDim>
    </cx:data>
    <cx:data id="1">
      <cx:strDim type="cat">
        <cx:f>_xlchart.v1.94</cx:f>
      </cx:strDim>
      <cx:numDim type="val">
        <cx:f>_xlchart.v1.98</cx:f>
      </cx:numDim>
    </cx:data>
    <cx:data id="2">
      <cx:strDim type="cat">
        <cx:f>_xlchart.v1.94</cx:f>
      </cx:strDim>
      <cx:numDim type="val">
        <cx:f>_xlchart.v1.100</cx:f>
      </cx:numDim>
    </cx:data>
    <cx:data id="3">
      <cx:strDim type="cat">
        <cx:f>_xlchart.v1.94</cx:f>
      </cx:strDim>
      <cx:numDim type="val">
        <cx:f>_xlchart.v1.102</cx:f>
      </cx:numDim>
    </cx:data>
  </cx:chartData>
  <cx:chart>
    <cx:title pos="t" align="ctr" overlay="0"/>
    <cx:plotArea>
      <cx:plotAreaRegion>
        <cx:series layoutId="boxWhisker" uniqueId="{99C06D9F-8EE9-0A4E-B19C-BC1A8C610FE2}">
          <cx:tx>
            <cx:txData>
              <cx:f>_xlchart.v1.95</cx:f>
              <cx:v>any dubius expression change</cx:v>
            </cx:txData>
          </cx:tx>
          <cx:spPr>
            <a:solidFill>
              <a:srgbClr val="FFFF0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511C7171-061F-A545-913B-C22800D0FA22}">
          <cx:tx>
            <cx:txData>
              <cx:f>_xlchart.v1.97</cx:f>
              <cx:v>expression as expected, no change</cx:v>
            </cx:txData>
          </cx:tx>
          <cx:spPr>
            <a:solidFill>
              <a:schemeClr val="bg1">
                <a:lumMod val="65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F80DC667-8B68-2247-8738-B5D3D9AECA8D}">
          <cx:tx>
            <cx:txData>
              <cx:f>_xlchart.v1.99</cx:f>
              <cx:v>any pratensis expression change</cx:v>
            </cx:txData>
          </cx:tx>
          <cx:spPr>
            <a:solidFill>
              <a:srgbClr val="FFB2FF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998F5904-BFB0-2A4F-A0C8-D06CAAE086E3}">
          <cx:tx>
            <cx:txData>
              <cx:f>_xlchart.v1.101</cx:f>
              <cx:v>total silencing</cx:v>
            </cx:txData>
          </cx:tx>
          <cx:spPr>
            <a:solidFill>
              <a:srgbClr val="00B0F0"/>
            </a:solidFill>
            <a:ln>
              <a:solidFill>
                <a:schemeClr val="bg1">
                  <a:lumMod val="65000"/>
                </a:schemeClr>
              </a:solidFill>
            </a:ln>
          </cx:spPr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1B6557-4811-E941-977C-61091658DDC7}">
  <sheetPr/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A8B212-77F3-214E-869F-FD3576BED4DE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377549-6404-FE42-8BCE-52FE6A6D0ABE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6755A8-D82B-AD4D-896B-DE77D12A7E1B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432BEE-284E-F34D-AC5A-72774294F585}">
  <sheetPr/>
  <sheetViews>
    <sheetView zoomScale="2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14/relationships/chartEx" Target="../charts/chartEx6.xml"/><Relationship Id="rId2" Type="http://schemas.microsoft.com/office/2014/relationships/chartEx" Target="../charts/chartEx5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11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openxmlformats.org/officeDocument/2006/relationships/chart" Target="../charts/chart10.xml"/><Relationship Id="rId1" Type="http://schemas.microsoft.com/office/2014/relationships/chartEx" Target="../charts/chartEx9.xml"/><Relationship Id="rId5" Type="http://schemas.microsoft.com/office/2014/relationships/chartEx" Target="../charts/chartEx12.xml"/><Relationship Id="rId4" Type="http://schemas.microsoft.com/office/2014/relationships/chartEx" Target="../charts/chartEx1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microsoft.com/office/2014/relationships/chartEx" Target="../charts/chartEx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83" cy="62918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A1DFF9-D412-AB71-E65B-062A392757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49EE6-8B99-A7F8-E204-34947220CE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359B0D-66D2-895C-76FA-8DF653E9B4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054DE9-9296-F8EF-F01E-621419305D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75EF64-5903-C704-99D4-76545E2EC4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57150</xdr:colOff>
      <xdr:row>23</xdr:row>
      <xdr:rowOff>152400</xdr:rowOff>
    </xdr:from>
    <xdr:to>
      <xdr:col>49</xdr:col>
      <xdr:colOff>190500</xdr:colOff>
      <xdr:row>43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360DCD-EC13-A9D7-0A4C-FF2646CDA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50800</xdr:colOff>
      <xdr:row>52</xdr:row>
      <xdr:rowOff>88900</xdr:rowOff>
    </xdr:from>
    <xdr:to>
      <xdr:col>43</xdr:col>
      <xdr:colOff>292100</xdr:colOff>
      <xdr:row>72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B852BD-57D5-0274-1E54-DFCAB83D8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127000</xdr:colOff>
      <xdr:row>3</xdr:row>
      <xdr:rowOff>127000</xdr:rowOff>
    </xdr:from>
    <xdr:to>
      <xdr:col>30</xdr:col>
      <xdr:colOff>609600</xdr:colOff>
      <xdr:row>34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231EF50-DF6D-0C59-1060-077875A497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977600" y="1181100"/>
              <a:ext cx="5435600" cy="6845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36</xdr:col>
      <xdr:colOff>279400</xdr:colOff>
      <xdr:row>4</xdr:row>
      <xdr:rowOff>165100</xdr:rowOff>
    </xdr:from>
    <xdr:to>
      <xdr:col>41</xdr:col>
      <xdr:colOff>723900</xdr:colOff>
      <xdr:row>18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EA66892-FBAF-94A5-D40D-993420B392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264600" y="1422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71</xdr:col>
      <xdr:colOff>387350</xdr:colOff>
      <xdr:row>5</xdr:row>
      <xdr:rowOff>63500</xdr:rowOff>
    </xdr:from>
    <xdr:to>
      <xdr:col>77</xdr:col>
      <xdr:colOff>6350</xdr:colOff>
      <xdr:row>18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B6AA731-90FB-7E28-7097-14A9C16057E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557150" y="1524000"/>
              <a:ext cx="49276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850748</xdr:colOff>
      <xdr:row>15</xdr:row>
      <xdr:rowOff>97315</xdr:rowOff>
    </xdr:from>
    <xdr:to>
      <xdr:col>13</xdr:col>
      <xdr:colOff>994578</xdr:colOff>
      <xdr:row>41</xdr:row>
      <xdr:rowOff>76506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416A02D-16B7-E03E-8905-58F2C40F97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10148" y="3589815"/>
              <a:ext cx="7954330" cy="58846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8</xdr:row>
      <xdr:rowOff>0</xdr:rowOff>
    </xdr:from>
    <xdr:to>
      <xdr:col>35</xdr:col>
      <xdr:colOff>241300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BAF13A-08BC-9044-8963-24D87B351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62</xdr:col>
      <xdr:colOff>222250</xdr:colOff>
      <xdr:row>0</xdr:row>
      <xdr:rowOff>1219200</xdr:rowOff>
    </xdr:from>
    <xdr:to>
      <xdr:col>67</xdr:col>
      <xdr:colOff>666750</xdr:colOff>
      <xdr:row>14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6C7D5CE-BBC7-B966-A2B4-3F29A34A92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380150" y="1219200"/>
              <a:ext cx="5422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730250</xdr:colOff>
      <xdr:row>24</xdr:row>
      <xdr:rowOff>192088</xdr:rowOff>
    </xdr:from>
    <xdr:to>
      <xdr:col>20</xdr:col>
      <xdr:colOff>285750</xdr:colOff>
      <xdr:row>44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A421BB9-E050-BB17-0031-2D99DC6C89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16250" y="6256338"/>
              <a:ext cx="2857500" cy="431641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31750</xdr:colOff>
      <xdr:row>1</xdr:row>
      <xdr:rowOff>196850</xdr:rowOff>
    </xdr:from>
    <xdr:to>
      <xdr:col>19</xdr:col>
      <xdr:colOff>736600</xdr:colOff>
      <xdr:row>21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BD6780-7D36-7904-9E30-B870990BF4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88750" y="400050"/>
              <a:ext cx="4832350" cy="399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425450</xdr:colOff>
      <xdr:row>43</xdr:row>
      <xdr:rowOff>44450</xdr:rowOff>
    </xdr:from>
    <xdr:to>
      <xdr:col>35</xdr:col>
      <xdr:colOff>38100</xdr:colOff>
      <xdr:row>64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8093EB-5A24-9A1D-BCE1-6DBAD3BD13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273050</xdr:colOff>
      <xdr:row>1</xdr:row>
      <xdr:rowOff>146050</xdr:rowOff>
    </xdr:from>
    <xdr:to>
      <xdr:col>28</xdr:col>
      <xdr:colOff>419100</xdr:colOff>
      <xdr:row>27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911A19-2B27-6B38-BD5F-DA159F1E4A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957550" y="349250"/>
              <a:ext cx="7575550" cy="5340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184150</xdr:colOff>
      <xdr:row>1</xdr:row>
      <xdr:rowOff>82550</xdr:rowOff>
    </xdr:from>
    <xdr:to>
      <xdr:col>47</xdr:col>
      <xdr:colOff>279400</xdr:colOff>
      <xdr:row>27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AD222D9-A6F8-1436-21F8-1B712CB744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229550" y="946150"/>
              <a:ext cx="6699250" cy="5530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44</xdr:col>
      <xdr:colOff>260350</xdr:colOff>
      <xdr:row>34</xdr:row>
      <xdr:rowOff>95250</xdr:rowOff>
    </xdr:from>
    <xdr:to>
      <xdr:col>53</xdr:col>
      <xdr:colOff>381000</xdr:colOff>
      <xdr:row>61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8AA8F8-64C8-F069-CFE2-524825B49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311150</xdr:colOff>
      <xdr:row>3</xdr:row>
      <xdr:rowOff>133350</xdr:rowOff>
    </xdr:from>
    <xdr:to>
      <xdr:col>64</xdr:col>
      <xdr:colOff>812800</xdr:colOff>
      <xdr:row>31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104BEAF-64AD-E486-B562-9665BF916B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215550" y="1416050"/>
              <a:ext cx="6280150" cy="5937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131</xdr:col>
      <xdr:colOff>413820</xdr:colOff>
      <xdr:row>0</xdr:row>
      <xdr:rowOff>711770</xdr:rowOff>
    </xdr:from>
    <xdr:to>
      <xdr:col>137</xdr:col>
      <xdr:colOff>309651</xdr:colOff>
      <xdr:row>28</xdr:row>
      <xdr:rowOff>199774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7E8A52B-2FEC-1147-9445-5D4F42ECE6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405220" y="711770"/>
              <a:ext cx="4848831" cy="600310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164</xdr:col>
      <xdr:colOff>432370</xdr:colOff>
      <xdr:row>3</xdr:row>
      <xdr:rowOff>48230</xdr:rowOff>
    </xdr:from>
    <xdr:to>
      <xdr:col>170</xdr:col>
      <xdr:colOff>38528</xdr:colOff>
      <xdr:row>21</xdr:row>
      <xdr:rowOff>171235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BD958AA-0F89-F123-49ED-B50888C1F2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510070" y="1330930"/>
              <a:ext cx="4559158" cy="386950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311150</xdr:colOff>
      <xdr:row>1</xdr:row>
      <xdr:rowOff>44450</xdr:rowOff>
    </xdr:from>
    <xdr:to>
      <xdr:col>17</xdr:col>
      <xdr:colOff>266700</xdr:colOff>
      <xdr:row>30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7D498DE-BF0B-0214-6688-612162921F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64150" y="679450"/>
              <a:ext cx="9036050" cy="5975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463550</xdr:colOff>
      <xdr:row>10</xdr:row>
      <xdr:rowOff>171450</xdr:rowOff>
    </xdr:from>
    <xdr:to>
      <xdr:col>32</xdr:col>
      <xdr:colOff>139700</xdr:colOff>
      <xdr:row>24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A8F6F6-AB04-2214-D7BB-F7B22D8F70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120650</xdr:colOff>
      <xdr:row>26</xdr:row>
      <xdr:rowOff>0</xdr:rowOff>
    </xdr:from>
    <xdr:to>
      <xdr:col>32</xdr:col>
      <xdr:colOff>393700</xdr:colOff>
      <xdr:row>39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F7EEEA-03B3-98D2-9DB2-01112AC6A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ejt001/Development/XRealStats-Mac.xlam" TargetMode="External"/><Relationship Id="rId1" Type="http://schemas.openxmlformats.org/officeDocument/2006/relationships/externalLinkPath" Target="/Users/iejt001/Development/XRealStats-Mac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REGWQ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5058-A8AB-A441-80E7-2F5F901E1E4B}">
  <dimension ref="A1:GA241"/>
  <sheetViews>
    <sheetView workbookViewId="0">
      <pane xSplit="3" ySplit="1" topLeftCell="CM206" activePane="bottomRight" state="frozen"/>
      <selection pane="topRight" activeCell="D1" sqref="D1"/>
      <selection pane="bottomLeft" activeCell="A2" sqref="A2"/>
      <selection pane="bottomRight" activeCell="CR216" sqref="CR216"/>
    </sheetView>
  </sheetViews>
  <sheetFormatPr baseColWidth="10" defaultColWidth="8.83203125" defaultRowHeight="16" x14ac:dyDescent="0.2"/>
  <cols>
    <col min="10" max="11" width="8.83203125" style="1"/>
    <col min="18" max="19" width="8.83203125" style="1"/>
    <col min="26" max="27" width="8.83203125" style="1"/>
    <col min="34" max="35" width="8.83203125" style="1"/>
    <col min="42" max="43" width="8.83203125" style="1"/>
    <col min="50" max="51" width="8.83203125" style="1"/>
    <col min="58" max="59" width="8.83203125" style="1"/>
    <col min="66" max="67" width="8.83203125" style="1"/>
    <col min="74" max="75" width="8.83203125" style="1"/>
    <col min="76" max="78" width="8.83203125" style="2"/>
    <col min="93" max="94" width="8.83203125" style="1"/>
    <col min="108" max="109" width="8.83203125" style="1"/>
    <col min="123" max="124" width="8.83203125" style="1"/>
    <col min="138" max="139" width="8.83203125" style="1"/>
    <col min="156" max="157" width="8.83203125" style="1"/>
    <col min="175" max="176" width="8.83203125" style="1"/>
    <col min="177" max="179" width="8.83203125" style="2"/>
    <col min="180" max="180" width="17.5" style="2" customWidth="1"/>
    <col min="181" max="183" width="8.83203125" style="3"/>
  </cols>
  <sheetData>
    <row r="1" spans="1:174" x14ac:dyDescent="0.2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Z1" t="s">
        <v>37</v>
      </c>
      <c r="BA1" t="s">
        <v>38</v>
      </c>
      <c r="BB1" t="s">
        <v>39</v>
      </c>
      <c r="BC1" t="s">
        <v>40</v>
      </c>
      <c r="BD1" t="s">
        <v>41</v>
      </c>
      <c r="BE1" t="s">
        <v>42</v>
      </c>
      <c r="BH1" t="s">
        <v>43</v>
      </c>
      <c r="BI1" t="s">
        <v>44</v>
      </c>
      <c r="BJ1" t="s">
        <v>45</v>
      </c>
      <c r="BK1" t="s">
        <v>46</v>
      </c>
      <c r="BL1" t="s">
        <v>47</v>
      </c>
      <c r="BM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I1" t="s">
        <v>61</v>
      </c>
      <c r="CJ1" t="s">
        <v>62</v>
      </c>
      <c r="CK1" t="s">
        <v>63</v>
      </c>
      <c r="CL1" t="s">
        <v>64</v>
      </c>
      <c r="CM1" t="s">
        <v>65</v>
      </c>
      <c r="CN1" t="s">
        <v>66</v>
      </c>
      <c r="CQ1" t="s">
        <v>67</v>
      </c>
      <c r="CR1" t="s">
        <v>68</v>
      </c>
      <c r="CS1" t="s">
        <v>69</v>
      </c>
      <c r="CT1" t="s">
        <v>70</v>
      </c>
      <c r="CU1" t="s">
        <v>71</v>
      </c>
      <c r="CV1" t="s">
        <v>72</v>
      </c>
      <c r="CX1" t="s">
        <v>73</v>
      </c>
      <c r="CY1" t="s">
        <v>74</v>
      </c>
      <c r="CZ1" t="s">
        <v>75</v>
      </c>
      <c r="DA1" t="s">
        <v>76</v>
      </c>
      <c r="DB1" t="s">
        <v>77</v>
      </c>
      <c r="DC1" t="s">
        <v>78</v>
      </c>
      <c r="DF1" t="s">
        <v>79</v>
      </c>
      <c r="DH1" t="s">
        <v>80</v>
      </c>
      <c r="DI1" t="s">
        <v>81</v>
      </c>
      <c r="DJ1" t="s">
        <v>82</v>
      </c>
      <c r="DK1" t="s">
        <v>83</v>
      </c>
      <c r="DM1" t="s">
        <v>84</v>
      </c>
      <c r="DN1" t="s">
        <v>85</v>
      </c>
      <c r="DO1" t="s">
        <v>86</v>
      </c>
      <c r="DP1" t="s">
        <v>87</v>
      </c>
      <c r="DQ1" t="s">
        <v>88</v>
      </c>
      <c r="DR1" t="s">
        <v>89</v>
      </c>
      <c r="DU1" t="s">
        <v>90</v>
      </c>
      <c r="DV1" t="s">
        <v>91</v>
      </c>
      <c r="DW1" t="s">
        <v>92</v>
      </c>
      <c r="DX1" t="s">
        <v>93</v>
      </c>
      <c r="DY1" t="s">
        <v>94</v>
      </c>
      <c r="DZ1" t="s">
        <v>95</v>
      </c>
      <c r="EB1" t="s">
        <v>96</v>
      </c>
      <c r="EC1" t="s">
        <v>97</v>
      </c>
      <c r="ED1" t="s">
        <v>98</v>
      </c>
      <c r="EE1" t="s">
        <v>99</v>
      </c>
      <c r="EF1" t="s">
        <v>100</v>
      </c>
      <c r="EG1" t="s">
        <v>101</v>
      </c>
      <c r="EJ1" t="s">
        <v>102</v>
      </c>
      <c r="EK1" t="s">
        <v>103</v>
      </c>
      <c r="EL1" t="s">
        <v>104</v>
      </c>
      <c r="EM1" t="s">
        <v>105</v>
      </c>
      <c r="EN1" t="s">
        <v>106</v>
      </c>
      <c r="EO1" t="s">
        <v>107</v>
      </c>
      <c r="EP1" t="s">
        <v>108</v>
      </c>
      <c r="EQ1" t="s">
        <v>109</v>
      </c>
      <c r="ER1" t="s">
        <v>110</v>
      </c>
      <c r="ET1" t="s">
        <v>111</v>
      </c>
      <c r="EU1" t="s">
        <v>112</v>
      </c>
      <c r="EV1" t="s">
        <v>113</v>
      </c>
      <c r="EW1" t="s">
        <v>114</v>
      </c>
      <c r="EX1" t="s">
        <v>115</v>
      </c>
      <c r="EY1" t="s">
        <v>116</v>
      </c>
      <c r="FB1" t="s">
        <v>117</v>
      </c>
      <c r="FC1" t="s">
        <v>118</v>
      </c>
      <c r="FD1" t="s">
        <v>119</v>
      </c>
      <c r="FE1" t="s">
        <v>120</v>
      </c>
      <c r="FF1" t="s">
        <v>121</v>
      </c>
      <c r="FG1" t="s">
        <v>122</v>
      </c>
      <c r="FI1" t="s">
        <v>123</v>
      </c>
      <c r="FJ1" t="s">
        <v>124</v>
      </c>
      <c r="FK1" t="s">
        <v>125</v>
      </c>
      <c r="FM1" t="s">
        <v>126</v>
      </c>
      <c r="FN1" t="s">
        <v>127</v>
      </c>
      <c r="FO1" t="s">
        <v>128</v>
      </c>
      <c r="FP1" t="s">
        <v>129</v>
      </c>
      <c r="FQ1" t="s">
        <v>130</v>
      </c>
      <c r="FR1" t="s">
        <v>131</v>
      </c>
    </row>
    <row r="2" spans="1:174" x14ac:dyDescent="0.2">
      <c r="A2" t="s">
        <v>132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L2" t="s">
        <v>133</v>
      </c>
      <c r="M2">
        <v>0</v>
      </c>
      <c r="N2">
        <v>0</v>
      </c>
      <c r="O2">
        <v>0</v>
      </c>
      <c r="P2">
        <v>0</v>
      </c>
      <c r="Q2" t="s">
        <v>133</v>
      </c>
      <c r="T2" t="s">
        <v>133</v>
      </c>
      <c r="U2" t="s">
        <v>133</v>
      </c>
      <c r="V2">
        <v>0</v>
      </c>
      <c r="W2">
        <v>0</v>
      </c>
      <c r="X2">
        <v>0</v>
      </c>
      <c r="Y2" t="s">
        <v>133</v>
      </c>
      <c r="AB2">
        <v>0</v>
      </c>
      <c r="AC2">
        <v>0</v>
      </c>
      <c r="AD2">
        <v>0</v>
      </c>
      <c r="AE2" t="s">
        <v>133</v>
      </c>
      <c r="AF2">
        <v>0</v>
      </c>
      <c r="AG2">
        <v>0</v>
      </c>
      <c r="AJ2" t="s">
        <v>133</v>
      </c>
      <c r="AK2" t="s">
        <v>133</v>
      </c>
      <c r="AL2">
        <v>0</v>
      </c>
      <c r="AM2">
        <v>0</v>
      </c>
      <c r="AN2">
        <v>0</v>
      </c>
      <c r="AO2" t="s">
        <v>133</v>
      </c>
      <c r="AR2" t="s">
        <v>133</v>
      </c>
      <c r="AS2">
        <v>0</v>
      </c>
      <c r="AT2" t="s">
        <v>133</v>
      </c>
      <c r="AU2" t="s">
        <v>133</v>
      </c>
      <c r="AV2">
        <v>0</v>
      </c>
      <c r="AW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133</v>
      </c>
      <c r="BH2">
        <v>0</v>
      </c>
      <c r="BI2">
        <v>0</v>
      </c>
      <c r="BJ2">
        <v>0</v>
      </c>
      <c r="BK2">
        <v>0.75</v>
      </c>
      <c r="BL2" t="s">
        <v>133</v>
      </c>
      <c r="BM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CB2">
        <v>0</v>
      </c>
      <c r="CC2">
        <v>0</v>
      </c>
      <c r="CD2">
        <v>0</v>
      </c>
      <c r="CE2" t="s">
        <v>133</v>
      </c>
      <c r="CF2">
        <v>0</v>
      </c>
      <c r="CG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Q2">
        <v>0</v>
      </c>
      <c r="CR2">
        <v>0</v>
      </c>
      <c r="CS2" t="s">
        <v>133</v>
      </c>
      <c r="CT2">
        <v>0</v>
      </c>
      <c r="CU2">
        <v>0</v>
      </c>
      <c r="CV2">
        <v>0</v>
      </c>
      <c r="CX2">
        <v>0</v>
      </c>
      <c r="CY2">
        <v>0</v>
      </c>
      <c r="CZ2">
        <v>0</v>
      </c>
      <c r="DA2">
        <v>0</v>
      </c>
      <c r="DB2" t="s">
        <v>133</v>
      </c>
      <c r="DC2">
        <v>0</v>
      </c>
      <c r="DF2">
        <v>0</v>
      </c>
      <c r="DH2">
        <v>0</v>
      </c>
      <c r="DI2">
        <v>0</v>
      </c>
      <c r="DJ2">
        <v>0</v>
      </c>
      <c r="DK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U2">
        <v>0</v>
      </c>
      <c r="DV2">
        <v>0</v>
      </c>
      <c r="DW2">
        <v>0</v>
      </c>
      <c r="DX2">
        <v>0.75</v>
      </c>
      <c r="DY2">
        <v>0</v>
      </c>
      <c r="DZ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133</v>
      </c>
      <c r="EQ2">
        <v>0</v>
      </c>
      <c r="ER2">
        <v>0</v>
      </c>
      <c r="ET2" t="s">
        <v>133</v>
      </c>
      <c r="EU2">
        <v>0</v>
      </c>
      <c r="EV2">
        <v>0</v>
      </c>
      <c r="EW2">
        <v>0</v>
      </c>
      <c r="EX2">
        <v>0</v>
      </c>
      <c r="EY2">
        <v>0</v>
      </c>
      <c r="FB2">
        <v>0</v>
      </c>
      <c r="FC2">
        <v>0</v>
      </c>
      <c r="FD2">
        <v>0</v>
      </c>
      <c r="FE2" t="s">
        <v>133</v>
      </c>
      <c r="FF2">
        <v>0</v>
      </c>
      <c r="FG2">
        <v>0</v>
      </c>
      <c r="FI2">
        <v>0</v>
      </c>
      <c r="FJ2" t="s">
        <v>133</v>
      </c>
      <c r="FK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</row>
    <row r="3" spans="1:174" x14ac:dyDescent="0.2">
      <c r="A3" t="s">
        <v>134</v>
      </c>
      <c r="D3">
        <v>0</v>
      </c>
      <c r="E3">
        <v>0</v>
      </c>
      <c r="F3">
        <v>0</v>
      </c>
      <c r="G3">
        <v>0</v>
      </c>
      <c r="H3" t="s">
        <v>133</v>
      </c>
      <c r="I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 t="s">
        <v>133</v>
      </c>
      <c r="U3" t="s">
        <v>133</v>
      </c>
      <c r="V3">
        <v>0</v>
      </c>
      <c r="W3" t="s">
        <v>133</v>
      </c>
      <c r="X3">
        <v>0</v>
      </c>
      <c r="Y3">
        <v>0</v>
      </c>
      <c r="AB3">
        <v>0</v>
      </c>
      <c r="AC3" t="s">
        <v>133</v>
      </c>
      <c r="AD3" t="s">
        <v>133</v>
      </c>
      <c r="AE3">
        <v>0</v>
      </c>
      <c r="AF3">
        <v>0</v>
      </c>
      <c r="AG3">
        <v>0</v>
      </c>
      <c r="AJ3">
        <v>0</v>
      </c>
      <c r="AK3">
        <v>0</v>
      </c>
      <c r="AL3">
        <v>0</v>
      </c>
      <c r="AM3">
        <v>0</v>
      </c>
      <c r="AN3" t="s">
        <v>133</v>
      </c>
      <c r="AO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Z3" t="s">
        <v>133</v>
      </c>
      <c r="BA3">
        <v>0</v>
      </c>
      <c r="BB3">
        <v>0</v>
      </c>
      <c r="BC3">
        <v>0</v>
      </c>
      <c r="BD3">
        <v>0</v>
      </c>
      <c r="BE3">
        <v>0</v>
      </c>
      <c r="BH3">
        <v>0</v>
      </c>
      <c r="BI3">
        <v>0</v>
      </c>
      <c r="BJ3" t="s">
        <v>133</v>
      </c>
      <c r="BK3">
        <v>0</v>
      </c>
      <c r="BL3">
        <v>0</v>
      </c>
      <c r="BM3">
        <v>0</v>
      </c>
      <c r="BP3">
        <v>0</v>
      </c>
      <c r="BQ3" t="s">
        <v>133</v>
      </c>
      <c r="BR3">
        <v>0</v>
      </c>
      <c r="BS3" t="s">
        <v>133</v>
      </c>
      <c r="BT3">
        <v>0</v>
      </c>
      <c r="BU3" t="s">
        <v>133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Q3">
        <v>0</v>
      </c>
      <c r="CR3">
        <v>0</v>
      </c>
      <c r="CS3" t="s">
        <v>133</v>
      </c>
      <c r="CT3">
        <v>0</v>
      </c>
      <c r="CU3">
        <v>0</v>
      </c>
      <c r="CV3">
        <v>0</v>
      </c>
      <c r="CX3">
        <v>0</v>
      </c>
      <c r="CY3" t="s">
        <v>133</v>
      </c>
      <c r="CZ3">
        <v>0</v>
      </c>
      <c r="DA3">
        <v>0</v>
      </c>
      <c r="DB3">
        <v>0</v>
      </c>
      <c r="DC3">
        <v>0</v>
      </c>
      <c r="DF3">
        <v>0.5</v>
      </c>
      <c r="DH3">
        <v>0</v>
      </c>
      <c r="DI3">
        <v>0</v>
      </c>
      <c r="DJ3">
        <v>0</v>
      </c>
      <c r="DK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U3">
        <v>0</v>
      </c>
      <c r="DV3" t="s">
        <v>133</v>
      </c>
      <c r="DW3" t="s">
        <v>133</v>
      </c>
      <c r="DX3">
        <v>0.75</v>
      </c>
      <c r="DY3">
        <v>0</v>
      </c>
      <c r="DZ3">
        <v>0</v>
      </c>
      <c r="EB3">
        <v>0</v>
      </c>
      <c r="EC3">
        <v>0</v>
      </c>
      <c r="ED3" t="s">
        <v>133</v>
      </c>
      <c r="EE3">
        <v>0</v>
      </c>
      <c r="EF3">
        <v>0</v>
      </c>
      <c r="EG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T3" t="s">
        <v>133</v>
      </c>
      <c r="EU3" t="s">
        <v>133</v>
      </c>
      <c r="EV3">
        <v>0</v>
      </c>
      <c r="EW3" t="s">
        <v>133</v>
      </c>
      <c r="EX3">
        <v>0.5</v>
      </c>
      <c r="EY3" t="s">
        <v>133</v>
      </c>
      <c r="FB3">
        <v>0</v>
      </c>
      <c r="FC3">
        <v>0</v>
      </c>
      <c r="FD3" t="s">
        <v>133</v>
      </c>
      <c r="FE3">
        <v>0</v>
      </c>
      <c r="FF3">
        <v>0</v>
      </c>
      <c r="FG3">
        <v>0</v>
      </c>
      <c r="FI3">
        <v>0</v>
      </c>
      <c r="FJ3">
        <v>0</v>
      </c>
      <c r="FK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 x14ac:dyDescent="0.2">
      <c r="A4" t="s">
        <v>135</v>
      </c>
      <c r="D4">
        <v>0</v>
      </c>
      <c r="E4">
        <v>0</v>
      </c>
      <c r="F4">
        <v>0</v>
      </c>
      <c r="G4">
        <v>0</v>
      </c>
      <c r="H4">
        <v>0</v>
      </c>
      <c r="I4" t="s">
        <v>133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B4">
        <v>0</v>
      </c>
      <c r="AC4">
        <v>0</v>
      </c>
      <c r="AD4" t="s">
        <v>133</v>
      </c>
      <c r="AE4">
        <v>0</v>
      </c>
      <c r="AF4">
        <v>0</v>
      </c>
      <c r="AG4">
        <v>0</v>
      </c>
      <c r="AJ4" t="s">
        <v>133</v>
      </c>
      <c r="AK4">
        <v>0</v>
      </c>
      <c r="AL4">
        <v>0</v>
      </c>
      <c r="AM4">
        <v>0</v>
      </c>
      <c r="AN4">
        <v>0</v>
      </c>
      <c r="AO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H4">
        <v>0</v>
      </c>
      <c r="BI4">
        <v>0</v>
      </c>
      <c r="BJ4">
        <v>0</v>
      </c>
      <c r="BK4" t="s">
        <v>133</v>
      </c>
      <c r="BL4">
        <v>0</v>
      </c>
      <c r="BM4">
        <v>0</v>
      </c>
      <c r="BP4" t="s">
        <v>133</v>
      </c>
      <c r="BQ4">
        <v>0</v>
      </c>
      <c r="BR4">
        <v>0</v>
      </c>
      <c r="BS4">
        <v>0</v>
      </c>
      <c r="BT4" t="s">
        <v>133</v>
      </c>
      <c r="BU4">
        <v>0</v>
      </c>
      <c r="CB4">
        <v>0</v>
      </c>
      <c r="CC4">
        <v>0</v>
      </c>
      <c r="CD4" t="s">
        <v>133</v>
      </c>
      <c r="CE4" t="s">
        <v>133</v>
      </c>
      <c r="CF4">
        <v>0</v>
      </c>
      <c r="CG4">
        <v>0</v>
      </c>
      <c r="CI4">
        <v>0</v>
      </c>
      <c r="CJ4">
        <v>0</v>
      </c>
      <c r="CK4" t="s">
        <v>133</v>
      </c>
      <c r="CL4">
        <v>0</v>
      </c>
      <c r="CM4">
        <v>0</v>
      </c>
      <c r="CN4" t="s">
        <v>133</v>
      </c>
      <c r="CQ4">
        <v>0</v>
      </c>
      <c r="CR4">
        <v>0</v>
      </c>
      <c r="CS4">
        <v>0</v>
      </c>
      <c r="CT4">
        <v>0</v>
      </c>
      <c r="CU4">
        <v>0.75</v>
      </c>
      <c r="CV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F4" t="s">
        <v>133</v>
      </c>
      <c r="DH4">
        <v>0</v>
      </c>
      <c r="DI4">
        <v>0</v>
      </c>
      <c r="DJ4">
        <v>0</v>
      </c>
      <c r="DK4">
        <v>0</v>
      </c>
      <c r="DM4">
        <v>0</v>
      </c>
      <c r="DN4">
        <v>0</v>
      </c>
      <c r="DO4">
        <v>0</v>
      </c>
      <c r="DP4">
        <v>0.75</v>
      </c>
      <c r="DQ4">
        <v>0</v>
      </c>
      <c r="DR4">
        <v>0</v>
      </c>
      <c r="DU4">
        <v>0</v>
      </c>
      <c r="DV4">
        <v>0</v>
      </c>
      <c r="DW4">
        <v>0</v>
      </c>
      <c r="DX4">
        <v>0.75</v>
      </c>
      <c r="DY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FB4">
        <v>0</v>
      </c>
      <c r="FC4">
        <v>0</v>
      </c>
      <c r="FD4" t="s">
        <v>133</v>
      </c>
      <c r="FE4">
        <v>0</v>
      </c>
      <c r="FF4">
        <v>0</v>
      </c>
      <c r="FG4">
        <v>0</v>
      </c>
      <c r="FI4">
        <v>0</v>
      </c>
      <c r="FJ4">
        <v>0</v>
      </c>
      <c r="FK4">
        <v>0</v>
      </c>
      <c r="FM4" t="s">
        <v>133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 x14ac:dyDescent="0.2">
      <c r="A5" t="s">
        <v>136</v>
      </c>
      <c r="D5">
        <v>0</v>
      </c>
      <c r="E5">
        <v>0</v>
      </c>
      <c r="F5">
        <v>0</v>
      </c>
      <c r="G5">
        <v>0</v>
      </c>
      <c r="H5">
        <v>0</v>
      </c>
      <c r="I5" t="s">
        <v>133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AB5">
        <v>0</v>
      </c>
      <c r="AC5">
        <v>0</v>
      </c>
      <c r="AD5" t="s">
        <v>133</v>
      </c>
      <c r="AE5">
        <v>0</v>
      </c>
      <c r="AF5">
        <v>0</v>
      </c>
      <c r="AG5">
        <v>0</v>
      </c>
      <c r="AJ5" t="s">
        <v>133</v>
      </c>
      <c r="AK5">
        <v>0</v>
      </c>
      <c r="AL5">
        <v>0</v>
      </c>
      <c r="AM5">
        <v>0</v>
      </c>
      <c r="AN5">
        <v>0</v>
      </c>
      <c r="AO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H5">
        <v>0</v>
      </c>
      <c r="BI5">
        <v>0</v>
      </c>
      <c r="BJ5">
        <v>0</v>
      </c>
      <c r="BK5" t="s">
        <v>133</v>
      </c>
      <c r="BL5">
        <v>0</v>
      </c>
      <c r="BM5">
        <v>0</v>
      </c>
      <c r="BP5" t="s">
        <v>133</v>
      </c>
      <c r="BQ5">
        <v>0</v>
      </c>
      <c r="BR5">
        <v>0</v>
      </c>
      <c r="BS5">
        <v>0</v>
      </c>
      <c r="BT5" t="s">
        <v>133</v>
      </c>
      <c r="BU5">
        <v>0</v>
      </c>
      <c r="CB5">
        <v>0</v>
      </c>
      <c r="CC5">
        <v>0</v>
      </c>
      <c r="CD5">
        <v>-0.5</v>
      </c>
      <c r="CE5" t="s">
        <v>133</v>
      </c>
      <c r="CF5">
        <v>0</v>
      </c>
      <c r="CG5">
        <v>0</v>
      </c>
      <c r="CI5">
        <v>0</v>
      </c>
      <c r="CJ5">
        <v>0</v>
      </c>
      <c r="CK5" t="s">
        <v>133</v>
      </c>
      <c r="CL5">
        <v>0</v>
      </c>
      <c r="CM5">
        <v>0</v>
      </c>
      <c r="CN5" t="s">
        <v>133</v>
      </c>
      <c r="CQ5">
        <v>0</v>
      </c>
      <c r="CR5">
        <v>0</v>
      </c>
      <c r="CS5">
        <v>0</v>
      </c>
      <c r="CT5">
        <v>0</v>
      </c>
      <c r="CU5">
        <v>0.75</v>
      </c>
      <c r="CV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F5" t="s">
        <v>133</v>
      </c>
      <c r="DH5">
        <v>0</v>
      </c>
      <c r="DI5">
        <v>0</v>
      </c>
      <c r="DJ5">
        <v>0</v>
      </c>
      <c r="DK5">
        <v>0</v>
      </c>
      <c r="DM5">
        <v>0</v>
      </c>
      <c r="DN5">
        <v>0</v>
      </c>
      <c r="DO5">
        <v>0</v>
      </c>
      <c r="DP5">
        <v>0.75</v>
      </c>
      <c r="DQ5">
        <v>0</v>
      </c>
      <c r="DR5">
        <v>0</v>
      </c>
      <c r="DU5">
        <v>0</v>
      </c>
      <c r="DV5">
        <v>0</v>
      </c>
      <c r="DW5">
        <v>0</v>
      </c>
      <c r="DX5">
        <v>0.75</v>
      </c>
      <c r="DY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T5">
        <v>0</v>
      </c>
      <c r="EU5">
        <v>0</v>
      </c>
      <c r="EV5">
        <v>0</v>
      </c>
      <c r="EW5">
        <v>0</v>
      </c>
      <c r="EX5" t="s">
        <v>133</v>
      </c>
      <c r="EY5">
        <v>0</v>
      </c>
      <c r="FB5">
        <v>0</v>
      </c>
      <c r="FC5">
        <v>0</v>
      </c>
      <c r="FD5" t="s">
        <v>133</v>
      </c>
      <c r="FE5">
        <v>0</v>
      </c>
      <c r="FF5">
        <v>0</v>
      </c>
      <c r="FG5">
        <v>0</v>
      </c>
      <c r="FI5">
        <v>0</v>
      </c>
      <c r="FJ5">
        <v>0</v>
      </c>
      <c r="FK5">
        <v>0</v>
      </c>
      <c r="FM5" t="s">
        <v>133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 x14ac:dyDescent="0.2">
      <c r="A6" t="s">
        <v>137</v>
      </c>
      <c r="D6">
        <v>0</v>
      </c>
      <c r="E6">
        <v>0</v>
      </c>
      <c r="F6" t="s">
        <v>133</v>
      </c>
      <c r="G6">
        <v>0</v>
      </c>
      <c r="H6">
        <v>0</v>
      </c>
      <c r="I6" t="s">
        <v>133</v>
      </c>
      <c r="L6" t="s">
        <v>133</v>
      </c>
      <c r="M6">
        <v>0</v>
      </c>
      <c r="N6">
        <v>0</v>
      </c>
      <c r="O6">
        <v>0</v>
      </c>
      <c r="P6">
        <v>0</v>
      </c>
      <c r="Q6" t="s">
        <v>133</v>
      </c>
      <c r="T6" t="s">
        <v>133</v>
      </c>
      <c r="U6" t="s">
        <v>133</v>
      </c>
      <c r="V6">
        <v>0</v>
      </c>
      <c r="W6">
        <v>0</v>
      </c>
      <c r="X6">
        <v>0</v>
      </c>
      <c r="Y6" t="s">
        <v>133</v>
      </c>
      <c r="AB6">
        <v>0</v>
      </c>
      <c r="AC6">
        <v>0.5</v>
      </c>
      <c r="AD6">
        <v>0.5</v>
      </c>
      <c r="AE6">
        <v>0</v>
      </c>
      <c r="AF6">
        <v>0</v>
      </c>
      <c r="AG6">
        <v>0</v>
      </c>
      <c r="AJ6" t="s">
        <v>133</v>
      </c>
      <c r="AK6" t="s">
        <v>133</v>
      </c>
      <c r="AL6">
        <v>0</v>
      </c>
      <c r="AM6">
        <v>0</v>
      </c>
      <c r="AN6">
        <v>0</v>
      </c>
      <c r="AO6">
        <v>0</v>
      </c>
      <c r="AR6" t="s">
        <v>133</v>
      </c>
      <c r="AS6">
        <v>0</v>
      </c>
      <c r="AT6">
        <v>0</v>
      </c>
      <c r="AU6">
        <v>0</v>
      </c>
      <c r="AV6">
        <v>0</v>
      </c>
      <c r="AW6">
        <v>0</v>
      </c>
      <c r="AZ6">
        <v>0</v>
      </c>
      <c r="BA6">
        <v>0</v>
      </c>
      <c r="BB6" t="s">
        <v>133</v>
      </c>
      <c r="BC6">
        <v>0</v>
      </c>
      <c r="BD6" t="s">
        <v>133</v>
      </c>
      <c r="BE6" t="s">
        <v>133</v>
      </c>
      <c r="BH6" t="s">
        <v>133</v>
      </c>
      <c r="BI6" t="s">
        <v>133</v>
      </c>
      <c r="BJ6">
        <v>0</v>
      </c>
      <c r="BK6">
        <v>0</v>
      </c>
      <c r="BL6">
        <v>0</v>
      </c>
      <c r="BM6">
        <v>0</v>
      </c>
      <c r="BP6" t="s">
        <v>133</v>
      </c>
      <c r="BQ6">
        <v>0.5</v>
      </c>
      <c r="BR6" t="s">
        <v>133</v>
      </c>
      <c r="BS6">
        <v>0</v>
      </c>
      <c r="BT6" t="s">
        <v>133</v>
      </c>
      <c r="BU6" t="s">
        <v>133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133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133</v>
      </c>
      <c r="CQ6" t="s">
        <v>133</v>
      </c>
      <c r="CR6">
        <v>0.5</v>
      </c>
      <c r="CS6">
        <v>0</v>
      </c>
      <c r="CT6">
        <v>0</v>
      </c>
      <c r="CU6" t="s">
        <v>133</v>
      </c>
      <c r="CV6">
        <v>0</v>
      </c>
      <c r="CX6">
        <v>0</v>
      </c>
      <c r="CY6">
        <v>0.5</v>
      </c>
      <c r="CZ6">
        <v>0</v>
      </c>
      <c r="DA6" t="s">
        <v>133</v>
      </c>
      <c r="DB6" t="s">
        <v>133</v>
      </c>
      <c r="DC6" t="s">
        <v>133</v>
      </c>
      <c r="DF6">
        <v>0</v>
      </c>
      <c r="DH6" t="s">
        <v>133</v>
      </c>
      <c r="DI6">
        <v>0</v>
      </c>
      <c r="DJ6">
        <v>0</v>
      </c>
      <c r="DK6" t="s">
        <v>133</v>
      </c>
      <c r="DM6">
        <v>0</v>
      </c>
      <c r="DN6">
        <v>0</v>
      </c>
      <c r="DO6">
        <v>0</v>
      </c>
      <c r="DP6">
        <v>0.5</v>
      </c>
      <c r="DQ6" t="s">
        <v>133</v>
      </c>
      <c r="DR6">
        <v>0</v>
      </c>
      <c r="DU6" t="s">
        <v>133</v>
      </c>
      <c r="DV6" t="s">
        <v>133</v>
      </c>
      <c r="DW6">
        <v>0</v>
      </c>
      <c r="DX6">
        <v>0.5</v>
      </c>
      <c r="DY6">
        <v>0</v>
      </c>
      <c r="DZ6" t="s">
        <v>133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133</v>
      </c>
      <c r="EP6">
        <v>0</v>
      </c>
      <c r="EQ6">
        <v>0</v>
      </c>
      <c r="ER6" t="s">
        <v>133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FB6">
        <v>0</v>
      </c>
      <c r="FC6">
        <v>0</v>
      </c>
      <c r="FD6">
        <v>0</v>
      </c>
      <c r="FE6">
        <v>0</v>
      </c>
      <c r="FF6" t="s">
        <v>133</v>
      </c>
      <c r="FG6" t="s">
        <v>133</v>
      </c>
      <c r="FI6">
        <v>0</v>
      </c>
      <c r="FJ6">
        <v>0</v>
      </c>
      <c r="FK6">
        <v>0</v>
      </c>
      <c r="FM6" t="s">
        <v>133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 x14ac:dyDescent="0.2">
      <c r="A7" t="s">
        <v>138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T7">
        <v>0</v>
      </c>
      <c r="U7" t="s">
        <v>133</v>
      </c>
      <c r="V7">
        <v>0</v>
      </c>
      <c r="W7">
        <v>0</v>
      </c>
      <c r="X7">
        <v>0</v>
      </c>
      <c r="Y7">
        <v>0</v>
      </c>
      <c r="AB7">
        <v>0</v>
      </c>
      <c r="AC7">
        <v>0</v>
      </c>
      <c r="AD7">
        <v>0</v>
      </c>
      <c r="AE7" t="s">
        <v>133</v>
      </c>
      <c r="AF7">
        <v>0</v>
      </c>
      <c r="AG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133</v>
      </c>
      <c r="AR7" t="s">
        <v>133</v>
      </c>
      <c r="AS7">
        <v>0</v>
      </c>
      <c r="AT7">
        <v>0</v>
      </c>
      <c r="AU7">
        <v>0</v>
      </c>
      <c r="AV7">
        <v>0</v>
      </c>
      <c r="AW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H7">
        <v>0</v>
      </c>
      <c r="BI7">
        <v>0</v>
      </c>
      <c r="BJ7">
        <v>0</v>
      </c>
      <c r="BK7" t="s">
        <v>133</v>
      </c>
      <c r="BL7">
        <v>0</v>
      </c>
      <c r="BM7">
        <v>0</v>
      </c>
      <c r="BP7">
        <v>0</v>
      </c>
      <c r="BQ7">
        <v>0</v>
      </c>
      <c r="BR7">
        <v>0</v>
      </c>
      <c r="BS7">
        <v>0</v>
      </c>
      <c r="BT7">
        <v>0</v>
      </c>
      <c r="BU7" t="s">
        <v>133</v>
      </c>
      <c r="CB7">
        <v>0</v>
      </c>
      <c r="CC7">
        <v>0</v>
      </c>
      <c r="CD7">
        <v>0</v>
      </c>
      <c r="CE7" t="s">
        <v>133</v>
      </c>
      <c r="CF7">
        <v>0</v>
      </c>
      <c r="CG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</v>
      </c>
      <c r="CY7">
        <v>0</v>
      </c>
      <c r="CZ7">
        <v>0</v>
      </c>
      <c r="DA7">
        <v>0</v>
      </c>
      <c r="DB7" t="s">
        <v>133</v>
      </c>
      <c r="DC7">
        <v>0</v>
      </c>
      <c r="DF7">
        <v>0</v>
      </c>
      <c r="DH7">
        <v>0</v>
      </c>
      <c r="DI7">
        <v>0</v>
      </c>
      <c r="DJ7">
        <v>0</v>
      </c>
      <c r="DK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U7">
        <v>0</v>
      </c>
      <c r="DV7">
        <v>0</v>
      </c>
      <c r="DW7">
        <v>0</v>
      </c>
      <c r="DX7">
        <v>0.75</v>
      </c>
      <c r="DY7">
        <v>0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I7">
        <v>0</v>
      </c>
      <c r="FJ7">
        <v>0</v>
      </c>
      <c r="FK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 x14ac:dyDescent="0.2">
      <c r="A8" t="s">
        <v>139</v>
      </c>
      <c r="D8">
        <v>0</v>
      </c>
      <c r="E8" t="s">
        <v>133</v>
      </c>
      <c r="F8">
        <v>0</v>
      </c>
      <c r="G8">
        <v>0</v>
      </c>
      <c r="H8" t="s">
        <v>133</v>
      </c>
      <c r="I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-0.5</v>
      </c>
      <c r="T8" t="s">
        <v>133</v>
      </c>
      <c r="U8">
        <v>0</v>
      </c>
      <c r="V8">
        <v>0</v>
      </c>
      <c r="W8">
        <v>0</v>
      </c>
      <c r="X8" t="s">
        <v>133</v>
      </c>
      <c r="Y8">
        <v>0</v>
      </c>
      <c r="AB8">
        <v>0</v>
      </c>
      <c r="AC8" t="s">
        <v>133</v>
      </c>
      <c r="AD8" t="s">
        <v>133</v>
      </c>
      <c r="AE8">
        <v>0</v>
      </c>
      <c r="AF8">
        <v>0</v>
      </c>
      <c r="AG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P8">
        <v>0</v>
      </c>
      <c r="BQ8">
        <v>0</v>
      </c>
      <c r="BR8">
        <v>0</v>
      </c>
      <c r="BS8">
        <v>0</v>
      </c>
      <c r="BT8">
        <v>0</v>
      </c>
      <c r="BU8" t="s">
        <v>133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Q8">
        <v>0</v>
      </c>
      <c r="CR8">
        <v>0</v>
      </c>
      <c r="CS8" t="s">
        <v>133</v>
      </c>
      <c r="CT8">
        <v>0</v>
      </c>
      <c r="CU8">
        <v>0</v>
      </c>
      <c r="CV8">
        <v>0</v>
      </c>
      <c r="CX8">
        <v>0</v>
      </c>
      <c r="CY8" t="s">
        <v>133</v>
      </c>
      <c r="CZ8">
        <v>0</v>
      </c>
      <c r="DA8">
        <v>0</v>
      </c>
      <c r="DB8">
        <v>0</v>
      </c>
      <c r="DC8">
        <v>0</v>
      </c>
      <c r="DF8">
        <v>0</v>
      </c>
      <c r="DH8">
        <v>0</v>
      </c>
      <c r="DI8">
        <v>0</v>
      </c>
      <c r="DJ8">
        <v>0</v>
      </c>
      <c r="DK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U8">
        <v>0</v>
      </c>
      <c r="DV8">
        <v>0</v>
      </c>
      <c r="DW8" t="s">
        <v>133</v>
      </c>
      <c r="DX8" t="s">
        <v>133</v>
      </c>
      <c r="DY8">
        <v>0</v>
      </c>
      <c r="DZ8">
        <v>0</v>
      </c>
      <c r="EB8">
        <v>0</v>
      </c>
      <c r="EC8">
        <v>0</v>
      </c>
      <c r="ED8" t="s">
        <v>133</v>
      </c>
      <c r="EE8">
        <v>0</v>
      </c>
      <c r="EF8">
        <v>0</v>
      </c>
      <c r="EG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T8" t="s">
        <v>133</v>
      </c>
      <c r="EU8">
        <v>0</v>
      </c>
      <c r="EV8">
        <v>0</v>
      </c>
      <c r="EW8" t="s">
        <v>133</v>
      </c>
      <c r="EX8" t="s">
        <v>133</v>
      </c>
      <c r="EY8" t="s">
        <v>133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I8">
        <v>0</v>
      </c>
      <c r="FJ8">
        <v>0</v>
      </c>
      <c r="FK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 x14ac:dyDescent="0.2">
      <c r="A9" t="s">
        <v>140</v>
      </c>
      <c r="D9">
        <v>0</v>
      </c>
      <c r="E9" t="s">
        <v>133</v>
      </c>
      <c r="F9">
        <v>0</v>
      </c>
      <c r="G9">
        <v>0</v>
      </c>
      <c r="H9" t="s">
        <v>133</v>
      </c>
      <c r="I9">
        <v>0</v>
      </c>
      <c r="L9">
        <v>0</v>
      </c>
      <c r="M9">
        <v>0</v>
      </c>
      <c r="N9">
        <v>0</v>
      </c>
      <c r="O9">
        <v>-0.5</v>
      </c>
      <c r="P9">
        <v>0</v>
      </c>
      <c r="Q9">
        <v>-0.5</v>
      </c>
      <c r="T9" t="s">
        <v>133</v>
      </c>
      <c r="U9">
        <v>0</v>
      </c>
      <c r="V9">
        <v>0</v>
      </c>
      <c r="W9">
        <v>0</v>
      </c>
      <c r="X9" t="s">
        <v>133</v>
      </c>
      <c r="Y9">
        <v>0</v>
      </c>
      <c r="AB9">
        <v>0</v>
      </c>
      <c r="AC9" t="s">
        <v>133</v>
      </c>
      <c r="AD9" t="s">
        <v>133</v>
      </c>
      <c r="AE9">
        <v>0</v>
      </c>
      <c r="AF9">
        <v>0</v>
      </c>
      <c r="AG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R9">
        <v>0</v>
      </c>
      <c r="AS9">
        <v>0</v>
      </c>
      <c r="AT9">
        <v>0</v>
      </c>
      <c r="AU9">
        <v>-0.5</v>
      </c>
      <c r="AV9">
        <v>-0.5</v>
      </c>
      <c r="AW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H9">
        <v>0</v>
      </c>
      <c r="BI9">
        <v>0</v>
      </c>
      <c r="BJ9">
        <v>0</v>
      </c>
      <c r="BK9" t="s">
        <v>133</v>
      </c>
      <c r="BL9">
        <v>0</v>
      </c>
      <c r="BM9">
        <v>0</v>
      </c>
      <c r="BP9">
        <v>0</v>
      </c>
      <c r="BQ9">
        <v>-0.5</v>
      </c>
      <c r="BR9">
        <v>0</v>
      </c>
      <c r="BS9">
        <v>0</v>
      </c>
      <c r="BT9">
        <v>0</v>
      </c>
      <c r="BU9">
        <v>0</v>
      </c>
      <c r="CB9">
        <v>0</v>
      </c>
      <c r="CC9">
        <v>0</v>
      </c>
      <c r="CD9">
        <v>0</v>
      </c>
      <c r="CE9">
        <v>0</v>
      </c>
      <c r="CF9">
        <v>-0.5</v>
      </c>
      <c r="CG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Q9">
        <v>0</v>
      </c>
      <c r="CR9">
        <v>0</v>
      </c>
      <c r="CS9" t="s">
        <v>133</v>
      </c>
      <c r="CT9">
        <v>0</v>
      </c>
      <c r="CU9">
        <v>0.75</v>
      </c>
      <c r="CV9">
        <v>0</v>
      </c>
      <c r="CX9">
        <v>0</v>
      </c>
      <c r="CY9" t="s">
        <v>133</v>
      </c>
      <c r="CZ9">
        <v>0</v>
      </c>
      <c r="DA9">
        <v>0</v>
      </c>
      <c r="DB9">
        <v>0</v>
      </c>
      <c r="DC9">
        <v>0</v>
      </c>
      <c r="DF9" t="s">
        <v>133</v>
      </c>
      <c r="DH9">
        <v>0</v>
      </c>
      <c r="DI9">
        <v>0</v>
      </c>
      <c r="DJ9">
        <v>0</v>
      </c>
      <c r="DK9">
        <v>0</v>
      </c>
      <c r="DM9">
        <v>0</v>
      </c>
      <c r="DN9">
        <v>0</v>
      </c>
      <c r="DO9">
        <v>0</v>
      </c>
      <c r="DP9">
        <v>0.75</v>
      </c>
      <c r="DQ9">
        <v>0</v>
      </c>
      <c r="DR9">
        <v>0</v>
      </c>
      <c r="DU9">
        <v>0</v>
      </c>
      <c r="DV9">
        <v>0</v>
      </c>
      <c r="DW9">
        <v>0</v>
      </c>
      <c r="DX9" t="s">
        <v>133</v>
      </c>
      <c r="DY9">
        <v>0</v>
      </c>
      <c r="DZ9">
        <v>0</v>
      </c>
      <c r="EB9">
        <v>0</v>
      </c>
      <c r="EC9">
        <v>0</v>
      </c>
      <c r="ED9" t="s">
        <v>133</v>
      </c>
      <c r="EE9">
        <v>0</v>
      </c>
      <c r="EF9">
        <v>0</v>
      </c>
      <c r="EG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T9" t="s">
        <v>133</v>
      </c>
      <c r="EU9">
        <v>0</v>
      </c>
      <c r="EV9">
        <v>0</v>
      </c>
      <c r="EW9" t="s">
        <v>133</v>
      </c>
      <c r="EX9">
        <v>0.5</v>
      </c>
      <c r="EY9" t="s">
        <v>133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I9">
        <v>0</v>
      </c>
      <c r="FJ9">
        <v>0</v>
      </c>
      <c r="FK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 x14ac:dyDescent="0.2">
      <c r="A10" t="s">
        <v>141</v>
      </c>
      <c r="D10">
        <v>0</v>
      </c>
      <c r="E10" t="s">
        <v>133</v>
      </c>
      <c r="F10">
        <v>0</v>
      </c>
      <c r="G10">
        <v>0</v>
      </c>
      <c r="H10" t="s">
        <v>133</v>
      </c>
      <c r="I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133</v>
      </c>
      <c r="T10" t="s">
        <v>133</v>
      </c>
      <c r="U10">
        <v>0</v>
      </c>
      <c r="V10">
        <v>0</v>
      </c>
      <c r="W10">
        <v>0</v>
      </c>
      <c r="X10" t="s">
        <v>133</v>
      </c>
      <c r="Y10">
        <v>0</v>
      </c>
      <c r="AB10">
        <v>0</v>
      </c>
      <c r="AC10" t="s">
        <v>133</v>
      </c>
      <c r="AD10" t="s">
        <v>133</v>
      </c>
      <c r="AE10">
        <v>0</v>
      </c>
      <c r="AF10">
        <v>0</v>
      </c>
      <c r="AG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H10">
        <v>0</v>
      </c>
      <c r="BI10">
        <v>0</v>
      </c>
      <c r="BJ10">
        <v>0</v>
      </c>
      <c r="BK10" t="s">
        <v>133</v>
      </c>
      <c r="BL10">
        <v>0</v>
      </c>
      <c r="BM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Q10">
        <v>0</v>
      </c>
      <c r="CR10">
        <v>0</v>
      </c>
      <c r="CS10" t="s">
        <v>133</v>
      </c>
      <c r="CT10">
        <v>0</v>
      </c>
      <c r="CU10">
        <v>0.75</v>
      </c>
      <c r="CV10">
        <v>0</v>
      </c>
      <c r="CX10">
        <v>0</v>
      </c>
      <c r="CY10" t="s">
        <v>133</v>
      </c>
      <c r="CZ10">
        <v>0</v>
      </c>
      <c r="DA10">
        <v>0</v>
      </c>
      <c r="DB10">
        <v>0</v>
      </c>
      <c r="DC10">
        <v>0</v>
      </c>
      <c r="DF10" t="s">
        <v>133</v>
      </c>
      <c r="DH10">
        <v>0</v>
      </c>
      <c r="DI10">
        <v>0</v>
      </c>
      <c r="DJ10">
        <v>0</v>
      </c>
      <c r="DK10">
        <v>0</v>
      </c>
      <c r="DM10">
        <v>0</v>
      </c>
      <c r="DN10">
        <v>0</v>
      </c>
      <c r="DO10">
        <v>0</v>
      </c>
      <c r="DP10">
        <v>0.75</v>
      </c>
      <c r="DQ10">
        <v>0</v>
      </c>
      <c r="DR10">
        <v>0</v>
      </c>
      <c r="DU10">
        <v>0</v>
      </c>
      <c r="DV10">
        <v>0</v>
      </c>
      <c r="DW10" t="s">
        <v>133</v>
      </c>
      <c r="DX10" t="s">
        <v>133</v>
      </c>
      <c r="DY10">
        <v>0</v>
      </c>
      <c r="DZ10">
        <v>0</v>
      </c>
      <c r="EB10">
        <v>0</v>
      </c>
      <c r="EC10">
        <v>0</v>
      </c>
      <c r="ED10" t="s">
        <v>133</v>
      </c>
      <c r="EE10">
        <v>0</v>
      </c>
      <c r="EF10">
        <v>0</v>
      </c>
      <c r="EG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T10" t="s">
        <v>133</v>
      </c>
      <c r="EU10">
        <v>0</v>
      </c>
      <c r="EV10">
        <v>0</v>
      </c>
      <c r="EW10" t="s">
        <v>133</v>
      </c>
      <c r="EX10" t="s">
        <v>133</v>
      </c>
      <c r="EY10" t="s">
        <v>133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I10">
        <v>0</v>
      </c>
      <c r="FJ10">
        <v>0</v>
      </c>
      <c r="FK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 x14ac:dyDescent="0.2">
      <c r="A11" t="s">
        <v>142</v>
      </c>
      <c r="D11">
        <v>0</v>
      </c>
      <c r="E11">
        <v>0</v>
      </c>
      <c r="F11" t="s">
        <v>133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T11">
        <v>0</v>
      </c>
      <c r="U11">
        <v>0</v>
      </c>
      <c r="V11" t="s">
        <v>133</v>
      </c>
      <c r="W11">
        <v>0</v>
      </c>
      <c r="X11" t="s">
        <v>133</v>
      </c>
      <c r="Y11">
        <v>0</v>
      </c>
      <c r="AB11">
        <v>0</v>
      </c>
      <c r="AC11">
        <v>0</v>
      </c>
      <c r="AD11" t="s">
        <v>133</v>
      </c>
      <c r="AE11">
        <v>0</v>
      </c>
      <c r="AF11">
        <v>0</v>
      </c>
      <c r="AG11">
        <v>0</v>
      </c>
      <c r="AJ11">
        <v>0</v>
      </c>
      <c r="AK11">
        <v>0</v>
      </c>
      <c r="AL11">
        <v>0</v>
      </c>
      <c r="AM11">
        <v>0</v>
      </c>
      <c r="AN11" t="s">
        <v>133</v>
      </c>
      <c r="AO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Z11">
        <v>0</v>
      </c>
      <c r="BA11">
        <v>0</v>
      </c>
      <c r="BB11">
        <v>0</v>
      </c>
      <c r="BC11" t="s">
        <v>133</v>
      </c>
      <c r="BD11" t="s">
        <v>133</v>
      </c>
      <c r="BE11">
        <v>0</v>
      </c>
      <c r="BH11">
        <v>0</v>
      </c>
      <c r="BI11" t="s">
        <v>133</v>
      </c>
      <c r="BJ11" t="s">
        <v>133</v>
      </c>
      <c r="BK11">
        <v>0</v>
      </c>
      <c r="BL11">
        <v>0</v>
      </c>
      <c r="BM11">
        <v>0</v>
      </c>
      <c r="BP11">
        <v>0</v>
      </c>
      <c r="BQ11">
        <v>0</v>
      </c>
      <c r="BR11">
        <v>-0.5</v>
      </c>
      <c r="BS11">
        <v>0</v>
      </c>
      <c r="BT11">
        <v>0</v>
      </c>
      <c r="BU11" t="s">
        <v>133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F11">
        <v>0</v>
      </c>
      <c r="DH11">
        <v>0</v>
      </c>
      <c r="DI11">
        <v>0</v>
      </c>
      <c r="DJ11">
        <v>0</v>
      </c>
      <c r="DK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U11">
        <v>0</v>
      </c>
      <c r="DV11">
        <v>0</v>
      </c>
      <c r="DW11">
        <v>0</v>
      </c>
      <c r="DX11">
        <v>0.75</v>
      </c>
      <c r="DY11">
        <v>0</v>
      </c>
      <c r="DZ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I11">
        <v>0</v>
      </c>
      <c r="FJ11">
        <v>0</v>
      </c>
      <c r="FK11">
        <v>0</v>
      </c>
      <c r="FM11">
        <v>0</v>
      </c>
      <c r="FN11">
        <v>0</v>
      </c>
      <c r="FO11">
        <v>0</v>
      </c>
      <c r="FP11" t="s">
        <v>133</v>
      </c>
      <c r="FQ11">
        <v>0</v>
      </c>
      <c r="FR11">
        <v>0</v>
      </c>
    </row>
    <row r="12" spans="1:174" x14ac:dyDescent="0.2">
      <c r="A12" t="s">
        <v>143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L12" t="s">
        <v>133</v>
      </c>
      <c r="M12" t="s">
        <v>133</v>
      </c>
      <c r="N12">
        <v>0</v>
      </c>
      <c r="O12">
        <v>0</v>
      </c>
      <c r="P12">
        <v>0</v>
      </c>
      <c r="Q12" t="s">
        <v>133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133</v>
      </c>
      <c r="AB12">
        <v>0</v>
      </c>
      <c r="AC12">
        <v>0</v>
      </c>
      <c r="AD12">
        <v>0</v>
      </c>
      <c r="AE12">
        <v>-0.5</v>
      </c>
      <c r="AF12">
        <v>0</v>
      </c>
      <c r="AG12" t="s">
        <v>133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Z12" t="s">
        <v>133</v>
      </c>
      <c r="BA12">
        <v>0</v>
      </c>
      <c r="BB12">
        <v>0</v>
      </c>
      <c r="BC12" t="s">
        <v>133</v>
      </c>
      <c r="BD12" t="s">
        <v>133</v>
      </c>
      <c r="BE12">
        <v>0</v>
      </c>
      <c r="BH12">
        <v>0.75</v>
      </c>
      <c r="BI12">
        <v>0</v>
      </c>
      <c r="BJ12">
        <v>0</v>
      </c>
      <c r="BK12">
        <v>0</v>
      </c>
      <c r="BL12">
        <v>0</v>
      </c>
      <c r="BM12">
        <v>0</v>
      </c>
      <c r="BP12" t="s">
        <v>133</v>
      </c>
      <c r="BQ12" t="s">
        <v>133</v>
      </c>
      <c r="BR12" t="s">
        <v>133</v>
      </c>
      <c r="BS12">
        <v>0</v>
      </c>
      <c r="BT12" t="s">
        <v>133</v>
      </c>
      <c r="BU12">
        <v>0</v>
      </c>
      <c r="CB12">
        <v>0</v>
      </c>
      <c r="CC12">
        <v>0</v>
      </c>
      <c r="CD12">
        <v>0</v>
      </c>
      <c r="CE12">
        <v>0</v>
      </c>
      <c r="CF12">
        <v>0.75</v>
      </c>
      <c r="CG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Q12">
        <v>0</v>
      </c>
      <c r="CR12">
        <v>0</v>
      </c>
      <c r="CS12">
        <v>0</v>
      </c>
      <c r="CT12">
        <v>0</v>
      </c>
      <c r="CU12">
        <v>-0.5</v>
      </c>
      <c r="CV12">
        <v>0</v>
      </c>
      <c r="CX12">
        <v>0</v>
      </c>
      <c r="CY12">
        <v>0</v>
      </c>
      <c r="CZ12" t="s">
        <v>133</v>
      </c>
      <c r="DA12">
        <v>0</v>
      </c>
      <c r="DB12">
        <v>0</v>
      </c>
      <c r="DC12">
        <v>0</v>
      </c>
      <c r="DF12">
        <v>0</v>
      </c>
      <c r="DH12">
        <v>0.75</v>
      </c>
      <c r="DI12">
        <v>0</v>
      </c>
      <c r="DJ12">
        <v>0</v>
      </c>
      <c r="DK12">
        <v>0</v>
      </c>
      <c r="DM12">
        <v>0</v>
      </c>
      <c r="DN12">
        <v>0</v>
      </c>
      <c r="DO12">
        <v>0.75</v>
      </c>
      <c r="DP12">
        <v>-0.5</v>
      </c>
      <c r="DQ12">
        <v>0</v>
      </c>
      <c r="DR12">
        <v>0</v>
      </c>
      <c r="DU12">
        <v>0</v>
      </c>
      <c r="DV12">
        <v>0</v>
      </c>
      <c r="DW12">
        <v>0</v>
      </c>
      <c r="DX12">
        <v>0.75</v>
      </c>
      <c r="DY12">
        <v>0</v>
      </c>
      <c r="DZ12">
        <v>0</v>
      </c>
      <c r="EB12">
        <v>0</v>
      </c>
      <c r="EC12">
        <v>0</v>
      </c>
      <c r="ED12">
        <v>0</v>
      </c>
      <c r="EE12" t="s">
        <v>133</v>
      </c>
      <c r="EF12">
        <v>0</v>
      </c>
      <c r="EG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T12">
        <v>0</v>
      </c>
      <c r="EU12" t="s">
        <v>133</v>
      </c>
      <c r="EV12">
        <v>0</v>
      </c>
      <c r="EW12">
        <v>0</v>
      </c>
      <c r="EX12">
        <v>0</v>
      </c>
      <c r="EY12">
        <v>0</v>
      </c>
      <c r="FB12">
        <v>0</v>
      </c>
      <c r="FC12">
        <v>0</v>
      </c>
      <c r="FD12">
        <v>0</v>
      </c>
      <c r="FE12" t="s">
        <v>133</v>
      </c>
      <c r="FF12">
        <v>0</v>
      </c>
      <c r="FG12">
        <v>0.75</v>
      </c>
      <c r="FI12">
        <v>0</v>
      </c>
      <c r="FJ12">
        <v>0</v>
      </c>
      <c r="FK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 x14ac:dyDescent="0.2">
      <c r="A13" t="s">
        <v>144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L13" t="s">
        <v>133</v>
      </c>
      <c r="M13" t="s">
        <v>133</v>
      </c>
      <c r="N13">
        <v>0</v>
      </c>
      <c r="O13">
        <v>0</v>
      </c>
      <c r="P13">
        <v>0</v>
      </c>
      <c r="Q13">
        <v>0.75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133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133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Z13" t="s">
        <v>133</v>
      </c>
      <c r="BA13">
        <v>0</v>
      </c>
      <c r="BB13">
        <v>0</v>
      </c>
      <c r="BC13" t="s">
        <v>133</v>
      </c>
      <c r="BD13" t="s">
        <v>133</v>
      </c>
      <c r="BE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P13" t="s">
        <v>133</v>
      </c>
      <c r="BQ13" t="s">
        <v>133</v>
      </c>
      <c r="BR13" t="s">
        <v>133</v>
      </c>
      <c r="BS13">
        <v>0</v>
      </c>
      <c r="BT13" t="s">
        <v>133</v>
      </c>
      <c r="BU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F13">
        <v>0</v>
      </c>
      <c r="DH13">
        <v>0</v>
      </c>
      <c r="DI13">
        <v>0</v>
      </c>
      <c r="DJ13">
        <v>0</v>
      </c>
      <c r="DK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U13">
        <v>0</v>
      </c>
      <c r="DV13">
        <v>0</v>
      </c>
      <c r="DW13">
        <v>0</v>
      </c>
      <c r="DX13">
        <v>0.75</v>
      </c>
      <c r="DY13">
        <v>0</v>
      </c>
      <c r="DZ13">
        <v>0</v>
      </c>
      <c r="EB13">
        <v>0</v>
      </c>
      <c r="EC13">
        <v>0</v>
      </c>
      <c r="ED13">
        <v>0</v>
      </c>
      <c r="EE13" t="s">
        <v>133</v>
      </c>
      <c r="EF13">
        <v>0</v>
      </c>
      <c r="EG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T13">
        <v>0</v>
      </c>
      <c r="EU13" t="s">
        <v>133</v>
      </c>
      <c r="EV13">
        <v>0</v>
      </c>
      <c r="EW13">
        <v>0</v>
      </c>
      <c r="EX13">
        <v>0</v>
      </c>
      <c r="EY13">
        <v>0</v>
      </c>
      <c r="FB13">
        <v>0</v>
      </c>
      <c r="FC13">
        <v>0</v>
      </c>
      <c r="FD13">
        <v>0</v>
      </c>
      <c r="FE13" t="s">
        <v>133</v>
      </c>
      <c r="FF13">
        <v>0</v>
      </c>
      <c r="FG13">
        <v>0</v>
      </c>
      <c r="FI13">
        <v>0</v>
      </c>
      <c r="FJ13">
        <v>0</v>
      </c>
      <c r="FK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 x14ac:dyDescent="0.2">
      <c r="A14" t="s">
        <v>145</v>
      </c>
      <c r="D14" t="s">
        <v>133</v>
      </c>
      <c r="E14" t="s">
        <v>133</v>
      </c>
      <c r="F14" t="s">
        <v>133</v>
      </c>
      <c r="G14" t="s">
        <v>133</v>
      </c>
      <c r="H14" t="s">
        <v>133</v>
      </c>
      <c r="I14" t="s">
        <v>133</v>
      </c>
      <c r="L14" t="s">
        <v>133</v>
      </c>
      <c r="M14" t="s">
        <v>133</v>
      </c>
      <c r="N14" t="s">
        <v>133</v>
      </c>
      <c r="O14" t="s">
        <v>133</v>
      </c>
      <c r="P14" t="s">
        <v>133</v>
      </c>
      <c r="Q14" t="s">
        <v>133</v>
      </c>
      <c r="T14" t="s">
        <v>133</v>
      </c>
      <c r="U14" t="s">
        <v>133</v>
      </c>
      <c r="V14" t="s">
        <v>133</v>
      </c>
      <c r="W14" t="s">
        <v>133</v>
      </c>
      <c r="X14" t="s">
        <v>133</v>
      </c>
      <c r="Y14" t="s">
        <v>133</v>
      </c>
      <c r="AB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J14" t="s">
        <v>133</v>
      </c>
      <c r="AK14">
        <v>0</v>
      </c>
      <c r="AL14">
        <v>0</v>
      </c>
      <c r="AM14" t="s">
        <v>133</v>
      </c>
      <c r="AN14" t="s">
        <v>133</v>
      </c>
      <c r="AO14">
        <v>0</v>
      </c>
      <c r="AR14" t="s">
        <v>133</v>
      </c>
      <c r="AS14" t="s">
        <v>133</v>
      </c>
      <c r="AT14" t="s">
        <v>133</v>
      </c>
      <c r="AU14" t="s">
        <v>133</v>
      </c>
      <c r="AV14" t="s">
        <v>133</v>
      </c>
      <c r="AW14" t="s">
        <v>133</v>
      </c>
      <c r="AZ14" t="s">
        <v>133</v>
      </c>
      <c r="BA14" t="s">
        <v>133</v>
      </c>
      <c r="BB14" t="s">
        <v>133</v>
      </c>
      <c r="BC14" t="s">
        <v>133</v>
      </c>
      <c r="BD14" t="s">
        <v>133</v>
      </c>
      <c r="BE14" t="s">
        <v>133</v>
      </c>
      <c r="BH14" t="s">
        <v>133</v>
      </c>
      <c r="BI14" t="s">
        <v>133</v>
      </c>
      <c r="BJ14" t="s">
        <v>133</v>
      </c>
      <c r="BK14" t="s">
        <v>133</v>
      </c>
      <c r="BL14" t="s">
        <v>133</v>
      </c>
      <c r="BM14" t="s">
        <v>133</v>
      </c>
      <c r="BP14" t="s">
        <v>133</v>
      </c>
      <c r="BQ14" t="s">
        <v>133</v>
      </c>
      <c r="BR14" t="s">
        <v>133</v>
      </c>
      <c r="BS14" t="s">
        <v>133</v>
      </c>
      <c r="BT14" t="s">
        <v>133</v>
      </c>
      <c r="BU14" t="s">
        <v>133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I14">
        <v>0</v>
      </c>
      <c r="CJ14" t="s">
        <v>133</v>
      </c>
      <c r="CK14" t="s">
        <v>133</v>
      </c>
      <c r="CL14">
        <v>0</v>
      </c>
      <c r="CM14" t="s">
        <v>133</v>
      </c>
      <c r="CN14" t="s">
        <v>133</v>
      </c>
      <c r="CQ14">
        <v>0</v>
      </c>
      <c r="CR14" t="s">
        <v>133</v>
      </c>
      <c r="CS14">
        <v>0</v>
      </c>
      <c r="CT14">
        <v>0</v>
      </c>
      <c r="CU14">
        <v>0.75</v>
      </c>
      <c r="CV14" t="s">
        <v>133</v>
      </c>
      <c r="CX14">
        <v>0.5</v>
      </c>
      <c r="CY14">
        <v>0</v>
      </c>
      <c r="CZ14">
        <v>0</v>
      </c>
      <c r="DA14">
        <v>0</v>
      </c>
      <c r="DB14" t="s">
        <v>133</v>
      </c>
      <c r="DC14" t="s">
        <v>133</v>
      </c>
      <c r="DF14" t="s">
        <v>133</v>
      </c>
      <c r="DH14">
        <v>0</v>
      </c>
      <c r="DI14">
        <v>0</v>
      </c>
      <c r="DJ14">
        <v>0</v>
      </c>
      <c r="DK14">
        <v>0</v>
      </c>
      <c r="DM14">
        <v>0</v>
      </c>
      <c r="DN14">
        <v>0</v>
      </c>
      <c r="DO14">
        <v>0</v>
      </c>
      <c r="DP14">
        <v>0.75</v>
      </c>
      <c r="DQ14">
        <v>0</v>
      </c>
      <c r="DR14">
        <v>0</v>
      </c>
      <c r="DU14" t="s">
        <v>133</v>
      </c>
      <c r="DV14">
        <v>0</v>
      </c>
      <c r="DW14" t="s">
        <v>133</v>
      </c>
      <c r="DX14" t="s">
        <v>133</v>
      </c>
      <c r="DY14" t="s">
        <v>133</v>
      </c>
      <c r="DZ14" t="s">
        <v>133</v>
      </c>
      <c r="EB14" t="s">
        <v>133</v>
      </c>
      <c r="EC14" t="s">
        <v>133</v>
      </c>
      <c r="ED14">
        <v>0</v>
      </c>
      <c r="EE14" t="s">
        <v>133</v>
      </c>
      <c r="EF14" t="s">
        <v>133</v>
      </c>
      <c r="EG14" t="s">
        <v>133</v>
      </c>
      <c r="EJ14">
        <v>0.5</v>
      </c>
      <c r="EK14">
        <v>0</v>
      </c>
      <c r="EL14" t="s">
        <v>133</v>
      </c>
      <c r="EM14">
        <v>0</v>
      </c>
      <c r="EN14" t="s">
        <v>133</v>
      </c>
      <c r="EO14" t="s">
        <v>133</v>
      </c>
      <c r="EP14">
        <v>0</v>
      </c>
      <c r="EQ14" t="s">
        <v>133</v>
      </c>
      <c r="ER14" t="s">
        <v>133</v>
      </c>
      <c r="ET14" t="s">
        <v>133</v>
      </c>
      <c r="EU14" t="s">
        <v>133</v>
      </c>
      <c r="EV14" t="s">
        <v>133</v>
      </c>
      <c r="EW14">
        <v>0</v>
      </c>
      <c r="EX14" t="s">
        <v>133</v>
      </c>
      <c r="EY14">
        <v>0</v>
      </c>
      <c r="FB14">
        <v>0</v>
      </c>
      <c r="FC14">
        <v>0</v>
      </c>
      <c r="FD14">
        <v>0</v>
      </c>
      <c r="FE14" t="s">
        <v>133</v>
      </c>
      <c r="FF14">
        <v>0</v>
      </c>
      <c r="FG14">
        <v>0</v>
      </c>
      <c r="FI14">
        <v>0</v>
      </c>
      <c r="FJ14">
        <v>0</v>
      </c>
      <c r="FK14">
        <v>0</v>
      </c>
      <c r="FM14">
        <v>0</v>
      </c>
      <c r="FN14" t="s">
        <v>133</v>
      </c>
      <c r="FO14" t="s">
        <v>133</v>
      </c>
      <c r="FP14">
        <v>0.5</v>
      </c>
      <c r="FQ14">
        <v>0</v>
      </c>
      <c r="FR14">
        <v>0</v>
      </c>
    </row>
    <row r="15" spans="1:174" x14ac:dyDescent="0.2">
      <c r="A15" t="s">
        <v>146</v>
      </c>
      <c r="D15">
        <v>0</v>
      </c>
      <c r="E15">
        <v>0</v>
      </c>
      <c r="F15" t="s">
        <v>133</v>
      </c>
      <c r="G15">
        <v>0</v>
      </c>
      <c r="H15">
        <v>0</v>
      </c>
      <c r="I15" t="s">
        <v>133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AB15">
        <v>0</v>
      </c>
      <c r="AC15" t="s">
        <v>133</v>
      </c>
      <c r="AD15" t="s">
        <v>133</v>
      </c>
      <c r="AE15" t="s">
        <v>133</v>
      </c>
      <c r="AF15">
        <v>0</v>
      </c>
      <c r="AG15">
        <v>0</v>
      </c>
      <c r="AJ15">
        <v>-0.5</v>
      </c>
      <c r="AK15">
        <v>-0.5</v>
      </c>
      <c r="AL15" t="s">
        <v>133</v>
      </c>
      <c r="AM15">
        <v>-0.5</v>
      </c>
      <c r="AN15">
        <v>-0.5</v>
      </c>
      <c r="AO15">
        <v>-0.5</v>
      </c>
      <c r="AR15">
        <v>-0.5</v>
      </c>
      <c r="AS15">
        <v>0</v>
      </c>
      <c r="AT15">
        <v>0</v>
      </c>
      <c r="AU15">
        <v>-0.5</v>
      </c>
      <c r="AV15">
        <v>-0.5</v>
      </c>
      <c r="AW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H15" t="s">
        <v>133</v>
      </c>
      <c r="BI15">
        <v>0</v>
      </c>
      <c r="BJ15">
        <v>0</v>
      </c>
      <c r="BK15" t="s">
        <v>133</v>
      </c>
      <c r="BL15">
        <v>0</v>
      </c>
      <c r="BM15">
        <v>0</v>
      </c>
      <c r="BP15">
        <v>0</v>
      </c>
      <c r="BQ15" t="s">
        <v>133</v>
      </c>
      <c r="BR15" t="s">
        <v>133</v>
      </c>
      <c r="BS15">
        <v>0</v>
      </c>
      <c r="BT15">
        <v>0</v>
      </c>
      <c r="BU15" t="s">
        <v>133</v>
      </c>
      <c r="CB15">
        <v>-0.5</v>
      </c>
      <c r="CC15">
        <v>-0.5</v>
      </c>
      <c r="CD15">
        <v>-0.5</v>
      </c>
      <c r="CE15">
        <v>0</v>
      </c>
      <c r="CF15">
        <v>-0.5</v>
      </c>
      <c r="CG15">
        <v>0</v>
      </c>
      <c r="CI15">
        <v>-0.5</v>
      </c>
      <c r="CJ15">
        <v>-0.5</v>
      </c>
      <c r="CK15">
        <v>-0.5</v>
      </c>
      <c r="CL15">
        <v>-0.5</v>
      </c>
      <c r="CM15">
        <v>0</v>
      </c>
      <c r="CN15">
        <v>-0.5</v>
      </c>
      <c r="CQ15">
        <v>-0.5</v>
      </c>
      <c r="CR15">
        <v>0</v>
      </c>
      <c r="CS15">
        <v>0</v>
      </c>
      <c r="CT15">
        <v>-0.5</v>
      </c>
      <c r="CU15">
        <v>0.75</v>
      </c>
      <c r="CV15">
        <v>-0.5</v>
      </c>
      <c r="CX15">
        <v>-0.5</v>
      </c>
      <c r="CY15">
        <v>-0.5</v>
      </c>
      <c r="CZ15">
        <v>-0.5</v>
      </c>
      <c r="DA15">
        <v>-0.5</v>
      </c>
      <c r="DB15">
        <v>-0.5</v>
      </c>
      <c r="DC15" t="s">
        <v>133</v>
      </c>
      <c r="DF15" t="s">
        <v>133</v>
      </c>
      <c r="DH15">
        <v>-0.5</v>
      </c>
      <c r="DI15">
        <v>0</v>
      </c>
      <c r="DJ15">
        <v>-0.5</v>
      </c>
      <c r="DK15">
        <v>-0.5</v>
      </c>
      <c r="DM15">
        <v>0</v>
      </c>
      <c r="DN15">
        <v>-0.5</v>
      </c>
      <c r="DO15">
        <v>0</v>
      </c>
      <c r="DP15">
        <v>0.75</v>
      </c>
      <c r="DQ15">
        <v>-0.5</v>
      </c>
      <c r="DR15">
        <v>0</v>
      </c>
      <c r="DU15">
        <v>0</v>
      </c>
      <c r="DV15">
        <v>0</v>
      </c>
      <c r="DW15">
        <v>0</v>
      </c>
      <c r="DX15">
        <v>0.75</v>
      </c>
      <c r="DY15">
        <v>-0.5</v>
      </c>
      <c r="DZ15">
        <v>0</v>
      </c>
      <c r="EB15">
        <v>0</v>
      </c>
      <c r="EC15">
        <v>-0.5</v>
      </c>
      <c r="ED15">
        <v>0</v>
      </c>
      <c r="EE15">
        <v>-0.5</v>
      </c>
      <c r="EF15">
        <v>-0.5</v>
      </c>
      <c r="EG15">
        <v>-0.5</v>
      </c>
      <c r="EJ15">
        <v>0.5</v>
      </c>
      <c r="EK15">
        <v>0</v>
      </c>
      <c r="EL15">
        <v>0</v>
      </c>
      <c r="EM15">
        <v>0</v>
      </c>
      <c r="EN15">
        <v>0</v>
      </c>
      <c r="EO15">
        <v>-0.5</v>
      </c>
      <c r="EP15">
        <v>0</v>
      </c>
      <c r="EQ15">
        <v>0</v>
      </c>
      <c r="ER15">
        <v>0.5</v>
      </c>
      <c r="ET15" t="s">
        <v>133</v>
      </c>
      <c r="EU15">
        <v>0</v>
      </c>
      <c r="EV15">
        <v>0</v>
      </c>
      <c r="EW15">
        <v>0</v>
      </c>
      <c r="EX15">
        <v>0</v>
      </c>
      <c r="EY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I15">
        <v>0</v>
      </c>
      <c r="FJ15">
        <v>0</v>
      </c>
      <c r="FK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 x14ac:dyDescent="0.2">
      <c r="A16" t="s">
        <v>147</v>
      </c>
      <c r="D16" t="s">
        <v>133</v>
      </c>
      <c r="E16" t="s">
        <v>133</v>
      </c>
      <c r="F16" t="s">
        <v>133</v>
      </c>
      <c r="G16" t="s">
        <v>133</v>
      </c>
      <c r="H16" t="s">
        <v>133</v>
      </c>
      <c r="I16" t="s">
        <v>133</v>
      </c>
      <c r="L16">
        <v>0</v>
      </c>
      <c r="M16">
        <v>0</v>
      </c>
      <c r="N16">
        <v>-0.5</v>
      </c>
      <c r="O16">
        <v>0</v>
      </c>
      <c r="P16">
        <v>0</v>
      </c>
      <c r="Q16">
        <v>0</v>
      </c>
      <c r="T16">
        <v>0</v>
      </c>
      <c r="U16">
        <v>0</v>
      </c>
      <c r="V16" t="s">
        <v>133</v>
      </c>
      <c r="W16" t="s">
        <v>133</v>
      </c>
      <c r="X16">
        <v>0</v>
      </c>
      <c r="Y16" t="s">
        <v>133</v>
      </c>
      <c r="AB16" t="s">
        <v>133</v>
      </c>
      <c r="AC16" t="s">
        <v>133</v>
      </c>
      <c r="AD16" t="s">
        <v>133</v>
      </c>
      <c r="AE16" t="s">
        <v>133</v>
      </c>
      <c r="AF16" t="s">
        <v>133</v>
      </c>
      <c r="AG16" t="s">
        <v>133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133</v>
      </c>
      <c r="AR16">
        <v>0</v>
      </c>
      <c r="AS16">
        <v>0</v>
      </c>
      <c r="AT16" t="s">
        <v>133</v>
      </c>
      <c r="AU16" t="s">
        <v>133</v>
      </c>
      <c r="AV16">
        <v>0</v>
      </c>
      <c r="AW16">
        <v>0</v>
      </c>
      <c r="AZ16">
        <v>0</v>
      </c>
      <c r="BA16" t="s">
        <v>133</v>
      </c>
      <c r="BB16" t="s">
        <v>133</v>
      </c>
      <c r="BC16">
        <v>0</v>
      </c>
      <c r="BD16">
        <v>0</v>
      </c>
      <c r="BE16" t="s">
        <v>133</v>
      </c>
      <c r="BH16">
        <v>0</v>
      </c>
      <c r="BI16">
        <v>0</v>
      </c>
      <c r="BJ16" t="s">
        <v>133</v>
      </c>
      <c r="BK16" t="s">
        <v>133</v>
      </c>
      <c r="BL16">
        <v>0</v>
      </c>
      <c r="BM16">
        <v>0</v>
      </c>
      <c r="BP16" t="s">
        <v>133</v>
      </c>
      <c r="BQ16" t="s">
        <v>133</v>
      </c>
      <c r="BR16" t="s">
        <v>133</v>
      </c>
      <c r="BS16" t="s">
        <v>133</v>
      </c>
      <c r="BT16" t="s">
        <v>133</v>
      </c>
      <c r="BU16" t="s">
        <v>133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I16">
        <v>0</v>
      </c>
      <c r="CJ16">
        <v>0</v>
      </c>
      <c r="CK16">
        <v>0</v>
      </c>
      <c r="CL16">
        <v>-0.5</v>
      </c>
      <c r="CM16">
        <v>0</v>
      </c>
      <c r="CN16">
        <v>0</v>
      </c>
      <c r="CQ16">
        <v>0</v>
      </c>
      <c r="CR16">
        <v>0</v>
      </c>
      <c r="CS16">
        <v>0</v>
      </c>
      <c r="CT16">
        <v>0</v>
      </c>
      <c r="CU16">
        <v>0.75</v>
      </c>
      <c r="CV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F16" t="s">
        <v>133</v>
      </c>
      <c r="DH16">
        <v>0</v>
      </c>
      <c r="DI16">
        <v>0</v>
      </c>
      <c r="DJ16">
        <v>0</v>
      </c>
      <c r="DK16">
        <v>0</v>
      </c>
      <c r="DM16">
        <v>0</v>
      </c>
      <c r="DN16">
        <v>0</v>
      </c>
      <c r="DO16">
        <v>0</v>
      </c>
      <c r="DP16">
        <v>0.75</v>
      </c>
      <c r="DQ16">
        <v>0</v>
      </c>
      <c r="DR16">
        <v>0</v>
      </c>
      <c r="DU16">
        <v>-0.5</v>
      </c>
      <c r="DV16">
        <v>0</v>
      </c>
      <c r="DW16">
        <v>0</v>
      </c>
      <c r="DX16">
        <v>0.75</v>
      </c>
      <c r="DY16">
        <v>0</v>
      </c>
      <c r="DZ16">
        <v>-0.5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J16">
        <v>0</v>
      </c>
      <c r="EK16">
        <v>0</v>
      </c>
      <c r="EL16">
        <v>0</v>
      </c>
      <c r="EM16">
        <v>-0.5</v>
      </c>
      <c r="EN16">
        <v>0</v>
      </c>
      <c r="EO16">
        <v>0</v>
      </c>
      <c r="EP16">
        <v>0</v>
      </c>
      <c r="EQ16">
        <v>0</v>
      </c>
      <c r="ER16">
        <v>0</v>
      </c>
      <c r="ET16">
        <v>-0.5</v>
      </c>
      <c r="EU16">
        <v>-0.5</v>
      </c>
      <c r="EV16" t="s">
        <v>133</v>
      </c>
      <c r="EW16">
        <v>0</v>
      </c>
      <c r="EX16" t="s">
        <v>133</v>
      </c>
      <c r="EY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I16">
        <v>0</v>
      </c>
      <c r="FJ16">
        <v>0</v>
      </c>
      <c r="FK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 x14ac:dyDescent="0.2">
      <c r="A17" t="s">
        <v>148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L17" t="s">
        <v>133</v>
      </c>
      <c r="M17">
        <v>0</v>
      </c>
      <c r="N17" t="s">
        <v>133</v>
      </c>
      <c r="O17">
        <v>0</v>
      </c>
      <c r="P17">
        <v>0</v>
      </c>
      <c r="Q17">
        <v>0</v>
      </c>
      <c r="T17" t="s">
        <v>133</v>
      </c>
      <c r="U17">
        <v>0</v>
      </c>
      <c r="V17" t="s">
        <v>133</v>
      </c>
      <c r="W17" t="s">
        <v>133</v>
      </c>
      <c r="X17">
        <v>0</v>
      </c>
      <c r="Y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133</v>
      </c>
      <c r="AG17" t="s">
        <v>133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133</v>
      </c>
      <c r="AR17">
        <v>0</v>
      </c>
      <c r="AS17">
        <v>0</v>
      </c>
      <c r="AT17" t="s">
        <v>133</v>
      </c>
      <c r="AU17" t="s">
        <v>133</v>
      </c>
      <c r="AV17" t="s">
        <v>133</v>
      </c>
      <c r="AW17">
        <v>0</v>
      </c>
      <c r="AZ17">
        <v>0</v>
      </c>
      <c r="BA17" t="s">
        <v>133</v>
      </c>
      <c r="BB17" t="s">
        <v>133</v>
      </c>
      <c r="BC17">
        <v>0</v>
      </c>
      <c r="BD17">
        <v>0</v>
      </c>
      <c r="BE17" t="s">
        <v>133</v>
      </c>
      <c r="BH17">
        <v>0</v>
      </c>
      <c r="BI17">
        <v>0</v>
      </c>
      <c r="BJ17" t="s">
        <v>133</v>
      </c>
      <c r="BK17" t="s">
        <v>133</v>
      </c>
      <c r="BL17">
        <v>0</v>
      </c>
      <c r="BM17">
        <v>0</v>
      </c>
      <c r="BP17" t="s">
        <v>133</v>
      </c>
      <c r="BQ17" t="s">
        <v>133</v>
      </c>
      <c r="BR17" t="s">
        <v>133</v>
      </c>
      <c r="BS17" t="s">
        <v>133</v>
      </c>
      <c r="BT17" t="s">
        <v>133</v>
      </c>
      <c r="BU17" t="s">
        <v>133</v>
      </c>
      <c r="CB17">
        <v>0</v>
      </c>
      <c r="CC17">
        <v>0</v>
      </c>
      <c r="CD17">
        <v>0</v>
      </c>
      <c r="CE17" t="s">
        <v>133</v>
      </c>
      <c r="CF17">
        <v>0</v>
      </c>
      <c r="CG17">
        <v>0</v>
      </c>
      <c r="CI17">
        <v>0</v>
      </c>
      <c r="CJ17">
        <v>0</v>
      </c>
      <c r="CK17">
        <v>0</v>
      </c>
      <c r="CL17" t="s">
        <v>133</v>
      </c>
      <c r="CM17">
        <v>0</v>
      </c>
      <c r="CN17">
        <v>0</v>
      </c>
      <c r="CQ17">
        <v>0</v>
      </c>
      <c r="CR17">
        <v>0</v>
      </c>
      <c r="CS17">
        <v>0</v>
      </c>
      <c r="CT17">
        <v>0</v>
      </c>
      <c r="CU17" t="s">
        <v>133</v>
      </c>
      <c r="CV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F17" t="s">
        <v>133</v>
      </c>
      <c r="DH17">
        <v>0</v>
      </c>
      <c r="DI17">
        <v>0</v>
      </c>
      <c r="DJ17">
        <v>0</v>
      </c>
      <c r="DK17" t="s">
        <v>133</v>
      </c>
      <c r="DM17">
        <v>0</v>
      </c>
      <c r="DN17">
        <v>0</v>
      </c>
      <c r="DO17">
        <v>0</v>
      </c>
      <c r="DP17">
        <v>0.75</v>
      </c>
      <c r="DQ17">
        <v>0</v>
      </c>
      <c r="DR17">
        <v>0</v>
      </c>
      <c r="DU17" t="s">
        <v>133</v>
      </c>
      <c r="DV17" t="s">
        <v>133</v>
      </c>
      <c r="DW17" t="s">
        <v>133</v>
      </c>
      <c r="DX17" t="s">
        <v>133</v>
      </c>
      <c r="DY17">
        <v>0</v>
      </c>
      <c r="DZ17" t="s">
        <v>133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J17">
        <v>0</v>
      </c>
      <c r="EK17">
        <v>0</v>
      </c>
      <c r="EL17">
        <v>0</v>
      </c>
      <c r="EM17" t="s">
        <v>133</v>
      </c>
      <c r="EN17">
        <v>0</v>
      </c>
      <c r="EO17">
        <v>0</v>
      </c>
      <c r="EP17">
        <v>0</v>
      </c>
      <c r="EQ17">
        <v>0</v>
      </c>
      <c r="ER17">
        <v>0</v>
      </c>
      <c r="ET17" t="s">
        <v>133</v>
      </c>
      <c r="EU17" t="s">
        <v>133</v>
      </c>
      <c r="EV17" t="s">
        <v>133</v>
      </c>
      <c r="EW17">
        <v>0</v>
      </c>
      <c r="EX17" t="s">
        <v>133</v>
      </c>
      <c r="EY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I17">
        <v>0</v>
      </c>
      <c r="FJ17">
        <v>0</v>
      </c>
      <c r="FK17">
        <v>0</v>
      </c>
      <c r="FM17">
        <v>0</v>
      </c>
      <c r="FN17">
        <v>0</v>
      </c>
      <c r="FO17">
        <v>0.5</v>
      </c>
      <c r="FP17">
        <v>0</v>
      </c>
      <c r="FQ17">
        <v>0</v>
      </c>
      <c r="FR17">
        <v>0</v>
      </c>
    </row>
    <row r="18" spans="1:174" x14ac:dyDescent="0.2">
      <c r="A18" t="s">
        <v>149</v>
      </c>
      <c r="D18">
        <v>0</v>
      </c>
      <c r="E18">
        <v>0</v>
      </c>
      <c r="F18" t="s">
        <v>133</v>
      </c>
      <c r="G18">
        <v>0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0</v>
      </c>
      <c r="X18" t="s">
        <v>133</v>
      </c>
      <c r="Y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J18">
        <v>0</v>
      </c>
      <c r="AK18">
        <v>0</v>
      </c>
      <c r="AL18" t="s">
        <v>133</v>
      </c>
      <c r="AM18" t="s">
        <v>133</v>
      </c>
      <c r="AN18">
        <v>0</v>
      </c>
      <c r="AO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133</v>
      </c>
      <c r="AZ18">
        <v>0</v>
      </c>
      <c r="BA18">
        <v>0</v>
      </c>
      <c r="BB18">
        <v>0</v>
      </c>
      <c r="BC18" t="s">
        <v>133</v>
      </c>
      <c r="BD18">
        <v>0</v>
      </c>
      <c r="BE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P18">
        <v>0</v>
      </c>
      <c r="BQ18">
        <v>0</v>
      </c>
      <c r="BR18" t="s">
        <v>133</v>
      </c>
      <c r="BS18">
        <v>0</v>
      </c>
      <c r="BT18">
        <v>0</v>
      </c>
      <c r="BU18" t="s">
        <v>133</v>
      </c>
      <c r="CB18" t="s">
        <v>133</v>
      </c>
      <c r="CC18">
        <v>0</v>
      </c>
      <c r="CD18">
        <v>0</v>
      </c>
      <c r="CE18">
        <v>0</v>
      </c>
      <c r="CF18">
        <v>0</v>
      </c>
      <c r="CG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F18">
        <v>0</v>
      </c>
      <c r="DH18">
        <v>0</v>
      </c>
      <c r="DI18">
        <v>0</v>
      </c>
      <c r="DJ18">
        <v>0</v>
      </c>
      <c r="DK18">
        <v>0</v>
      </c>
      <c r="DM18">
        <v>0</v>
      </c>
      <c r="DN18">
        <v>0</v>
      </c>
      <c r="DO18">
        <v>0</v>
      </c>
      <c r="DP18" t="s">
        <v>133</v>
      </c>
      <c r="DQ18">
        <v>0</v>
      </c>
      <c r="DR18">
        <v>0</v>
      </c>
      <c r="DU18">
        <v>0</v>
      </c>
      <c r="DV18">
        <v>0</v>
      </c>
      <c r="DW18">
        <v>0</v>
      </c>
      <c r="DX18">
        <v>0.75</v>
      </c>
      <c r="DY18">
        <v>0</v>
      </c>
      <c r="DZ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133</v>
      </c>
      <c r="EQ18">
        <v>0</v>
      </c>
      <c r="ER18" t="s">
        <v>133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I18">
        <v>0</v>
      </c>
      <c r="FJ18">
        <v>0</v>
      </c>
      <c r="FK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 t="s">
        <v>133</v>
      </c>
    </row>
    <row r="19" spans="1:174" x14ac:dyDescent="0.2">
      <c r="A19" t="s">
        <v>150</v>
      </c>
      <c r="D19">
        <v>0</v>
      </c>
      <c r="E19">
        <v>0</v>
      </c>
      <c r="F19" t="s">
        <v>133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W19">
        <v>0</v>
      </c>
      <c r="X19" t="s">
        <v>133</v>
      </c>
      <c r="Y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J19">
        <v>0</v>
      </c>
      <c r="AK19">
        <v>0</v>
      </c>
      <c r="AL19" t="s">
        <v>133</v>
      </c>
      <c r="AM19" t="s">
        <v>133</v>
      </c>
      <c r="AN19">
        <v>0</v>
      </c>
      <c r="AO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Z19">
        <v>0</v>
      </c>
      <c r="BA19">
        <v>0</v>
      </c>
      <c r="BB19">
        <v>0</v>
      </c>
      <c r="BC19" t="s">
        <v>133</v>
      </c>
      <c r="BD19">
        <v>0</v>
      </c>
      <c r="BE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P19">
        <v>0</v>
      </c>
      <c r="BQ19">
        <v>0</v>
      </c>
      <c r="BR19" t="s">
        <v>133</v>
      </c>
      <c r="BS19">
        <v>0</v>
      </c>
      <c r="BT19">
        <v>0</v>
      </c>
      <c r="BU19" t="s">
        <v>133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F19">
        <v>-0.5</v>
      </c>
      <c r="DH19">
        <v>0</v>
      </c>
      <c r="DI19">
        <v>0</v>
      </c>
      <c r="DJ19">
        <v>0</v>
      </c>
      <c r="DK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U19">
        <v>0</v>
      </c>
      <c r="DV19">
        <v>0</v>
      </c>
      <c r="DW19">
        <v>0</v>
      </c>
      <c r="DX19">
        <v>0.75</v>
      </c>
      <c r="DY19">
        <v>0</v>
      </c>
      <c r="DZ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I19">
        <v>0</v>
      </c>
      <c r="FJ19">
        <v>0</v>
      </c>
      <c r="FK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 x14ac:dyDescent="0.2">
      <c r="A20" t="s">
        <v>151</v>
      </c>
      <c r="D20">
        <v>0</v>
      </c>
      <c r="E20">
        <v>0</v>
      </c>
      <c r="F20" t="s">
        <v>133</v>
      </c>
      <c r="G20">
        <v>0</v>
      </c>
      <c r="H20">
        <v>0</v>
      </c>
      <c r="I20" t="s">
        <v>133</v>
      </c>
      <c r="L20">
        <v>0</v>
      </c>
      <c r="M20">
        <v>0</v>
      </c>
      <c r="N20">
        <v>0</v>
      </c>
      <c r="O20" t="s">
        <v>133</v>
      </c>
      <c r="P20" t="s">
        <v>133</v>
      </c>
      <c r="Q20" t="s">
        <v>133</v>
      </c>
      <c r="T20">
        <v>0</v>
      </c>
      <c r="U20">
        <v>0</v>
      </c>
      <c r="V20">
        <v>0</v>
      </c>
      <c r="W20" t="s">
        <v>133</v>
      </c>
      <c r="X20" t="s">
        <v>133</v>
      </c>
      <c r="Y20" t="s">
        <v>133</v>
      </c>
      <c r="AB20">
        <v>0</v>
      </c>
      <c r="AC20">
        <v>0</v>
      </c>
      <c r="AD20" t="s">
        <v>133</v>
      </c>
      <c r="AE20">
        <v>0</v>
      </c>
      <c r="AF20">
        <v>0</v>
      </c>
      <c r="AG20">
        <v>0</v>
      </c>
      <c r="AJ20">
        <v>0</v>
      </c>
      <c r="AK20" t="s">
        <v>133</v>
      </c>
      <c r="AL20">
        <v>0</v>
      </c>
      <c r="AM20">
        <v>0</v>
      </c>
      <c r="AN20">
        <v>0</v>
      </c>
      <c r="AO20" t="s">
        <v>133</v>
      </c>
      <c r="AR20" t="s">
        <v>133</v>
      </c>
      <c r="AS20">
        <v>0</v>
      </c>
      <c r="AT20">
        <v>0</v>
      </c>
      <c r="AU20" t="s">
        <v>133</v>
      </c>
      <c r="AV20">
        <v>0</v>
      </c>
      <c r="AW20" t="s">
        <v>133</v>
      </c>
      <c r="AZ20">
        <v>0</v>
      </c>
      <c r="BA20">
        <v>0</v>
      </c>
      <c r="BB20" t="s">
        <v>133</v>
      </c>
      <c r="BC20">
        <v>0</v>
      </c>
      <c r="BD20" t="s">
        <v>133</v>
      </c>
      <c r="BE20">
        <v>0</v>
      </c>
      <c r="BH20">
        <v>0</v>
      </c>
      <c r="BI20">
        <v>0</v>
      </c>
      <c r="BJ20" t="s">
        <v>133</v>
      </c>
      <c r="BK20">
        <v>0</v>
      </c>
      <c r="BL20">
        <v>0</v>
      </c>
      <c r="BM20">
        <v>0</v>
      </c>
      <c r="BP20">
        <v>0</v>
      </c>
      <c r="BQ20" t="s">
        <v>133</v>
      </c>
      <c r="BR20">
        <v>0</v>
      </c>
      <c r="BS20">
        <v>0</v>
      </c>
      <c r="BT20">
        <v>0</v>
      </c>
      <c r="BU20">
        <v>0</v>
      </c>
      <c r="CB20">
        <v>0</v>
      </c>
      <c r="CC20">
        <v>0</v>
      </c>
      <c r="CD20">
        <v>0</v>
      </c>
      <c r="CE20" t="s">
        <v>133</v>
      </c>
      <c r="CF20" t="s">
        <v>133</v>
      </c>
      <c r="CG20" t="s">
        <v>133</v>
      </c>
      <c r="CI20">
        <v>0</v>
      </c>
      <c r="CJ20">
        <v>0</v>
      </c>
      <c r="CK20" t="s">
        <v>133</v>
      </c>
      <c r="CL20" t="s">
        <v>133</v>
      </c>
      <c r="CM20">
        <v>0</v>
      </c>
      <c r="CN20" t="s">
        <v>133</v>
      </c>
      <c r="CQ20">
        <v>0</v>
      </c>
      <c r="CR20">
        <v>0</v>
      </c>
      <c r="CS20">
        <v>0</v>
      </c>
      <c r="CT20">
        <v>0</v>
      </c>
      <c r="CU20" t="s">
        <v>133</v>
      </c>
      <c r="CV20" t="s">
        <v>133</v>
      </c>
      <c r="CX20">
        <v>0</v>
      </c>
      <c r="CY20">
        <v>0</v>
      </c>
      <c r="CZ20">
        <v>0</v>
      </c>
      <c r="DA20">
        <v>0</v>
      </c>
      <c r="DB20" t="s">
        <v>133</v>
      </c>
      <c r="DC20" t="s">
        <v>133</v>
      </c>
      <c r="DF20" t="s">
        <v>133</v>
      </c>
      <c r="DH20">
        <v>0</v>
      </c>
      <c r="DI20">
        <v>0</v>
      </c>
      <c r="DJ20">
        <v>0</v>
      </c>
      <c r="DK20" t="s">
        <v>133</v>
      </c>
      <c r="DM20">
        <v>0</v>
      </c>
      <c r="DN20">
        <v>0</v>
      </c>
      <c r="DO20">
        <v>0</v>
      </c>
      <c r="DP20" t="s">
        <v>133</v>
      </c>
      <c r="DQ20" t="s">
        <v>133</v>
      </c>
      <c r="DR20">
        <v>0</v>
      </c>
      <c r="DU20">
        <v>0</v>
      </c>
      <c r="DV20">
        <v>0</v>
      </c>
      <c r="DW20">
        <v>0</v>
      </c>
      <c r="DX20" t="s">
        <v>133</v>
      </c>
      <c r="DY20" t="s">
        <v>133</v>
      </c>
      <c r="DZ20" t="s">
        <v>133</v>
      </c>
      <c r="EB20">
        <v>0</v>
      </c>
      <c r="EC20">
        <v>0</v>
      </c>
      <c r="ED20">
        <v>0</v>
      </c>
      <c r="EE20">
        <v>0</v>
      </c>
      <c r="EF20">
        <v>0</v>
      </c>
      <c r="EG20" t="s">
        <v>133</v>
      </c>
      <c r="EJ20">
        <v>0</v>
      </c>
      <c r="EK20">
        <v>0</v>
      </c>
      <c r="EL20">
        <v>0</v>
      </c>
      <c r="EM20">
        <v>0</v>
      </c>
      <c r="EN20" t="s">
        <v>133</v>
      </c>
      <c r="EO20">
        <v>0</v>
      </c>
      <c r="EP20">
        <v>0</v>
      </c>
      <c r="EQ20" t="s">
        <v>133</v>
      </c>
      <c r="ER20" t="s">
        <v>133</v>
      </c>
      <c r="ET20">
        <v>0</v>
      </c>
      <c r="EU20">
        <v>0</v>
      </c>
      <c r="EV20">
        <v>0</v>
      </c>
      <c r="EW20" t="s">
        <v>133</v>
      </c>
      <c r="EX20" t="s">
        <v>133</v>
      </c>
      <c r="EY20" t="s">
        <v>133</v>
      </c>
      <c r="FB20">
        <v>0</v>
      </c>
      <c r="FC20">
        <v>0</v>
      </c>
      <c r="FD20">
        <v>0</v>
      </c>
      <c r="FE20" t="s">
        <v>133</v>
      </c>
      <c r="FF20">
        <v>0</v>
      </c>
      <c r="FG20" t="s">
        <v>133</v>
      </c>
      <c r="FI20">
        <v>0</v>
      </c>
      <c r="FJ20">
        <v>0</v>
      </c>
      <c r="FK20">
        <v>0</v>
      </c>
      <c r="FM20">
        <v>0</v>
      </c>
      <c r="FN20">
        <v>0</v>
      </c>
      <c r="FO20" t="s">
        <v>133</v>
      </c>
      <c r="FP20">
        <v>0</v>
      </c>
      <c r="FQ20">
        <v>0</v>
      </c>
      <c r="FR20" t="s">
        <v>133</v>
      </c>
    </row>
    <row r="21" spans="1:174" x14ac:dyDescent="0.2">
      <c r="A21" t="s">
        <v>152</v>
      </c>
      <c r="D21">
        <v>0</v>
      </c>
      <c r="E21">
        <v>0</v>
      </c>
      <c r="F21" t="s">
        <v>133</v>
      </c>
      <c r="G21">
        <v>0</v>
      </c>
      <c r="H21">
        <v>0</v>
      </c>
      <c r="I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T21">
        <v>0</v>
      </c>
      <c r="U21">
        <v>0</v>
      </c>
      <c r="V21">
        <v>0</v>
      </c>
      <c r="W21" t="s">
        <v>133</v>
      </c>
      <c r="X21">
        <v>0</v>
      </c>
      <c r="Y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R21">
        <v>0</v>
      </c>
      <c r="AS21">
        <v>0</v>
      </c>
      <c r="AT21">
        <v>0</v>
      </c>
      <c r="AU21" t="s">
        <v>133</v>
      </c>
      <c r="AV21">
        <v>0</v>
      </c>
      <c r="AW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H21">
        <v>0</v>
      </c>
      <c r="BI21">
        <v>0</v>
      </c>
      <c r="BJ21" t="s">
        <v>133</v>
      </c>
      <c r="BK21" t="s">
        <v>133</v>
      </c>
      <c r="BL21">
        <v>0</v>
      </c>
      <c r="BM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Q21">
        <v>0</v>
      </c>
      <c r="CR21">
        <v>0</v>
      </c>
      <c r="CS21">
        <v>0</v>
      </c>
      <c r="CT21">
        <v>0</v>
      </c>
      <c r="CU21">
        <v>0.75</v>
      </c>
      <c r="CV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F21" t="s">
        <v>133</v>
      </c>
      <c r="DH21">
        <v>0</v>
      </c>
      <c r="DI21">
        <v>0</v>
      </c>
      <c r="DJ21">
        <v>0</v>
      </c>
      <c r="DK21">
        <v>0</v>
      </c>
      <c r="DM21">
        <v>0</v>
      </c>
      <c r="DN21">
        <v>0</v>
      </c>
      <c r="DO21">
        <v>0</v>
      </c>
      <c r="DP21">
        <v>0.75</v>
      </c>
      <c r="DQ21">
        <v>0</v>
      </c>
      <c r="DR21">
        <v>0</v>
      </c>
      <c r="DU21">
        <v>0</v>
      </c>
      <c r="DV21">
        <v>0</v>
      </c>
      <c r="DW21">
        <v>0</v>
      </c>
      <c r="DX21">
        <v>0.75</v>
      </c>
      <c r="DY21">
        <v>0</v>
      </c>
      <c r="DZ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I21">
        <v>0</v>
      </c>
      <c r="FJ21">
        <v>0</v>
      </c>
      <c r="FK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 x14ac:dyDescent="0.2">
      <c r="A22" t="s">
        <v>153</v>
      </c>
      <c r="D22">
        <v>0</v>
      </c>
      <c r="E22">
        <v>0</v>
      </c>
      <c r="F22" t="s">
        <v>133</v>
      </c>
      <c r="G22">
        <v>0</v>
      </c>
      <c r="H22">
        <v>0</v>
      </c>
      <c r="I22" t="s">
        <v>133</v>
      </c>
      <c r="L22" t="s">
        <v>133</v>
      </c>
      <c r="M22">
        <v>0</v>
      </c>
      <c r="N22">
        <v>0</v>
      </c>
      <c r="O22">
        <v>0</v>
      </c>
      <c r="P22">
        <v>0</v>
      </c>
      <c r="Q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AB22">
        <v>0</v>
      </c>
      <c r="AC22">
        <v>0</v>
      </c>
      <c r="AD22" t="s">
        <v>133</v>
      </c>
      <c r="AE22" t="s">
        <v>133</v>
      </c>
      <c r="AF22">
        <v>0</v>
      </c>
      <c r="AG22">
        <v>0</v>
      </c>
      <c r="AJ22">
        <v>0</v>
      </c>
      <c r="AK22">
        <v>0</v>
      </c>
      <c r="AL22" t="s">
        <v>133</v>
      </c>
      <c r="AM22">
        <v>0</v>
      </c>
      <c r="AN22">
        <v>0</v>
      </c>
      <c r="AO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H22" t="s">
        <v>133</v>
      </c>
      <c r="BI22">
        <v>0</v>
      </c>
      <c r="BJ22">
        <v>0</v>
      </c>
      <c r="BK22">
        <v>0</v>
      </c>
      <c r="BL22">
        <v>0</v>
      </c>
      <c r="BM22">
        <v>0</v>
      </c>
      <c r="BP22">
        <v>0</v>
      </c>
      <c r="BQ22" t="s">
        <v>133</v>
      </c>
      <c r="BR22" t="s">
        <v>133</v>
      </c>
      <c r="BS22">
        <v>0</v>
      </c>
      <c r="BT22">
        <v>0</v>
      </c>
      <c r="BU22" t="s">
        <v>133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133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</v>
      </c>
      <c r="CY22">
        <v>0</v>
      </c>
      <c r="CZ22">
        <v>0</v>
      </c>
      <c r="DA22" t="s">
        <v>133</v>
      </c>
      <c r="DB22">
        <v>0</v>
      </c>
      <c r="DC22" t="s">
        <v>133</v>
      </c>
      <c r="DF22">
        <v>0</v>
      </c>
      <c r="DH22">
        <v>0</v>
      </c>
      <c r="DI22">
        <v>0</v>
      </c>
      <c r="DJ22">
        <v>0</v>
      </c>
      <c r="DK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U22">
        <v>0</v>
      </c>
      <c r="DV22">
        <v>0</v>
      </c>
      <c r="DW22">
        <v>0</v>
      </c>
      <c r="DX22">
        <v>0.75</v>
      </c>
      <c r="DY22">
        <v>0</v>
      </c>
      <c r="DZ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 t="s">
        <v>133</v>
      </c>
      <c r="EP22">
        <v>0</v>
      </c>
      <c r="EQ22">
        <v>0</v>
      </c>
      <c r="ER22">
        <v>-0.5</v>
      </c>
      <c r="ET22" t="s">
        <v>133</v>
      </c>
      <c r="EU22">
        <v>0</v>
      </c>
      <c r="EV22">
        <v>0</v>
      </c>
      <c r="EW22">
        <v>0</v>
      </c>
      <c r="EX22">
        <v>0</v>
      </c>
      <c r="EY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I22">
        <v>-0.5</v>
      </c>
      <c r="FJ22">
        <v>0</v>
      </c>
      <c r="FK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 x14ac:dyDescent="0.2">
      <c r="A23" t="s">
        <v>154</v>
      </c>
      <c r="D23">
        <v>0</v>
      </c>
      <c r="E23">
        <v>0</v>
      </c>
      <c r="F23" t="s">
        <v>133</v>
      </c>
      <c r="G23">
        <v>0</v>
      </c>
      <c r="H23">
        <v>0</v>
      </c>
      <c r="I23" t="s">
        <v>133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B23" t="s">
        <v>133</v>
      </c>
      <c r="AC23">
        <v>0</v>
      </c>
      <c r="AD23" t="s">
        <v>133</v>
      </c>
      <c r="AE23" t="s">
        <v>133</v>
      </c>
      <c r="AF23" t="s">
        <v>133</v>
      </c>
      <c r="AG23" t="s">
        <v>133</v>
      </c>
      <c r="AJ23" t="s">
        <v>133</v>
      </c>
      <c r="AK23" t="s">
        <v>133</v>
      </c>
      <c r="AL23">
        <v>0</v>
      </c>
      <c r="AM23" t="s">
        <v>133</v>
      </c>
      <c r="AN23" t="s">
        <v>133</v>
      </c>
      <c r="AO23" t="s">
        <v>133</v>
      </c>
      <c r="AR23" t="s">
        <v>133</v>
      </c>
      <c r="AS23" t="s">
        <v>133</v>
      </c>
      <c r="AT23" t="s">
        <v>133</v>
      </c>
      <c r="AU23" t="s">
        <v>133</v>
      </c>
      <c r="AV23" t="s">
        <v>133</v>
      </c>
      <c r="AW23" t="s">
        <v>133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H23" t="s">
        <v>133</v>
      </c>
      <c r="BI23">
        <v>0</v>
      </c>
      <c r="BJ23">
        <v>0</v>
      </c>
      <c r="BK23" t="s">
        <v>133</v>
      </c>
      <c r="BL23">
        <v>0</v>
      </c>
      <c r="BM23">
        <v>0</v>
      </c>
      <c r="BP23">
        <v>0</v>
      </c>
      <c r="BQ23" t="s">
        <v>133</v>
      </c>
      <c r="BR23" t="s">
        <v>133</v>
      </c>
      <c r="BS23">
        <v>0</v>
      </c>
      <c r="BT23">
        <v>0</v>
      </c>
      <c r="BU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I23" t="s">
        <v>133</v>
      </c>
      <c r="CJ23" t="s">
        <v>133</v>
      </c>
      <c r="CK23" t="s">
        <v>133</v>
      </c>
      <c r="CL23" t="s">
        <v>133</v>
      </c>
      <c r="CM23" t="s">
        <v>133</v>
      </c>
      <c r="CN23">
        <v>0</v>
      </c>
      <c r="CQ23" t="s">
        <v>133</v>
      </c>
      <c r="CR23" t="s">
        <v>133</v>
      </c>
      <c r="CS23" t="s">
        <v>133</v>
      </c>
      <c r="CT23" t="s">
        <v>133</v>
      </c>
      <c r="CU23" t="s">
        <v>133</v>
      </c>
      <c r="CV23" t="s">
        <v>133</v>
      </c>
      <c r="CX23" t="s">
        <v>133</v>
      </c>
      <c r="CY23" t="s">
        <v>133</v>
      </c>
      <c r="CZ23" t="s">
        <v>133</v>
      </c>
      <c r="DA23">
        <v>0</v>
      </c>
      <c r="DB23" t="s">
        <v>133</v>
      </c>
      <c r="DC23">
        <v>0</v>
      </c>
      <c r="DF23" t="s">
        <v>133</v>
      </c>
      <c r="DH23" t="s">
        <v>133</v>
      </c>
      <c r="DI23" t="s">
        <v>133</v>
      </c>
      <c r="DJ23" t="s">
        <v>133</v>
      </c>
      <c r="DK23" t="s">
        <v>133</v>
      </c>
      <c r="DM23" t="s">
        <v>133</v>
      </c>
      <c r="DN23" t="s">
        <v>133</v>
      </c>
      <c r="DO23" t="s">
        <v>133</v>
      </c>
      <c r="DP23" t="s">
        <v>133</v>
      </c>
      <c r="DQ23" t="s">
        <v>133</v>
      </c>
      <c r="DR23" t="s">
        <v>133</v>
      </c>
      <c r="DU23" t="s">
        <v>133</v>
      </c>
      <c r="DV23" t="s">
        <v>133</v>
      </c>
      <c r="DW23" t="s">
        <v>133</v>
      </c>
      <c r="DX23" t="s">
        <v>133</v>
      </c>
      <c r="DY23" t="s">
        <v>133</v>
      </c>
      <c r="DZ23" t="s">
        <v>133</v>
      </c>
      <c r="EB23" t="s">
        <v>133</v>
      </c>
      <c r="EC23" t="s">
        <v>133</v>
      </c>
      <c r="ED23" t="s">
        <v>133</v>
      </c>
      <c r="EE23" t="s">
        <v>133</v>
      </c>
      <c r="EF23" t="s">
        <v>133</v>
      </c>
      <c r="EG23" t="s">
        <v>133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133</v>
      </c>
      <c r="EP23">
        <v>0</v>
      </c>
      <c r="EQ23">
        <v>0</v>
      </c>
      <c r="ER23">
        <v>0</v>
      </c>
      <c r="ET23" t="s">
        <v>133</v>
      </c>
      <c r="EU23">
        <v>0</v>
      </c>
      <c r="EV23">
        <v>0</v>
      </c>
      <c r="EW23">
        <v>0</v>
      </c>
      <c r="EX23">
        <v>0</v>
      </c>
      <c r="EY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I23">
        <v>0</v>
      </c>
      <c r="FJ23">
        <v>0</v>
      </c>
      <c r="FK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 x14ac:dyDescent="0.2">
      <c r="A24" t="s">
        <v>155</v>
      </c>
      <c r="D24">
        <v>0</v>
      </c>
      <c r="E24">
        <v>0.5</v>
      </c>
      <c r="F24">
        <v>0.5</v>
      </c>
      <c r="G24">
        <v>0</v>
      </c>
      <c r="H24">
        <v>0</v>
      </c>
      <c r="I24">
        <v>0.5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  <c r="T24">
        <v>0.75</v>
      </c>
      <c r="U24">
        <v>1</v>
      </c>
      <c r="V24">
        <v>0</v>
      </c>
      <c r="W24">
        <v>0</v>
      </c>
      <c r="X24">
        <v>0</v>
      </c>
      <c r="Y24">
        <v>0.5</v>
      </c>
      <c r="AB24">
        <v>0</v>
      </c>
      <c r="AC24">
        <v>0.5</v>
      </c>
      <c r="AD24" t="s">
        <v>133</v>
      </c>
      <c r="AE24" t="s">
        <v>133</v>
      </c>
      <c r="AF24">
        <v>0.5</v>
      </c>
      <c r="AG24">
        <v>0</v>
      </c>
      <c r="AJ24">
        <v>0.75</v>
      </c>
      <c r="AK24">
        <v>0.5</v>
      </c>
      <c r="AL24">
        <v>0</v>
      </c>
      <c r="AM24">
        <v>0.5</v>
      </c>
      <c r="AN24">
        <v>0.5</v>
      </c>
      <c r="AO24">
        <v>0.5</v>
      </c>
      <c r="AR24">
        <v>1</v>
      </c>
      <c r="AS24">
        <v>0</v>
      </c>
      <c r="AT24">
        <v>0.5</v>
      </c>
      <c r="AU24">
        <v>0</v>
      </c>
      <c r="AV24">
        <v>0</v>
      </c>
      <c r="AW24">
        <v>0</v>
      </c>
      <c r="AZ24">
        <v>0</v>
      </c>
      <c r="BA24">
        <v>0</v>
      </c>
      <c r="BB24" t="s">
        <v>133</v>
      </c>
      <c r="BC24">
        <v>0</v>
      </c>
      <c r="BD24" t="s">
        <v>133</v>
      </c>
      <c r="BE24">
        <v>0</v>
      </c>
      <c r="BH24" t="s">
        <v>133</v>
      </c>
      <c r="BI24">
        <v>0</v>
      </c>
      <c r="BJ24">
        <v>0</v>
      </c>
      <c r="BK24">
        <v>0</v>
      </c>
      <c r="BL24">
        <v>0</v>
      </c>
      <c r="BM24">
        <v>0</v>
      </c>
      <c r="BP24">
        <v>0</v>
      </c>
      <c r="BQ24" t="s">
        <v>133</v>
      </c>
      <c r="BR24">
        <v>0</v>
      </c>
      <c r="BS24">
        <v>0</v>
      </c>
      <c r="BT24">
        <v>0</v>
      </c>
      <c r="BU24">
        <v>0</v>
      </c>
      <c r="CB24">
        <v>0</v>
      </c>
      <c r="CC24">
        <v>0</v>
      </c>
      <c r="CD24">
        <v>0</v>
      </c>
      <c r="CE24">
        <v>0</v>
      </c>
      <c r="CF24">
        <v>0.5</v>
      </c>
      <c r="CG24">
        <v>0</v>
      </c>
      <c r="CI24">
        <v>0</v>
      </c>
      <c r="CJ24">
        <v>0</v>
      </c>
      <c r="CK24">
        <v>0</v>
      </c>
      <c r="CL24">
        <v>0</v>
      </c>
      <c r="CM24">
        <v>0.75</v>
      </c>
      <c r="CN24" t="s">
        <v>133</v>
      </c>
      <c r="CQ24">
        <v>0</v>
      </c>
      <c r="CR24">
        <v>0</v>
      </c>
      <c r="CS24">
        <v>0</v>
      </c>
      <c r="CT24">
        <v>0</v>
      </c>
      <c r="CU24">
        <v>0.5</v>
      </c>
      <c r="CV24">
        <v>0</v>
      </c>
      <c r="CX24">
        <v>0.75</v>
      </c>
      <c r="CY24">
        <v>0</v>
      </c>
      <c r="CZ24">
        <v>0</v>
      </c>
      <c r="DA24">
        <v>-0.5</v>
      </c>
      <c r="DB24">
        <v>0</v>
      </c>
      <c r="DC24" t="s">
        <v>133</v>
      </c>
      <c r="DF24">
        <v>0</v>
      </c>
      <c r="DH24">
        <v>0</v>
      </c>
      <c r="DI24">
        <v>0</v>
      </c>
      <c r="DJ24">
        <v>0</v>
      </c>
      <c r="DK24">
        <v>0</v>
      </c>
      <c r="DM24">
        <v>0.5</v>
      </c>
      <c r="DN24">
        <v>0</v>
      </c>
      <c r="DO24">
        <v>0.5</v>
      </c>
      <c r="DP24">
        <v>0.5</v>
      </c>
      <c r="DQ24">
        <v>0.5</v>
      </c>
      <c r="DR24">
        <v>0</v>
      </c>
      <c r="DU24">
        <v>0</v>
      </c>
      <c r="DV24">
        <v>0</v>
      </c>
      <c r="DW24">
        <v>0</v>
      </c>
      <c r="DX24">
        <v>0.5</v>
      </c>
      <c r="DY24">
        <v>0</v>
      </c>
      <c r="DZ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J24">
        <v>1</v>
      </c>
      <c r="EK24">
        <v>-0.5</v>
      </c>
      <c r="EL24">
        <v>0</v>
      </c>
      <c r="EM24">
        <v>0</v>
      </c>
      <c r="EN24">
        <v>0</v>
      </c>
      <c r="EO24" t="s">
        <v>133</v>
      </c>
      <c r="EP24">
        <v>0</v>
      </c>
      <c r="EQ24">
        <v>0.5</v>
      </c>
      <c r="ER24">
        <v>1</v>
      </c>
      <c r="ET24">
        <v>0.5</v>
      </c>
      <c r="EU24">
        <v>0.5</v>
      </c>
      <c r="EV24">
        <v>0</v>
      </c>
      <c r="EW24">
        <v>0</v>
      </c>
      <c r="EX24">
        <v>0.5</v>
      </c>
      <c r="EY24" t="s">
        <v>133</v>
      </c>
      <c r="FB24">
        <v>0</v>
      </c>
      <c r="FC24">
        <v>0</v>
      </c>
      <c r="FD24">
        <v>0</v>
      </c>
      <c r="FE24">
        <v>0</v>
      </c>
      <c r="FF24">
        <v>0.5</v>
      </c>
      <c r="FG24" t="s">
        <v>133</v>
      </c>
      <c r="FI24">
        <v>0</v>
      </c>
      <c r="FJ24">
        <v>0.5</v>
      </c>
      <c r="FK24">
        <v>0.5</v>
      </c>
      <c r="FM24">
        <v>0</v>
      </c>
      <c r="FN24">
        <v>0</v>
      </c>
      <c r="FO24">
        <v>0</v>
      </c>
      <c r="FP24">
        <v>0</v>
      </c>
      <c r="FQ24">
        <v>0</v>
      </c>
      <c r="FR24" t="s">
        <v>133</v>
      </c>
    </row>
    <row r="25" spans="1:174" x14ac:dyDescent="0.2">
      <c r="A25" t="s">
        <v>156</v>
      </c>
      <c r="D25">
        <v>0</v>
      </c>
      <c r="E25">
        <v>0</v>
      </c>
      <c r="F25" t="s">
        <v>133</v>
      </c>
      <c r="G25">
        <v>0</v>
      </c>
      <c r="H25">
        <v>0</v>
      </c>
      <c r="I25" t="s">
        <v>133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AB25" t="s">
        <v>133</v>
      </c>
      <c r="AC25">
        <v>0</v>
      </c>
      <c r="AD25" t="s">
        <v>133</v>
      </c>
      <c r="AE25" t="s">
        <v>133</v>
      </c>
      <c r="AF25" t="s">
        <v>133</v>
      </c>
      <c r="AG25" t="s">
        <v>133</v>
      </c>
      <c r="AJ25" t="s">
        <v>133</v>
      </c>
      <c r="AK25" t="s">
        <v>133</v>
      </c>
      <c r="AL25">
        <v>0</v>
      </c>
      <c r="AM25" t="s">
        <v>133</v>
      </c>
      <c r="AN25" t="s">
        <v>133</v>
      </c>
      <c r="AO25" t="s">
        <v>133</v>
      </c>
      <c r="AR25" t="s">
        <v>133</v>
      </c>
      <c r="AS25" t="s">
        <v>133</v>
      </c>
      <c r="AT25" t="s">
        <v>133</v>
      </c>
      <c r="AU25" t="s">
        <v>133</v>
      </c>
      <c r="AV25" t="s">
        <v>133</v>
      </c>
      <c r="AW25" t="s">
        <v>133</v>
      </c>
      <c r="AZ25">
        <v>0</v>
      </c>
      <c r="BA25">
        <v>0</v>
      </c>
      <c r="BB25">
        <v>0.75</v>
      </c>
      <c r="BC25">
        <v>0</v>
      </c>
      <c r="BD25">
        <v>0</v>
      </c>
      <c r="BE25">
        <v>0</v>
      </c>
      <c r="BH25" t="s">
        <v>133</v>
      </c>
      <c r="BI25">
        <v>0</v>
      </c>
      <c r="BJ25">
        <v>0</v>
      </c>
      <c r="BK25" t="s">
        <v>133</v>
      </c>
      <c r="BL25">
        <v>0</v>
      </c>
      <c r="BM25">
        <v>0</v>
      </c>
      <c r="BP25">
        <v>0</v>
      </c>
      <c r="BQ25" t="s">
        <v>133</v>
      </c>
      <c r="BR25" t="s">
        <v>133</v>
      </c>
      <c r="BS25">
        <v>0</v>
      </c>
      <c r="BT25">
        <v>0</v>
      </c>
      <c r="BU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>
        <v>0</v>
      </c>
      <c r="CI25" t="s">
        <v>133</v>
      </c>
      <c r="CJ25" t="s">
        <v>133</v>
      </c>
      <c r="CK25" t="s">
        <v>133</v>
      </c>
      <c r="CL25" t="s">
        <v>133</v>
      </c>
      <c r="CM25" t="s">
        <v>133</v>
      </c>
      <c r="CN25">
        <v>0</v>
      </c>
      <c r="CQ25" t="s">
        <v>133</v>
      </c>
      <c r="CR25" t="s">
        <v>133</v>
      </c>
      <c r="CS25" t="s">
        <v>133</v>
      </c>
      <c r="CT25" t="s">
        <v>133</v>
      </c>
      <c r="CU25" t="s">
        <v>133</v>
      </c>
      <c r="CV25" t="s">
        <v>133</v>
      </c>
      <c r="CX25" t="s">
        <v>133</v>
      </c>
      <c r="CY25" t="s">
        <v>133</v>
      </c>
      <c r="CZ25" t="s">
        <v>133</v>
      </c>
      <c r="DA25">
        <v>0</v>
      </c>
      <c r="DB25" t="s">
        <v>133</v>
      </c>
      <c r="DC25">
        <v>0</v>
      </c>
      <c r="DF25">
        <v>0</v>
      </c>
      <c r="DH25" t="s">
        <v>133</v>
      </c>
      <c r="DI25" t="s">
        <v>133</v>
      </c>
      <c r="DJ25" t="s">
        <v>133</v>
      </c>
      <c r="DK25" t="s">
        <v>133</v>
      </c>
      <c r="DM25" t="s">
        <v>133</v>
      </c>
      <c r="DN25" t="s">
        <v>133</v>
      </c>
      <c r="DO25" t="s">
        <v>133</v>
      </c>
      <c r="DP25" t="s">
        <v>133</v>
      </c>
      <c r="DQ25" t="s">
        <v>133</v>
      </c>
      <c r="DR25" t="s">
        <v>133</v>
      </c>
      <c r="DU25" t="s">
        <v>133</v>
      </c>
      <c r="DV25" t="s">
        <v>133</v>
      </c>
      <c r="DW25" t="s">
        <v>133</v>
      </c>
      <c r="DX25" t="s">
        <v>133</v>
      </c>
      <c r="DY25" t="s">
        <v>133</v>
      </c>
      <c r="DZ25">
        <v>0</v>
      </c>
      <c r="EB25" t="s">
        <v>133</v>
      </c>
      <c r="EC25" t="s">
        <v>133</v>
      </c>
      <c r="ED25" t="s">
        <v>133</v>
      </c>
      <c r="EE25" t="s">
        <v>133</v>
      </c>
      <c r="EF25" t="s">
        <v>133</v>
      </c>
      <c r="EG25" t="s">
        <v>133</v>
      </c>
      <c r="EJ25">
        <v>0</v>
      </c>
      <c r="EK25">
        <v>0</v>
      </c>
      <c r="EL25">
        <v>0</v>
      </c>
      <c r="EM25">
        <v>0</v>
      </c>
      <c r="EN25">
        <v>0</v>
      </c>
      <c r="EO25" t="s">
        <v>133</v>
      </c>
      <c r="EP25" t="s">
        <v>133</v>
      </c>
      <c r="EQ25">
        <v>0</v>
      </c>
      <c r="ER25" t="s">
        <v>133</v>
      </c>
      <c r="ET25" t="s">
        <v>133</v>
      </c>
      <c r="EU25">
        <v>0</v>
      </c>
      <c r="EV25">
        <v>0</v>
      </c>
      <c r="EW25">
        <v>0</v>
      </c>
      <c r="EX25">
        <v>0</v>
      </c>
      <c r="EY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I25">
        <v>0</v>
      </c>
      <c r="FJ25">
        <v>0</v>
      </c>
      <c r="FK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 t="s">
        <v>133</v>
      </c>
    </row>
    <row r="26" spans="1:174" x14ac:dyDescent="0.2">
      <c r="A26" t="s">
        <v>157</v>
      </c>
      <c r="D26">
        <v>0</v>
      </c>
      <c r="E26">
        <v>0.5</v>
      </c>
      <c r="F26">
        <v>0</v>
      </c>
      <c r="G26">
        <v>0</v>
      </c>
      <c r="H26">
        <v>0.5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T26" t="s">
        <v>133</v>
      </c>
      <c r="U26">
        <v>0</v>
      </c>
      <c r="V26">
        <v>0</v>
      </c>
      <c r="W26">
        <v>0</v>
      </c>
      <c r="X26">
        <v>0.5</v>
      </c>
      <c r="Y26" t="s">
        <v>133</v>
      </c>
      <c r="AB26">
        <v>0</v>
      </c>
      <c r="AC26" t="s">
        <v>133</v>
      </c>
      <c r="AD26">
        <v>-0.5</v>
      </c>
      <c r="AE26">
        <v>0</v>
      </c>
      <c r="AF26">
        <v>0</v>
      </c>
      <c r="AG26">
        <v>0</v>
      </c>
      <c r="AJ26">
        <v>0</v>
      </c>
      <c r="AK26">
        <v>0</v>
      </c>
      <c r="AL26">
        <v>0.5</v>
      </c>
      <c r="AM26">
        <v>0</v>
      </c>
      <c r="AN26" t="s">
        <v>133</v>
      </c>
      <c r="AO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P26">
        <v>0</v>
      </c>
      <c r="BQ26" t="s">
        <v>133</v>
      </c>
      <c r="BR26">
        <v>0</v>
      </c>
      <c r="BS26">
        <v>0</v>
      </c>
      <c r="BT26">
        <v>0</v>
      </c>
      <c r="BU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Q26">
        <v>0</v>
      </c>
      <c r="CR26">
        <v>0</v>
      </c>
      <c r="CS26" t="s">
        <v>133</v>
      </c>
      <c r="CT26">
        <v>0</v>
      </c>
      <c r="CU26">
        <v>-0.5</v>
      </c>
      <c r="CV26">
        <v>0</v>
      </c>
      <c r="CX26">
        <v>0</v>
      </c>
      <c r="CY26">
        <v>0.5</v>
      </c>
      <c r="CZ26">
        <v>0</v>
      </c>
      <c r="DA26">
        <v>0</v>
      </c>
      <c r="DB26">
        <v>0</v>
      </c>
      <c r="DC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U26">
        <v>0</v>
      </c>
      <c r="DV26">
        <v>0</v>
      </c>
      <c r="DW26">
        <v>0.5</v>
      </c>
      <c r="DX26">
        <v>0.75</v>
      </c>
      <c r="DY26">
        <v>0</v>
      </c>
      <c r="DZ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T26">
        <v>0.5</v>
      </c>
      <c r="EU26" t="s">
        <v>133</v>
      </c>
      <c r="EV26">
        <v>0</v>
      </c>
      <c r="EW26">
        <v>0</v>
      </c>
      <c r="EX26">
        <v>0.5</v>
      </c>
      <c r="EY26">
        <v>0.5</v>
      </c>
      <c r="FB26">
        <v>0.5</v>
      </c>
      <c r="FC26">
        <v>0</v>
      </c>
      <c r="FD26">
        <v>0</v>
      </c>
      <c r="FE26">
        <v>0</v>
      </c>
      <c r="FF26">
        <v>0</v>
      </c>
      <c r="FG26">
        <v>0</v>
      </c>
      <c r="FI26">
        <v>0</v>
      </c>
      <c r="FJ26">
        <v>0</v>
      </c>
      <c r="FK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 x14ac:dyDescent="0.2">
      <c r="A27" t="s">
        <v>158</v>
      </c>
      <c r="D27">
        <v>0.75</v>
      </c>
      <c r="E27" t="s">
        <v>133</v>
      </c>
      <c r="F27">
        <v>0.75</v>
      </c>
      <c r="G27">
        <v>0</v>
      </c>
      <c r="H27" t="s">
        <v>133</v>
      </c>
      <c r="I27">
        <v>0.5</v>
      </c>
      <c r="L27">
        <v>0.5</v>
      </c>
      <c r="M27">
        <v>0.5</v>
      </c>
      <c r="N27">
        <v>0.5</v>
      </c>
      <c r="O27">
        <v>0</v>
      </c>
      <c r="P27">
        <v>0.75</v>
      </c>
      <c r="Q27">
        <v>0.75</v>
      </c>
      <c r="T27">
        <v>0.5</v>
      </c>
      <c r="U27">
        <v>0.75</v>
      </c>
      <c r="V27">
        <v>0</v>
      </c>
      <c r="W27">
        <v>0.5</v>
      </c>
      <c r="X27">
        <v>0.5</v>
      </c>
      <c r="Y27">
        <v>0.75</v>
      </c>
      <c r="AB27">
        <v>0.75</v>
      </c>
      <c r="AC27">
        <v>0</v>
      </c>
      <c r="AD27" t="s">
        <v>133</v>
      </c>
      <c r="AE27">
        <v>0.5</v>
      </c>
      <c r="AF27">
        <v>0.75</v>
      </c>
      <c r="AG27">
        <v>0.5</v>
      </c>
      <c r="AJ27">
        <v>0.75</v>
      </c>
      <c r="AK27">
        <v>0</v>
      </c>
      <c r="AL27">
        <v>0.75</v>
      </c>
      <c r="AM27">
        <v>0.5</v>
      </c>
      <c r="AN27">
        <v>0.75</v>
      </c>
      <c r="AO27">
        <v>0.75</v>
      </c>
      <c r="AR27">
        <v>0.75</v>
      </c>
      <c r="AS27">
        <v>0</v>
      </c>
      <c r="AT27">
        <v>0.75</v>
      </c>
      <c r="AU27">
        <v>0.5</v>
      </c>
      <c r="AV27">
        <v>0.75</v>
      </c>
      <c r="AW27">
        <v>0.5</v>
      </c>
      <c r="AZ27">
        <v>0.75</v>
      </c>
      <c r="BA27">
        <v>0</v>
      </c>
      <c r="BB27">
        <v>0.75</v>
      </c>
      <c r="BC27">
        <v>0.75</v>
      </c>
      <c r="BD27">
        <v>0.75</v>
      </c>
      <c r="BE27">
        <v>0</v>
      </c>
      <c r="BH27">
        <v>0.5</v>
      </c>
      <c r="BI27">
        <v>0.75</v>
      </c>
      <c r="BJ27">
        <v>0</v>
      </c>
      <c r="BK27">
        <v>0</v>
      </c>
      <c r="BL27">
        <v>0.5</v>
      </c>
      <c r="BM27">
        <v>0.75</v>
      </c>
      <c r="BP27">
        <v>0.5</v>
      </c>
      <c r="BQ27">
        <v>0.75</v>
      </c>
      <c r="BR27">
        <v>0.75</v>
      </c>
      <c r="BS27">
        <v>0.5</v>
      </c>
      <c r="BT27">
        <v>0.75</v>
      </c>
      <c r="BU27">
        <v>0.75</v>
      </c>
      <c r="CB27">
        <v>0</v>
      </c>
      <c r="CC27">
        <v>0.75</v>
      </c>
      <c r="CD27">
        <v>0.75</v>
      </c>
      <c r="CE27">
        <v>0.5</v>
      </c>
      <c r="CF27">
        <v>0.5</v>
      </c>
      <c r="CG27">
        <v>0.75</v>
      </c>
      <c r="CI27">
        <v>0</v>
      </c>
      <c r="CJ27">
        <v>0.5</v>
      </c>
      <c r="CK27">
        <v>0</v>
      </c>
      <c r="CL27">
        <v>0</v>
      </c>
      <c r="CM27">
        <v>0.5</v>
      </c>
      <c r="CN27">
        <v>0</v>
      </c>
      <c r="CQ27">
        <v>0.75</v>
      </c>
      <c r="CR27">
        <v>0.75</v>
      </c>
      <c r="CS27">
        <v>0.75</v>
      </c>
      <c r="CT27">
        <v>0.75</v>
      </c>
      <c r="CU27">
        <v>0.5</v>
      </c>
      <c r="CV27">
        <v>0</v>
      </c>
      <c r="CX27">
        <v>0.75</v>
      </c>
      <c r="CY27" t="s">
        <v>133</v>
      </c>
      <c r="CZ27">
        <v>0.5</v>
      </c>
      <c r="DA27">
        <v>0.5</v>
      </c>
      <c r="DB27">
        <v>0.5</v>
      </c>
      <c r="DC27">
        <v>0.5</v>
      </c>
      <c r="DF27">
        <v>0.75</v>
      </c>
      <c r="DH27">
        <v>0.5</v>
      </c>
      <c r="DI27">
        <v>0.5</v>
      </c>
      <c r="DJ27">
        <v>0</v>
      </c>
      <c r="DK27">
        <v>0</v>
      </c>
      <c r="DM27">
        <v>0.75</v>
      </c>
      <c r="DN27">
        <v>0.75</v>
      </c>
      <c r="DO27">
        <v>0.75</v>
      </c>
      <c r="DP27">
        <v>0</v>
      </c>
      <c r="DQ27">
        <v>0</v>
      </c>
      <c r="DR27">
        <v>0.5</v>
      </c>
      <c r="DU27">
        <v>0.5</v>
      </c>
      <c r="DV27">
        <v>0</v>
      </c>
      <c r="DW27" t="s">
        <v>133</v>
      </c>
      <c r="DX27">
        <v>0.75</v>
      </c>
      <c r="DY27">
        <v>0</v>
      </c>
      <c r="DZ27">
        <v>0</v>
      </c>
      <c r="EB27">
        <v>0.75</v>
      </c>
      <c r="EC27">
        <v>0</v>
      </c>
      <c r="ED27" t="s">
        <v>133</v>
      </c>
      <c r="EE27">
        <v>0</v>
      </c>
      <c r="EF27">
        <v>0.75</v>
      </c>
      <c r="EG27">
        <v>0</v>
      </c>
      <c r="EJ27">
        <v>0</v>
      </c>
      <c r="EK27">
        <v>0.5</v>
      </c>
      <c r="EL27">
        <v>0</v>
      </c>
      <c r="EM27">
        <v>0.5</v>
      </c>
      <c r="EN27">
        <v>0.5</v>
      </c>
      <c r="EO27">
        <v>0.5</v>
      </c>
      <c r="EP27">
        <v>0.5</v>
      </c>
      <c r="EQ27">
        <v>0.75</v>
      </c>
      <c r="ER27">
        <v>0</v>
      </c>
      <c r="ET27" t="s">
        <v>133</v>
      </c>
      <c r="EU27">
        <v>0.75</v>
      </c>
      <c r="EV27">
        <v>0.75</v>
      </c>
      <c r="EW27">
        <v>0.75</v>
      </c>
      <c r="EX27">
        <v>0.5</v>
      </c>
      <c r="EY27">
        <v>0.5</v>
      </c>
      <c r="FB27">
        <v>0</v>
      </c>
      <c r="FC27">
        <v>0.5</v>
      </c>
      <c r="FD27">
        <v>0.5</v>
      </c>
      <c r="FE27">
        <v>0</v>
      </c>
      <c r="FF27">
        <v>0.5</v>
      </c>
      <c r="FG27">
        <v>0.5</v>
      </c>
      <c r="FI27">
        <v>0.5</v>
      </c>
      <c r="FJ27">
        <v>0.75</v>
      </c>
      <c r="FK27">
        <v>0.5</v>
      </c>
      <c r="FM27">
        <v>0.5</v>
      </c>
      <c r="FN27">
        <v>0.75</v>
      </c>
      <c r="FO27">
        <v>0.5</v>
      </c>
      <c r="FP27">
        <v>0.75</v>
      </c>
      <c r="FQ27">
        <v>0.75</v>
      </c>
      <c r="FR27">
        <v>0.75</v>
      </c>
    </row>
    <row r="28" spans="1:174" x14ac:dyDescent="0.2">
      <c r="A28" t="s">
        <v>159</v>
      </c>
      <c r="D28">
        <v>0</v>
      </c>
      <c r="E28">
        <v>0</v>
      </c>
      <c r="F28" t="s">
        <v>133</v>
      </c>
      <c r="G28">
        <v>0</v>
      </c>
      <c r="H28">
        <v>0</v>
      </c>
      <c r="I28" t="s">
        <v>133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B28">
        <v>0</v>
      </c>
      <c r="AC28" t="s">
        <v>133</v>
      </c>
      <c r="AD28" t="s">
        <v>133</v>
      </c>
      <c r="AE28" t="s">
        <v>133</v>
      </c>
      <c r="AF28">
        <v>0</v>
      </c>
      <c r="AG28">
        <v>0</v>
      </c>
      <c r="AJ28">
        <v>0</v>
      </c>
      <c r="AK28">
        <v>0</v>
      </c>
      <c r="AL28" t="s">
        <v>133</v>
      </c>
      <c r="AM28">
        <v>0</v>
      </c>
      <c r="AN28">
        <v>0</v>
      </c>
      <c r="AO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H28" t="s">
        <v>133</v>
      </c>
      <c r="BI28">
        <v>0</v>
      </c>
      <c r="BJ28">
        <v>0</v>
      </c>
      <c r="BK28">
        <v>0</v>
      </c>
      <c r="BL28">
        <v>0</v>
      </c>
      <c r="BM28">
        <v>0</v>
      </c>
      <c r="BP28">
        <v>0</v>
      </c>
      <c r="BQ28" t="s">
        <v>133</v>
      </c>
      <c r="BR28" t="s">
        <v>133</v>
      </c>
      <c r="BS28">
        <v>0</v>
      </c>
      <c r="BT28">
        <v>0</v>
      </c>
      <c r="BU28" t="s">
        <v>133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133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>
        <v>0</v>
      </c>
      <c r="CY28">
        <v>0</v>
      </c>
      <c r="CZ28">
        <v>0</v>
      </c>
      <c r="DA28" t="s">
        <v>133</v>
      </c>
      <c r="DB28">
        <v>0</v>
      </c>
      <c r="DC28" t="s">
        <v>133</v>
      </c>
      <c r="DF28">
        <v>0</v>
      </c>
      <c r="DH28">
        <v>0</v>
      </c>
      <c r="DI28">
        <v>0</v>
      </c>
      <c r="DJ28">
        <v>0</v>
      </c>
      <c r="DK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U28">
        <v>0</v>
      </c>
      <c r="DV28">
        <v>0</v>
      </c>
      <c r="DW28">
        <v>0</v>
      </c>
      <c r="DX28">
        <v>0.75</v>
      </c>
      <c r="DY28">
        <v>0</v>
      </c>
      <c r="DZ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 t="s">
        <v>133</v>
      </c>
      <c r="EP28">
        <v>0</v>
      </c>
      <c r="EQ28">
        <v>0</v>
      </c>
      <c r="ER28">
        <v>0</v>
      </c>
      <c r="ET28" t="s">
        <v>133</v>
      </c>
      <c r="EU28">
        <v>0</v>
      </c>
      <c r="EV28">
        <v>0</v>
      </c>
      <c r="EW28">
        <v>0</v>
      </c>
      <c r="EX28">
        <v>0</v>
      </c>
      <c r="EY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I28">
        <v>0</v>
      </c>
      <c r="FJ28">
        <v>0</v>
      </c>
      <c r="FK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">
      <c r="A29" t="s">
        <v>160</v>
      </c>
      <c r="D29">
        <v>0</v>
      </c>
      <c r="E29">
        <v>0</v>
      </c>
      <c r="F29">
        <v>0</v>
      </c>
      <c r="G29">
        <v>0</v>
      </c>
      <c r="H29" t="s">
        <v>133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T29" t="s">
        <v>133</v>
      </c>
      <c r="U29" t="s">
        <v>133</v>
      </c>
      <c r="V29">
        <v>0</v>
      </c>
      <c r="W29">
        <v>0</v>
      </c>
      <c r="X29" t="s">
        <v>133</v>
      </c>
      <c r="Y29">
        <v>0</v>
      </c>
      <c r="AB29">
        <v>0</v>
      </c>
      <c r="AC29" t="s">
        <v>133</v>
      </c>
      <c r="AD29">
        <v>0</v>
      </c>
      <c r="AE29">
        <v>0</v>
      </c>
      <c r="AF29">
        <v>0</v>
      </c>
      <c r="AG29">
        <v>0</v>
      </c>
      <c r="AJ29">
        <v>0</v>
      </c>
      <c r="AK29">
        <v>0</v>
      </c>
      <c r="AL29" t="s">
        <v>133</v>
      </c>
      <c r="AM29">
        <v>0</v>
      </c>
      <c r="AN29" t="s">
        <v>133</v>
      </c>
      <c r="AO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H29">
        <v>0</v>
      </c>
      <c r="BI29">
        <v>0</v>
      </c>
      <c r="BJ29">
        <v>0</v>
      </c>
      <c r="BK29" t="s">
        <v>133</v>
      </c>
      <c r="BL29">
        <v>0</v>
      </c>
      <c r="BM29">
        <v>0</v>
      </c>
      <c r="BP29">
        <v>0</v>
      </c>
      <c r="BQ29" t="s">
        <v>133</v>
      </c>
      <c r="BR29">
        <v>0</v>
      </c>
      <c r="BS29">
        <v>0</v>
      </c>
      <c r="BT29">
        <v>0</v>
      </c>
      <c r="BU29" t="s">
        <v>133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Q29">
        <v>0</v>
      </c>
      <c r="CR29">
        <v>0</v>
      </c>
      <c r="CS29">
        <v>-0.5</v>
      </c>
      <c r="CT29">
        <v>0</v>
      </c>
      <c r="CU29">
        <v>0.75</v>
      </c>
      <c r="CV29">
        <v>0</v>
      </c>
      <c r="CX29">
        <v>0</v>
      </c>
      <c r="CY29" t="s">
        <v>133</v>
      </c>
      <c r="CZ29">
        <v>0</v>
      </c>
      <c r="DA29">
        <v>0</v>
      </c>
      <c r="DB29">
        <v>0</v>
      </c>
      <c r="DC29">
        <v>0</v>
      </c>
      <c r="DF29" t="s">
        <v>133</v>
      </c>
      <c r="DH29">
        <v>0</v>
      </c>
      <c r="DI29">
        <v>0</v>
      </c>
      <c r="DJ29">
        <v>0</v>
      </c>
      <c r="DK29">
        <v>0</v>
      </c>
      <c r="DM29">
        <v>0</v>
      </c>
      <c r="DN29">
        <v>0</v>
      </c>
      <c r="DO29">
        <v>0</v>
      </c>
      <c r="DP29">
        <v>0.75</v>
      </c>
      <c r="DQ29">
        <v>0</v>
      </c>
      <c r="DR29">
        <v>0</v>
      </c>
      <c r="DU29">
        <v>0</v>
      </c>
      <c r="DV29">
        <v>0</v>
      </c>
      <c r="DW29">
        <v>0</v>
      </c>
      <c r="DX29">
        <v>0.75</v>
      </c>
      <c r="DY29">
        <v>0</v>
      </c>
      <c r="DZ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T29" t="s">
        <v>133</v>
      </c>
      <c r="EU29" t="s">
        <v>133</v>
      </c>
      <c r="EV29">
        <v>0</v>
      </c>
      <c r="EW29">
        <v>0</v>
      </c>
      <c r="EX29">
        <v>0</v>
      </c>
      <c r="EY29" t="s">
        <v>133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I29">
        <v>0</v>
      </c>
      <c r="FJ29">
        <v>0</v>
      </c>
      <c r="FK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 x14ac:dyDescent="0.2">
      <c r="A30" t="s">
        <v>161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T30" t="s">
        <v>133</v>
      </c>
      <c r="U30">
        <v>0</v>
      </c>
      <c r="V30">
        <v>0</v>
      </c>
      <c r="W30">
        <v>0</v>
      </c>
      <c r="X30">
        <v>0</v>
      </c>
      <c r="Y30">
        <v>0</v>
      </c>
      <c r="AB30">
        <v>0</v>
      </c>
      <c r="AC30" t="s">
        <v>133</v>
      </c>
      <c r="AD30">
        <v>-0.5</v>
      </c>
      <c r="AE30">
        <v>0</v>
      </c>
      <c r="AF30">
        <v>0</v>
      </c>
      <c r="AG30">
        <v>0</v>
      </c>
      <c r="AJ30">
        <v>0</v>
      </c>
      <c r="AK30">
        <v>0</v>
      </c>
      <c r="AL30">
        <v>0</v>
      </c>
      <c r="AM30">
        <v>0</v>
      </c>
      <c r="AN30" t="s">
        <v>133</v>
      </c>
      <c r="AO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H30">
        <v>0</v>
      </c>
      <c r="BI30">
        <v>0</v>
      </c>
      <c r="BJ30">
        <v>0</v>
      </c>
      <c r="BK30" t="s">
        <v>133</v>
      </c>
      <c r="BL30">
        <v>0</v>
      </c>
      <c r="BM30">
        <v>0</v>
      </c>
      <c r="BP30">
        <v>0</v>
      </c>
      <c r="BQ30" t="s">
        <v>133</v>
      </c>
      <c r="BR30">
        <v>0</v>
      </c>
      <c r="BS30">
        <v>0</v>
      </c>
      <c r="BT30">
        <v>0</v>
      </c>
      <c r="BU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Q30">
        <v>0</v>
      </c>
      <c r="CR30">
        <v>0</v>
      </c>
      <c r="CS30">
        <v>-0.5</v>
      </c>
      <c r="CT30">
        <v>0</v>
      </c>
      <c r="CU30">
        <v>0.75</v>
      </c>
      <c r="CV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F30" t="s">
        <v>133</v>
      </c>
      <c r="DH30">
        <v>0</v>
      </c>
      <c r="DI30">
        <v>0</v>
      </c>
      <c r="DJ30">
        <v>0</v>
      </c>
      <c r="DK30">
        <v>0</v>
      </c>
      <c r="DM30">
        <v>0</v>
      </c>
      <c r="DN30">
        <v>0</v>
      </c>
      <c r="DO30">
        <v>0</v>
      </c>
      <c r="DP30">
        <v>0.75</v>
      </c>
      <c r="DQ30">
        <v>0</v>
      </c>
      <c r="DR30">
        <v>0</v>
      </c>
      <c r="DU30">
        <v>0</v>
      </c>
      <c r="DV30">
        <v>0</v>
      </c>
      <c r="DW30">
        <v>0</v>
      </c>
      <c r="DX30">
        <v>0.75</v>
      </c>
      <c r="DY30">
        <v>0</v>
      </c>
      <c r="DZ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T30">
        <v>0</v>
      </c>
      <c r="EU30" t="s">
        <v>133</v>
      </c>
      <c r="EV30">
        <v>0</v>
      </c>
      <c r="EW30">
        <v>0</v>
      </c>
      <c r="EX30">
        <v>0</v>
      </c>
      <c r="EY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I30">
        <v>0</v>
      </c>
      <c r="FJ30">
        <v>0</v>
      </c>
      <c r="FK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 x14ac:dyDescent="0.2">
      <c r="A31" t="s">
        <v>162</v>
      </c>
      <c r="D31">
        <v>0</v>
      </c>
      <c r="E31" t="s">
        <v>133</v>
      </c>
      <c r="F31">
        <v>0</v>
      </c>
      <c r="G31">
        <v>0</v>
      </c>
      <c r="H31" t="s">
        <v>133</v>
      </c>
      <c r="I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T31" t="s">
        <v>133</v>
      </c>
      <c r="U31" t="s">
        <v>133</v>
      </c>
      <c r="V31">
        <v>0</v>
      </c>
      <c r="W31">
        <v>0</v>
      </c>
      <c r="X31" t="s">
        <v>133</v>
      </c>
      <c r="Y31">
        <v>0</v>
      </c>
      <c r="AB31">
        <v>0</v>
      </c>
      <c r="AC31" t="s">
        <v>133</v>
      </c>
      <c r="AD31" t="s">
        <v>133</v>
      </c>
      <c r="AE31">
        <v>0</v>
      </c>
      <c r="AF31">
        <v>0</v>
      </c>
      <c r="AG31">
        <v>0</v>
      </c>
      <c r="AJ31">
        <v>0</v>
      </c>
      <c r="AK31">
        <v>0</v>
      </c>
      <c r="AL31" t="s">
        <v>133</v>
      </c>
      <c r="AM31">
        <v>0</v>
      </c>
      <c r="AN31" t="s">
        <v>133</v>
      </c>
      <c r="AO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P31">
        <v>0</v>
      </c>
      <c r="BQ31" t="s">
        <v>133</v>
      </c>
      <c r="BR31">
        <v>0</v>
      </c>
      <c r="BS31">
        <v>0</v>
      </c>
      <c r="BT31">
        <v>0</v>
      </c>
      <c r="BU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Q31">
        <v>0</v>
      </c>
      <c r="CR31">
        <v>0</v>
      </c>
      <c r="CS31" t="s">
        <v>133</v>
      </c>
      <c r="CT31">
        <v>0</v>
      </c>
      <c r="CU31">
        <v>0</v>
      </c>
      <c r="CV31">
        <v>0</v>
      </c>
      <c r="CX31">
        <v>0</v>
      </c>
      <c r="CY31" t="s">
        <v>133</v>
      </c>
      <c r="CZ31">
        <v>0</v>
      </c>
      <c r="DA31">
        <v>0</v>
      </c>
      <c r="DB31">
        <v>0</v>
      </c>
      <c r="DC31">
        <v>0</v>
      </c>
      <c r="DF31">
        <v>0</v>
      </c>
      <c r="DH31">
        <v>0</v>
      </c>
      <c r="DI31">
        <v>0</v>
      </c>
      <c r="DJ31">
        <v>0</v>
      </c>
      <c r="DK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U31">
        <v>0</v>
      </c>
      <c r="DV31">
        <v>0</v>
      </c>
      <c r="DW31" t="s">
        <v>133</v>
      </c>
      <c r="DX31">
        <v>0.75</v>
      </c>
      <c r="DY31">
        <v>0</v>
      </c>
      <c r="DZ31">
        <v>0</v>
      </c>
      <c r="EB31">
        <v>0</v>
      </c>
      <c r="EC31">
        <v>0</v>
      </c>
      <c r="ED31" t="s">
        <v>133</v>
      </c>
      <c r="EE31">
        <v>0</v>
      </c>
      <c r="EF31">
        <v>0</v>
      </c>
      <c r="EG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T31" t="s">
        <v>133</v>
      </c>
      <c r="EU31" t="s">
        <v>133</v>
      </c>
      <c r="EV31">
        <v>0</v>
      </c>
      <c r="EW31">
        <v>0</v>
      </c>
      <c r="EX31" t="s">
        <v>133</v>
      </c>
      <c r="EY31" t="s">
        <v>133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I31">
        <v>0</v>
      </c>
      <c r="FJ31">
        <v>0</v>
      </c>
      <c r="FK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 x14ac:dyDescent="0.2">
      <c r="A32" t="s">
        <v>163</v>
      </c>
      <c r="D32">
        <v>-1</v>
      </c>
      <c r="E32">
        <v>-1</v>
      </c>
      <c r="F32" t="s">
        <v>133</v>
      </c>
      <c r="G32">
        <v>-1</v>
      </c>
      <c r="H32">
        <v>-1</v>
      </c>
      <c r="I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T32">
        <v>-1</v>
      </c>
      <c r="U32">
        <v>-1</v>
      </c>
      <c r="V32">
        <v>-1</v>
      </c>
      <c r="W32">
        <v>-1</v>
      </c>
      <c r="X32" t="s">
        <v>133</v>
      </c>
      <c r="Y32">
        <v>-1</v>
      </c>
      <c r="AB32">
        <v>-1</v>
      </c>
      <c r="AC32">
        <v>-1</v>
      </c>
      <c r="AD32">
        <v>-1</v>
      </c>
      <c r="AE32" t="s">
        <v>133</v>
      </c>
      <c r="AF32">
        <v>-1</v>
      </c>
      <c r="AG32">
        <v>-1</v>
      </c>
      <c r="AJ32">
        <v>-1</v>
      </c>
      <c r="AK32">
        <v>-1</v>
      </c>
      <c r="AL32" t="s">
        <v>133</v>
      </c>
      <c r="AM32" t="s">
        <v>133</v>
      </c>
      <c r="AN32">
        <v>-1</v>
      </c>
      <c r="AO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Z32">
        <v>-1</v>
      </c>
      <c r="BA32">
        <v>-1</v>
      </c>
      <c r="BB32">
        <v>-1</v>
      </c>
      <c r="BC32" t="s">
        <v>133</v>
      </c>
      <c r="BD32">
        <v>-1</v>
      </c>
      <c r="BE32">
        <v>-1</v>
      </c>
      <c r="BH32">
        <v>-1</v>
      </c>
      <c r="BI32">
        <v>-1</v>
      </c>
      <c r="BJ32">
        <v>-1</v>
      </c>
      <c r="BK32" t="s">
        <v>133</v>
      </c>
      <c r="BL32">
        <v>-1</v>
      </c>
      <c r="BM32">
        <v>-1</v>
      </c>
      <c r="BP32">
        <v>-1</v>
      </c>
      <c r="BQ32">
        <v>-1</v>
      </c>
      <c r="BR32" t="s">
        <v>133</v>
      </c>
      <c r="BS32">
        <v>-1</v>
      </c>
      <c r="BT32">
        <v>-1</v>
      </c>
      <c r="BU32" t="s">
        <v>133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F32" t="s">
        <v>133</v>
      </c>
      <c r="DH32">
        <v>-1</v>
      </c>
      <c r="DI32">
        <v>-1</v>
      </c>
      <c r="DJ32">
        <v>-1</v>
      </c>
      <c r="DK32">
        <v>-1</v>
      </c>
      <c r="DM32">
        <v>-1</v>
      </c>
      <c r="DN32" t="s">
        <v>133</v>
      </c>
      <c r="DO32">
        <v>-1</v>
      </c>
      <c r="DP32">
        <v>-1</v>
      </c>
      <c r="DQ32">
        <v>-1</v>
      </c>
      <c r="DR32">
        <v>-1</v>
      </c>
      <c r="DU32">
        <v>-1</v>
      </c>
      <c r="DV32">
        <v>-1</v>
      </c>
      <c r="DW32">
        <v>-1</v>
      </c>
      <c r="DX32">
        <v>0.75</v>
      </c>
      <c r="DY32">
        <v>-1</v>
      </c>
      <c r="DZ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J32">
        <v>-1</v>
      </c>
      <c r="EK32" t="s">
        <v>133</v>
      </c>
      <c r="EL32">
        <v>-1</v>
      </c>
      <c r="EM32">
        <v>-1</v>
      </c>
      <c r="EN32">
        <v>-1</v>
      </c>
      <c r="EO32">
        <v>-1</v>
      </c>
      <c r="EP32">
        <v>-1</v>
      </c>
      <c r="EQ32" t="s">
        <v>133</v>
      </c>
      <c r="ER32" t="s">
        <v>133</v>
      </c>
      <c r="ET32">
        <v>-1</v>
      </c>
      <c r="EU32">
        <v>-1</v>
      </c>
      <c r="EV32">
        <v>-1</v>
      </c>
      <c r="EW32">
        <v>-1</v>
      </c>
      <c r="EX32" t="s">
        <v>133</v>
      </c>
      <c r="EY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 t="s">
        <v>133</v>
      </c>
      <c r="FI32">
        <v>-1</v>
      </c>
      <c r="FJ32">
        <v>-1</v>
      </c>
      <c r="FK32">
        <v>-1</v>
      </c>
      <c r="FM32">
        <v>-1</v>
      </c>
      <c r="FN32">
        <v>-1</v>
      </c>
      <c r="FO32" t="s">
        <v>133</v>
      </c>
      <c r="FP32">
        <v>-1</v>
      </c>
      <c r="FQ32">
        <v>-1</v>
      </c>
      <c r="FR32">
        <v>-1</v>
      </c>
    </row>
    <row r="33" spans="1:174" x14ac:dyDescent="0.2">
      <c r="A33" t="s">
        <v>164</v>
      </c>
      <c r="D33">
        <v>0.5</v>
      </c>
      <c r="E33">
        <v>0</v>
      </c>
      <c r="F33">
        <v>-1</v>
      </c>
      <c r="G33">
        <v>0</v>
      </c>
      <c r="H33">
        <v>0.5</v>
      </c>
      <c r="I33" t="s">
        <v>133</v>
      </c>
      <c r="L33">
        <v>0</v>
      </c>
      <c r="M33" t="s">
        <v>133</v>
      </c>
      <c r="N33" t="s">
        <v>133</v>
      </c>
      <c r="O33" t="s">
        <v>133</v>
      </c>
      <c r="P33" t="s">
        <v>133</v>
      </c>
      <c r="Q33" t="s">
        <v>133</v>
      </c>
      <c r="T33" t="s">
        <v>133</v>
      </c>
      <c r="U33" t="s">
        <v>133</v>
      </c>
      <c r="V33" t="s">
        <v>133</v>
      </c>
      <c r="W33" t="s">
        <v>133</v>
      </c>
      <c r="X33" t="s">
        <v>133</v>
      </c>
      <c r="Y33" t="s">
        <v>133</v>
      </c>
      <c r="AB33" t="s">
        <v>133</v>
      </c>
      <c r="AC33">
        <v>0</v>
      </c>
      <c r="AD33">
        <v>0</v>
      </c>
      <c r="AE33" t="s">
        <v>133</v>
      </c>
      <c r="AF33">
        <v>0</v>
      </c>
      <c r="AG33" t="s">
        <v>133</v>
      </c>
      <c r="AJ33" t="s">
        <v>133</v>
      </c>
      <c r="AK33">
        <v>0.5</v>
      </c>
      <c r="AL33">
        <v>0</v>
      </c>
      <c r="AM33">
        <v>0</v>
      </c>
      <c r="AN33" t="s">
        <v>133</v>
      </c>
      <c r="AO33">
        <v>0</v>
      </c>
      <c r="AR33">
        <v>0</v>
      </c>
      <c r="AS33">
        <v>0</v>
      </c>
      <c r="AT33" t="s">
        <v>133</v>
      </c>
      <c r="AU33">
        <v>0</v>
      </c>
      <c r="AV33">
        <v>0</v>
      </c>
      <c r="AW33">
        <v>0.5</v>
      </c>
      <c r="AZ33" t="s">
        <v>133</v>
      </c>
      <c r="BA33">
        <v>0.5</v>
      </c>
      <c r="BB33" t="s">
        <v>133</v>
      </c>
      <c r="BC33" t="s">
        <v>133</v>
      </c>
      <c r="BD33" t="s">
        <v>133</v>
      </c>
      <c r="BE33">
        <v>0</v>
      </c>
      <c r="BH33">
        <v>0</v>
      </c>
      <c r="BI33">
        <v>0</v>
      </c>
      <c r="BJ33">
        <v>0.5</v>
      </c>
      <c r="BK33">
        <v>0.5</v>
      </c>
      <c r="BL33" t="s">
        <v>133</v>
      </c>
      <c r="BM33" t="s">
        <v>133</v>
      </c>
      <c r="BP33" t="s">
        <v>133</v>
      </c>
      <c r="BQ33" t="s">
        <v>133</v>
      </c>
      <c r="BR33" t="s">
        <v>133</v>
      </c>
      <c r="BS33" t="s">
        <v>133</v>
      </c>
      <c r="BT33" t="s">
        <v>133</v>
      </c>
      <c r="BU33" t="s">
        <v>133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</v>
      </c>
      <c r="CY33">
        <v>0</v>
      </c>
      <c r="CZ33" t="s">
        <v>133</v>
      </c>
      <c r="DA33">
        <v>0</v>
      </c>
      <c r="DB33">
        <v>0</v>
      </c>
      <c r="DC33">
        <v>0</v>
      </c>
      <c r="DF33">
        <v>0</v>
      </c>
      <c r="DH33">
        <v>0</v>
      </c>
      <c r="DI33" t="s">
        <v>133</v>
      </c>
      <c r="DJ33" t="s">
        <v>133</v>
      </c>
      <c r="DK33" t="s">
        <v>133</v>
      </c>
      <c r="DM33">
        <v>0</v>
      </c>
      <c r="DN33" t="s">
        <v>133</v>
      </c>
      <c r="DO33">
        <v>0</v>
      </c>
      <c r="DP33">
        <v>0</v>
      </c>
      <c r="DQ33">
        <v>0</v>
      </c>
      <c r="DR33">
        <v>0</v>
      </c>
      <c r="DU33">
        <v>0</v>
      </c>
      <c r="DV33">
        <v>0</v>
      </c>
      <c r="DW33">
        <v>0</v>
      </c>
      <c r="DX33">
        <v>0.75</v>
      </c>
      <c r="DY33">
        <v>0</v>
      </c>
      <c r="DZ33">
        <v>0</v>
      </c>
      <c r="EB33">
        <v>0</v>
      </c>
      <c r="EC33">
        <v>0</v>
      </c>
      <c r="ED33">
        <v>0</v>
      </c>
      <c r="EE33" t="s">
        <v>133</v>
      </c>
      <c r="EF33">
        <v>0</v>
      </c>
      <c r="EG33">
        <v>0</v>
      </c>
      <c r="EJ33">
        <v>0.5</v>
      </c>
      <c r="EK33">
        <v>0</v>
      </c>
      <c r="EL33">
        <v>0</v>
      </c>
      <c r="EM33" t="s">
        <v>133</v>
      </c>
      <c r="EN33">
        <v>0</v>
      </c>
      <c r="EO33">
        <v>0</v>
      </c>
      <c r="EP33">
        <v>0</v>
      </c>
      <c r="EQ33">
        <v>0</v>
      </c>
      <c r="ER33" t="s">
        <v>133</v>
      </c>
      <c r="ET33">
        <v>0</v>
      </c>
      <c r="EU33" t="s">
        <v>133</v>
      </c>
      <c r="EV33">
        <v>0</v>
      </c>
      <c r="EW33">
        <v>0</v>
      </c>
      <c r="EX33" t="s">
        <v>133</v>
      </c>
      <c r="EY33">
        <v>0.5</v>
      </c>
      <c r="FB33">
        <v>0</v>
      </c>
      <c r="FC33">
        <v>0</v>
      </c>
      <c r="FD33" t="s">
        <v>133</v>
      </c>
      <c r="FE33" t="s">
        <v>133</v>
      </c>
      <c r="FF33" t="s">
        <v>133</v>
      </c>
      <c r="FG33">
        <v>0</v>
      </c>
      <c r="FI33">
        <v>0</v>
      </c>
      <c r="FJ33">
        <v>0</v>
      </c>
      <c r="FK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 x14ac:dyDescent="0.2">
      <c r="A34" t="s">
        <v>165</v>
      </c>
      <c r="D34">
        <v>0</v>
      </c>
      <c r="E34">
        <v>0</v>
      </c>
      <c r="F34">
        <v>0</v>
      </c>
      <c r="G34">
        <v>0</v>
      </c>
      <c r="H34">
        <v>0.5</v>
      </c>
      <c r="I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T34" t="s">
        <v>133</v>
      </c>
      <c r="U34">
        <v>0</v>
      </c>
      <c r="V34">
        <v>0</v>
      </c>
      <c r="W34">
        <v>0</v>
      </c>
      <c r="X34">
        <v>0</v>
      </c>
      <c r="Y34">
        <v>0</v>
      </c>
      <c r="AB34">
        <v>0</v>
      </c>
      <c r="AC34" t="s">
        <v>133</v>
      </c>
      <c r="AD34" t="s">
        <v>133</v>
      </c>
      <c r="AE34">
        <v>1</v>
      </c>
      <c r="AF34">
        <v>0</v>
      </c>
      <c r="AG34">
        <v>0</v>
      </c>
      <c r="AJ34">
        <v>0</v>
      </c>
      <c r="AK34">
        <v>0</v>
      </c>
      <c r="AL34">
        <v>0.5</v>
      </c>
      <c r="AM34">
        <v>0</v>
      </c>
      <c r="AN34" t="s">
        <v>133</v>
      </c>
      <c r="AO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P34">
        <v>0</v>
      </c>
      <c r="BQ34" t="s">
        <v>133</v>
      </c>
      <c r="BR34">
        <v>0</v>
      </c>
      <c r="BS34">
        <v>0</v>
      </c>
      <c r="BT34">
        <v>0</v>
      </c>
      <c r="BU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Q34">
        <v>0</v>
      </c>
      <c r="CR34">
        <v>0</v>
      </c>
      <c r="CS34" t="s">
        <v>133</v>
      </c>
      <c r="CT34">
        <v>0</v>
      </c>
      <c r="CU34">
        <v>0</v>
      </c>
      <c r="CV34">
        <v>0</v>
      </c>
      <c r="CX34">
        <v>0</v>
      </c>
      <c r="CY34">
        <v>0.5</v>
      </c>
      <c r="CZ34">
        <v>0</v>
      </c>
      <c r="DA34">
        <v>0</v>
      </c>
      <c r="DB34">
        <v>0</v>
      </c>
      <c r="DC34">
        <v>0</v>
      </c>
      <c r="DF34">
        <v>0</v>
      </c>
      <c r="DH34">
        <v>0.5</v>
      </c>
      <c r="DI34">
        <v>0</v>
      </c>
      <c r="DJ34">
        <v>0</v>
      </c>
      <c r="DK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U34">
        <v>0</v>
      </c>
      <c r="DV34">
        <v>0</v>
      </c>
      <c r="DW34">
        <v>0</v>
      </c>
      <c r="DX34">
        <v>0.75</v>
      </c>
      <c r="DY34">
        <v>0</v>
      </c>
      <c r="DZ34">
        <v>0</v>
      </c>
      <c r="EB34">
        <v>0</v>
      </c>
      <c r="EC34">
        <v>0</v>
      </c>
      <c r="ED34" t="s">
        <v>133</v>
      </c>
      <c r="EE34">
        <v>0</v>
      </c>
      <c r="EF34">
        <v>0</v>
      </c>
      <c r="EG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T34" t="s">
        <v>133</v>
      </c>
      <c r="EU34" t="s">
        <v>133</v>
      </c>
      <c r="EV34">
        <v>0</v>
      </c>
      <c r="EW34" t="s">
        <v>133</v>
      </c>
      <c r="EX34" t="s">
        <v>133</v>
      </c>
      <c r="EY34" t="s">
        <v>133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I34">
        <v>0</v>
      </c>
      <c r="FJ34">
        <v>0</v>
      </c>
      <c r="FK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 x14ac:dyDescent="0.2">
      <c r="A35" t="s">
        <v>166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L35">
        <v>0</v>
      </c>
      <c r="M35">
        <v>0</v>
      </c>
      <c r="N35">
        <v>0</v>
      </c>
      <c r="O35" t="s">
        <v>133</v>
      </c>
      <c r="P35" t="s">
        <v>133</v>
      </c>
      <c r="Q35">
        <v>0</v>
      </c>
      <c r="T35" t="s">
        <v>133</v>
      </c>
      <c r="U35" t="s">
        <v>133</v>
      </c>
      <c r="V35">
        <v>0</v>
      </c>
      <c r="W35">
        <v>0</v>
      </c>
      <c r="X35">
        <v>0</v>
      </c>
      <c r="Y35" t="s">
        <v>133</v>
      </c>
      <c r="AB35" t="s">
        <v>133</v>
      </c>
      <c r="AC35">
        <v>0</v>
      </c>
      <c r="AD35">
        <v>0</v>
      </c>
      <c r="AE35" t="s">
        <v>133</v>
      </c>
      <c r="AF35">
        <v>0</v>
      </c>
      <c r="AG35" t="s">
        <v>133</v>
      </c>
      <c r="AJ35" t="s">
        <v>133</v>
      </c>
      <c r="AK35">
        <v>0</v>
      </c>
      <c r="AL35">
        <v>0</v>
      </c>
      <c r="AM35">
        <v>0</v>
      </c>
      <c r="AN35">
        <v>0</v>
      </c>
      <c r="AO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Z35" t="s">
        <v>133</v>
      </c>
      <c r="BA35">
        <v>0</v>
      </c>
      <c r="BB35" t="s">
        <v>133</v>
      </c>
      <c r="BC35" t="s">
        <v>133</v>
      </c>
      <c r="BD35" t="s">
        <v>133</v>
      </c>
      <c r="BE35">
        <v>0</v>
      </c>
      <c r="BH35">
        <v>0</v>
      </c>
      <c r="BI35">
        <v>0</v>
      </c>
      <c r="BJ35">
        <v>0</v>
      </c>
      <c r="BK35" t="s">
        <v>133</v>
      </c>
      <c r="BL35">
        <v>0</v>
      </c>
      <c r="BM35" t="s">
        <v>133</v>
      </c>
      <c r="BP35">
        <v>0</v>
      </c>
      <c r="BQ35" t="s">
        <v>133</v>
      </c>
      <c r="BR35" t="s">
        <v>133</v>
      </c>
      <c r="BS35">
        <v>0</v>
      </c>
      <c r="BT35" t="s">
        <v>133</v>
      </c>
      <c r="BU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>
        <v>0</v>
      </c>
      <c r="CY35">
        <v>0</v>
      </c>
      <c r="CZ35" t="s">
        <v>133</v>
      </c>
      <c r="DA35">
        <v>0</v>
      </c>
      <c r="DB35">
        <v>0</v>
      </c>
      <c r="DC35">
        <v>0</v>
      </c>
      <c r="DF35" t="s">
        <v>133</v>
      </c>
      <c r="DH35">
        <v>0</v>
      </c>
      <c r="DI35">
        <v>0</v>
      </c>
      <c r="DJ35">
        <v>0</v>
      </c>
      <c r="DK35">
        <v>0</v>
      </c>
      <c r="DM35">
        <v>0</v>
      </c>
      <c r="DN35" t="s">
        <v>133</v>
      </c>
      <c r="DO35">
        <v>0</v>
      </c>
      <c r="DP35">
        <v>0.75</v>
      </c>
      <c r="DQ35">
        <v>0</v>
      </c>
      <c r="DR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B35">
        <v>0</v>
      </c>
      <c r="EC35">
        <v>0</v>
      </c>
      <c r="ED35">
        <v>0</v>
      </c>
      <c r="EE35" t="s">
        <v>133</v>
      </c>
      <c r="EF35">
        <v>0</v>
      </c>
      <c r="EG35">
        <v>0</v>
      </c>
      <c r="EJ35">
        <v>0</v>
      </c>
      <c r="EK35">
        <v>0</v>
      </c>
      <c r="EL35">
        <v>0</v>
      </c>
      <c r="EM35" t="s">
        <v>133</v>
      </c>
      <c r="EN35">
        <v>0</v>
      </c>
      <c r="EO35">
        <v>0</v>
      </c>
      <c r="EP35">
        <v>0</v>
      </c>
      <c r="EQ35">
        <v>0</v>
      </c>
      <c r="ER35" t="s">
        <v>133</v>
      </c>
      <c r="ET35">
        <v>0</v>
      </c>
      <c r="EU35" t="s">
        <v>133</v>
      </c>
      <c r="EV35">
        <v>0</v>
      </c>
      <c r="EW35">
        <v>0</v>
      </c>
      <c r="EX35" t="s">
        <v>133</v>
      </c>
      <c r="EY35">
        <v>0</v>
      </c>
      <c r="FB35">
        <v>0</v>
      </c>
      <c r="FC35">
        <v>0</v>
      </c>
      <c r="FD35" t="s">
        <v>133</v>
      </c>
      <c r="FE35" t="s">
        <v>133</v>
      </c>
      <c r="FF35">
        <v>0</v>
      </c>
      <c r="FG35">
        <v>0</v>
      </c>
      <c r="FI35">
        <v>0</v>
      </c>
      <c r="FJ35">
        <v>0</v>
      </c>
      <c r="FK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 x14ac:dyDescent="0.2">
      <c r="A36" t="s">
        <v>167</v>
      </c>
      <c r="D36">
        <v>0</v>
      </c>
      <c r="E36">
        <v>0</v>
      </c>
      <c r="F36" t="s">
        <v>133</v>
      </c>
      <c r="G36">
        <v>0</v>
      </c>
      <c r="H36">
        <v>0</v>
      </c>
      <c r="I36" t="s">
        <v>133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T36">
        <v>0.75</v>
      </c>
      <c r="U36">
        <v>0</v>
      </c>
      <c r="V36">
        <v>0</v>
      </c>
      <c r="W36">
        <v>0</v>
      </c>
      <c r="X36">
        <v>0</v>
      </c>
      <c r="Y36">
        <v>0</v>
      </c>
      <c r="AB36">
        <v>0</v>
      </c>
      <c r="AC36" t="s">
        <v>133</v>
      </c>
      <c r="AD36" t="s">
        <v>133</v>
      </c>
      <c r="AE36" t="s">
        <v>133</v>
      </c>
      <c r="AF36">
        <v>0</v>
      </c>
      <c r="AG36">
        <v>0</v>
      </c>
      <c r="AJ36">
        <v>0</v>
      </c>
      <c r="AK36">
        <v>0</v>
      </c>
      <c r="AL36" t="s">
        <v>133</v>
      </c>
      <c r="AM36">
        <v>0</v>
      </c>
      <c r="AN36">
        <v>0</v>
      </c>
      <c r="AO36">
        <v>0.75</v>
      </c>
      <c r="AR36">
        <v>0</v>
      </c>
      <c r="AS36">
        <v>0.75</v>
      </c>
      <c r="AT36">
        <v>0</v>
      </c>
      <c r="AU36">
        <v>0</v>
      </c>
      <c r="AV36">
        <v>0</v>
      </c>
      <c r="AW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H36" t="s">
        <v>133</v>
      </c>
      <c r="BI36">
        <v>0.75</v>
      </c>
      <c r="BJ36">
        <v>0</v>
      </c>
      <c r="BK36">
        <v>0</v>
      </c>
      <c r="BL36">
        <v>0</v>
      </c>
      <c r="BM36">
        <v>0</v>
      </c>
      <c r="BP36">
        <v>0</v>
      </c>
      <c r="BQ36" t="s">
        <v>133</v>
      </c>
      <c r="BR36">
        <v>0</v>
      </c>
      <c r="BS36">
        <v>0</v>
      </c>
      <c r="BT36">
        <v>0</v>
      </c>
      <c r="BU36">
        <v>0</v>
      </c>
      <c r="CB36">
        <v>0.75</v>
      </c>
      <c r="CC36">
        <v>0</v>
      </c>
      <c r="CD36">
        <v>0</v>
      </c>
      <c r="CE36">
        <v>1</v>
      </c>
      <c r="CF36">
        <v>0</v>
      </c>
      <c r="CG36">
        <v>0</v>
      </c>
      <c r="CI36">
        <v>0</v>
      </c>
      <c r="CJ36">
        <v>0.75</v>
      </c>
      <c r="CK36">
        <v>0</v>
      </c>
      <c r="CL36">
        <v>0</v>
      </c>
      <c r="CM36">
        <v>0</v>
      </c>
      <c r="CN36" t="s">
        <v>133</v>
      </c>
      <c r="CQ36">
        <v>1</v>
      </c>
      <c r="CR36">
        <v>0</v>
      </c>
      <c r="CS36">
        <v>0</v>
      </c>
      <c r="CT36">
        <v>0</v>
      </c>
      <c r="CU36">
        <v>0.75</v>
      </c>
      <c r="CV36">
        <v>0</v>
      </c>
      <c r="CX36">
        <v>0.75</v>
      </c>
      <c r="CY36">
        <v>0</v>
      </c>
      <c r="CZ36">
        <v>0</v>
      </c>
      <c r="DA36" t="s">
        <v>133</v>
      </c>
      <c r="DB36">
        <v>0</v>
      </c>
      <c r="DC36" t="s">
        <v>133</v>
      </c>
      <c r="DF36">
        <v>0</v>
      </c>
      <c r="DH36">
        <v>0.75</v>
      </c>
      <c r="DI36">
        <v>0.75</v>
      </c>
      <c r="DJ36">
        <v>0</v>
      </c>
      <c r="DK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U36">
        <v>0</v>
      </c>
      <c r="DV36">
        <v>0</v>
      </c>
      <c r="DW36">
        <v>0</v>
      </c>
      <c r="DX36">
        <v>0.75</v>
      </c>
      <c r="DY36">
        <v>0</v>
      </c>
      <c r="DZ36">
        <v>0</v>
      </c>
      <c r="EB36">
        <v>0</v>
      </c>
      <c r="EC36">
        <v>0</v>
      </c>
      <c r="ED36">
        <v>0.75</v>
      </c>
      <c r="EE36">
        <v>0</v>
      </c>
      <c r="EF36">
        <v>0</v>
      </c>
      <c r="EG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 t="s">
        <v>133</v>
      </c>
      <c r="EP36">
        <v>1</v>
      </c>
      <c r="EQ36">
        <v>0.75</v>
      </c>
      <c r="ER36">
        <v>0</v>
      </c>
      <c r="ET36">
        <v>1</v>
      </c>
      <c r="EU36">
        <v>0.75</v>
      </c>
      <c r="EV36">
        <v>0.75</v>
      </c>
      <c r="EW36">
        <v>0</v>
      </c>
      <c r="EX36">
        <v>0</v>
      </c>
      <c r="EY36" t="s">
        <v>133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I36">
        <v>0</v>
      </c>
      <c r="FJ36">
        <v>0.75</v>
      </c>
      <c r="FK36">
        <v>1</v>
      </c>
      <c r="FM36">
        <v>0.75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 x14ac:dyDescent="0.2">
      <c r="A37" t="s">
        <v>168</v>
      </c>
      <c r="D37" t="s">
        <v>133</v>
      </c>
      <c r="E37" t="s">
        <v>133</v>
      </c>
      <c r="F37" t="s">
        <v>133</v>
      </c>
      <c r="G37" t="s">
        <v>133</v>
      </c>
      <c r="H37" t="s">
        <v>133</v>
      </c>
      <c r="I37" t="s">
        <v>133</v>
      </c>
      <c r="L37" t="s">
        <v>133</v>
      </c>
      <c r="M37">
        <v>0</v>
      </c>
      <c r="N37" t="s">
        <v>133</v>
      </c>
      <c r="O37">
        <v>0</v>
      </c>
      <c r="P37">
        <v>0</v>
      </c>
      <c r="Q37">
        <v>0</v>
      </c>
      <c r="T37" t="s">
        <v>133</v>
      </c>
      <c r="U37">
        <v>0</v>
      </c>
      <c r="V37" t="s">
        <v>133</v>
      </c>
      <c r="W37" t="s">
        <v>133</v>
      </c>
      <c r="X37" t="s">
        <v>133</v>
      </c>
      <c r="Y37" t="s">
        <v>133</v>
      </c>
      <c r="AB37" t="s">
        <v>133</v>
      </c>
      <c r="AC37" t="s">
        <v>133</v>
      </c>
      <c r="AD37" t="s">
        <v>133</v>
      </c>
      <c r="AE37" t="s">
        <v>133</v>
      </c>
      <c r="AF37" t="s">
        <v>133</v>
      </c>
      <c r="AG37" t="s">
        <v>133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133</v>
      </c>
      <c r="AR37">
        <v>0</v>
      </c>
      <c r="AS37">
        <v>0</v>
      </c>
      <c r="AT37" t="s">
        <v>133</v>
      </c>
      <c r="AU37" t="s">
        <v>133</v>
      </c>
      <c r="AV37" t="s">
        <v>133</v>
      </c>
      <c r="AW37">
        <v>0</v>
      </c>
      <c r="AZ37">
        <v>0</v>
      </c>
      <c r="BA37" t="s">
        <v>133</v>
      </c>
      <c r="BB37" t="s">
        <v>133</v>
      </c>
      <c r="BC37">
        <v>0</v>
      </c>
      <c r="BD37">
        <v>0</v>
      </c>
      <c r="BE37" t="s">
        <v>133</v>
      </c>
      <c r="BH37">
        <v>0</v>
      </c>
      <c r="BI37">
        <v>0</v>
      </c>
      <c r="BJ37" t="s">
        <v>133</v>
      </c>
      <c r="BK37" t="s">
        <v>133</v>
      </c>
      <c r="BL37">
        <v>0</v>
      </c>
      <c r="BM37">
        <v>0</v>
      </c>
      <c r="BP37" t="s">
        <v>133</v>
      </c>
      <c r="BQ37" t="s">
        <v>133</v>
      </c>
      <c r="BR37" t="s">
        <v>133</v>
      </c>
      <c r="BS37" t="s">
        <v>133</v>
      </c>
      <c r="BT37" t="s">
        <v>133</v>
      </c>
      <c r="BU37" t="s">
        <v>133</v>
      </c>
      <c r="CB37">
        <v>0</v>
      </c>
      <c r="CC37">
        <v>0</v>
      </c>
      <c r="CD37">
        <v>0</v>
      </c>
      <c r="CE37" t="s">
        <v>133</v>
      </c>
      <c r="CF37">
        <v>0</v>
      </c>
      <c r="CG37">
        <v>0</v>
      </c>
      <c r="CI37">
        <v>0</v>
      </c>
      <c r="CJ37">
        <v>0</v>
      </c>
      <c r="CK37">
        <v>0</v>
      </c>
      <c r="CL37" t="s">
        <v>133</v>
      </c>
      <c r="CM37">
        <v>0</v>
      </c>
      <c r="CN37">
        <v>0</v>
      </c>
      <c r="CQ37">
        <v>0</v>
      </c>
      <c r="CR37">
        <v>0</v>
      </c>
      <c r="CS37">
        <v>0</v>
      </c>
      <c r="CT37">
        <v>0</v>
      </c>
      <c r="CU37" t="s">
        <v>133</v>
      </c>
      <c r="CV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F37">
        <v>0</v>
      </c>
      <c r="DH37">
        <v>0</v>
      </c>
      <c r="DI37">
        <v>0</v>
      </c>
      <c r="DJ37">
        <v>0</v>
      </c>
      <c r="DK37" t="s">
        <v>133</v>
      </c>
      <c r="DM37">
        <v>0</v>
      </c>
      <c r="DN37">
        <v>0</v>
      </c>
      <c r="DO37">
        <v>0</v>
      </c>
      <c r="DP37" t="s">
        <v>133</v>
      </c>
      <c r="DQ37">
        <v>0</v>
      </c>
      <c r="DR37">
        <v>0</v>
      </c>
      <c r="DU37" t="s">
        <v>133</v>
      </c>
      <c r="DV37" t="s">
        <v>133</v>
      </c>
      <c r="DW37" t="s">
        <v>133</v>
      </c>
      <c r="DX37" t="s">
        <v>133</v>
      </c>
      <c r="DY37">
        <v>0</v>
      </c>
      <c r="DZ37" t="s">
        <v>133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J37">
        <v>0</v>
      </c>
      <c r="EK37">
        <v>0</v>
      </c>
      <c r="EL37">
        <v>0</v>
      </c>
      <c r="EM37" t="s">
        <v>133</v>
      </c>
      <c r="EN37">
        <v>0</v>
      </c>
      <c r="EO37">
        <v>0</v>
      </c>
      <c r="EP37">
        <v>0</v>
      </c>
      <c r="EQ37">
        <v>0</v>
      </c>
      <c r="ER37">
        <v>-0.5</v>
      </c>
      <c r="ET37" t="s">
        <v>133</v>
      </c>
      <c r="EU37" t="s">
        <v>133</v>
      </c>
      <c r="EV37" t="s">
        <v>133</v>
      </c>
      <c r="EW37">
        <v>0</v>
      </c>
      <c r="EX37" t="s">
        <v>133</v>
      </c>
      <c r="EY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I37">
        <v>0</v>
      </c>
      <c r="FJ37">
        <v>0</v>
      </c>
      <c r="FK37">
        <v>0</v>
      </c>
      <c r="FM37">
        <v>0</v>
      </c>
      <c r="FN37">
        <v>0</v>
      </c>
      <c r="FO37" t="s">
        <v>133</v>
      </c>
      <c r="FP37">
        <v>0</v>
      </c>
      <c r="FQ37">
        <v>0</v>
      </c>
      <c r="FR37">
        <v>0</v>
      </c>
    </row>
    <row r="38" spans="1:174" x14ac:dyDescent="0.2">
      <c r="A38" t="s">
        <v>169</v>
      </c>
      <c r="D38" t="s">
        <v>133</v>
      </c>
      <c r="E38" t="s">
        <v>133</v>
      </c>
      <c r="F38" t="s">
        <v>133</v>
      </c>
      <c r="G38" t="s">
        <v>133</v>
      </c>
      <c r="H38" t="s">
        <v>133</v>
      </c>
      <c r="I38" t="s">
        <v>133</v>
      </c>
      <c r="L38" t="s">
        <v>133</v>
      </c>
      <c r="M38">
        <v>0</v>
      </c>
      <c r="N38" t="s">
        <v>133</v>
      </c>
      <c r="O38">
        <v>0</v>
      </c>
      <c r="P38">
        <v>0</v>
      </c>
      <c r="Q38">
        <v>0</v>
      </c>
      <c r="T38" t="s">
        <v>133</v>
      </c>
      <c r="U38">
        <v>0</v>
      </c>
      <c r="V38" t="s">
        <v>133</v>
      </c>
      <c r="W38" t="s">
        <v>133</v>
      </c>
      <c r="X38" t="s">
        <v>133</v>
      </c>
      <c r="Y38" t="s">
        <v>133</v>
      </c>
      <c r="AB38" t="s">
        <v>133</v>
      </c>
      <c r="AC38" t="s">
        <v>133</v>
      </c>
      <c r="AD38" t="s">
        <v>133</v>
      </c>
      <c r="AE38" t="s">
        <v>133</v>
      </c>
      <c r="AF38" t="s">
        <v>133</v>
      </c>
      <c r="AG38" t="s">
        <v>133</v>
      </c>
      <c r="AJ38">
        <v>0</v>
      </c>
      <c r="AK38">
        <v>0</v>
      </c>
      <c r="AL38">
        <v>0</v>
      </c>
      <c r="AM38">
        <v>0</v>
      </c>
      <c r="AN38">
        <v>0</v>
      </c>
      <c r="AO38" t="s">
        <v>133</v>
      </c>
      <c r="AR38">
        <v>0</v>
      </c>
      <c r="AS38">
        <v>0</v>
      </c>
      <c r="AT38" t="s">
        <v>133</v>
      </c>
      <c r="AU38" t="s">
        <v>133</v>
      </c>
      <c r="AV38" t="s">
        <v>133</v>
      </c>
      <c r="AW38">
        <v>0</v>
      </c>
      <c r="AZ38">
        <v>0</v>
      </c>
      <c r="BA38" t="s">
        <v>133</v>
      </c>
      <c r="BB38" t="s">
        <v>133</v>
      </c>
      <c r="BC38">
        <v>0</v>
      </c>
      <c r="BD38">
        <v>0</v>
      </c>
      <c r="BE38" t="s">
        <v>133</v>
      </c>
      <c r="BH38">
        <v>0</v>
      </c>
      <c r="BI38">
        <v>0</v>
      </c>
      <c r="BJ38" t="s">
        <v>133</v>
      </c>
      <c r="BK38" t="s">
        <v>133</v>
      </c>
      <c r="BL38">
        <v>0</v>
      </c>
      <c r="BM38">
        <v>0</v>
      </c>
      <c r="BP38" t="s">
        <v>133</v>
      </c>
      <c r="BQ38" t="s">
        <v>133</v>
      </c>
      <c r="BR38" t="s">
        <v>133</v>
      </c>
      <c r="BS38" t="s">
        <v>133</v>
      </c>
      <c r="BT38" t="s">
        <v>133</v>
      </c>
      <c r="BU38" t="s">
        <v>133</v>
      </c>
      <c r="CB38">
        <v>0</v>
      </c>
      <c r="CC38">
        <v>0</v>
      </c>
      <c r="CD38">
        <v>0</v>
      </c>
      <c r="CE38" t="s">
        <v>133</v>
      </c>
      <c r="CF38">
        <v>0</v>
      </c>
      <c r="CG38">
        <v>0</v>
      </c>
      <c r="CI38">
        <v>0</v>
      </c>
      <c r="CJ38">
        <v>0</v>
      </c>
      <c r="CK38">
        <v>0</v>
      </c>
      <c r="CL38" t="s">
        <v>133</v>
      </c>
      <c r="CM38">
        <v>0</v>
      </c>
      <c r="CN38">
        <v>0</v>
      </c>
      <c r="CQ38">
        <v>0</v>
      </c>
      <c r="CR38">
        <v>0</v>
      </c>
      <c r="CS38">
        <v>0</v>
      </c>
      <c r="CT38">
        <v>0</v>
      </c>
      <c r="CU38" t="s">
        <v>133</v>
      </c>
      <c r="CV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F38" t="s">
        <v>133</v>
      </c>
      <c r="DH38">
        <v>0</v>
      </c>
      <c r="DI38">
        <v>0</v>
      </c>
      <c r="DJ38">
        <v>0</v>
      </c>
      <c r="DK38" t="s">
        <v>133</v>
      </c>
      <c r="DM38">
        <v>0</v>
      </c>
      <c r="DN38">
        <v>0</v>
      </c>
      <c r="DO38">
        <v>0</v>
      </c>
      <c r="DP38" t="s">
        <v>133</v>
      </c>
      <c r="DQ38">
        <v>0</v>
      </c>
      <c r="DR38">
        <v>0</v>
      </c>
      <c r="DU38" t="s">
        <v>133</v>
      </c>
      <c r="DV38" t="s">
        <v>133</v>
      </c>
      <c r="DW38" t="s">
        <v>133</v>
      </c>
      <c r="DX38" t="s">
        <v>133</v>
      </c>
      <c r="DY38">
        <v>0</v>
      </c>
      <c r="DZ38" t="s">
        <v>133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J38">
        <v>0</v>
      </c>
      <c r="EK38">
        <v>0</v>
      </c>
      <c r="EL38">
        <v>0</v>
      </c>
      <c r="EM38" t="s">
        <v>133</v>
      </c>
      <c r="EN38">
        <v>0</v>
      </c>
      <c r="EO38">
        <v>0</v>
      </c>
      <c r="EP38">
        <v>0</v>
      </c>
      <c r="EQ38">
        <v>0</v>
      </c>
      <c r="ER38">
        <v>0</v>
      </c>
      <c r="ET38" t="s">
        <v>133</v>
      </c>
      <c r="EU38" t="s">
        <v>133</v>
      </c>
      <c r="EV38" t="s">
        <v>133</v>
      </c>
      <c r="EW38">
        <v>0</v>
      </c>
      <c r="EX38" t="s">
        <v>133</v>
      </c>
      <c r="EY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I38">
        <v>0</v>
      </c>
      <c r="FJ38" t="s">
        <v>133</v>
      </c>
      <c r="FK38">
        <v>0</v>
      </c>
      <c r="FM38">
        <v>0</v>
      </c>
      <c r="FN38">
        <v>0</v>
      </c>
      <c r="FO38" t="s">
        <v>133</v>
      </c>
      <c r="FP38">
        <v>0</v>
      </c>
      <c r="FQ38">
        <v>0</v>
      </c>
      <c r="FR38">
        <v>0</v>
      </c>
    </row>
    <row r="39" spans="1:174" x14ac:dyDescent="0.2">
      <c r="A39" t="s">
        <v>170</v>
      </c>
      <c r="D39">
        <v>0</v>
      </c>
      <c r="E39">
        <v>0</v>
      </c>
      <c r="F39" t="s">
        <v>133</v>
      </c>
      <c r="G39">
        <v>0</v>
      </c>
      <c r="H39">
        <v>0</v>
      </c>
      <c r="I39">
        <v>0</v>
      </c>
      <c r="L39" t="s">
        <v>133</v>
      </c>
      <c r="M39">
        <v>0</v>
      </c>
      <c r="N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AB39">
        <v>0</v>
      </c>
      <c r="AC39">
        <v>0</v>
      </c>
      <c r="AD39" t="s">
        <v>133</v>
      </c>
      <c r="AE39">
        <v>0</v>
      </c>
      <c r="AF39">
        <v>0</v>
      </c>
      <c r="AG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P39">
        <v>0</v>
      </c>
      <c r="BQ39">
        <v>0</v>
      </c>
      <c r="BR39" t="s">
        <v>133</v>
      </c>
      <c r="BS39">
        <v>0</v>
      </c>
      <c r="BT39">
        <v>0</v>
      </c>
      <c r="BU39" t="s">
        <v>133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133</v>
      </c>
      <c r="DF39">
        <v>0</v>
      </c>
      <c r="DH39">
        <v>0</v>
      </c>
      <c r="DI39">
        <v>0</v>
      </c>
      <c r="DJ39">
        <v>0</v>
      </c>
      <c r="DK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U39">
        <v>0</v>
      </c>
      <c r="DV39">
        <v>0</v>
      </c>
      <c r="DW39">
        <v>0</v>
      </c>
      <c r="DX39">
        <v>0.75</v>
      </c>
      <c r="DY39">
        <v>0</v>
      </c>
      <c r="DZ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 t="s">
        <v>133</v>
      </c>
      <c r="EP39">
        <v>0</v>
      </c>
      <c r="EQ39">
        <v>0</v>
      </c>
      <c r="ER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I39">
        <v>0</v>
      </c>
      <c r="FJ39">
        <v>0</v>
      </c>
      <c r="FK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 x14ac:dyDescent="0.2">
      <c r="A40" t="s">
        <v>171</v>
      </c>
      <c r="D40">
        <v>0</v>
      </c>
      <c r="E40">
        <v>0</v>
      </c>
      <c r="F40" t="s">
        <v>133</v>
      </c>
      <c r="G40">
        <v>0</v>
      </c>
      <c r="H40">
        <v>0</v>
      </c>
      <c r="I40">
        <v>0</v>
      </c>
      <c r="L40" t="s">
        <v>133</v>
      </c>
      <c r="M40">
        <v>0</v>
      </c>
      <c r="N40">
        <v>0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 t="s">
        <v>133</v>
      </c>
      <c r="AE40">
        <v>0</v>
      </c>
      <c r="AF40">
        <v>0</v>
      </c>
      <c r="AG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P40">
        <v>0</v>
      </c>
      <c r="BQ40">
        <v>0</v>
      </c>
      <c r="BR40" t="s">
        <v>133</v>
      </c>
      <c r="BS40">
        <v>0</v>
      </c>
      <c r="BT40">
        <v>0</v>
      </c>
      <c r="BU40" t="s">
        <v>133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I40" t="s">
        <v>133</v>
      </c>
      <c r="CJ40">
        <v>0</v>
      </c>
      <c r="CK40">
        <v>0</v>
      </c>
      <c r="CL40">
        <v>0</v>
      </c>
      <c r="CM40">
        <v>0</v>
      </c>
      <c r="CN40">
        <v>0</v>
      </c>
      <c r="CQ40">
        <v>0</v>
      </c>
      <c r="CR40">
        <v>0</v>
      </c>
      <c r="CS40">
        <v>0</v>
      </c>
      <c r="CT40">
        <v>0</v>
      </c>
      <c r="CU40">
        <v>-0.5</v>
      </c>
      <c r="CV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t="s">
        <v>133</v>
      </c>
      <c r="DF40">
        <v>-0.5</v>
      </c>
      <c r="DH40">
        <v>0</v>
      </c>
      <c r="DI40">
        <v>0</v>
      </c>
      <c r="DJ40">
        <v>0</v>
      </c>
      <c r="DK40">
        <v>0</v>
      </c>
      <c r="DM40">
        <v>0</v>
      </c>
      <c r="DN40">
        <v>0</v>
      </c>
      <c r="DO40">
        <v>0</v>
      </c>
      <c r="DP40">
        <v>-0.5</v>
      </c>
      <c r="DQ40">
        <v>0</v>
      </c>
      <c r="DR40">
        <v>0</v>
      </c>
      <c r="DU40">
        <v>0</v>
      </c>
      <c r="DV40">
        <v>0</v>
      </c>
      <c r="DW40">
        <v>0</v>
      </c>
      <c r="DX40">
        <v>-1</v>
      </c>
      <c r="DY40">
        <v>0</v>
      </c>
      <c r="DZ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 t="s">
        <v>133</v>
      </c>
      <c r="EP40">
        <v>0</v>
      </c>
      <c r="EQ40">
        <v>0</v>
      </c>
      <c r="ER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I40">
        <v>0</v>
      </c>
      <c r="FJ40">
        <v>0</v>
      </c>
      <c r="FK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 x14ac:dyDescent="0.2">
      <c r="A41" t="s">
        <v>172</v>
      </c>
      <c r="D41">
        <v>0</v>
      </c>
      <c r="E41">
        <v>0</v>
      </c>
      <c r="F41" t="s">
        <v>133</v>
      </c>
      <c r="G41">
        <v>0</v>
      </c>
      <c r="H41">
        <v>0</v>
      </c>
      <c r="I41">
        <v>0</v>
      </c>
      <c r="L41" t="s">
        <v>133</v>
      </c>
      <c r="M41">
        <v>0</v>
      </c>
      <c r="N41">
        <v>0</v>
      </c>
      <c r="O41">
        <v>0</v>
      </c>
      <c r="P41">
        <v>0</v>
      </c>
      <c r="Q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AB41">
        <v>0</v>
      </c>
      <c r="AC41">
        <v>0</v>
      </c>
      <c r="AD41" t="s">
        <v>133</v>
      </c>
      <c r="AE41">
        <v>0</v>
      </c>
      <c r="AF41">
        <v>0</v>
      </c>
      <c r="AG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H41">
        <v>0</v>
      </c>
      <c r="BI41">
        <v>0</v>
      </c>
      <c r="BJ41">
        <v>0</v>
      </c>
      <c r="BK41" t="s">
        <v>133</v>
      </c>
      <c r="BL41">
        <v>0</v>
      </c>
      <c r="BM41">
        <v>0</v>
      </c>
      <c r="BP41">
        <v>0</v>
      </c>
      <c r="BQ41">
        <v>0</v>
      </c>
      <c r="BR41" t="s">
        <v>133</v>
      </c>
      <c r="BS41">
        <v>0</v>
      </c>
      <c r="BT41">
        <v>0</v>
      </c>
      <c r="BU41" t="s">
        <v>133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t="s">
        <v>133</v>
      </c>
      <c r="DF41" t="s">
        <v>133</v>
      </c>
      <c r="DH41">
        <v>0</v>
      </c>
      <c r="DI41">
        <v>0</v>
      </c>
      <c r="DJ41">
        <v>0</v>
      </c>
      <c r="DK41">
        <v>0</v>
      </c>
      <c r="DM41">
        <v>0</v>
      </c>
      <c r="DN41">
        <v>0</v>
      </c>
      <c r="DO41">
        <v>0</v>
      </c>
      <c r="DP41">
        <v>0.75</v>
      </c>
      <c r="DQ41">
        <v>0</v>
      </c>
      <c r="DR41">
        <v>0</v>
      </c>
      <c r="DU41">
        <v>0</v>
      </c>
      <c r="DV41">
        <v>0</v>
      </c>
      <c r="DW41">
        <v>0</v>
      </c>
      <c r="DX41">
        <v>0.75</v>
      </c>
      <c r="DY41">
        <v>0</v>
      </c>
      <c r="DZ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 t="s">
        <v>133</v>
      </c>
      <c r="EP41">
        <v>0</v>
      </c>
      <c r="EQ41">
        <v>0</v>
      </c>
      <c r="ER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FB41">
        <v>-1</v>
      </c>
      <c r="FC41">
        <v>0</v>
      </c>
      <c r="FD41">
        <v>0</v>
      </c>
      <c r="FE41">
        <v>0</v>
      </c>
      <c r="FF41">
        <v>0</v>
      </c>
      <c r="FG41">
        <v>0</v>
      </c>
      <c r="FI41">
        <v>0</v>
      </c>
      <c r="FJ41">
        <v>0</v>
      </c>
      <c r="FK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 x14ac:dyDescent="0.2">
      <c r="A42" t="s">
        <v>173</v>
      </c>
      <c r="D42" t="s">
        <v>133</v>
      </c>
      <c r="E42" t="s">
        <v>133</v>
      </c>
      <c r="F42" t="s">
        <v>133</v>
      </c>
      <c r="G42" t="s">
        <v>133</v>
      </c>
      <c r="H42" t="s">
        <v>133</v>
      </c>
      <c r="I42" t="s">
        <v>133</v>
      </c>
      <c r="L42" t="s">
        <v>133</v>
      </c>
      <c r="M42" t="s">
        <v>133</v>
      </c>
      <c r="N42" t="s">
        <v>133</v>
      </c>
      <c r="O42" t="s">
        <v>133</v>
      </c>
      <c r="P42" t="s">
        <v>133</v>
      </c>
      <c r="Q42" t="s">
        <v>133</v>
      </c>
      <c r="T42" t="s">
        <v>133</v>
      </c>
      <c r="U42" t="s">
        <v>133</v>
      </c>
      <c r="V42" t="s">
        <v>133</v>
      </c>
      <c r="W42" t="s">
        <v>133</v>
      </c>
      <c r="X42" t="s">
        <v>133</v>
      </c>
      <c r="Y42" t="s">
        <v>133</v>
      </c>
      <c r="AB42">
        <v>0</v>
      </c>
      <c r="AC42" t="s">
        <v>133</v>
      </c>
      <c r="AD42">
        <v>0.5</v>
      </c>
      <c r="AE42">
        <v>0</v>
      </c>
      <c r="AF42">
        <v>0</v>
      </c>
      <c r="AG42">
        <v>0</v>
      </c>
      <c r="AJ42" t="s">
        <v>133</v>
      </c>
      <c r="AK42" t="s">
        <v>133</v>
      </c>
      <c r="AL42" t="s">
        <v>133</v>
      </c>
      <c r="AM42" t="s">
        <v>133</v>
      </c>
      <c r="AN42" t="s">
        <v>133</v>
      </c>
      <c r="AO42" t="s">
        <v>133</v>
      </c>
      <c r="AR42" t="s">
        <v>133</v>
      </c>
      <c r="AS42" t="s">
        <v>133</v>
      </c>
      <c r="AT42" t="s">
        <v>133</v>
      </c>
      <c r="AU42" t="s">
        <v>133</v>
      </c>
      <c r="AV42">
        <v>0</v>
      </c>
      <c r="AW42">
        <v>0</v>
      </c>
      <c r="AZ42" t="s">
        <v>133</v>
      </c>
      <c r="BA42" t="s">
        <v>133</v>
      </c>
      <c r="BB42" t="s">
        <v>133</v>
      </c>
      <c r="BC42" t="s">
        <v>133</v>
      </c>
      <c r="BD42" t="s">
        <v>133</v>
      </c>
      <c r="BE42" t="s">
        <v>133</v>
      </c>
      <c r="BH42" t="s">
        <v>133</v>
      </c>
      <c r="BI42" t="s">
        <v>133</v>
      </c>
      <c r="BJ42" t="s">
        <v>133</v>
      </c>
      <c r="BK42">
        <v>-1</v>
      </c>
      <c r="BL42" t="s">
        <v>133</v>
      </c>
      <c r="BM42" t="s">
        <v>133</v>
      </c>
      <c r="BP42" t="s">
        <v>133</v>
      </c>
      <c r="BQ42" t="s">
        <v>133</v>
      </c>
      <c r="BR42" t="s">
        <v>133</v>
      </c>
      <c r="BS42" t="s">
        <v>133</v>
      </c>
      <c r="BT42" t="s">
        <v>133</v>
      </c>
      <c r="BU42" t="s">
        <v>133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I42">
        <v>0</v>
      </c>
      <c r="CJ42">
        <v>0</v>
      </c>
      <c r="CK42" t="s">
        <v>133</v>
      </c>
      <c r="CL42" t="s">
        <v>133</v>
      </c>
      <c r="CM42" t="s">
        <v>133</v>
      </c>
      <c r="CN42" t="s">
        <v>133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F42">
        <v>0</v>
      </c>
      <c r="DH42" t="s">
        <v>133</v>
      </c>
      <c r="DI42">
        <v>0</v>
      </c>
      <c r="DJ42">
        <v>0</v>
      </c>
      <c r="DK42">
        <v>0</v>
      </c>
      <c r="DM42">
        <v>0</v>
      </c>
      <c r="DN42" t="s">
        <v>133</v>
      </c>
      <c r="DO42" t="s">
        <v>133</v>
      </c>
      <c r="DP42">
        <v>0</v>
      </c>
      <c r="DQ42">
        <v>0</v>
      </c>
      <c r="DR42">
        <v>0</v>
      </c>
      <c r="DU42">
        <v>0</v>
      </c>
      <c r="DV42">
        <v>0</v>
      </c>
      <c r="DW42">
        <v>0</v>
      </c>
      <c r="DX42">
        <v>0.75</v>
      </c>
      <c r="DY42">
        <v>0</v>
      </c>
      <c r="DZ42">
        <v>0</v>
      </c>
      <c r="EB42">
        <v>0</v>
      </c>
      <c r="EC42">
        <v>0</v>
      </c>
      <c r="ED42" t="s">
        <v>133</v>
      </c>
      <c r="EE42">
        <v>0</v>
      </c>
      <c r="EF42">
        <v>0</v>
      </c>
      <c r="EG42">
        <v>0</v>
      </c>
      <c r="EJ42">
        <v>0</v>
      </c>
      <c r="EK42">
        <v>0</v>
      </c>
      <c r="EL42">
        <v>0</v>
      </c>
      <c r="EM42">
        <v>0</v>
      </c>
      <c r="EN42" t="s">
        <v>133</v>
      </c>
      <c r="EO42">
        <v>0</v>
      </c>
      <c r="EP42">
        <v>0</v>
      </c>
      <c r="EQ42">
        <v>0</v>
      </c>
      <c r="ER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I42">
        <v>0</v>
      </c>
      <c r="FJ42">
        <v>0</v>
      </c>
      <c r="FK42">
        <v>0</v>
      </c>
      <c r="FM42">
        <v>0</v>
      </c>
      <c r="FN42">
        <v>0</v>
      </c>
      <c r="FO42">
        <v>0</v>
      </c>
      <c r="FP42" t="s">
        <v>133</v>
      </c>
      <c r="FQ42">
        <v>0</v>
      </c>
      <c r="FR42">
        <v>0</v>
      </c>
    </row>
    <row r="43" spans="1:174" x14ac:dyDescent="0.2">
      <c r="A43" t="s">
        <v>174</v>
      </c>
      <c r="D43">
        <v>0</v>
      </c>
      <c r="E43" t="s">
        <v>133</v>
      </c>
      <c r="F43">
        <v>0</v>
      </c>
      <c r="G43">
        <v>0</v>
      </c>
      <c r="H43" t="s">
        <v>133</v>
      </c>
      <c r="I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 t="s">
        <v>133</v>
      </c>
      <c r="U43">
        <v>0.75</v>
      </c>
      <c r="V43">
        <v>0</v>
      </c>
      <c r="W43" t="s">
        <v>133</v>
      </c>
      <c r="X43">
        <v>0</v>
      </c>
      <c r="Y43">
        <v>0</v>
      </c>
      <c r="AB43">
        <v>0</v>
      </c>
      <c r="AC43" t="s">
        <v>133</v>
      </c>
      <c r="AD43" t="s">
        <v>133</v>
      </c>
      <c r="AE43">
        <v>0</v>
      </c>
      <c r="AF43">
        <v>0</v>
      </c>
      <c r="AG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H43">
        <v>0</v>
      </c>
      <c r="BI43">
        <v>0</v>
      </c>
      <c r="BJ43" t="s">
        <v>133</v>
      </c>
      <c r="BK43">
        <v>0</v>
      </c>
      <c r="BL43">
        <v>0</v>
      </c>
      <c r="BM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Q43">
        <v>0</v>
      </c>
      <c r="CR43">
        <v>0</v>
      </c>
      <c r="CS43" t="s">
        <v>133</v>
      </c>
      <c r="CT43">
        <v>0</v>
      </c>
      <c r="CU43">
        <v>0</v>
      </c>
      <c r="CV43">
        <v>0</v>
      </c>
      <c r="CX43">
        <v>0</v>
      </c>
      <c r="CY43" t="s">
        <v>133</v>
      </c>
      <c r="CZ43">
        <v>0</v>
      </c>
      <c r="DA43">
        <v>0</v>
      </c>
      <c r="DB43">
        <v>0</v>
      </c>
      <c r="DC43">
        <v>0</v>
      </c>
      <c r="DF43">
        <v>0</v>
      </c>
      <c r="DH43">
        <v>0</v>
      </c>
      <c r="DI43">
        <v>0</v>
      </c>
      <c r="DJ43">
        <v>0</v>
      </c>
      <c r="DK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U43">
        <v>0</v>
      </c>
      <c r="DV43">
        <v>0</v>
      </c>
      <c r="DW43" t="s">
        <v>133</v>
      </c>
      <c r="DX43">
        <v>0.75</v>
      </c>
      <c r="DY43">
        <v>0</v>
      </c>
      <c r="DZ43">
        <v>0</v>
      </c>
      <c r="EB43">
        <v>0</v>
      </c>
      <c r="EC43">
        <v>0</v>
      </c>
      <c r="ED43" t="s">
        <v>133</v>
      </c>
      <c r="EE43">
        <v>0</v>
      </c>
      <c r="EF43">
        <v>0</v>
      </c>
      <c r="EG43">
        <v>0</v>
      </c>
      <c r="EJ43">
        <v>0.75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T43" t="s">
        <v>133</v>
      </c>
      <c r="EU43">
        <v>0</v>
      </c>
      <c r="EV43">
        <v>0</v>
      </c>
      <c r="EW43" t="s">
        <v>133</v>
      </c>
      <c r="EX43" t="s">
        <v>133</v>
      </c>
      <c r="EY43" t="s">
        <v>133</v>
      </c>
      <c r="FB43" t="s">
        <v>133</v>
      </c>
      <c r="FC43">
        <v>0</v>
      </c>
      <c r="FD43">
        <v>0</v>
      </c>
      <c r="FE43">
        <v>0</v>
      </c>
      <c r="FF43">
        <v>0</v>
      </c>
      <c r="FG43">
        <v>0</v>
      </c>
      <c r="FI43">
        <v>0</v>
      </c>
      <c r="FJ43">
        <v>0</v>
      </c>
      <c r="FK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 x14ac:dyDescent="0.2">
      <c r="A44" t="s">
        <v>175</v>
      </c>
      <c r="D44">
        <v>0</v>
      </c>
      <c r="E44" t="s">
        <v>133</v>
      </c>
      <c r="F44">
        <v>0</v>
      </c>
      <c r="G44">
        <v>0.75</v>
      </c>
      <c r="H44" t="s">
        <v>133</v>
      </c>
      <c r="I44" t="s">
        <v>133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T44" t="s">
        <v>133</v>
      </c>
      <c r="U44">
        <v>0</v>
      </c>
      <c r="V44">
        <v>0</v>
      </c>
      <c r="W44">
        <v>0</v>
      </c>
      <c r="X44">
        <v>0</v>
      </c>
      <c r="Y44">
        <v>0</v>
      </c>
      <c r="AB44">
        <v>0</v>
      </c>
      <c r="AC44" t="s">
        <v>133</v>
      </c>
      <c r="AD44" t="s">
        <v>133</v>
      </c>
      <c r="AE44">
        <v>0</v>
      </c>
      <c r="AF44">
        <v>0</v>
      </c>
      <c r="AG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Z44">
        <v>0</v>
      </c>
      <c r="BA44">
        <v>0</v>
      </c>
      <c r="BB44">
        <v>0</v>
      </c>
      <c r="BC44">
        <v>0</v>
      </c>
      <c r="BD44" t="s">
        <v>133</v>
      </c>
      <c r="BE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P44">
        <v>0</v>
      </c>
      <c r="BQ44" t="s">
        <v>133</v>
      </c>
      <c r="BR44">
        <v>0</v>
      </c>
      <c r="BS44">
        <v>0</v>
      </c>
      <c r="BT44">
        <v>0</v>
      </c>
      <c r="BU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Q44">
        <v>0</v>
      </c>
      <c r="CR44">
        <v>0</v>
      </c>
      <c r="CS44" t="s">
        <v>133</v>
      </c>
      <c r="CT44">
        <v>0</v>
      </c>
      <c r="CU44">
        <v>0</v>
      </c>
      <c r="CV44">
        <v>0</v>
      </c>
      <c r="CX44">
        <v>0</v>
      </c>
      <c r="CY44" t="s">
        <v>133</v>
      </c>
      <c r="CZ44">
        <v>0</v>
      </c>
      <c r="DA44">
        <v>0</v>
      </c>
      <c r="DB44">
        <v>0</v>
      </c>
      <c r="DC44">
        <v>0</v>
      </c>
      <c r="DF44" t="s">
        <v>133</v>
      </c>
      <c r="DH44">
        <v>0</v>
      </c>
      <c r="DI44">
        <v>0</v>
      </c>
      <c r="DJ44">
        <v>0</v>
      </c>
      <c r="DK44">
        <v>0</v>
      </c>
      <c r="DM44">
        <v>0</v>
      </c>
      <c r="DN44">
        <v>0</v>
      </c>
      <c r="DO44">
        <v>0</v>
      </c>
      <c r="DP44">
        <v>0.75</v>
      </c>
      <c r="DQ44">
        <v>0</v>
      </c>
      <c r="DR44">
        <v>0</v>
      </c>
      <c r="DU44">
        <v>0</v>
      </c>
      <c r="DV44">
        <v>0</v>
      </c>
      <c r="DW44" t="s">
        <v>133</v>
      </c>
      <c r="DX44">
        <v>0.75</v>
      </c>
      <c r="DY44">
        <v>0</v>
      </c>
      <c r="DZ44">
        <v>0</v>
      </c>
      <c r="EB44">
        <v>0</v>
      </c>
      <c r="EC44">
        <v>0</v>
      </c>
      <c r="ED44" t="s">
        <v>133</v>
      </c>
      <c r="EE44">
        <v>0</v>
      </c>
      <c r="EF44">
        <v>0</v>
      </c>
      <c r="EG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 t="s">
        <v>133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I44">
        <v>0</v>
      </c>
      <c r="FJ44">
        <v>0</v>
      </c>
      <c r="FK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 x14ac:dyDescent="0.2">
      <c r="A45" t="s">
        <v>176</v>
      </c>
      <c r="D45">
        <v>0</v>
      </c>
      <c r="E45" t="s">
        <v>133</v>
      </c>
      <c r="F45">
        <v>0</v>
      </c>
      <c r="G45">
        <v>0</v>
      </c>
      <c r="H45" t="s">
        <v>133</v>
      </c>
      <c r="I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T45" t="s">
        <v>133</v>
      </c>
      <c r="U45">
        <v>0</v>
      </c>
      <c r="V45" t="s">
        <v>133</v>
      </c>
      <c r="W45">
        <v>0</v>
      </c>
      <c r="X45" t="s">
        <v>133</v>
      </c>
      <c r="Y45">
        <v>0</v>
      </c>
      <c r="AB45">
        <v>0</v>
      </c>
      <c r="AC45" t="s">
        <v>133</v>
      </c>
      <c r="AD45" t="s">
        <v>133</v>
      </c>
      <c r="AE45">
        <v>0</v>
      </c>
      <c r="AF45">
        <v>0</v>
      </c>
      <c r="AG45" t="s">
        <v>133</v>
      </c>
      <c r="AJ45" t="s">
        <v>133</v>
      </c>
      <c r="AK45">
        <v>0</v>
      </c>
      <c r="AL45" t="s">
        <v>133</v>
      </c>
      <c r="AM45">
        <v>0</v>
      </c>
      <c r="AN45" t="s">
        <v>133</v>
      </c>
      <c r="AO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Z45">
        <v>0</v>
      </c>
      <c r="BA45">
        <v>0</v>
      </c>
      <c r="BB45">
        <v>0</v>
      </c>
      <c r="BC45">
        <v>0</v>
      </c>
      <c r="BD45" t="s">
        <v>133</v>
      </c>
      <c r="BE45">
        <v>0</v>
      </c>
      <c r="BH45">
        <v>0</v>
      </c>
      <c r="BI45">
        <v>0</v>
      </c>
      <c r="BJ45">
        <v>0</v>
      </c>
      <c r="BK45" t="s">
        <v>133</v>
      </c>
      <c r="BL45">
        <v>0</v>
      </c>
      <c r="BM45">
        <v>0</v>
      </c>
      <c r="BP45">
        <v>0</v>
      </c>
      <c r="BQ45" t="s">
        <v>133</v>
      </c>
      <c r="BR45">
        <v>0</v>
      </c>
      <c r="BS45">
        <v>0</v>
      </c>
      <c r="BT45">
        <v>0</v>
      </c>
      <c r="BU45" t="s">
        <v>133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Q45">
        <v>0</v>
      </c>
      <c r="CR45">
        <v>0</v>
      </c>
      <c r="CS45" t="s">
        <v>133</v>
      </c>
      <c r="CT45">
        <v>0</v>
      </c>
      <c r="CU45">
        <v>0.75</v>
      </c>
      <c r="CV45">
        <v>0</v>
      </c>
      <c r="CX45">
        <v>0</v>
      </c>
      <c r="CY45" t="s">
        <v>133</v>
      </c>
      <c r="CZ45">
        <v>0</v>
      </c>
      <c r="DA45">
        <v>0</v>
      </c>
      <c r="DB45">
        <v>0</v>
      </c>
      <c r="DC45">
        <v>0</v>
      </c>
      <c r="DF45" t="s">
        <v>133</v>
      </c>
      <c r="DH45">
        <v>0</v>
      </c>
      <c r="DI45">
        <v>0</v>
      </c>
      <c r="DJ45">
        <v>0</v>
      </c>
      <c r="DK45">
        <v>0</v>
      </c>
      <c r="DM45">
        <v>0</v>
      </c>
      <c r="DN45">
        <v>0</v>
      </c>
      <c r="DO45">
        <v>0</v>
      </c>
      <c r="DP45">
        <v>0.75</v>
      </c>
      <c r="DQ45">
        <v>0</v>
      </c>
      <c r="DR45">
        <v>0</v>
      </c>
      <c r="DU45">
        <v>0</v>
      </c>
      <c r="DV45">
        <v>0</v>
      </c>
      <c r="DW45">
        <v>0</v>
      </c>
      <c r="DX45">
        <v>0.75</v>
      </c>
      <c r="DY45">
        <v>0</v>
      </c>
      <c r="DZ45">
        <v>0</v>
      </c>
      <c r="EB45">
        <v>0</v>
      </c>
      <c r="EC45">
        <v>0</v>
      </c>
      <c r="ED45" t="s">
        <v>133</v>
      </c>
      <c r="EE45">
        <v>0</v>
      </c>
      <c r="EF45">
        <v>0</v>
      </c>
      <c r="EG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133</v>
      </c>
      <c r="ER45">
        <v>0</v>
      </c>
      <c r="ET45" t="s">
        <v>133</v>
      </c>
      <c r="EU45" t="s">
        <v>133</v>
      </c>
      <c r="EV45">
        <v>0</v>
      </c>
      <c r="EW45">
        <v>0</v>
      </c>
      <c r="EX45" t="s">
        <v>133</v>
      </c>
      <c r="EY45" t="s">
        <v>133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I45">
        <v>0</v>
      </c>
      <c r="FJ45">
        <v>0</v>
      </c>
      <c r="FK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 x14ac:dyDescent="0.2">
      <c r="A46" t="s">
        <v>177</v>
      </c>
      <c r="D46">
        <v>0</v>
      </c>
      <c r="E46">
        <v>0</v>
      </c>
      <c r="F46" t="s">
        <v>133</v>
      </c>
      <c r="G46">
        <v>0</v>
      </c>
      <c r="H46">
        <v>0</v>
      </c>
      <c r="I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T46">
        <v>0</v>
      </c>
      <c r="U46">
        <v>0</v>
      </c>
      <c r="V46">
        <v>0</v>
      </c>
      <c r="W46" t="s">
        <v>133</v>
      </c>
      <c r="X46">
        <v>0</v>
      </c>
      <c r="Y46">
        <v>0</v>
      </c>
      <c r="AB46">
        <v>0</v>
      </c>
      <c r="AC46">
        <v>0</v>
      </c>
      <c r="AD46">
        <v>0</v>
      </c>
      <c r="AE46">
        <v>0</v>
      </c>
      <c r="AF46" t="s">
        <v>133</v>
      </c>
      <c r="AG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Z46" t="s">
        <v>133</v>
      </c>
      <c r="BA46">
        <v>-1</v>
      </c>
      <c r="BB46">
        <v>0</v>
      </c>
      <c r="BC46">
        <v>-1</v>
      </c>
      <c r="BD46">
        <v>0</v>
      </c>
      <c r="BE46">
        <v>-1</v>
      </c>
      <c r="BH46">
        <v>0</v>
      </c>
      <c r="BI46">
        <v>0</v>
      </c>
      <c r="BJ46">
        <v>0</v>
      </c>
      <c r="BK46" t="s">
        <v>133</v>
      </c>
      <c r="BL46">
        <v>0</v>
      </c>
      <c r="BM46">
        <v>0</v>
      </c>
      <c r="BP46">
        <v>0</v>
      </c>
      <c r="BQ46">
        <v>0</v>
      </c>
      <c r="BR46" t="s">
        <v>133</v>
      </c>
      <c r="BS46">
        <v>0</v>
      </c>
      <c r="BT46">
        <v>0</v>
      </c>
      <c r="BU46" t="s">
        <v>133</v>
      </c>
      <c r="CB46">
        <v>0</v>
      </c>
      <c r="CC46">
        <v>0</v>
      </c>
      <c r="CD46">
        <v>0</v>
      </c>
      <c r="CE46">
        <v>0</v>
      </c>
      <c r="CF46">
        <v>-1</v>
      </c>
      <c r="CG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Q46">
        <v>0</v>
      </c>
      <c r="CR46">
        <v>0</v>
      </c>
      <c r="CS46">
        <v>0</v>
      </c>
      <c r="CT46">
        <v>0</v>
      </c>
      <c r="CU46">
        <v>0.75</v>
      </c>
      <c r="CV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F46" t="s">
        <v>133</v>
      </c>
      <c r="DH46">
        <v>0</v>
      </c>
      <c r="DI46">
        <v>0</v>
      </c>
      <c r="DJ46">
        <v>0</v>
      </c>
      <c r="DK46">
        <v>-1</v>
      </c>
      <c r="DM46">
        <v>0</v>
      </c>
      <c r="DN46">
        <v>0</v>
      </c>
      <c r="DO46">
        <v>0</v>
      </c>
      <c r="DP46">
        <v>0.75</v>
      </c>
      <c r="DQ46">
        <v>0</v>
      </c>
      <c r="DR46">
        <v>0</v>
      </c>
      <c r="DU46">
        <v>0</v>
      </c>
      <c r="DV46">
        <v>0</v>
      </c>
      <c r="DW46">
        <v>0</v>
      </c>
      <c r="DX46">
        <v>0.75</v>
      </c>
      <c r="DY46">
        <v>0</v>
      </c>
      <c r="DZ46">
        <v>0</v>
      </c>
      <c r="EB46">
        <v>0</v>
      </c>
      <c r="EC46">
        <v>0</v>
      </c>
      <c r="ED46" t="s">
        <v>133</v>
      </c>
      <c r="EE46">
        <v>0</v>
      </c>
      <c r="EF46">
        <v>0</v>
      </c>
      <c r="EG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I46">
        <v>0</v>
      </c>
      <c r="FJ46">
        <v>0</v>
      </c>
      <c r="FK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 x14ac:dyDescent="0.2">
      <c r="A47" t="s">
        <v>178</v>
      </c>
      <c r="D47">
        <v>0</v>
      </c>
      <c r="E47">
        <v>0</v>
      </c>
      <c r="F47" t="s">
        <v>133</v>
      </c>
      <c r="G47">
        <v>0</v>
      </c>
      <c r="H47">
        <v>0</v>
      </c>
      <c r="I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P47">
        <v>0</v>
      </c>
      <c r="BQ47">
        <v>0</v>
      </c>
      <c r="BR47" t="s">
        <v>133</v>
      </c>
      <c r="BS47">
        <v>0</v>
      </c>
      <c r="BT47">
        <v>0</v>
      </c>
      <c r="BU47" t="s">
        <v>133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F47">
        <v>0</v>
      </c>
      <c r="DH47">
        <v>0</v>
      </c>
      <c r="DI47">
        <v>0</v>
      </c>
      <c r="DJ47">
        <v>0</v>
      </c>
      <c r="DK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U47">
        <v>0</v>
      </c>
      <c r="DV47">
        <v>0</v>
      </c>
      <c r="DW47">
        <v>0</v>
      </c>
      <c r="DX47">
        <v>0.75</v>
      </c>
      <c r="DY47">
        <v>0</v>
      </c>
      <c r="DZ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I47">
        <v>0</v>
      </c>
      <c r="FJ47">
        <v>0</v>
      </c>
      <c r="FK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 x14ac:dyDescent="0.2">
      <c r="A48" t="s">
        <v>179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AB48">
        <v>0</v>
      </c>
      <c r="AC48">
        <v>-0.5</v>
      </c>
      <c r="AD48" t="s">
        <v>133</v>
      </c>
      <c r="AE48">
        <v>0</v>
      </c>
      <c r="AF48">
        <v>0</v>
      </c>
      <c r="AG48">
        <v>0</v>
      </c>
      <c r="AJ48">
        <v>0</v>
      </c>
      <c r="AK48">
        <v>0</v>
      </c>
      <c r="AL48" t="s">
        <v>133</v>
      </c>
      <c r="AM48">
        <v>0</v>
      </c>
      <c r="AN48">
        <v>0</v>
      </c>
      <c r="AO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H48" t="s">
        <v>133</v>
      </c>
      <c r="BI48">
        <v>0</v>
      </c>
      <c r="BJ48">
        <v>0</v>
      </c>
      <c r="BK48" t="s">
        <v>133</v>
      </c>
      <c r="BL48">
        <v>0</v>
      </c>
      <c r="BM48">
        <v>0</v>
      </c>
      <c r="BP48">
        <v>0</v>
      </c>
      <c r="BQ48" t="s">
        <v>133</v>
      </c>
      <c r="BR48">
        <v>0</v>
      </c>
      <c r="BS48">
        <v>0</v>
      </c>
      <c r="BT48">
        <v>0</v>
      </c>
      <c r="BU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Q48">
        <v>0</v>
      </c>
      <c r="CR48">
        <v>0</v>
      </c>
      <c r="CS48">
        <v>0</v>
      </c>
      <c r="CT48">
        <v>0</v>
      </c>
      <c r="CU48">
        <v>0.75</v>
      </c>
      <c r="CV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F48" t="s">
        <v>133</v>
      </c>
      <c r="DH48">
        <v>0</v>
      </c>
      <c r="DI48">
        <v>0</v>
      </c>
      <c r="DJ48">
        <v>0</v>
      </c>
      <c r="DK48">
        <v>0</v>
      </c>
      <c r="DM48">
        <v>0</v>
      </c>
      <c r="DN48">
        <v>0</v>
      </c>
      <c r="DO48">
        <v>0</v>
      </c>
      <c r="DP48">
        <v>0.75</v>
      </c>
      <c r="DQ48">
        <v>0</v>
      </c>
      <c r="DR48">
        <v>0</v>
      </c>
      <c r="DU48">
        <v>0</v>
      </c>
      <c r="DV48">
        <v>0</v>
      </c>
      <c r="DW48">
        <v>0</v>
      </c>
      <c r="DX48">
        <v>0.75</v>
      </c>
      <c r="DY48">
        <v>0</v>
      </c>
      <c r="DZ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T48" t="s">
        <v>133</v>
      </c>
      <c r="EU48">
        <v>0</v>
      </c>
      <c r="EV48">
        <v>0</v>
      </c>
      <c r="EW48">
        <v>0</v>
      </c>
      <c r="EX48">
        <v>0</v>
      </c>
      <c r="EY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I48">
        <v>0</v>
      </c>
      <c r="FJ48">
        <v>0</v>
      </c>
      <c r="FK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 x14ac:dyDescent="0.2">
      <c r="A49" t="s">
        <v>180</v>
      </c>
      <c r="D49">
        <v>0</v>
      </c>
      <c r="E49">
        <v>0</v>
      </c>
      <c r="F49">
        <v>0.5</v>
      </c>
      <c r="G49">
        <v>0</v>
      </c>
      <c r="H49">
        <v>0</v>
      </c>
      <c r="I49">
        <v>0.5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AB49">
        <v>0</v>
      </c>
      <c r="AC49" t="s">
        <v>133</v>
      </c>
      <c r="AD49" t="s">
        <v>133</v>
      </c>
      <c r="AE49" t="s">
        <v>133</v>
      </c>
      <c r="AF49">
        <v>0</v>
      </c>
      <c r="AG49">
        <v>0</v>
      </c>
      <c r="AJ49">
        <v>0</v>
      </c>
      <c r="AK49">
        <v>0</v>
      </c>
      <c r="AL49" t="s">
        <v>133</v>
      </c>
      <c r="AM49">
        <v>0</v>
      </c>
      <c r="AN49">
        <v>0</v>
      </c>
      <c r="AO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H49" t="s">
        <v>133</v>
      </c>
      <c r="BI49">
        <v>0</v>
      </c>
      <c r="BJ49">
        <v>0</v>
      </c>
      <c r="BK49" t="s">
        <v>133</v>
      </c>
      <c r="BL49">
        <v>0</v>
      </c>
      <c r="BM49">
        <v>0</v>
      </c>
      <c r="BP49">
        <v>0</v>
      </c>
      <c r="BQ49" t="s">
        <v>133</v>
      </c>
      <c r="BR49" t="s">
        <v>133</v>
      </c>
      <c r="BS49">
        <v>0</v>
      </c>
      <c r="BT49">
        <v>0</v>
      </c>
      <c r="BU49" t="s">
        <v>133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133</v>
      </c>
      <c r="CQ49">
        <v>0</v>
      </c>
      <c r="CR49">
        <v>0</v>
      </c>
      <c r="CS49">
        <v>0</v>
      </c>
      <c r="CT49">
        <v>0</v>
      </c>
      <c r="CU49">
        <v>0.75</v>
      </c>
      <c r="CV49">
        <v>0</v>
      </c>
      <c r="CX49">
        <v>0</v>
      </c>
      <c r="CY49">
        <v>0</v>
      </c>
      <c r="CZ49">
        <v>0</v>
      </c>
      <c r="DA49" t="s">
        <v>133</v>
      </c>
      <c r="DB49">
        <v>0</v>
      </c>
      <c r="DC49" t="s">
        <v>133</v>
      </c>
      <c r="DF49">
        <v>0.75</v>
      </c>
      <c r="DH49">
        <v>0</v>
      </c>
      <c r="DI49">
        <v>0</v>
      </c>
      <c r="DJ49">
        <v>0</v>
      </c>
      <c r="DK49">
        <v>0</v>
      </c>
      <c r="DM49">
        <v>0</v>
      </c>
      <c r="DN49">
        <v>0</v>
      </c>
      <c r="DO49">
        <v>0</v>
      </c>
      <c r="DP49">
        <v>0.75</v>
      </c>
      <c r="DQ49">
        <v>0</v>
      </c>
      <c r="DR49">
        <v>0</v>
      </c>
      <c r="DU49">
        <v>0</v>
      </c>
      <c r="DV49">
        <v>0</v>
      </c>
      <c r="DW49">
        <v>0</v>
      </c>
      <c r="DX49">
        <v>0.75</v>
      </c>
      <c r="DY49">
        <v>0</v>
      </c>
      <c r="DZ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 t="s">
        <v>133</v>
      </c>
      <c r="EP49">
        <v>0</v>
      </c>
      <c r="EQ49">
        <v>0</v>
      </c>
      <c r="ER49">
        <v>0</v>
      </c>
      <c r="ET49">
        <v>0.5</v>
      </c>
      <c r="EU49">
        <v>0</v>
      </c>
      <c r="EV49">
        <v>0</v>
      </c>
      <c r="EW49">
        <v>0</v>
      </c>
      <c r="EX49">
        <v>0</v>
      </c>
      <c r="EY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I49">
        <v>0</v>
      </c>
      <c r="FJ49">
        <v>0</v>
      </c>
      <c r="FK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 x14ac:dyDescent="0.2">
      <c r="A50" t="s">
        <v>181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L50">
        <v>0.5</v>
      </c>
      <c r="M50" t="s">
        <v>133</v>
      </c>
      <c r="N50">
        <v>0</v>
      </c>
      <c r="O50" t="s">
        <v>133</v>
      </c>
      <c r="P50">
        <v>0</v>
      </c>
      <c r="Q50">
        <v>0</v>
      </c>
      <c r="T50">
        <v>0</v>
      </c>
      <c r="U50">
        <v>-0.5</v>
      </c>
      <c r="V50">
        <v>0</v>
      </c>
      <c r="W50" t="s">
        <v>133</v>
      </c>
      <c r="X50">
        <v>0</v>
      </c>
      <c r="Y50" t="s">
        <v>133</v>
      </c>
      <c r="AB50">
        <v>-0.5</v>
      </c>
      <c r="AC50">
        <v>0</v>
      </c>
      <c r="AD50">
        <v>0</v>
      </c>
      <c r="AE50">
        <v>-0.5</v>
      </c>
      <c r="AF50">
        <v>0</v>
      </c>
      <c r="AG50">
        <v>0</v>
      </c>
      <c r="AJ50">
        <v>0</v>
      </c>
      <c r="AK50" t="s">
        <v>133</v>
      </c>
      <c r="AL50">
        <v>0</v>
      </c>
      <c r="AM50">
        <v>0</v>
      </c>
      <c r="AN50">
        <v>0</v>
      </c>
      <c r="AO50">
        <v>0</v>
      </c>
      <c r="AR50" t="s">
        <v>133</v>
      </c>
      <c r="AS50">
        <v>0</v>
      </c>
      <c r="AT50" t="s">
        <v>133</v>
      </c>
      <c r="AU50" t="s">
        <v>133</v>
      </c>
      <c r="AV50">
        <v>0</v>
      </c>
      <c r="AW50">
        <v>0</v>
      </c>
      <c r="AZ50" t="s">
        <v>133</v>
      </c>
      <c r="BA50">
        <v>0</v>
      </c>
      <c r="BB50">
        <v>0</v>
      </c>
      <c r="BC50">
        <v>0</v>
      </c>
      <c r="BD50" t="s">
        <v>133</v>
      </c>
      <c r="BE50">
        <v>0</v>
      </c>
      <c r="BH50">
        <v>0</v>
      </c>
      <c r="BI50" t="s">
        <v>133</v>
      </c>
      <c r="BJ50">
        <v>0</v>
      </c>
      <c r="BK50">
        <v>-1</v>
      </c>
      <c r="BL50">
        <v>0</v>
      </c>
      <c r="BM50">
        <v>0</v>
      </c>
      <c r="BP50" t="s">
        <v>133</v>
      </c>
      <c r="BQ50" t="s">
        <v>133</v>
      </c>
      <c r="BR50" t="s">
        <v>133</v>
      </c>
      <c r="BS50" t="s">
        <v>133</v>
      </c>
      <c r="BT50" t="s">
        <v>133</v>
      </c>
      <c r="BU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 t="s">
        <v>133</v>
      </c>
      <c r="CY50">
        <v>-0.5</v>
      </c>
      <c r="CZ50">
        <v>-0.5</v>
      </c>
      <c r="DA50">
        <v>0</v>
      </c>
      <c r="DB50">
        <v>0</v>
      </c>
      <c r="DC50" t="s">
        <v>133</v>
      </c>
      <c r="DF50">
        <v>0</v>
      </c>
      <c r="DH50">
        <v>0</v>
      </c>
      <c r="DI50">
        <v>0</v>
      </c>
      <c r="DJ50">
        <v>0</v>
      </c>
      <c r="DK50">
        <v>0</v>
      </c>
      <c r="DM50">
        <v>0.5</v>
      </c>
      <c r="DN50">
        <v>0</v>
      </c>
      <c r="DO50">
        <v>0</v>
      </c>
      <c r="DP50">
        <v>0</v>
      </c>
      <c r="DQ50">
        <v>0</v>
      </c>
      <c r="DR50">
        <v>0</v>
      </c>
      <c r="DU50">
        <v>0</v>
      </c>
      <c r="DV50">
        <v>0</v>
      </c>
      <c r="DW50">
        <v>0</v>
      </c>
      <c r="DX50">
        <v>0.75</v>
      </c>
      <c r="DY50">
        <v>0</v>
      </c>
      <c r="DZ50">
        <v>0</v>
      </c>
      <c r="EB50">
        <v>0</v>
      </c>
      <c r="EC50">
        <v>0</v>
      </c>
      <c r="ED50">
        <v>0</v>
      </c>
      <c r="EE50">
        <v>0.5</v>
      </c>
      <c r="EF50">
        <v>0</v>
      </c>
      <c r="EG50">
        <v>0</v>
      </c>
      <c r="EJ50">
        <v>-0.5</v>
      </c>
      <c r="EK50">
        <v>0</v>
      </c>
      <c r="EL50">
        <v>0</v>
      </c>
      <c r="EM50">
        <v>0</v>
      </c>
      <c r="EN50">
        <v>-0.5</v>
      </c>
      <c r="EO50">
        <v>0</v>
      </c>
      <c r="EP50">
        <v>0</v>
      </c>
      <c r="EQ50">
        <v>0</v>
      </c>
      <c r="ER50">
        <v>0</v>
      </c>
      <c r="ET50">
        <v>0</v>
      </c>
      <c r="EU50">
        <v>0.5</v>
      </c>
      <c r="EV50">
        <v>0</v>
      </c>
      <c r="EW50" t="s">
        <v>133</v>
      </c>
      <c r="EX50">
        <v>0</v>
      </c>
      <c r="EY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I50">
        <v>0</v>
      </c>
      <c r="FJ50">
        <v>0</v>
      </c>
      <c r="FK50">
        <v>0</v>
      </c>
      <c r="FM50">
        <v>-0.5</v>
      </c>
      <c r="FN50">
        <v>0</v>
      </c>
      <c r="FO50">
        <v>0</v>
      </c>
      <c r="FP50">
        <v>-0.5</v>
      </c>
      <c r="FQ50">
        <v>-0.5</v>
      </c>
      <c r="FR50">
        <v>0</v>
      </c>
    </row>
    <row r="51" spans="1:174" x14ac:dyDescent="0.2">
      <c r="A51" t="s">
        <v>182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L51" t="s">
        <v>133</v>
      </c>
      <c r="M51" t="s">
        <v>133</v>
      </c>
      <c r="N51">
        <v>0</v>
      </c>
      <c r="O51" t="s">
        <v>133</v>
      </c>
      <c r="P51">
        <v>0</v>
      </c>
      <c r="Q51">
        <v>0</v>
      </c>
      <c r="T51" t="s">
        <v>133</v>
      </c>
      <c r="U51" t="s">
        <v>133</v>
      </c>
      <c r="V51">
        <v>0</v>
      </c>
      <c r="W51" t="s">
        <v>133</v>
      </c>
      <c r="X51">
        <v>0</v>
      </c>
      <c r="Y51" t="s">
        <v>133</v>
      </c>
      <c r="AB51" t="s">
        <v>133</v>
      </c>
      <c r="AC51">
        <v>0.5</v>
      </c>
      <c r="AD51">
        <v>0</v>
      </c>
      <c r="AE51" t="s">
        <v>133</v>
      </c>
      <c r="AF51">
        <v>0</v>
      </c>
      <c r="AG51">
        <v>0</v>
      </c>
      <c r="AJ51">
        <v>0</v>
      </c>
      <c r="AK51" t="s">
        <v>133</v>
      </c>
      <c r="AL51">
        <v>0</v>
      </c>
      <c r="AM51">
        <v>0</v>
      </c>
      <c r="AN51">
        <v>0.5</v>
      </c>
      <c r="AO51">
        <v>0</v>
      </c>
      <c r="AR51" t="s">
        <v>133</v>
      </c>
      <c r="AS51">
        <v>0</v>
      </c>
      <c r="AT51" t="s">
        <v>133</v>
      </c>
      <c r="AU51" t="s">
        <v>133</v>
      </c>
      <c r="AV51">
        <v>0</v>
      </c>
      <c r="AW51">
        <v>0</v>
      </c>
      <c r="AZ51" t="s">
        <v>133</v>
      </c>
      <c r="BA51">
        <v>0</v>
      </c>
      <c r="BB51">
        <v>0</v>
      </c>
      <c r="BC51">
        <v>0</v>
      </c>
      <c r="BD51" t="s">
        <v>133</v>
      </c>
      <c r="BE51">
        <v>0</v>
      </c>
      <c r="BH51">
        <v>0</v>
      </c>
      <c r="BI51" t="s">
        <v>133</v>
      </c>
      <c r="BJ51">
        <v>0</v>
      </c>
      <c r="BK51">
        <v>-1</v>
      </c>
      <c r="BL51">
        <v>0</v>
      </c>
      <c r="BM51">
        <v>0</v>
      </c>
      <c r="BP51" t="s">
        <v>133</v>
      </c>
      <c r="BQ51" t="s">
        <v>133</v>
      </c>
      <c r="BR51" t="s">
        <v>133</v>
      </c>
      <c r="BS51" t="s">
        <v>133</v>
      </c>
      <c r="BT51" t="s">
        <v>133</v>
      </c>
      <c r="BU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Q51">
        <v>0</v>
      </c>
      <c r="CR51">
        <v>0</v>
      </c>
      <c r="CS51">
        <v>0</v>
      </c>
      <c r="CT51">
        <v>0</v>
      </c>
      <c r="CU51">
        <v>-0.5</v>
      </c>
      <c r="CV51">
        <v>0</v>
      </c>
      <c r="CX51" t="s">
        <v>133</v>
      </c>
      <c r="CY51" t="s">
        <v>133</v>
      </c>
      <c r="CZ51" t="s">
        <v>133</v>
      </c>
      <c r="DA51">
        <v>0</v>
      </c>
      <c r="DB51">
        <v>0</v>
      </c>
      <c r="DC51" t="s">
        <v>133</v>
      </c>
      <c r="DF51" t="s">
        <v>133</v>
      </c>
      <c r="DH51">
        <v>0</v>
      </c>
      <c r="DI51">
        <v>0</v>
      </c>
      <c r="DJ51">
        <v>0</v>
      </c>
      <c r="DK51">
        <v>0</v>
      </c>
      <c r="DM51" t="s">
        <v>133</v>
      </c>
      <c r="DN51">
        <v>0</v>
      </c>
      <c r="DO51">
        <v>0</v>
      </c>
      <c r="DP51">
        <v>-0.5</v>
      </c>
      <c r="DQ51">
        <v>0</v>
      </c>
      <c r="DR51">
        <v>0</v>
      </c>
      <c r="DU51">
        <v>0</v>
      </c>
      <c r="DV51">
        <v>0</v>
      </c>
      <c r="DW51">
        <v>0</v>
      </c>
      <c r="DX51">
        <v>0.75</v>
      </c>
      <c r="DY51">
        <v>0</v>
      </c>
      <c r="DZ51">
        <v>0</v>
      </c>
      <c r="EB51">
        <v>0</v>
      </c>
      <c r="EC51">
        <v>0</v>
      </c>
      <c r="ED51">
        <v>0</v>
      </c>
      <c r="EE51">
        <v>0.5</v>
      </c>
      <c r="EF51">
        <v>0</v>
      </c>
      <c r="EG51">
        <v>0</v>
      </c>
      <c r="EJ51" t="s">
        <v>133</v>
      </c>
      <c r="EK51">
        <v>0</v>
      </c>
      <c r="EL51">
        <v>0</v>
      </c>
      <c r="EM51">
        <v>0</v>
      </c>
      <c r="EN51" t="s">
        <v>133</v>
      </c>
      <c r="EO51">
        <v>0</v>
      </c>
      <c r="EP51">
        <v>0</v>
      </c>
      <c r="EQ51">
        <v>0</v>
      </c>
      <c r="ER51">
        <v>0</v>
      </c>
      <c r="ET51">
        <v>0</v>
      </c>
      <c r="EU51">
        <v>0.5</v>
      </c>
      <c r="EV51">
        <v>0</v>
      </c>
      <c r="EW51" t="s">
        <v>133</v>
      </c>
      <c r="EX51">
        <v>0</v>
      </c>
      <c r="EY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I51">
        <v>0</v>
      </c>
      <c r="FJ51">
        <v>0</v>
      </c>
      <c r="FK51">
        <v>0</v>
      </c>
      <c r="FM51" t="s">
        <v>133</v>
      </c>
      <c r="FN51">
        <v>0</v>
      </c>
      <c r="FO51">
        <v>0</v>
      </c>
      <c r="FP51" t="s">
        <v>133</v>
      </c>
      <c r="FQ51" t="s">
        <v>133</v>
      </c>
      <c r="FR51">
        <v>0</v>
      </c>
    </row>
    <row r="52" spans="1:174" x14ac:dyDescent="0.2">
      <c r="A52" t="s">
        <v>183</v>
      </c>
      <c r="D52">
        <v>0</v>
      </c>
      <c r="E52" t="s">
        <v>133</v>
      </c>
      <c r="F52">
        <v>0</v>
      </c>
      <c r="G52">
        <v>0</v>
      </c>
      <c r="H52" t="s">
        <v>133</v>
      </c>
      <c r="I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T52" t="s">
        <v>133</v>
      </c>
      <c r="U52">
        <v>0.75</v>
      </c>
      <c r="V52">
        <v>0</v>
      </c>
      <c r="W52">
        <v>0</v>
      </c>
      <c r="X52">
        <v>0</v>
      </c>
      <c r="Y52">
        <v>0</v>
      </c>
      <c r="AB52">
        <v>0</v>
      </c>
      <c r="AC52" t="s">
        <v>133</v>
      </c>
      <c r="AD52" t="s">
        <v>133</v>
      </c>
      <c r="AE52">
        <v>0.75</v>
      </c>
      <c r="AF52">
        <v>0</v>
      </c>
      <c r="AG52">
        <v>0</v>
      </c>
      <c r="AJ52">
        <v>0</v>
      </c>
      <c r="AK52">
        <v>0</v>
      </c>
      <c r="AL52">
        <v>0</v>
      </c>
      <c r="AM52">
        <v>0</v>
      </c>
      <c r="AN52">
        <v>0.75</v>
      </c>
      <c r="AO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CB52">
        <v>0.75</v>
      </c>
      <c r="CC52">
        <v>0</v>
      </c>
      <c r="CD52">
        <v>0</v>
      </c>
      <c r="CE52">
        <v>0</v>
      </c>
      <c r="CF52">
        <v>0</v>
      </c>
      <c r="CG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Q52">
        <v>0</v>
      </c>
      <c r="CR52">
        <v>0</v>
      </c>
      <c r="CS52" t="s">
        <v>133</v>
      </c>
      <c r="CT52">
        <v>0</v>
      </c>
      <c r="CU52">
        <v>0</v>
      </c>
      <c r="CV52">
        <v>0</v>
      </c>
      <c r="CX52">
        <v>0</v>
      </c>
      <c r="CY52" t="s">
        <v>133</v>
      </c>
      <c r="CZ52">
        <v>0</v>
      </c>
      <c r="DA52">
        <v>0</v>
      </c>
      <c r="DB52">
        <v>0</v>
      </c>
      <c r="DC52">
        <v>0</v>
      </c>
      <c r="DF52">
        <v>0</v>
      </c>
      <c r="DH52">
        <v>0</v>
      </c>
      <c r="DI52">
        <v>0</v>
      </c>
      <c r="DJ52">
        <v>0</v>
      </c>
      <c r="DK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0.75</v>
      </c>
      <c r="DU52">
        <v>0</v>
      </c>
      <c r="DV52">
        <v>0</v>
      </c>
      <c r="DW52" t="s">
        <v>133</v>
      </c>
      <c r="DX52">
        <v>0.75</v>
      </c>
      <c r="DY52">
        <v>0</v>
      </c>
      <c r="DZ52">
        <v>0</v>
      </c>
      <c r="EB52">
        <v>0.75</v>
      </c>
      <c r="EC52">
        <v>0</v>
      </c>
      <c r="ED52" t="s">
        <v>133</v>
      </c>
      <c r="EE52">
        <v>0</v>
      </c>
      <c r="EF52">
        <v>0</v>
      </c>
      <c r="EG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0.75</v>
      </c>
      <c r="ET52" t="s">
        <v>133</v>
      </c>
      <c r="EU52">
        <v>0</v>
      </c>
      <c r="EV52">
        <v>0</v>
      </c>
      <c r="EW52" t="s">
        <v>133</v>
      </c>
      <c r="EX52" t="s">
        <v>133</v>
      </c>
      <c r="EY52" t="s">
        <v>133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I52">
        <v>0.75</v>
      </c>
      <c r="FJ52">
        <v>0</v>
      </c>
      <c r="FK52">
        <v>0.75</v>
      </c>
      <c r="FM52">
        <v>0</v>
      </c>
      <c r="FN52">
        <v>0</v>
      </c>
      <c r="FO52">
        <v>0</v>
      </c>
      <c r="FP52">
        <v>0.75</v>
      </c>
      <c r="FQ52">
        <v>0</v>
      </c>
      <c r="FR52">
        <v>0</v>
      </c>
    </row>
    <row r="53" spans="1:174" x14ac:dyDescent="0.2">
      <c r="A53" t="s">
        <v>184</v>
      </c>
      <c r="D53">
        <v>0</v>
      </c>
      <c r="E53">
        <v>0</v>
      </c>
      <c r="F53" t="s">
        <v>133</v>
      </c>
      <c r="G53">
        <v>0</v>
      </c>
      <c r="H53">
        <v>0</v>
      </c>
      <c r="I53" t="s">
        <v>133</v>
      </c>
      <c r="L53" t="s">
        <v>133</v>
      </c>
      <c r="M53">
        <v>0</v>
      </c>
      <c r="N53">
        <v>0</v>
      </c>
      <c r="O53">
        <v>0.75</v>
      </c>
      <c r="P53">
        <v>0</v>
      </c>
      <c r="Q53">
        <v>0</v>
      </c>
      <c r="T53" t="s">
        <v>133</v>
      </c>
      <c r="U53" t="s">
        <v>133</v>
      </c>
      <c r="V53">
        <v>0</v>
      </c>
      <c r="W53">
        <v>0</v>
      </c>
      <c r="X53">
        <v>0</v>
      </c>
      <c r="Y53">
        <v>0</v>
      </c>
      <c r="AB53">
        <v>0</v>
      </c>
      <c r="AC53" t="s">
        <v>133</v>
      </c>
      <c r="AD53" t="s">
        <v>133</v>
      </c>
      <c r="AE53">
        <v>0</v>
      </c>
      <c r="AF53">
        <v>0</v>
      </c>
      <c r="AG53">
        <v>0</v>
      </c>
      <c r="AJ53" t="s">
        <v>133</v>
      </c>
      <c r="AK53">
        <v>0</v>
      </c>
      <c r="AL53">
        <v>0</v>
      </c>
      <c r="AM53">
        <v>0.5</v>
      </c>
      <c r="AN53">
        <v>0.5</v>
      </c>
      <c r="AO53">
        <v>0.5</v>
      </c>
      <c r="AR53">
        <v>0</v>
      </c>
      <c r="AS53">
        <v>0</v>
      </c>
      <c r="AT53">
        <v>0.5</v>
      </c>
      <c r="AU53">
        <v>0</v>
      </c>
      <c r="AV53">
        <v>0</v>
      </c>
      <c r="AW53">
        <v>0</v>
      </c>
      <c r="AZ53">
        <v>0.75</v>
      </c>
      <c r="BA53">
        <v>0</v>
      </c>
      <c r="BB53">
        <v>0.5</v>
      </c>
      <c r="BC53">
        <v>0</v>
      </c>
      <c r="BD53">
        <v>0.75</v>
      </c>
      <c r="BE53">
        <v>0</v>
      </c>
      <c r="BH53" t="s">
        <v>133</v>
      </c>
      <c r="BI53" t="s">
        <v>133</v>
      </c>
      <c r="BJ53">
        <v>0</v>
      </c>
      <c r="BK53" t="s">
        <v>133</v>
      </c>
      <c r="BL53">
        <v>0</v>
      </c>
      <c r="BM53">
        <v>0.75</v>
      </c>
      <c r="BP53" t="s">
        <v>133</v>
      </c>
      <c r="BQ53" t="s">
        <v>133</v>
      </c>
      <c r="BR53" t="s">
        <v>133</v>
      </c>
      <c r="BS53">
        <v>0</v>
      </c>
      <c r="BT53" t="s">
        <v>133</v>
      </c>
      <c r="BU53" t="s">
        <v>133</v>
      </c>
      <c r="CB53">
        <v>0</v>
      </c>
      <c r="CC53">
        <v>0.5</v>
      </c>
      <c r="CD53">
        <v>0.75</v>
      </c>
      <c r="CE53">
        <v>0</v>
      </c>
      <c r="CF53">
        <v>0</v>
      </c>
      <c r="CG53">
        <v>0.75</v>
      </c>
      <c r="CI53">
        <v>0</v>
      </c>
      <c r="CJ53">
        <v>0</v>
      </c>
      <c r="CK53">
        <v>0</v>
      </c>
      <c r="CL53">
        <v>0</v>
      </c>
      <c r="CM53">
        <v>0.5</v>
      </c>
      <c r="CN53" t="s">
        <v>133</v>
      </c>
      <c r="CQ53" t="s">
        <v>133</v>
      </c>
      <c r="CR53" t="s">
        <v>133</v>
      </c>
      <c r="CS53">
        <v>0.75</v>
      </c>
      <c r="CT53">
        <v>0.5</v>
      </c>
      <c r="CU53">
        <v>0.75</v>
      </c>
      <c r="CV53">
        <v>0</v>
      </c>
      <c r="CX53">
        <v>0</v>
      </c>
      <c r="CY53" t="s">
        <v>133</v>
      </c>
      <c r="CZ53">
        <v>0</v>
      </c>
      <c r="DA53" t="s">
        <v>133</v>
      </c>
      <c r="DB53">
        <v>0</v>
      </c>
      <c r="DC53" t="s">
        <v>133</v>
      </c>
      <c r="DF53" t="s">
        <v>133</v>
      </c>
      <c r="DH53">
        <v>0</v>
      </c>
      <c r="DI53">
        <v>0</v>
      </c>
      <c r="DJ53">
        <v>0</v>
      </c>
      <c r="DK53">
        <v>0</v>
      </c>
      <c r="DM53">
        <v>0.5</v>
      </c>
      <c r="DN53">
        <v>0</v>
      </c>
      <c r="DO53">
        <v>0</v>
      </c>
      <c r="DP53">
        <v>0.75</v>
      </c>
      <c r="DQ53">
        <v>0</v>
      </c>
      <c r="DR53">
        <v>0</v>
      </c>
      <c r="DU53">
        <v>0</v>
      </c>
      <c r="DV53">
        <v>0</v>
      </c>
      <c r="DW53">
        <v>0</v>
      </c>
      <c r="DX53">
        <v>0.75</v>
      </c>
      <c r="DY53">
        <v>0</v>
      </c>
      <c r="DZ53">
        <v>0</v>
      </c>
      <c r="EB53">
        <v>-1</v>
      </c>
      <c r="EC53">
        <v>0</v>
      </c>
      <c r="ED53">
        <v>0.75</v>
      </c>
      <c r="EE53">
        <v>0</v>
      </c>
      <c r="EF53">
        <v>0</v>
      </c>
      <c r="EG53">
        <v>0</v>
      </c>
      <c r="EJ53">
        <v>0.75</v>
      </c>
      <c r="EK53">
        <v>0</v>
      </c>
      <c r="EL53">
        <v>0</v>
      </c>
      <c r="EM53">
        <v>0</v>
      </c>
      <c r="EN53">
        <v>0.5</v>
      </c>
      <c r="EO53" t="s">
        <v>133</v>
      </c>
      <c r="EP53">
        <v>0</v>
      </c>
      <c r="EQ53">
        <v>0.5</v>
      </c>
      <c r="ER53">
        <v>-0.5</v>
      </c>
      <c r="ET53">
        <v>0.75</v>
      </c>
      <c r="EU53">
        <v>0</v>
      </c>
      <c r="EV53">
        <v>0.5</v>
      </c>
      <c r="EW53">
        <v>0.75</v>
      </c>
      <c r="EX53">
        <v>0</v>
      </c>
      <c r="EY53">
        <v>0</v>
      </c>
      <c r="FB53">
        <v>0</v>
      </c>
      <c r="FC53">
        <v>0</v>
      </c>
      <c r="FD53">
        <v>0.75</v>
      </c>
      <c r="FE53">
        <v>0</v>
      </c>
      <c r="FF53">
        <v>0</v>
      </c>
      <c r="FG53">
        <v>0</v>
      </c>
      <c r="FI53">
        <v>0</v>
      </c>
      <c r="FJ53">
        <v>0.75</v>
      </c>
      <c r="FK53">
        <v>0</v>
      </c>
      <c r="FM53" t="s">
        <v>133</v>
      </c>
      <c r="FN53">
        <v>0.5</v>
      </c>
      <c r="FO53">
        <v>0</v>
      </c>
      <c r="FP53">
        <v>0.75</v>
      </c>
      <c r="FQ53">
        <v>0.5</v>
      </c>
      <c r="FR53">
        <v>0.75</v>
      </c>
    </row>
    <row r="54" spans="1:174" x14ac:dyDescent="0.2">
      <c r="A54" t="s">
        <v>185</v>
      </c>
      <c r="D54">
        <v>0</v>
      </c>
      <c r="E54">
        <v>1</v>
      </c>
      <c r="F54" t="s">
        <v>133</v>
      </c>
      <c r="G54">
        <v>0</v>
      </c>
      <c r="H54">
        <v>0</v>
      </c>
      <c r="I54" t="s">
        <v>133</v>
      </c>
      <c r="L54" t="s">
        <v>133</v>
      </c>
      <c r="M54">
        <v>0</v>
      </c>
      <c r="N54">
        <v>0</v>
      </c>
      <c r="O54">
        <v>0.5</v>
      </c>
      <c r="P54">
        <v>0.5</v>
      </c>
      <c r="Q54">
        <v>1</v>
      </c>
      <c r="T54" t="s">
        <v>133</v>
      </c>
      <c r="U54" t="s">
        <v>133</v>
      </c>
      <c r="V54">
        <v>0.5</v>
      </c>
      <c r="W54" t="s">
        <v>133</v>
      </c>
      <c r="X54">
        <v>1</v>
      </c>
      <c r="Y54">
        <v>1</v>
      </c>
      <c r="AB54">
        <v>1</v>
      </c>
      <c r="AC54" t="s">
        <v>133</v>
      </c>
      <c r="AD54" t="s">
        <v>133</v>
      </c>
      <c r="AE54">
        <v>1</v>
      </c>
      <c r="AF54">
        <v>1</v>
      </c>
      <c r="AG54">
        <v>0.5</v>
      </c>
      <c r="AJ54" t="s">
        <v>133</v>
      </c>
      <c r="AK54">
        <v>0</v>
      </c>
      <c r="AL54">
        <v>1</v>
      </c>
      <c r="AM54">
        <v>0.5</v>
      </c>
      <c r="AN54">
        <v>1</v>
      </c>
      <c r="AO54">
        <v>0.5</v>
      </c>
      <c r="AR54">
        <v>0</v>
      </c>
      <c r="AS54">
        <v>-0.5</v>
      </c>
      <c r="AT54">
        <v>1</v>
      </c>
      <c r="AU54">
        <v>0</v>
      </c>
      <c r="AV54">
        <v>0</v>
      </c>
      <c r="AW54">
        <v>0</v>
      </c>
      <c r="AZ54">
        <v>1</v>
      </c>
      <c r="BA54">
        <v>0</v>
      </c>
      <c r="BB54">
        <v>1</v>
      </c>
      <c r="BC54">
        <v>0</v>
      </c>
      <c r="BD54">
        <v>0.5</v>
      </c>
      <c r="BE54">
        <v>0</v>
      </c>
      <c r="BH54" t="s">
        <v>133</v>
      </c>
      <c r="BI54" t="s">
        <v>133</v>
      </c>
      <c r="BJ54">
        <v>0</v>
      </c>
      <c r="BK54">
        <v>1</v>
      </c>
      <c r="BL54">
        <v>0.5</v>
      </c>
      <c r="BM54">
        <v>1</v>
      </c>
      <c r="BP54" t="s">
        <v>133</v>
      </c>
      <c r="BQ54" t="s">
        <v>133</v>
      </c>
      <c r="BR54">
        <v>1</v>
      </c>
      <c r="BS54">
        <v>0</v>
      </c>
      <c r="BT54" t="s">
        <v>133</v>
      </c>
      <c r="BU54" t="s">
        <v>133</v>
      </c>
      <c r="CB54">
        <v>1</v>
      </c>
      <c r="CC54">
        <v>0.5</v>
      </c>
      <c r="CD54">
        <v>1</v>
      </c>
      <c r="CE54">
        <v>1</v>
      </c>
      <c r="CF54">
        <v>0</v>
      </c>
      <c r="CG54">
        <v>1</v>
      </c>
      <c r="CI54">
        <v>0</v>
      </c>
      <c r="CJ54">
        <v>1</v>
      </c>
      <c r="CK54">
        <v>0</v>
      </c>
      <c r="CL54">
        <v>0</v>
      </c>
      <c r="CM54">
        <v>1</v>
      </c>
      <c r="CN54">
        <v>-0.5</v>
      </c>
      <c r="CQ54" t="s">
        <v>133</v>
      </c>
      <c r="CR54">
        <v>1</v>
      </c>
      <c r="CS54">
        <v>1</v>
      </c>
      <c r="CT54">
        <v>0.5</v>
      </c>
      <c r="CU54">
        <v>1</v>
      </c>
      <c r="CV54">
        <v>0</v>
      </c>
      <c r="CX54">
        <v>1</v>
      </c>
      <c r="CY54">
        <v>0.5</v>
      </c>
      <c r="CZ54">
        <v>0.5</v>
      </c>
      <c r="DA54" t="s">
        <v>133</v>
      </c>
      <c r="DB54">
        <v>0.5</v>
      </c>
      <c r="DC54">
        <v>-0.5</v>
      </c>
      <c r="DF54">
        <v>0</v>
      </c>
      <c r="DH54">
        <v>1</v>
      </c>
      <c r="DI54">
        <v>1</v>
      </c>
      <c r="DJ54">
        <v>1</v>
      </c>
      <c r="DK54">
        <v>0</v>
      </c>
      <c r="DM54">
        <v>1</v>
      </c>
      <c r="DN54">
        <v>0.5</v>
      </c>
      <c r="DO54">
        <v>1</v>
      </c>
      <c r="DP54">
        <v>0.5</v>
      </c>
      <c r="DQ54">
        <v>0.5</v>
      </c>
      <c r="DR54">
        <v>1</v>
      </c>
      <c r="DU54">
        <v>1</v>
      </c>
      <c r="DV54">
        <v>0</v>
      </c>
      <c r="DW54">
        <v>0.5</v>
      </c>
      <c r="DX54">
        <v>0.75</v>
      </c>
      <c r="DY54">
        <v>1</v>
      </c>
      <c r="DZ54">
        <v>0.5</v>
      </c>
      <c r="EB54">
        <v>1</v>
      </c>
      <c r="EC54">
        <v>0</v>
      </c>
      <c r="ED54">
        <v>1</v>
      </c>
      <c r="EE54">
        <v>0</v>
      </c>
      <c r="EF54">
        <v>0.5</v>
      </c>
      <c r="EG54">
        <v>0</v>
      </c>
      <c r="EJ54">
        <v>1</v>
      </c>
      <c r="EK54">
        <v>0</v>
      </c>
      <c r="EL54">
        <v>0</v>
      </c>
      <c r="EM54">
        <v>0.5</v>
      </c>
      <c r="EN54">
        <v>0.5</v>
      </c>
      <c r="EO54" t="s">
        <v>133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0</v>
      </c>
      <c r="FB54">
        <v>1</v>
      </c>
      <c r="FC54">
        <v>0.5</v>
      </c>
      <c r="FD54">
        <v>1</v>
      </c>
      <c r="FE54">
        <v>0</v>
      </c>
      <c r="FF54">
        <v>1</v>
      </c>
      <c r="FG54">
        <v>0</v>
      </c>
      <c r="FI54">
        <v>1</v>
      </c>
      <c r="FJ54">
        <v>1</v>
      </c>
      <c r="FK54">
        <v>1</v>
      </c>
      <c r="FM54" t="s">
        <v>133</v>
      </c>
      <c r="FN54">
        <v>0.5</v>
      </c>
      <c r="FO54">
        <v>0.5</v>
      </c>
      <c r="FP54">
        <v>1</v>
      </c>
      <c r="FQ54">
        <v>0.5</v>
      </c>
      <c r="FR54">
        <v>1</v>
      </c>
    </row>
    <row r="55" spans="1:174" x14ac:dyDescent="0.2">
      <c r="A55" t="s">
        <v>186</v>
      </c>
      <c r="D55">
        <v>0</v>
      </c>
      <c r="E55">
        <v>0</v>
      </c>
      <c r="F55" t="s">
        <v>133</v>
      </c>
      <c r="G55">
        <v>0</v>
      </c>
      <c r="H55">
        <v>0</v>
      </c>
      <c r="I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T55">
        <v>0</v>
      </c>
      <c r="U55">
        <v>0</v>
      </c>
      <c r="V55">
        <v>0</v>
      </c>
      <c r="W55">
        <v>0</v>
      </c>
      <c r="X55" t="s">
        <v>133</v>
      </c>
      <c r="Y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J55">
        <v>0</v>
      </c>
      <c r="AK55">
        <v>0</v>
      </c>
      <c r="AL55" t="s">
        <v>133</v>
      </c>
      <c r="AM55">
        <v>0</v>
      </c>
      <c r="AN55">
        <v>0</v>
      </c>
      <c r="AO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Z55">
        <v>0</v>
      </c>
      <c r="BA55">
        <v>0</v>
      </c>
      <c r="BB55">
        <v>0</v>
      </c>
      <c r="BC55" t="s">
        <v>133</v>
      </c>
      <c r="BD55">
        <v>0</v>
      </c>
      <c r="BE55">
        <v>0</v>
      </c>
      <c r="BH55">
        <v>0</v>
      </c>
      <c r="BI55">
        <v>0</v>
      </c>
      <c r="BJ55">
        <v>0</v>
      </c>
      <c r="BK55" t="s">
        <v>133</v>
      </c>
      <c r="BL55">
        <v>0</v>
      </c>
      <c r="BM55">
        <v>0</v>
      </c>
      <c r="BP55">
        <v>0</v>
      </c>
      <c r="BQ55">
        <v>0</v>
      </c>
      <c r="BR55" t="s">
        <v>133</v>
      </c>
      <c r="BS55">
        <v>0</v>
      </c>
      <c r="BT55">
        <v>0</v>
      </c>
      <c r="BU55" t="s">
        <v>133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Q55">
        <v>0</v>
      </c>
      <c r="CR55">
        <v>0</v>
      </c>
      <c r="CS55">
        <v>0</v>
      </c>
      <c r="CT55">
        <v>0</v>
      </c>
      <c r="CU55">
        <v>0.75</v>
      </c>
      <c r="CV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F55" t="s">
        <v>133</v>
      </c>
      <c r="DH55">
        <v>0</v>
      </c>
      <c r="DI55">
        <v>0</v>
      </c>
      <c r="DJ55">
        <v>0</v>
      </c>
      <c r="DK55">
        <v>0</v>
      </c>
      <c r="DM55">
        <v>0</v>
      </c>
      <c r="DN55">
        <v>0</v>
      </c>
      <c r="DO55">
        <v>0</v>
      </c>
      <c r="DP55">
        <v>0.75</v>
      </c>
      <c r="DQ55">
        <v>0</v>
      </c>
      <c r="DR55">
        <v>0</v>
      </c>
      <c r="DU55">
        <v>0</v>
      </c>
      <c r="DV55">
        <v>0</v>
      </c>
      <c r="DW55">
        <v>0</v>
      </c>
      <c r="DX55">
        <v>0.75</v>
      </c>
      <c r="DY55">
        <v>0</v>
      </c>
      <c r="DZ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J55">
        <v>0</v>
      </c>
      <c r="EK55">
        <v>0</v>
      </c>
      <c r="EL55">
        <v>0</v>
      </c>
      <c r="EM55" t="s">
        <v>133</v>
      </c>
      <c r="EN55">
        <v>0</v>
      </c>
      <c r="EO55">
        <v>0</v>
      </c>
      <c r="EP55">
        <v>0</v>
      </c>
      <c r="EQ55">
        <v>0</v>
      </c>
      <c r="ER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I55">
        <v>0</v>
      </c>
      <c r="FJ55" t="s">
        <v>133</v>
      </c>
      <c r="FK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 x14ac:dyDescent="0.2">
      <c r="A56" t="s">
        <v>187</v>
      </c>
      <c r="D56">
        <v>0</v>
      </c>
      <c r="E56">
        <v>0</v>
      </c>
      <c r="F56" t="s">
        <v>133</v>
      </c>
      <c r="G56">
        <v>0</v>
      </c>
      <c r="H56">
        <v>0</v>
      </c>
      <c r="I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W56">
        <v>0</v>
      </c>
      <c r="X56">
        <v>-0.5</v>
      </c>
      <c r="Y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J56">
        <v>0</v>
      </c>
      <c r="AK56">
        <v>0</v>
      </c>
      <c r="AL56">
        <v>-1</v>
      </c>
      <c r="AM56">
        <v>0</v>
      </c>
      <c r="AN56">
        <v>0</v>
      </c>
      <c r="AO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Z56">
        <v>0</v>
      </c>
      <c r="BA56">
        <v>0</v>
      </c>
      <c r="BB56">
        <v>0</v>
      </c>
      <c r="BC56">
        <v>0.5</v>
      </c>
      <c r="BD56">
        <v>0</v>
      </c>
      <c r="BE56">
        <v>0</v>
      </c>
      <c r="BH56">
        <v>0</v>
      </c>
      <c r="BI56">
        <v>0</v>
      </c>
      <c r="BJ56">
        <v>0</v>
      </c>
      <c r="BK56" t="s">
        <v>133</v>
      </c>
      <c r="BL56">
        <v>0</v>
      </c>
      <c r="BM56">
        <v>0</v>
      </c>
      <c r="BP56">
        <v>0</v>
      </c>
      <c r="BQ56">
        <v>0</v>
      </c>
      <c r="BR56">
        <v>-0.5</v>
      </c>
      <c r="BS56">
        <v>0</v>
      </c>
      <c r="BT56">
        <v>0</v>
      </c>
      <c r="BU56">
        <v>-0.5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I56">
        <v>0</v>
      </c>
      <c r="CJ56">
        <v>0</v>
      </c>
      <c r="CK56">
        <v>0</v>
      </c>
      <c r="CL56">
        <v>0</v>
      </c>
      <c r="CM56">
        <v>-0.5</v>
      </c>
      <c r="CN56">
        <v>0</v>
      </c>
      <c r="CQ56">
        <v>0</v>
      </c>
      <c r="CR56">
        <v>0</v>
      </c>
      <c r="CS56">
        <v>0</v>
      </c>
      <c r="CT56">
        <v>0</v>
      </c>
      <c r="CU56">
        <v>0.75</v>
      </c>
      <c r="CV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F56" t="s">
        <v>133</v>
      </c>
      <c r="DH56">
        <v>0</v>
      </c>
      <c r="DI56">
        <v>0</v>
      </c>
      <c r="DJ56">
        <v>0</v>
      </c>
      <c r="DK56">
        <v>0</v>
      </c>
      <c r="DM56">
        <v>0</v>
      </c>
      <c r="DN56">
        <v>0</v>
      </c>
      <c r="DO56">
        <v>0</v>
      </c>
      <c r="DP56">
        <v>0.75</v>
      </c>
      <c r="DQ56">
        <v>0</v>
      </c>
      <c r="DR56">
        <v>0</v>
      </c>
      <c r="DU56">
        <v>0</v>
      </c>
      <c r="DV56">
        <v>0</v>
      </c>
      <c r="DW56">
        <v>0</v>
      </c>
      <c r="DX56">
        <v>0.75</v>
      </c>
      <c r="DY56">
        <v>0</v>
      </c>
      <c r="DZ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I56">
        <v>0</v>
      </c>
      <c r="FJ56">
        <v>0</v>
      </c>
      <c r="FK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 x14ac:dyDescent="0.2">
      <c r="A57" t="s">
        <v>188</v>
      </c>
      <c r="D57">
        <v>-0.5</v>
      </c>
      <c r="E57">
        <v>-1</v>
      </c>
      <c r="F57" t="s">
        <v>133</v>
      </c>
      <c r="G57">
        <v>0</v>
      </c>
      <c r="H57">
        <v>0</v>
      </c>
      <c r="I57">
        <v>-1</v>
      </c>
      <c r="L57">
        <v>-0.5</v>
      </c>
      <c r="M57">
        <v>0</v>
      </c>
      <c r="N57">
        <v>-0.5</v>
      </c>
      <c r="O57">
        <v>-0.5</v>
      </c>
      <c r="P57">
        <v>-1</v>
      </c>
      <c r="Q57">
        <v>-1</v>
      </c>
      <c r="T57">
        <v>1</v>
      </c>
      <c r="U57">
        <v>0.75</v>
      </c>
      <c r="V57">
        <v>0</v>
      </c>
      <c r="W57" t="s">
        <v>133</v>
      </c>
      <c r="X57">
        <v>1</v>
      </c>
      <c r="Y57">
        <v>0.5</v>
      </c>
      <c r="AB57">
        <v>-1</v>
      </c>
      <c r="AC57">
        <v>-0.5</v>
      </c>
      <c r="AD57">
        <v>0</v>
      </c>
      <c r="AE57">
        <v>0.75</v>
      </c>
      <c r="AF57">
        <v>0.5</v>
      </c>
      <c r="AG57">
        <v>-0.5</v>
      </c>
      <c r="AJ57">
        <v>-0.5</v>
      </c>
      <c r="AK57">
        <v>0</v>
      </c>
      <c r="AL57">
        <v>0.5</v>
      </c>
      <c r="AM57">
        <v>0</v>
      </c>
      <c r="AN57">
        <v>1</v>
      </c>
      <c r="AO57">
        <v>-0.5</v>
      </c>
      <c r="AR57">
        <v>0</v>
      </c>
      <c r="AS57">
        <v>-1</v>
      </c>
      <c r="AT57">
        <v>-1</v>
      </c>
      <c r="AU57" t="s">
        <v>133</v>
      </c>
      <c r="AV57">
        <v>0</v>
      </c>
      <c r="AW57">
        <v>0</v>
      </c>
      <c r="AZ57">
        <v>0</v>
      </c>
      <c r="BA57">
        <v>0</v>
      </c>
      <c r="BB57">
        <v>0</v>
      </c>
      <c r="BC57">
        <v>0</v>
      </c>
      <c r="BD57">
        <v>-0.5</v>
      </c>
      <c r="BE57">
        <v>0</v>
      </c>
      <c r="BH57">
        <v>-0.5</v>
      </c>
      <c r="BI57">
        <v>-1</v>
      </c>
      <c r="BJ57">
        <v>0.5</v>
      </c>
      <c r="BK57">
        <v>1</v>
      </c>
      <c r="BL57">
        <v>0</v>
      </c>
      <c r="BM57">
        <v>0</v>
      </c>
      <c r="BP57">
        <v>0</v>
      </c>
      <c r="BQ57">
        <v>0</v>
      </c>
      <c r="BR57">
        <v>-0.5</v>
      </c>
      <c r="BS57">
        <v>0</v>
      </c>
      <c r="BT57">
        <v>-1</v>
      </c>
      <c r="BU57">
        <v>1</v>
      </c>
      <c r="CB57">
        <v>1</v>
      </c>
      <c r="CC57">
        <v>0</v>
      </c>
      <c r="CD57">
        <v>-1</v>
      </c>
      <c r="CE57">
        <v>-0.5</v>
      </c>
      <c r="CF57">
        <v>0</v>
      </c>
      <c r="CG57">
        <v>0</v>
      </c>
      <c r="CI57">
        <v>-0.5</v>
      </c>
      <c r="CJ57">
        <v>0.5</v>
      </c>
      <c r="CK57">
        <v>0</v>
      </c>
      <c r="CL57">
        <v>0</v>
      </c>
      <c r="CM57">
        <v>-1</v>
      </c>
      <c r="CN57">
        <v>0</v>
      </c>
      <c r="CQ57">
        <v>-1</v>
      </c>
      <c r="CR57">
        <v>0</v>
      </c>
      <c r="CS57">
        <v>0.75</v>
      </c>
      <c r="CT57">
        <v>1</v>
      </c>
      <c r="CU57">
        <v>-1</v>
      </c>
      <c r="CV57">
        <v>-0.5</v>
      </c>
      <c r="CX57">
        <v>1</v>
      </c>
      <c r="CY57">
        <v>0</v>
      </c>
      <c r="CZ57">
        <v>0</v>
      </c>
      <c r="DA57">
        <v>0</v>
      </c>
      <c r="DB57">
        <v>-0.5</v>
      </c>
      <c r="DC57">
        <v>0</v>
      </c>
      <c r="DF57">
        <v>0.5</v>
      </c>
      <c r="DH57">
        <v>1</v>
      </c>
      <c r="DI57">
        <v>-0.5</v>
      </c>
      <c r="DJ57">
        <v>0</v>
      </c>
      <c r="DK57">
        <v>0</v>
      </c>
      <c r="DM57">
        <v>0.75</v>
      </c>
      <c r="DN57">
        <v>-0.5</v>
      </c>
      <c r="DO57">
        <v>-1</v>
      </c>
      <c r="DP57">
        <v>0</v>
      </c>
      <c r="DQ57">
        <v>0</v>
      </c>
      <c r="DR57">
        <v>-0.5</v>
      </c>
      <c r="DU57">
        <v>0.5</v>
      </c>
      <c r="DV57">
        <v>-0.5</v>
      </c>
      <c r="DW57">
        <v>0</v>
      </c>
      <c r="DX57">
        <v>0.75</v>
      </c>
      <c r="DY57">
        <v>0</v>
      </c>
      <c r="DZ57">
        <v>-0.5</v>
      </c>
      <c r="EB57">
        <v>1</v>
      </c>
      <c r="EC57">
        <v>0</v>
      </c>
      <c r="ED57">
        <v>0.5</v>
      </c>
      <c r="EE57">
        <v>0</v>
      </c>
      <c r="EF57">
        <v>-0.5</v>
      </c>
      <c r="EG57">
        <v>0</v>
      </c>
      <c r="EJ57">
        <v>-1</v>
      </c>
      <c r="EK57">
        <v>-0.5</v>
      </c>
      <c r="EL57">
        <v>0</v>
      </c>
      <c r="EM57">
        <v>0</v>
      </c>
      <c r="EN57">
        <v>-0.5</v>
      </c>
      <c r="EO57">
        <v>-0.5</v>
      </c>
      <c r="EP57">
        <v>1</v>
      </c>
      <c r="EQ57">
        <v>0</v>
      </c>
      <c r="ER57">
        <v>1</v>
      </c>
      <c r="ET57">
        <v>-1</v>
      </c>
      <c r="EU57">
        <v>0</v>
      </c>
      <c r="EV57">
        <v>-1</v>
      </c>
      <c r="EW57">
        <v>0</v>
      </c>
      <c r="EX57">
        <v>0</v>
      </c>
      <c r="EY57">
        <v>0</v>
      </c>
      <c r="FB57">
        <v>0</v>
      </c>
      <c r="FC57">
        <v>0</v>
      </c>
      <c r="FD57">
        <v>-0.5</v>
      </c>
      <c r="FE57">
        <v>0</v>
      </c>
      <c r="FF57">
        <v>1</v>
      </c>
      <c r="FG57">
        <v>-0.5</v>
      </c>
      <c r="FI57">
        <v>1</v>
      </c>
      <c r="FJ57">
        <v>-1</v>
      </c>
      <c r="FK57">
        <v>-1</v>
      </c>
      <c r="FM57">
        <v>1</v>
      </c>
      <c r="FN57">
        <v>0</v>
      </c>
      <c r="FO57">
        <v>-0.5</v>
      </c>
      <c r="FP57">
        <v>0</v>
      </c>
      <c r="FQ57">
        <v>-0.5</v>
      </c>
      <c r="FR57">
        <v>0</v>
      </c>
    </row>
    <row r="58" spans="1:174" x14ac:dyDescent="0.2">
      <c r="A58" t="s">
        <v>189</v>
      </c>
      <c r="D58">
        <v>0</v>
      </c>
      <c r="E58">
        <v>0</v>
      </c>
      <c r="F58" t="s">
        <v>133</v>
      </c>
      <c r="G58">
        <v>0</v>
      </c>
      <c r="H58">
        <v>0</v>
      </c>
      <c r="I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T58">
        <v>0</v>
      </c>
      <c r="U58">
        <v>0</v>
      </c>
      <c r="V58">
        <v>0</v>
      </c>
      <c r="W58">
        <v>0</v>
      </c>
      <c r="X58" t="s">
        <v>133</v>
      </c>
      <c r="Y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J58">
        <v>0</v>
      </c>
      <c r="AK58">
        <v>0</v>
      </c>
      <c r="AL58">
        <v>0</v>
      </c>
      <c r="AM58">
        <v>0</v>
      </c>
      <c r="AN58" t="s">
        <v>133</v>
      </c>
      <c r="AO58">
        <v>0</v>
      </c>
      <c r="AR58">
        <v>-0.5</v>
      </c>
      <c r="AS58">
        <v>0</v>
      </c>
      <c r="AT58">
        <v>0</v>
      </c>
      <c r="AU58">
        <v>0</v>
      </c>
      <c r="AV58">
        <v>0</v>
      </c>
      <c r="AW58">
        <v>0</v>
      </c>
      <c r="AZ58">
        <v>0</v>
      </c>
      <c r="BA58">
        <v>0</v>
      </c>
      <c r="BB58">
        <v>0</v>
      </c>
      <c r="BC58" t="s">
        <v>133</v>
      </c>
      <c r="BD58">
        <v>0</v>
      </c>
      <c r="BE58">
        <v>0</v>
      </c>
      <c r="BH58">
        <v>0</v>
      </c>
      <c r="BI58">
        <v>0</v>
      </c>
      <c r="BJ58">
        <v>0</v>
      </c>
      <c r="BK58" t="s">
        <v>133</v>
      </c>
      <c r="BL58">
        <v>0</v>
      </c>
      <c r="BM58">
        <v>0</v>
      </c>
      <c r="BP58">
        <v>0</v>
      </c>
      <c r="BQ58">
        <v>0</v>
      </c>
      <c r="BR58" t="s">
        <v>133</v>
      </c>
      <c r="BS58">
        <v>0</v>
      </c>
      <c r="BT58">
        <v>0</v>
      </c>
      <c r="BU58" t="s">
        <v>133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Q58">
        <v>0</v>
      </c>
      <c r="CR58">
        <v>0</v>
      </c>
      <c r="CS58">
        <v>0</v>
      </c>
      <c r="CT58">
        <v>0</v>
      </c>
      <c r="CU58">
        <v>0.75</v>
      </c>
      <c r="CV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F58" t="s">
        <v>133</v>
      </c>
      <c r="DH58">
        <v>0</v>
      </c>
      <c r="DI58">
        <v>0</v>
      </c>
      <c r="DJ58">
        <v>0</v>
      </c>
      <c r="DK58">
        <v>0</v>
      </c>
      <c r="DM58">
        <v>0</v>
      </c>
      <c r="DN58">
        <v>0</v>
      </c>
      <c r="DO58">
        <v>0</v>
      </c>
      <c r="DP58">
        <v>0.75</v>
      </c>
      <c r="DQ58">
        <v>0</v>
      </c>
      <c r="DR58">
        <v>0</v>
      </c>
      <c r="DU58">
        <v>0</v>
      </c>
      <c r="DV58">
        <v>0</v>
      </c>
      <c r="DW58">
        <v>0</v>
      </c>
      <c r="DX58">
        <v>0.75</v>
      </c>
      <c r="DY58">
        <v>0</v>
      </c>
      <c r="DZ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-1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FB58">
        <v>0</v>
      </c>
      <c r="FC58">
        <v>0</v>
      </c>
      <c r="FD58">
        <v>0</v>
      </c>
      <c r="FE58">
        <v>0</v>
      </c>
      <c r="FF58">
        <v>-0.5</v>
      </c>
      <c r="FG58">
        <v>0</v>
      </c>
      <c r="FI58">
        <v>0</v>
      </c>
      <c r="FJ58">
        <v>0</v>
      </c>
      <c r="FK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 x14ac:dyDescent="0.2">
      <c r="A59" t="s">
        <v>190</v>
      </c>
      <c r="D59">
        <v>0</v>
      </c>
      <c r="E59" t="s">
        <v>133</v>
      </c>
      <c r="F59">
        <v>0</v>
      </c>
      <c r="G59">
        <v>0</v>
      </c>
      <c r="H59" t="s">
        <v>133</v>
      </c>
      <c r="I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T59" t="s">
        <v>133</v>
      </c>
      <c r="U59">
        <v>0.5</v>
      </c>
      <c r="V59">
        <v>0</v>
      </c>
      <c r="W59">
        <v>0</v>
      </c>
      <c r="X59" t="s">
        <v>133</v>
      </c>
      <c r="Y59">
        <v>0</v>
      </c>
      <c r="AB59">
        <v>0</v>
      </c>
      <c r="AC59" t="s">
        <v>133</v>
      </c>
      <c r="AD59" t="s">
        <v>133</v>
      </c>
      <c r="AE59">
        <v>0</v>
      </c>
      <c r="AF59">
        <v>0</v>
      </c>
      <c r="AG59">
        <v>0</v>
      </c>
      <c r="AJ59">
        <v>0</v>
      </c>
      <c r="AK59">
        <v>0</v>
      </c>
      <c r="AL59" t="s">
        <v>133</v>
      </c>
      <c r="AM59">
        <v>0</v>
      </c>
      <c r="AN59" t="s">
        <v>133</v>
      </c>
      <c r="AO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133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H59">
        <v>0</v>
      </c>
      <c r="BI59">
        <v>0</v>
      </c>
      <c r="BJ59">
        <v>0</v>
      </c>
      <c r="BK59" t="s">
        <v>133</v>
      </c>
      <c r="BL59">
        <v>0</v>
      </c>
      <c r="BM59">
        <v>0</v>
      </c>
      <c r="BP59">
        <v>0</v>
      </c>
      <c r="BQ59" t="s">
        <v>133</v>
      </c>
      <c r="BR59">
        <v>0</v>
      </c>
      <c r="BS59">
        <v>0</v>
      </c>
      <c r="BT59">
        <v>0</v>
      </c>
      <c r="BU59" t="s">
        <v>133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Q59">
        <v>0</v>
      </c>
      <c r="CR59">
        <v>0</v>
      </c>
      <c r="CS59" t="s">
        <v>133</v>
      </c>
      <c r="CT59">
        <v>0</v>
      </c>
      <c r="CU59">
        <v>0.75</v>
      </c>
      <c r="CV59">
        <v>0</v>
      </c>
      <c r="CX59">
        <v>0</v>
      </c>
      <c r="CY59" t="s">
        <v>133</v>
      </c>
      <c r="CZ59">
        <v>0</v>
      </c>
      <c r="DA59">
        <v>0</v>
      </c>
      <c r="DB59">
        <v>0</v>
      </c>
      <c r="DC59">
        <v>0</v>
      </c>
      <c r="DF59" t="s">
        <v>133</v>
      </c>
      <c r="DH59">
        <v>0</v>
      </c>
      <c r="DI59">
        <v>0</v>
      </c>
      <c r="DJ59">
        <v>0</v>
      </c>
      <c r="DK59">
        <v>0</v>
      </c>
      <c r="DM59">
        <v>0</v>
      </c>
      <c r="DN59">
        <v>0</v>
      </c>
      <c r="DO59">
        <v>0</v>
      </c>
      <c r="DP59" t="s">
        <v>133</v>
      </c>
      <c r="DQ59">
        <v>0</v>
      </c>
      <c r="DR59">
        <v>0</v>
      </c>
      <c r="DU59">
        <v>0</v>
      </c>
      <c r="DV59">
        <v>0</v>
      </c>
      <c r="DW59" t="s">
        <v>133</v>
      </c>
      <c r="DX59">
        <v>0.75</v>
      </c>
      <c r="DY59">
        <v>0</v>
      </c>
      <c r="DZ59">
        <v>0</v>
      </c>
      <c r="EB59">
        <v>0</v>
      </c>
      <c r="EC59">
        <v>0</v>
      </c>
      <c r="ED59" t="s">
        <v>133</v>
      </c>
      <c r="EE59">
        <v>0</v>
      </c>
      <c r="EF59">
        <v>0</v>
      </c>
      <c r="EG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133</v>
      </c>
      <c r="EQ59">
        <v>0</v>
      </c>
      <c r="ER59" t="s">
        <v>133</v>
      </c>
      <c r="ET59" t="s">
        <v>133</v>
      </c>
      <c r="EU59" t="s">
        <v>133</v>
      </c>
      <c r="EV59">
        <v>0</v>
      </c>
      <c r="EW59">
        <v>0</v>
      </c>
      <c r="EX59">
        <v>0</v>
      </c>
      <c r="EY59" t="s">
        <v>133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I59">
        <v>0</v>
      </c>
      <c r="FJ59">
        <v>0</v>
      </c>
      <c r="FK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 t="s">
        <v>133</v>
      </c>
    </row>
    <row r="60" spans="1:174" x14ac:dyDescent="0.2">
      <c r="A60" t="s">
        <v>191</v>
      </c>
      <c r="D60">
        <v>-1</v>
      </c>
      <c r="E60">
        <v>-1</v>
      </c>
      <c r="F60">
        <v>-0.5</v>
      </c>
      <c r="G60">
        <v>-1</v>
      </c>
      <c r="H60">
        <v>-1</v>
      </c>
      <c r="I60">
        <v>-1</v>
      </c>
      <c r="L60">
        <v>-1</v>
      </c>
      <c r="M60">
        <v>-1</v>
      </c>
      <c r="N60">
        <v>-1</v>
      </c>
      <c r="O60">
        <v>-0.5</v>
      </c>
      <c r="P60">
        <v>-0.5</v>
      </c>
      <c r="Q60">
        <v>-0.5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AB60">
        <v>-1</v>
      </c>
      <c r="AC60" t="s">
        <v>133</v>
      </c>
      <c r="AD60" t="s">
        <v>133</v>
      </c>
      <c r="AE60">
        <v>-0.5</v>
      </c>
      <c r="AF60">
        <v>-0.5</v>
      </c>
      <c r="AG60">
        <v>-0.5</v>
      </c>
      <c r="AJ60">
        <v>0.5</v>
      </c>
      <c r="AK60">
        <v>0.5</v>
      </c>
      <c r="AL60" t="s">
        <v>133</v>
      </c>
      <c r="AM60">
        <v>-0.5</v>
      </c>
      <c r="AN60">
        <v>-0.5</v>
      </c>
      <c r="AO60">
        <v>-1</v>
      </c>
      <c r="AR60">
        <v>0.5</v>
      </c>
      <c r="AS60">
        <v>-1</v>
      </c>
      <c r="AT60">
        <v>-1</v>
      </c>
      <c r="AU60">
        <v>-1</v>
      </c>
      <c r="AV60">
        <v>-0.5</v>
      </c>
      <c r="AW60">
        <v>-0.5</v>
      </c>
      <c r="AZ60">
        <v>-1</v>
      </c>
      <c r="BA60">
        <v>-0.5</v>
      </c>
      <c r="BB60">
        <v>-0.5</v>
      </c>
      <c r="BC60">
        <v>-0.5</v>
      </c>
      <c r="BD60">
        <v>-0.5</v>
      </c>
      <c r="BE60">
        <v>-0.5</v>
      </c>
      <c r="BH60" t="s">
        <v>133</v>
      </c>
      <c r="BI60">
        <v>-1</v>
      </c>
      <c r="BJ60">
        <v>-0.5</v>
      </c>
      <c r="BK60" t="s">
        <v>133</v>
      </c>
      <c r="BL60">
        <v>-0.5</v>
      </c>
      <c r="BM60">
        <v>-1</v>
      </c>
      <c r="BP60">
        <v>-0.5</v>
      </c>
      <c r="BQ60">
        <v>-1</v>
      </c>
      <c r="BR60">
        <v>-1</v>
      </c>
      <c r="BS60">
        <v>-0.5</v>
      </c>
      <c r="BT60">
        <v>-1</v>
      </c>
      <c r="BU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133</v>
      </c>
      <c r="CQ60">
        <v>-1</v>
      </c>
      <c r="CR60">
        <v>-1</v>
      </c>
      <c r="CS60">
        <v>-1</v>
      </c>
      <c r="CT60">
        <v>-1</v>
      </c>
      <c r="CU60">
        <v>0.75</v>
      </c>
      <c r="CV60">
        <v>-1</v>
      </c>
      <c r="CX60">
        <v>-1</v>
      </c>
      <c r="CY60">
        <v>-1</v>
      </c>
      <c r="CZ60">
        <v>-1</v>
      </c>
      <c r="DA60" t="s">
        <v>133</v>
      </c>
      <c r="DB60">
        <v>-1</v>
      </c>
      <c r="DC60" t="s">
        <v>133</v>
      </c>
      <c r="DF60" t="s">
        <v>133</v>
      </c>
      <c r="DH60">
        <v>-1</v>
      </c>
      <c r="DI60">
        <v>-1</v>
      </c>
      <c r="DJ60">
        <v>-1</v>
      </c>
      <c r="DK60">
        <v>-1</v>
      </c>
      <c r="DM60">
        <v>-1</v>
      </c>
      <c r="DN60">
        <v>-1</v>
      </c>
      <c r="DO60">
        <v>-1</v>
      </c>
      <c r="DP60">
        <v>0.75</v>
      </c>
      <c r="DQ60">
        <v>-1</v>
      </c>
      <c r="DR60">
        <v>-1</v>
      </c>
      <c r="DU60">
        <v>-1</v>
      </c>
      <c r="DV60">
        <v>-1</v>
      </c>
      <c r="DW60">
        <v>-1</v>
      </c>
      <c r="DX60">
        <v>0.75</v>
      </c>
      <c r="DY60">
        <v>-1</v>
      </c>
      <c r="DZ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J60">
        <v>-0.5</v>
      </c>
      <c r="EK60">
        <v>-0.5</v>
      </c>
      <c r="EL60">
        <v>-0.5</v>
      </c>
      <c r="EM60">
        <v>-0.5</v>
      </c>
      <c r="EN60">
        <v>-0.5</v>
      </c>
      <c r="EO60">
        <v>-1</v>
      </c>
      <c r="EP60">
        <v>-1</v>
      </c>
      <c r="EQ60">
        <v>-1</v>
      </c>
      <c r="ER60">
        <v>-1</v>
      </c>
      <c r="ET60">
        <v>-0.5</v>
      </c>
      <c r="EU60">
        <v>-1</v>
      </c>
      <c r="EV60">
        <v>-1</v>
      </c>
      <c r="EW60">
        <v>-1</v>
      </c>
      <c r="EX60">
        <v>-0.5</v>
      </c>
      <c r="EY60">
        <v>-0.5</v>
      </c>
      <c r="FB60">
        <v>-0.5</v>
      </c>
      <c r="FC60">
        <v>-1</v>
      </c>
      <c r="FD60">
        <v>-1</v>
      </c>
      <c r="FE60">
        <v>-0.5</v>
      </c>
      <c r="FF60">
        <v>-1</v>
      </c>
      <c r="FG60">
        <v>-0.5</v>
      </c>
      <c r="FI60">
        <v>-1</v>
      </c>
      <c r="FJ60">
        <v>-1</v>
      </c>
      <c r="FK60">
        <v>-1</v>
      </c>
      <c r="FM60">
        <v>-1</v>
      </c>
      <c r="FN60">
        <v>-0.5</v>
      </c>
      <c r="FO60">
        <v>0.5</v>
      </c>
      <c r="FP60">
        <v>-0.5</v>
      </c>
      <c r="FQ60">
        <v>-0.5</v>
      </c>
      <c r="FR60">
        <v>-0.5</v>
      </c>
    </row>
    <row r="61" spans="1:174" x14ac:dyDescent="0.2">
      <c r="A61" t="s">
        <v>192</v>
      </c>
      <c r="D61">
        <v>0</v>
      </c>
      <c r="E61" t="s">
        <v>133</v>
      </c>
      <c r="F61">
        <v>0</v>
      </c>
      <c r="G61">
        <v>-0.5</v>
      </c>
      <c r="H61" t="s">
        <v>133</v>
      </c>
      <c r="I61">
        <v>-0.5</v>
      </c>
      <c r="L61">
        <v>0</v>
      </c>
      <c r="M61">
        <v>0</v>
      </c>
      <c r="N61">
        <v>0</v>
      </c>
      <c r="O61">
        <v>-0.5</v>
      </c>
      <c r="P61">
        <v>-0.5</v>
      </c>
      <c r="Q61">
        <v>0</v>
      </c>
      <c r="T61" t="s">
        <v>133</v>
      </c>
      <c r="U61">
        <v>-1</v>
      </c>
      <c r="V61">
        <v>0</v>
      </c>
      <c r="W61">
        <v>0</v>
      </c>
      <c r="X61" t="s">
        <v>133</v>
      </c>
      <c r="Y61">
        <v>-0.5</v>
      </c>
      <c r="AB61">
        <v>0</v>
      </c>
      <c r="AC61" t="s">
        <v>133</v>
      </c>
      <c r="AD61" t="s">
        <v>133</v>
      </c>
      <c r="AE61">
        <v>0</v>
      </c>
      <c r="AF61">
        <v>-0.5</v>
      </c>
      <c r="AG61">
        <v>0</v>
      </c>
      <c r="AJ61">
        <v>-0.5</v>
      </c>
      <c r="AK61">
        <v>-0.5</v>
      </c>
      <c r="AL61">
        <v>-0.5</v>
      </c>
      <c r="AM61">
        <v>-0.5</v>
      </c>
      <c r="AN61" t="s">
        <v>133</v>
      </c>
      <c r="AO61">
        <v>1</v>
      </c>
      <c r="AR61">
        <v>0</v>
      </c>
      <c r="AS61">
        <v>-1</v>
      </c>
      <c r="AT61">
        <v>1</v>
      </c>
      <c r="AU61">
        <v>0</v>
      </c>
      <c r="AV61">
        <v>0</v>
      </c>
      <c r="AW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H61">
        <v>-0.5</v>
      </c>
      <c r="BI61">
        <v>1</v>
      </c>
      <c r="BJ61">
        <v>0</v>
      </c>
      <c r="BK61">
        <v>-1</v>
      </c>
      <c r="BL61">
        <v>0</v>
      </c>
      <c r="BM61">
        <v>0</v>
      </c>
      <c r="BP61">
        <v>-0.5</v>
      </c>
      <c r="BQ61" t="s">
        <v>133</v>
      </c>
      <c r="BR61">
        <v>-1</v>
      </c>
      <c r="BS61">
        <v>0</v>
      </c>
      <c r="BT61">
        <v>1</v>
      </c>
      <c r="BU61">
        <v>1</v>
      </c>
      <c r="CB61">
        <v>-0.5</v>
      </c>
      <c r="CC61">
        <v>0.5</v>
      </c>
      <c r="CD61">
        <v>0</v>
      </c>
      <c r="CE61">
        <v>0</v>
      </c>
      <c r="CF61">
        <v>0</v>
      </c>
      <c r="CG61">
        <v>0</v>
      </c>
      <c r="CI61">
        <v>0</v>
      </c>
      <c r="CJ61">
        <v>0</v>
      </c>
      <c r="CK61">
        <v>0</v>
      </c>
      <c r="CL61">
        <v>0</v>
      </c>
      <c r="CM61">
        <v>-0.5</v>
      </c>
      <c r="CN61">
        <v>0</v>
      </c>
      <c r="CQ61">
        <v>0</v>
      </c>
      <c r="CR61">
        <v>0.5</v>
      </c>
      <c r="CS61" t="s">
        <v>133</v>
      </c>
      <c r="CT61">
        <v>-1</v>
      </c>
      <c r="CU61">
        <v>-1</v>
      </c>
      <c r="CV61">
        <v>0</v>
      </c>
      <c r="CX61">
        <v>0.5</v>
      </c>
      <c r="CY61" t="s">
        <v>133</v>
      </c>
      <c r="CZ61">
        <v>0</v>
      </c>
      <c r="DA61">
        <v>0</v>
      </c>
      <c r="DB61">
        <v>0</v>
      </c>
      <c r="DC61">
        <v>0</v>
      </c>
      <c r="DF61">
        <v>-0.5</v>
      </c>
      <c r="DH61">
        <v>0</v>
      </c>
      <c r="DI61">
        <v>-0.5</v>
      </c>
      <c r="DJ61">
        <v>0</v>
      </c>
      <c r="DK61">
        <v>0</v>
      </c>
      <c r="DM61">
        <v>0.75</v>
      </c>
      <c r="DN61">
        <v>1</v>
      </c>
      <c r="DO61">
        <v>0.5</v>
      </c>
      <c r="DP61">
        <v>-0.5</v>
      </c>
      <c r="DQ61">
        <v>0</v>
      </c>
      <c r="DR61">
        <v>1</v>
      </c>
      <c r="DU61">
        <v>0</v>
      </c>
      <c r="DV61">
        <v>0</v>
      </c>
      <c r="DW61">
        <v>0</v>
      </c>
      <c r="DX61">
        <v>0.75</v>
      </c>
      <c r="DY61">
        <v>0</v>
      </c>
      <c r="DZ61">
        <v>0</v>
      </c>
      <c r="EB61">
        <v>1</v>
      </c>
      <c r="EC61">
        <v>0</v>
      </c>
      <c r="ED61" t="s">
        <v>133</v>
      </c>
      <c r="EE61">
        <v>0</v>
      </c>
      <c r="EF61">
        <v>-0.5</v>
      </c>
      <c r="EG61">
        <v>0</v>
      </c>
      <c r="EJ61">
        <v>-0.5</v>
      </c>
      <c r="EK61">
        <v>-0.5</v>
      </c>
      <c r="EL61">
        <v>-0.5</v>
      </c>
      <c r="EM61">
        <v>-0.5</v>
      </c>
      <c r="EN61">
        <v>-0.5</v>
      </c>
      <c r="EO61">
        <v>-0.5</v>
      </c>
      <c r="EP61">
        <v>-1</v>
      </c>
      <c r="EQ61">
        <v>-1</v>
      </c>
      <c r="ER61">
        <v>-1</v>
      </c>
      <c r="ET61" t="s">
        <v>133</v>
      </c>
      <c r="EU61" t="s">
        <v>133</v>
      </c>
      <c r="EV61">
        <v>1</v>
      </c>
      <c r="EW61" t="s">
        <v>133</v>
      </c>
      <c r="EX61">
        <v>0</v>
      </c>
      <c r="EY61" t="s">
        <v>133</v>
      </c>
      <c r="FB61">
        <v>0</v>
      </c>
      <c r="FC61">
        <v>-1</v>
      </c>
      <c r="FD61">
        <v>-0.5</v>
      </c>
      <c r="FE61">
        <v>-0.5</v>
      </c>
      <c r="FF61">
        <v>-1</v>
      </c>
      <c r="FG61">
        <v>-1</v>
      </c>
      <c r="FI61">
        <v>1</v>
      </c>
      <c r="FJ61">
        <v>-1</v>
      </c>
      <c r="FK61">
        <v>0</v>
      </c>
      <c r="FM61">
        <v>-1</v>
      </c>
      <c r="FN61">
        <v>-1</v>
      </c>
      <c r="FO61">
        <v>-0.5</v>
      </c>
      <c r="FP61">
        <v>0.5</v>
      </c>
      <c r="FQ61">
        <v>-0.5</v>
      </c>
      <c r="FR61">
        <v>-1</v>
      </c>
    </row>
    <row r="62" spans="1:174" x14ac:dyDescent="0.2">
      <c r="A62" t="s">
        <v>193</v>
      </c>
      <c r="D62">
        <v>0</v>
      </c>
      <c r="E62" t="s">
        <v>133</v>
      </c>
      <c r="F62">
        <v>0.75</v>
      </c>
      <c r="G62">
        <v>0</v>
      </c>
      <c r="H62" t="s">
        <v>133</v>
      </c>
      <c r="I62">
        <v>-1</v>
      </c>
      <c r="L62">
        <v>0</v>
      </c>
      <c r="M62">
        <v>0.5</v>
      </c>
      <c r="N62">
        <v>0.5</v>
      </c>
      <c r="O62">
        <v>-0.5</v>
      </c>
      <c r="P62">
        <v>0</v>
      </c>
      <c r="Q62">
        <v>0</v>
      </c>
      <c r="T62" t="s">
        <v>133</v>
      </c>
      <c r="U62">
        <v>1</v>
      </c>
      <c r="V62">
        <v>0</v>
      </c>
      <c r="W62" t="s">
        <v>133</v>
      </c>
      <c r="X62" t="s">
        <v>133</v>
      </c>
      <c r="Y62">
        <v>-0.5</v>
      </c>
      <c r="AB62">
        <v>1</v>
      </c>
      <c r="AC62" t="s">
        <v>133</v>
      </c>
      <c r="AD62" t="s">
        <v>133</v>
      </c>
      <c r="AE62">
        <v>0</v>
      </c>
      <c r="AF62">
        <v>1</v>
      </c>
      <c r="AG62">
        <v>0.5</v>
      </c>
      <c r="AJ62">
        <v>-1</v>
      </c>
      <c r="AK62">
        <v>-0.5</v>
      </c>
      <c r="AL62">
        <v>0.75</v>
      </c>
      <c r="AM62">
        <v>0</v>
      </c>
      <c r="AN62" t="s">
        <v>133</v>
      </c>
      <c r="AO62">
        <v>1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Z62">
        <v>-0.5</v>
      </c>
      <c r="BA62">
        <v>0</v>
      </c>
      <c r="BB62">
        <v>0</v>
      </c>
      <c r="BC62">
        <v>0.5</v>
      </c>
      <c r="BD62">
        <v>0</v>
      </c>
      <c r="BE62">
        <v>0</v>
      </c>
      <c r="BH62">
        <v>0.75</v>
      </c>
      <c r="BI62">
        <v>-1</v>
      </c>
      <c r="BJ62">
        <v>0</v>
      </c>
      <c r="BK62">
        <v>1</v>
      </c>
      <c r="BL62">
        <v>0</v>
      </c>
      <c r="BM62">
        <v>-0.5</v>
      </c>
      <c r="BP62">
        <v>0</v>
      </c>
      <c r="BQ62" t="s">
        <v>133</v>
      </c>
      <c r="BR62">
        <v>1</v>
      </c>
      <c r="BS62">
        <v>0</v>
      </c>
      <c r="BT62">
        <v>1</v>
      </c>
      <c r="BU62">
        <v>1</v>
      </c>
      <c r="CB62">
        <v>1</v>
      </c>
      <c r="CC62">
        <v>0.5</v>
      </c>
      <c r="CD62">
        <v>0.75</v>
      </c>
      <c r="CE62">
        <v>-1</v>
      </c>
      <c r="CF62">
        <v>0</v>
      </c>
      <c r="CG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Q62">
        <v>0.75</v>
      </c>
      <c r="CR62">
        <v>0.5</v>
      </c>
      <c r="CS62" t="s">
        <v>133</v>
      </c>
      <c r="CT62">
        <v>0.5</v>
      </c>
      <c r="CU62">
        <v>-0.5</v>
      </c>
      <c r="CV62">
        <v>0</v>
      </c>
      <c r="CX62">
        <v>1</v>
      </c>
      <c r="CY62" t="s">
        <v>133</v>
      </c>
      <c r="CZ62">
        <v>0</v>
      </c>
      <c r="DA62">
        <v>0</v>
      </c>
      <c r="DB62">
        <v>0.5</v>
      </c>
      <c r="DC62">
        <v>0</v>
      </c>
      <c r="DF62">
        <v>-0.5</v>
      </c>
      <c r="DH62">
        <v>1</v>
      </c>
      <c r="DI62">
        <v>0.75</v>
      </c>
      <c r="DJ62">
        <v>0</v>
      </c>
      <c r="DK62">
        <v>0</v>
      </c>
      <c r="DM62">
        <v>1</v>
      </c>
      <c r="DN62">
        <v>-0.5</v>
      </c>
      <c r="DO62">
        <v>1</v>
      </c>
      <c r="DP62">
        <v>-0.5</v>
      </c>
      <c r="DQ62">
        <v>0</v>
      </c>
      <c r="DR62">
        <v>1</v>
      </c>
      <c r="DU62">
        <v>-0.5</v>
      </c>
      <c r="DV62">
        <v>0</v>
      </c>
      <c r="DW62" t="s">
        <v>133</v>
      </c>
      <c r="DX62">
        <v>0.75</v>
      </c>
      <c r="DY62">
        <v>-0.5</v>
      </c>
      <c r="DZ62">
        <v>0</v>
      </c>
      <c r="EB62">
        <v>1</v>
      </c>
      <c r="EC62">
        <v>0</v>
      </c>
      <c r="ED62" t="s">
        <v>133</v>
      </c>
      <c r="EE62">
        <v>0</v>
      </c>
      <c r="EF62">
        <v>0</v>
      </c>
      <c r="EG62">
        <v>0</v>
      </c>
      <c r="EJ62">
        <v>-1</v>
      </c>
      <c r="EK62">
        <v>-0.5</v>
      </c>
      <c r="EL62">
        <v>-0.5</v>
      </c>
      <c r="EM62">
        <v>-0.5</v>
      </c>
      <c r="EN62">
        <v>-0.5</v>
      </c>
      <c r="EO62">
        <v>-0.5</v>
      </c>
      <c r="EP62">
        <v>1</v>
      </c>
      <c r="EQ62">
        <v>-1</v>
      </c>
      <c r="ER62">
        <v>-1</v>
      </c>
      <c r="ET62" t="s">
        <v>133</v>
      </c>
      <c r="EU62" t="s">
        <v>133</v>
      </c>
      <c r="EV62">
        <v>1</v>
      </c>
      <c r="EW62" t="s">
        <v>133</v>
      </c>
      <c r="EX62" t="s">
        <v>133</v>
      </c>
      <c r="EY62" t="s">
        <v>133</v>
      </c>
      <c r="FB62">
        <v>0</v>
      </c>
      <c r="FC62">
        <v>1</v>
      </c>
      <c r="FD62">
        <v>1</v>
      </c>
      <c r="FE62">
        <v>0</v>
      </c>
      <c r="FF62">
        <v>-1</v>
      </c>
      <c r="FG62">
        <v>1</v>
      </c>
      <c r="FI62">
        <v>1</v>
      </c>
      <c r="FJ62">
        <v>1</v>
      </c>
      <c r="FK62">
        <v>0</v>
      </c>
      <c r="FM62">
        <v>-1</v>
      </c>
      <c r="FN62">
        <v>-1</v>
      </c>
      <c r="FO62">
        <v>-0.5</v>
      </c>
      <c r="FP62">
        <v>1</v>
      </c>
      <c r="FQ62">
        <v>-0.5</v>
      </c>
      <c r="FR62">
        <v>-1</v>
      </c>
    </row>
    <row r="63" spans="1:174" x14ac:dyDescent="0.2">
      <c r="A63" t="s">
        <v>194</v>
      </c>
      <c r="D63">
        <v>0</v>
      </c>
      <c r="E63" t="s">
        <v>133</v>
      </c>
      <c r="F63">
        <v>0</v>
      </c>
      <c r="G63">
        <v>-0.5</v>
      </c>
      <c r="H63" t="s">
        <v>133</v>
      </c>
      <c r="I63">
        <v>1</v>
      </c>
      <c r="L63">
        <v>0.5</v>
      </c>
      <c r="M63">
        <v>0.5</v>
      </c>
      <c r="N63">
        <v>0.75</v>
      </c>
      <c r="O63">
        <v>-0.5</v>
      </c>
      <c r="P63">
        <v>0.5</v>
      </c>
      <c r="Q63">
        <v>0.5</v>
      </c>
      <c r="T63" t="s">
        <v>133</v>
      </c>
      <c r="U63">
        <v>1</v>
      </c>
      <c r="V63">
        <v>0.5</v>
      </c>
      <c r="W63">
        <v>0</v>
      </c>
      <c r="X63" t="s">
        <v>133</v>
      </c>
      <c r="Y63">
        <v>0.75</v>
      </c>
      <c r="AB63">
        <v>-1</v>
      </c>
      <c r="AC63" t="s">
        <v>133</v>
      </c>
      <c r="AD63" t="s">
        <v>133</v>
      </c>
      <c r="AE63">
        <v>1</v>
      </c>
      <c r="AF63">
        <v>-0.5</v>
      </c>
      <c r="AG63">
        <v>0.5</v>
      </c>
      <c r="AJ63">
        <v>-1</v>
      </c>
      <c r="AK63">
        <v>0</v>
      </c>
      <c r="AL63">
        <v>-1</v>
      </c>
      <c r="AM63">
        <v>0</v>
      </c>
      <c r="AN63" t="s">
        <v>133</v>
      </c>
      <c r="AO63">
        <v>1</v>
      </c>
      <c r="AR63">
        <v>0</v>
      </c>
      <c r="AS63">
        <v>1</v>
      </c>
      <c r="AT63">
        <v>1</v>
      </c>
      <c r="AU63">
        <v>0.5</v>
      </c>
      <c r="AV63">
        <v>0</v>
      </c>
      <c r="AW63">
        <v>0</v>
      </c>
      <c r="AZ63">
        <v>-1</v>
      </c>
      <c r="BA63">
        <v>0</v>
      </c>
      <c r="BB63">
        <v>0</v>
      </c>
      <c r="BC63">
        <v>0.5</v>
      </c>
      <c r="BD63">
        <v>0.5</v>
      </c>
      <c r="BE63">
        <v>0</v>
      </c>
      <c r="BH63">
        <v>1</v>
      </c>
      <c r="BI63">
        <v>1</v>
      </c>
      <c r="BJ63">
        <v>0</v>
      </c>
      <c r="BK63" t="s">
        <v>133</v>
      </c>
      <c r="BL63">
        <v>0</v>
      </c>
      <c r="BM63">
        <v>0</v>
      </c>
      <c r="BP63">
        <v>0</v>
      </c>
      <c r="BQ63" t="s">
        <v>133</v>
      </c>
      <c r="BR63">
        <v>-1</v>
      </c>
      <c r="BS63">
        <v>0</v>
      </c>
      <c r="BT63">
        <v>1</v>
      </c>
      <c r="BU63">
        <v>1</v>
      </c>
      <c r="CB63">
        <v>1</v>
      </c>
      <c r="CC63">
        <v>0</v>
      </c>
      <c r="CD63">
        <v>0</v>
      </c>
      <c r="CE63">
        <v>-1</v>
      </c>
      <c r="CF63">
        <v>0</v>
      </c>
      <c r="CG63">
        <v>0.5</v>
      </c>
      <c r="CI63">
        <v>0.5</v>
      </c>
      <c r="CJ63">
        <v>1</v>
      </c>
      <c r="CK63">
        <v>0</v>
      </c>
      <c r="CL63">
        <v>0</v>
      </c>
      <c r="CM63">
        <v>1</v>
      </c>
      <c r="CN63">
        <v>0</v>
      </c>
      <c r="CQ63">
        <v>1</v>
      </c>
      <c r="CR63">
        <v>-1</v>
      </c>
      <c r="CS63" t="s">
        <v>133</v>
      </c>
      <c r="CT63">
        <v>1</v>
      </c>
      <c r="CU63">
        <v>0.75</v>
      </c>
      <c r="CV63">
        <v>0</v>
      </c>
      <c r="CX63">
        <v>1</v>
      </c>
      <c r="CY63" t="s">
        <v>133</v>
      </c>
      <c r="CZ63">
        <v>0</v>
      </c>
      <c r="DA63">
        <v>0</v>
      </c>
      <c r="DB63">
        <v>0.5</v>
      </c>
      <c r="DC63">
        <v>0</v>
      </c>
      <c r="DF63" t="s">
        <v>133</v>
      </c>
      <c r="DH63">
        <v>1</v>
      </c>
      <c r="DI63">
        <v>1</v>
      </c>
      <c r="DJ63">
        <v>0.5</v>
      </c>
      <c r="DK63">
        <v>0</v>
      </c>
      <c r="DM63">
        <v>-0.5</v>
      </c>
      <c r="DN63">
        <v>-1</v>
      </c>
      <c r="DO63">
        <v>1</v>
      </c>
      <c r="DP63">
        <v>0.75</v>
      </c>
      <c r="DQ63">
        <v>0</v>
      </c>
      <c r="DR63">
        <v>1</v>
      </c>
      <c r="DU63">
        <v>0</v>
      </c>
      <c r="DV63">
        <v>0</v>
      </c>
      <c r="DW63" t="s">
        <v>133</v>
      </c>
      <c r="DX63">
        <v>0.75</v>
      </c>
      <c r="DY63">
        <v>-1</v>
      </c>
      <c r="DZ63">
        <v>0</v>
      </c>
      <c r="EB63">
        <v>1</v>
      </c>
      <c r="EC63">
        <v>0</v>
      </c>
      <c r="ED63" t="s">
        <v>133</v>
      </c>
      <c r="EE63">
        <v>0</v>
      </c>
      <c r="EF63">
        <v>0</v>
      </c>
      <c r="EG63">
        <v>0</v>
      </c>
      <c r="EJ63">
        <v>1</v>
      </c>
      <c r="EK63">
        <v>0</v>
      </c>
      <c r="EL63">
        <v>0</v>
      </c>
      <c r="EM63">
        <v>-0.5</v>
      </c>
      <c r="EN63">
        <v>-1</v>
      </c>
      <c r="EO63">
        <v>-0.5</v>
      </c>
      <c r="EP63">
        <v>1</v>
      </c>
      <c r="EQ63">
        <v>1</v>
      </c>
      <c r="ER63">
        <v>-1</v>
      </c>
      <c r="ET63" t="s">
        <v>133</v>
      </c>
      <c r="EU63" t="s">
        <v>133</v>
      </c>
      <c r="EV63">
        <v>1</v>
      </c>
      <c r="EW63" t="s">
        <v>133</v>
      </c>
      <c r="EX63" t="s">
        <v>133</v>
      </c>
      <c r="EY63" t="s">
        <v>133</v>
      </c>
      <c r="FB63">
        <v>-0.5</v>
      </c>
      <c r="FC63">
        <v>-1</v>
      </c>
      <c r="FD63">
        <v>1</v>
      </c>
      <c r="FE63">
        <v>0</v>
      </c>
      <c r="FF63">
        <v>1</v>
      </c>
      <c r="FG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-0.5</v>
      </c>
      <c r="FP63">
        <v>-1</v>
      </c>
      <c r="FQ63">
        <v>-0.5</v>
      </c>
      <c r="FR63">
        <v>-1</v>
      </c>
    </row>
    <row r="64" spans="1:174" x14ac:dyDescent="0.2">
      <c r="A64" t="s">
        <v>195</v>
      </c>
      <c r="D64">
        <v>0</v>
      </c>
      <c r="E64">
        <v>0.5</v>
      </c>
      <c r="F64">
        <v>0</v>
      </c>
      <c r="G64">
        <v>0</v>
      </c>
      <c r="H64">
        <v>0.5</v>
      </c>
      <c r="I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T64" t="s">
        <v>133</v>
      </c>
      <c r="U64">
        <v>0</v>
      </c>
      <c r="V64">
        <v>0</v>
      </c>
      <c r="W64">
        <v>0</v>
      </c>
      <c r="X64">
        <v>0.5</v>
      </c>
      <c r="Y64">
        <v>0</v>
      </c>
      <c r="AB64">
        <v>0</v>
      </c>
      <c r="AC64" t="s">
        <v>133</v>
      </c>
      <c r="AD64" t="s">
        <v>133</v>
      </c>
      <c r="AE64">
        <v>0</v>
      </c>
      <c r="AF64">
        <v>0</v>
      </c>
      <c r="AG64">
        <v>0</v>
      </c>
      <c r="AJ64">
        <v>0</v>
      </c>
      <c r="AK64">
        <v>0</v>
      </c>
      <c r="AL64">
        <v>0.5</v>
      </c>
      <c r="AM64">
        <v>0</v>
      </c>
      <c r="AN64" t="s">
        <v>133</v>
      </c>
      <c r="AO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133</v>
      </c>
      <c r="BP64">
        <v>0</v>
      </c>
      <c r="BQ64" t="s">
        <v>133</v>
      </c>
      <c r="BR64">
        <v>0</v>
      </c>
      <c r="BS64">
        <v>0</v>
      </c>
      <c r="BT64">
        <v>0</v>
      </c>
      <c r="BU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X64">
        <v>0</v>
      </c>
      <c r="CY64">
        <v>0.5</v>
      </c>
      <c r="CZ64">
        <v>0</v>
      </c>
      <c r="DA64">
        <v>0</v>
      </c>
      <c r="DB64">
        <v>0</v>
      </c>
      <c r="DC64">
        <v>0</v>
      </c>
      <c r="DF64">
        <v>0</v>
      </c>
      <c r="DH64">
        <v>0</v>
      </c>
      <c r="DI64">
        <v>0</v>
      </c>
      <c r="DJ64">
        <v>0</v>
      </c>
      <c r="DK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U64">
        <v>0</v>
      </c>
      <c r="DV64">
        <v>0</v>
      </c>
      <c r="DW64">
        <v>0</v>
      </c>
      <c r="DX64">
        <v>0.75</v>
      </c>
      <c r="DY64">
        <v>0</v>
      </c>
      <c r="DZ64">
        <v>0</v>
      </c>
      <c r="EB64">
        <v>0</v>
      </c>
      <c r="EC64">
        <v>0</v>
      </c>
      <c r="ED64">
        <v>0.5</v>
      </c>
      <c r="EE64">
        <v>0</v>
      </c>
      <c r="EF64">
        <v>0</v>
      </c>
      <c r="EG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0.5</v>
      </c>
      <c r="EU64" t="s">
        <v>133</v>
      </c>
      <c r="EV64">
        <v>0</v>
      </c>
      <c r="EW64">
        <v>0</v>
      </c>
      <c r="EX64">
        <v>0</v>
      </c>
      <c r="EY64">
        <v>0.5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I64">
        <v>0</v>
      </c>
      <c r="FJ64">
        <v>0</v>
      </c>
      <c r="FK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 x14ac:dyDescent="0.2">
      <c r="A65" t="s">
        <v>196</v>
      </c>
      <c r="D65">
        <v>0</v>
      </c>
      <c r="E65">
        <v>0</v>
      </c>
      <c r="F65">
        <v>0.5</v>
      </c>
      <c r="G65">
        <v>0</v>
      </c>
      <c r="H65">
        <v>0</v>
      </c>
      <c r="I65" t="s">
        <v>133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B65">
        <v>0</v>
      </c>
      <c r="AC65" t="s">
        <v>133</v>
      </c>
      <c r="AD65" t="s">
        <v>133</v>
      </c>
      <c r="AE65" t="s">
        <v>133</v>
      </c>
      <c r="AF65">
        <v>0</v>
      </c>
      <c r="AG65">
        <v>0</v>
      </c>
      <c r="AJ65">
        <v>0</v>
      </c>
      <c r="AK65">
        <v>0</v>
      </c>
      <c r="AL65" t="s">
        <v>133</v>
      </c>
      <c r="AM65">
        <v>0</v>
      </c>
      <c r="AN65">
        <v>0</v>
      </c>
      <c r="AO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H65">
        <v>0</v>
      </c>
      <c r="BI65">
        <v>0</v>
      </c>
      <c r="BJ65">
        <v>0</v>
      </c>
      <c r="BK65" t="s">
        <v>133</v>
      </c>
      <c r="BL65">
        <v>0</v>
      </c>
      <c r="BM65">
        <v>0</v>
      </c>
      <c r="BP65">
        <v>0</v>
      </c>
      <c r="BQ65" t="s">
        <v>133</v>
      </c>
      <c r="BR65" t="s">
        <v>133</v>
      </c>
      <c r="BS65">
        <v>0</v>
      </c>
      <c r="BT65">
        <v>0</v>
      </c>
      <c r="BU65" t="s">
        <v>133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133</v>
      </c>
      <c r="CQ65">
        <v>0</v>
      </c>
      <c r="CR65">
        <v>0</v>
      </c>
      <c r="CS65">
        <v>0</v>
      </c>
      <c r="CT65">
        <v>0</v>
      </c>
      <c r="CU65">
        <v>0.75</v>
      </c>
      <c r="CV65">
        <v>0</v>
      </c>
      <c r="CX65">
        <v>0</v>
      </c>
      <c r="CY65">
        <v>0</v>
      </c>
      <c r="CZ65">
        <v>0</v>
      </c>
      <c r="DA65" t="s">
        <v>133</v>
      </c>
      <c r="DB65">
        <v>0</v>
      </c>
      <c r="DC65" t="s">
        <v>133</v>
      </c>
      <c r="DF65" t="s">
        <v>133</v>
      </c>
      <c r="DH65">
        <v>0</v>
      </c>
      <c r="DI65">
        <v>0</v>
      </c>
      <c r="DJ65">
        <v>0</v>
      </c>
      <c r="DK65">
        <v>0</v>
      </c>
      <c r="DM65">
        <v>0</v>
      </c>
      <c r="DN65">
        <v>0</v>
      </c>
      <c r="DO65">
        <v>0</v>
      </c>
      <c r="DP65">
        <v>0.75</v>
      </c>
      <c r="DQ65">
        <v>0</v>
      </c>
      <c r="DR65">
        <v>0</v>
      </c>
      <c r="DU65">
        <v>0</v>
      </c>
      <c r="DV65">
        <v>0</v>
      </c>
      <c r="DW65">
        <v>0</v>
      </c>
      <c r="DX65">
        <v>0.75</v>
      </c>
      <c r="DY65">
        <v>0</v>
      </c>
      <c r="DZ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 t="s">
        <v>133</v>
      </c>
      <c r="EP65">
        <v>0</v>
      </c>
      <c r="EQ65">
        <v>0</v>
      </c>
      <c r="ER65">
        <v>0</v>
      </c>
      <c r="ET65" t="s">
        <v>133</v>
      </c>
      <c r="EU65">
        <v>0</v>
      </c>
      <c r="EV65">
        <v>0</v>
      </c>
      <c r="EW65">
        <v>0</v>
      </c>
      <c r="EX65">
        <v>0</v>
      </c>
      <c r="EY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I65">
        <v>0</v>
      </c>
      <c r="FJ65">
        <v>0</v>
      </c>
      <c r="FK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 x14ac:dyDescent="0.2">
      <c r="A66" t="s">
        <v>197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T66">
        <v>0</v>
      </c>
      <c r="U66" t="s">
        <v>133</v>
      </c>
      <c r="V66">
        <v>0</v>
      </c>
      <c r="W66">
        <v>0</v>
      </c>
      <c r="X66">
        <v>0</v>
      </c>
      <c r="Y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J66">
        <v>0</v>
      </c>
      <c r="AK66">
        <v>0</v>
      </c>
      <c r="AL66" t="s">
        <v>133</v>
      </c>
      <c r="AM66" t="s">
        <v>133</v>
      </c>
      <c r="AN66" t="s">
        <v>133</v>
      </c>
      <c r="AO66">
        <v>0</v>
      </c>
      <c r="AR66" t="s">
        <v>133</v>
      </c>
      <c r="AS66">
        <v>0</v>
      </c>
      <c r="AT66">
        <v>0</v>
      </c>
      <c r="AU66">
        <v>0</v>
      </c>
      <c r="AV66">
        <v>0</v>
      </c>
      <c r="AW66">
        <v>0</v>
      </c>
      <c r="AZ66">
        <v>0</v>
      </c>
      <c r="BA66">
        <v>0</v>
      </c>
      <c r="BB66">
        <v>0</v>
      </c>
      <c r="BC66" t="s">
        <v>133</v>
      </c>
      <c r="BD66">
        <v>0</v>
      </c>
      <c r="BE66">
        <v>0</v>
      </c>
      <c r="BH66" t="s">
        <v>133</v>
      </c>
      <c r="BI66">
        <v>0</v>
      </c>
      <c r="BJ66" t="s">
        <v>133</v>
      </c>
      <c r="BK66">
        <v>0.75</v>
      </c>
      <c r="BL66" t="s">
        <v>133</v>
      </c>
      <c r="BM66" t="s">
        <v>133</v>
      </c>
      <c r="BP66">
        <v>0</v>
      </c>
      <c r="BQ66">
        <v>0</v>
      </c>
      <c r="BR66" t="s">
        <v>133</v>
      </c>
      <c r="BS66">
        <v>0</v>
      </c>
      <c r="BT66">
        <v>0</v>
      </c>
      <c r="BU66" t="s">
        <v>133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F66" t="s">
        <v>133</v>
      </c>
      <c r="DH66">
        <v>0</v>
      </c>
      <c r="DI66">
        <v>0</v>
      </c>
      <c r="DJ66">
        <v>0</v>
      </c>
      <c r="DK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U66">
        <v>0</v>
      </c>
      <c r="DV66">
        <v>0</v>
      </c>
      <c r="DW66">
        <v>0</v>
      </c>
      <c r="DX66">
        <v>0.75</v>
      </c>
      <c r="DY66">
        <v>0</v>
      </c>
      <c r="DZ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133</v>
      </c>
      <c r="ER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I66">
        <v>0</v>
      </c>
      <c r="FJ66">
        <v>0</v>
      </c>
      <c r="FK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 x14ac:dyDescent="0.2">
      <c r="A67" t="s">
        <v>198</v>
      </c>
      <c r="D67">
        <v>0</v>
      </c>
      <c r="E67">
        <v>-1</v>
      </c>
      <c r="F67">
        <v>-1</v>
      </c>
      <c r="G67">
        <v>-1</v>
      </c>
      <c r="H67">
        <v>0</v>
      </c>
      <c r="I67">
        <v>1</v>
      </c>
      <c r="L67">
        <v>0</v>
      </c>
      <c r="M67">
        <v>0</v>
      </c>
      <c r="N67">
        <v>0</v>
      </c>
      <c r="O67">
        <v>0</v>
      </c>
      <c r="P67">
        <v>-1</v>
      </c>
      <c r="Q67">
        <v>-1</v>
      </c>
      <c r="T67">
        <v>0.75</v>
      </c>
      <c r="U67">
        <v>-1</v>
      </c>
      <c r="V67">
        <v>0</v>
      </c>
      <c r="W67">
        <v>0</v>
      </c>
      <c r="X67">
        <v>1</v>
      </c>
      <c r="Y67">
        <v>-1</v>
      </c>
      <c r="AB67">
        <v>0</v>
      </c>
      <c r="AC67">
        <v>-1</v>
      </c>
      <c r="AD67" t="s">
        <v>133</v>
      </c>
      <c r="AE67">
        <v>0</v>
      </c>
      <c r="AF67">
        <v>0</v>
      </c>
      <c r="AG67">
        <v>-1</v>
      </c>
      <c r="AJ67">
        <v>0</v>
      </c>
      <c r="AK67">
        <v>0</v>
      </c>
      <c r="AL67">
        <v>0</v>
      </c>
      <c r="AM67">
        <v>0</v>
      </c>
      <c r="AN67">
        <v>-1</v>
      </c>
      <c r="AO67">
        <v>0</v>
      </c>
      <c r="AR67">
        <v>0</v>
      </c>
      <c r="AS67">
        <v>-1</v>
      </c>
      <c r="AT67">
        <v>-1</v>
      </c>
      <c r="AU67">
        <v>0</v>
      </c>
      <c r="AV67">
        <v>0</v>
      </c>
      <c r="AW67">
        <v>0</v>
      </c>
      <c r="AZ67">
        <v>-1</v>
      </c>
      <c r="BA67">
        <v>0</v>
      </c>
      <c r="BB67">
        <v>-1</v>
      </c>
      <c r="BC67">
        <v>0</v>
      </c>
      <c r="BD67">
        <v>0</v>
      </c>
      <c r="BE67">
        <v>0</v>
      </c>
      <c r="BH67">
        <v>0</v>
      </c>
      <c r="BI67">
        <v>-1</v>
      </c>
      <c r="BJ67">
        <v>0</v>
      </c>
      <c r="BK67">
        <v>0</v>
      </c>
      <c r="BL67">
        <v>0</v>
      </c>
      <c r="BM67">
        <v>0</v>
      </c>
      <c r="BP67">
        <v>0</v>
      </c>
      <c r="BQ67">
        <v>0</v>
      </c>
      <c r="BR67">
        <v>-1</v>
      </c>
      <c r="BS67">
        <v>0</v>
      </c>
      <c r="BT67">
        <v>0</v>
      </c>
      <c r="BU67">
        <v>-1</v>
      </c>
      <c r="CB67">
        <v>-1</v>
      </c>
      <c r="CC67">
        <v>0</v>
      </c>
      <c r="CD67" t="s">
        <v>133</v>
      </c>
      <c r="CE67">
        <v>-1</v>
      </c>
      <c r="CF67">
        <v>0</v>
      </c>
      <c r="CG67">
        <v>-1</v>
      </c>
      <c r="CI67">
        <v>0</v>
      </c>
      <c r="CJ67" t="s">
        <v>133</v>
      </c>
      <c r="CK67" t="s">
        <v>133</v>
      </c>
      <c r="CL67">
        <v>0</v>
      </c>
      <c r="CM67">
        <v>-1</v>
      </c>
      <c r="CN67" t="s">
        <v>133</v>
      </c>
      <c r="CQ67">
        <v>-1</v>
      </c>
      <c r="CR67">
        <v>0</v>
      </c>
      <c r="CS67">
        <v>-1</v>
      </c>
      <c r="CT67">
        <v>-1</v>
      </c>
      <c r="CU67">
        <v>0</v>
      </c>
      <c r="CV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F67">
        <v>0</v>
      </c>
      <c r="DH67">
        <v>0</v>
      </c>
      <c r="DI67">
        <v>0.75</v>
      </c>
      <c r="DJ67">
        <v>-1</v>
      </c>
      <c r="DK67">
        <v>0</v>
      </c>
      <c r="DM67">
        <v>-1</v>
      </c>
      <c r="DN67">
        <v>-1</v>
      </c>
      <c r="DO67">
        <v>0</v>
      </c>
      <c r="DP67">
        <v>0</v>
      </c>
      <c r="DQ67">
        <v>0</v>
      </c>
      <c r="DR67">
        <v>0</v>
      </c>
      <c r="DU67">
        <v>-1</v>
      </c>
      <c r="DV67">
        <v>0</v>
      </c>
      <c r="DW67">
        <v>0</v>
      </c>
      <c r="DX67">
        <v>0.75</v>
      </c>
      <c r="DY67">
        <v>0</v>
      </c>
      <c r="DZ67">
        <v>0</v>
      </c>
      <c r="EB67">
        <v>0.75</v>
      </c>
      <c r="EC67">
        <v>0</v>
      </c>
      <c r="ED67">
        <v>0</v>
      </c>
      <c r="EE67">
        <v>0</v>
      </c>
      <c r="EF67">
        <v>-1</v>
      </c>
      <c r="EG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-1</v>
      </c>
      <c r="ER67">
        <v>-1</v>
      </c>
      <c r="ET67">
        <v>-1</v>
      </c>
      <c r="EU67">
        <v>0</v>
      </c>
      <c r="EV67">
        <v>0</v>
      </c>
      <c r="EW67">
        <v>-1</v>
      </c>
      <c r="EX67">
        <v>-1</v>
      </c>
      <c r="EY67">
        <v>0</v>
      </c>
      <c r="FB67">
        <v>0</v>
      </c>
      <c r="FC67">
        <v>0</v>
      </c>
      <c r="FD67" t="s">
        <v>133</v>
      </c>
      <c r="FE67">
        <v>0</v>
      </c>
      <c r="FF67">
        <v>0</v>
      </c>
      <c r="FG67">
        <v>-1</v>
      </c>
      <c r="FI67">
        <v>-1</v>
      </c>
      <c r="FJ67">
        <v>-1</v>
      </c>
      <c r="FK67">
        <v>0</v>
      </c>
      <c r="FM67" t="s">
        <v>133</v>
      </c>
      <c r="FN67">
        <v>-1</v>
      </c>
      <c r="FO67">
        <v>0</v>
      </c>
      <c r="FP67">
        <v>0</v>
      </c>
      <c r="FQ67">
        <v>0</v>
      </c>
      <c r="FR67">
        <v>-1</v>
      </c>
    </row>
    <row r="68" spans="1:174" x14ac:dyDescent="0.2">
      <c r="A68" t="s">
        <v>199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1</v>
      </c>
      <c r="L68">
        <v>-0.5</v>
      </c>
      <c r="M68">
        <v>-1</v>
      </c>
      <c r="N68">
        <v>-1</v>
      </c>
      <c r="O68">
        <v>0</v>
      </c>
      <c r="P68">
        <v>-1</v>
      </c>
      <c r="Q68">
        <v>-1</v>
      </c>
      <c r="T68">
        <v>1</v>
      </c>
      <c r="U68">
        <v>-1</v>
      </c>
      <c r="V68">
        <v>-1</v>
      </c>
      <c r="W68">
        <v>-1</v>
      </c>
      <c r="X68">
        <v>1</v>
      </c>
      <c r="Y68">
        <v>-1</v>
      </c>
      <c r="AB68">
        <v>-1</v>
      </c>
      <c r="AC68">
        <v>-1</v>
      </c>
      <c r="AD68" t="s">
        <v>133</v>
      </c>
      <c r="AE68">
        <v>-1</v>
      </c>
      <c r="AF68">
        <v>-1</v>
      </c>
      <c r="AG68">
        <v>-1</v>
      </c>
      <c r="AJ68">
        <v>-1</v>
      </c>
      <c r="AK68">
        <v>-0.5</v>
      </c>
      <c r="AL68">
        <v>-1</v>
      </c>
      <c r="AM68">
        <v>-1</v>
      </c>
      <c r="AN68">
        <v>-1</v>
      </c>
      <c r="AO68">
        <v>1</v>
      </c>
      <c r="AR68">
        <v>0</v>
      </c>
      <c r="AS68">
        <v>-1</v>
      </c>
      <c r="AT68">
        <v>-0.5</v>
      </c>
      <c r="AU68">
        <v>-0.5</v>
      </c>
      <c r="AV68">
        <v>0</v>
      </c>
      <c r="AW68">
        <v>-0.5</v>
      </c>
      <c r="AZ68">
        <v>-1</v>
      </c>
      <c r="BA68">
        <v>0</v>
      </c>
      <c r="BB68">
        <v>-1</v>
      </c>
      <c r="BC68">
        <v>-0.5</v>
      </c>
      <c r="BD68">
        <v>-1</v>
      </c>
      <c r="BE68">
        <v>0</v>
      </c>
      <c r="BH68">
        <v>1</v>
      </c>
      <c r="BI68">
        <v>1</v>
      </c>
      <c r="BJ68">
        <v>0</v>
      </c>
      <c r="BK68" t="s">
        <v>133</v>
      </c>
      <c r="BL68">
        <v>-0.5</v>
      </c>
      <c r="BM68">
        <v>1</v>
      </c>
      <c r="BP68">
        <v>0</v>
      </c>
      <c r="BQ68">
        <v>-0.5</v>
      </c>
      <c r="BR68">
        <v>-1</v>
      </c>
      <c r="BS68">
        <v>0</v>
      </c>
      <c r="BT68">
        <v>1</v>
      </c>
      <c r="BU68">
        <v>-1</v>
      </c>
      <c r="CB68">
        <v>-1</v>
      </c>
      <c r="CC68">
        <v>-1</v>
      </c>
      <c r="CD68">
        <v>-1</v>
      </c>
      <c r="CE68">
        <v>1</v>
      </c>
      <c r="CF68">
        <v>0</v>
      </c>
      <c r="CG68">
        <v>-1</v>
      </c>
      <c r="CI68">
        <v>0</v>
      </c>
      <c r="CJ68" t="s">
        <v>133</v>
      </c>
      <c r="CK68" t="s">
        <v>133</v>
      </c>
      <c r="CL68">
        <v>0</v>
      </c>
      <c r="CM68">
        <v>1</v>
      </c>
      <c r="CN68" t="s">
        <v>133</v>
      </c>
      <c r="CQ68">
        <v>-1</v>
      </c>
      <c r="CR68">
        <v>-1</v>
      </c>
      <c r="CS68">
        <v>-1</v>
      </c>
      <c r="CT68">
        <v>-1</v>
      </c>
      <c r="CU68">
        <v>0.5</v>
      </c>
      <c r="CV68">
        <v>0</v>
      </c>
      <c r="CX68">
        <v>1</v>
      </c>
      <c r="CY68">
        <v>0</v>
      </c>
      <c r="CZ68">
        <v>-1</v>
      </c>
      <c r="DA68">
        <v>-1</v>
      </c>
      <c r="DB68">
        <v>-0.5</v>
      </c>
      <c r="DC68">
        <v>-1</v>
      </c>
      <c r="DF68" t="s">
        <v>133</v>
      </c>
      <c r="DH68">
        <v>0.75</v>
      </c>
      <c r="DI68">
        <v>-0.5</v>
      </c>
      <c r="DJ68">
        <v>-1</v>
      </c>
      <c r="DK68">
        <v>0</v>
      </c>
      <c r="DM68">
        <v>-1</v>
      </c>
      <c r="DN68">
        <v>-1</v>
      </c>
      <c r="DO68">
        <v>0</v>
      </c>
      <c r="DP68">
        <v>0.75</v>
      </c>
      <c r="DQ68">
        <v>0</v>
      </c>
      <c r="DR68">
        <v>1</v>
      </c>
      <c r="DU68">
        <v>-1</v>
      </c>
      <c r="DV68">
        <v>0</v>
      </c>
      <c r="DW68">
        <v>-0.5</v>
      </c>
      <c r="DX68">
        <v>0.75</v>
      </c>
      <c r="DY68" t="s">
        <v>133</v>
      </c>
      <c r="DZ68">
        <v>0</v>
      </c>
      <c r="EB68">
        <v>-1</v>
      </c>
      <c r="EC68">
        <v>0</v>
      </c>
      <c r="ED68">
        <v>1</v>
      </c>
      <c r="EE68">
        <v>0</v>
      </c>
      <c r="EF68">
        <v>-1</v>
      </c>
      <c r="EG68">
        <v>0</v>
      </c>
      <c r="EJ68">
        <v>-1</v>
      </c>
      <c r="EK68">
        <v>-0.5</v>
      </c>
      <c r="EL68">
        <v>-0.5</v>
      </c>
      <c r="EM68">
        <v>-0.5</v>
      </c>
      <c r="EN68">
        <v>0</v>
      </c>
      <c r="EO68">
        <v>-0.5</v>
      </c>
      <c r="EP68">
        <v>-1</v>
      </c>
      <c r="EQ68">
        <v>-1</v>
      </c>
      <c r="ER68">
        <v>-1</v>
      </c>
      <c r="ET68">
        <v>-1</v>
      </c>
      <c r="EU68">
        <v>-0.5</v>
      </c>
      <c r="EV68">
        <v>-1</v>
      </c>
      <c r="EW68">
        <v>-1</v>
      </c>
      <c r="EX68">
        <v>-1</v>
      </c>
      <c r="EY68">
        <v>0</v>
      </c>
      <c r="FB68">
        <v>0</v>
      </c>
      <c r="FC68">
        <v>-1</v>
      </c>
      <c r="FD68" t="s">
        <v>133</v>
      </c>
      <c r="FE68">
        <v>0</v>
      </c>
      <c r="FF68">
        <v>1</v>
      </c>
      <c r="FG68">
        <v>-1</v>
      </c>
      <c r="FI68">
        <v>1</v>
      </c>
      <c r="FJ68">
        <v>-1</v>
      </c>
      <c r="FK68">
        <v>0.75</v>
      </c>
      <c r="FM68" t="s">
        <v>133</v>
      </c>
      <c r="FN68">
        <v>-1</v>
      </c>
      <c r="FO68">
        <v>-1</v>
      </c>
      <c r="FP68">
        <v>-1</v>
      </c>
      <c r="FQ68">
        <v>-1</v>
      </c>
      <c r="FR68">
        <v>-1</v>
      </c>
    </row>
    <row r="69" spans="1:174" x14ac:dyDescent="0.2">
      <c r="A69" t="s">
        <v>200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-0.5</v>
      </c>
      <c r="L69">
        <v>-0.5</v>
      </c>
      <c r="M69">
        <v>-0.5</v>
      </c>
      <c r="N69">
        <v>-0.5</v>
      </c>
      <c r="O69">
        <v>0</v>
      </c>
      <c r="P69">
        <v>-1</v>
      </c>
      <c r="Q69">
        <v>-1</v>
      </c>
      <c r="T69">
        <v>0.75</v>
      </c>
      <c r="U69">
        <v>-1</v>
      </c>
      <c r="V69">
        <v>-0.5</v>
      </c>
      <c r="W69">
        <v>-0.5</v>
      </c>
      <c r="X69">
        <v>0.75</v>
      </c>
      <c r="Y69">
        <v>-1</v>
      </c>
      <c r="AB69">
        <v>-1</v>
      </c>
      <c r="AC69">
        <v>-1</v>
      </c>
      <c r="AD69" t="s">
        <v>133</v>
      </c>
      <c r="AE69">
        <v>-1</v>
      </c>
      <c r="AF69">
        <v>-1</v>
      </c>
      <c r="AG69">
        <v>-1</v>
      </c>
      <c r="AJ69">
        <v>-0.5</v>
      </c>
      <c r="AK69">
        <v>0</v>
      </c>
      <c r="AL69">
        <v>0.75</v>
      </c>
      <c r="AM69">
        <v>-0.5</v>
      </c>
      <c r="AN69">
        <v>-1</v>
      </c>
      <c r="AO69">
        <v>0</v>
      </c>
      <c r="AR69">
        <v>0</v>
      </c>
      <c r="AS69">
        <v>-1</v>
      </c>
      <c r="AT69">
        <v>0.75</v>
      </c>
      <c r="AU69">
        <v>-0.5</v>
      </c>
      <c r="AV69">
        <v>0</v>
      </c>
      <c r="AW69">
        <v>0</v>
      </c>
      <c r="AZ69">
        <v>-0.5</v>
      </c>
      <c r="BA69">
        <v>0</v>
      </c>
      <c r="BB69">
        <v>-1</v>
      </c>
      <c r="BC69">
        <v>-0.5</v>
      </c>
      <c r="BD69">
        <v>-1</v>
      </c>
      <c r="BE69">
        <v>0</v>
      </c>
      <c r="BH69">
        <v>-0.5</v>
      </c>
      <c r="BI69">
        <v>-1</v>
      </c>
      <c r="BJ69">
        <v>0</v>
      </c>
      <c r="BK69">
        <v>0.75</v>
      </c>
      <c r="BL69">
        <v>-0.5</v>
      </c>
      <c r="BM69">
        <v>0.75</v>
      </c>
      <c r="BP69">
        <v>0</v>
      </c>
      <c r="BQ69">
        <v>-0.5</v>
      </c>
      <c r="BR69">
        <v>-1</v>
      </c>
      <c r="BS69">
        <v>0</v>
      </c>
      <c r="BT69">
        <v>-1</v>
      </c>
      <c r="BU69">
        <v>-1</v>
      </c>
      <c r="CB69">
        <v>0</v>
      </c>
      <c r="CC69">
        <v>-0.5</v>
      </c>
      <c r="CD69">
        <v>-1</v>
      </c>
      <c r="CE69">
        <v>0</v>
      </c>
      <c r="CF69">
        <v>0</v>
      </c>
      <c r="CG69">
        <v>-1</v>
      </c>
      <c r="CI69">
        <v>0</v>
      </c>
      <c r="CJ69" t="s">
        <v>133</v>
      </c>
      <c r="CK69" t="s">
        <v>133</v>
      </c>
      <c r="CL69">
        <v>0</v>
      </c>
      <c r="CM69">
        <v>0</v>
      </c>
      <c r="CN69">
        <v>-0.5</v>
      </c>
      <c r="CQ69">
        <v>-1</v>
      </c>
      <c r="CR69">
        <v>-0.5</v>
      </c>
      <c r="CS69">
        <v>-1</v>
      </c>
      <c r="CT69">
        <v>-1</v>
      </c>
      <c r="CU69">
        <v>0.75</v>
      </c>
      <c r="CV69">
        <v>0</v>
      </c>
      <c r="CX69">
        <v>-0.5</v>
      </c>
      <c r="CY69">
        <v>0</v>
      </c>
      <c r="CZ69">
        <v>-1</v>
      </c>
      <c r="DA69">
        <v>-0.5</v>
      </c>
      <c r="DB69">
        <v>-0.5</v>
      </c>
      <c r="DC69">
        <v>-0.5</v>
      </c>
      <c r="DF69">
        <v>0</v>
      </c>
      <c r="DH69">
        <v>0.75</v>
      </c>
      <c r="DI69">
        <v>-1</v>
      </c>
      <c r="DJ69">
        <v>-1</v>
      </c>
      <c r="DK69">
        <v>0</v>
      </c>
      <c r="DM69">
        <v>-1</v>
      </c>
      <c r="DN69">
        <v>-1</v>
      </c>
      <c r="DO69">
        <v>0.75</v>
      </c>
      <c r="DP69">
        <v>0</v>
      </c>
      <c r="DQ69">
        <v>0</v>
      </c>
      <c r="DR69">
        <v>-0.5</v>
      </c>
      <c r="DU69">
        <v>-0.5</v>
      </c>
      <c r="DV69">
        <v>0</v>
      </c>
      <c r="DW69">
        <v>-0.5</v>
      </c>
      <c r="DX69">
        <v>0.75</v>
      </c>
      <c r="DY69" t="s">
        <v>133</v>
      </c>
      <c r="DZ69">
        <v>0</v>
      </c>
      <c r="EB69">
        <v>0.75</v>
      </c>
      <c r="EC69">
        <v>0</v>
      </c>
      <c r="ED69">
        <v>0</v>
      </c>
      <c r="EE69">
        <v>0</v>
      </c>
      <c r="EF69">
        <v>-1</v>
      </c>
      <c r="EG69">
        <v>0</v>
      </c>
      <c r="EJ69">
        <v>-0.5</v>
      </c>
      <c r="EK69">
        <v>-0.5</v>
      </c>
      <c r="EL69">
        <v>-0.5</v>
      </c>
      <c r="EM69">
        <v>-0.5</v>
      </c>
      <c r="EN69">
        <v>0</v>
      </c>
      <c r="EO69">
        <v>-0.5</v>
      </c>
      <c r="EP69">
        <v>-1</v>
      </c>
      <c r="EQ69">
        <v>-1</v>
      </c>
      <c r="ER69">
        <v>-1</v>
      </c>
      <c r="ET69">
        <v>0.75</v>
      </c>
      <c r="EU69">
        <v>-1</v>
      </c>
      <c r="EV69">
        <v>-1</v>
      </c>
      <c r="EW69">
        <v>-1</v>
      </c>
      <c r="EX69">
        <v>-1</v>
      </c>
      <c r="EY69">
        <v>0</v>
      </c>
      <c r="FB69">
        <v>0</v>
      </c>
      <c r="FC69">
        <v>-0.5</v>
      </c>
      <c r="FD69" t="s">
        <v>133</v>
      </c>
      <c r="FE69">
        <v>0</v>
      </c>
      <c r="FF69">
        <v>0</v>
      </c>
      <c r="FG69">
        <v>-1</v>
      </c>
      <c r="FI69">
        <v>-1</v>
      </c>
      <c r="FJ69">
        <v>-0.5</v>
      </c>
      <c r="FK69">
        <v>-0.5</v>
      </c>
      <c r="FM69" t="s">
        <v>133</v>
      </c>
      <c r="FN69">
        <v>-1</v>
      </c>
      <c r="FO69">
        <v>-0.5</v>
      </c>
      <c r="FP69">
        <v>-1</v>
      </c>
      <c r="FQ69">
        <v>-0.5</v>
      </c>
      <c r="FR69">
        <v>-1</v>
      </c>
    </row>
    <row r="70" spans="1:174" x14ac:dyDescent="0.2">
      <c r="A70" t="s">
        <v>201</v>
      </c>
      <c r="D70">
        <v>-0.5</v>
      </c>
      <c r="E70">
        <v>-1</v>
      </c>
      <c r="F70">
        <v>-1</v>
      </c>
      <c r="G70">
        <v>-1</v>
      </c>
      <c r="H70">
        <v>-1</v>
      </c>
      <c r="I70">
        <v>1</v>
      </c>
      <c r="L70">
        <v>-0.5</v>
      </c>
      <c r="M70">
        <v>-0.5</v>
      </c>
      <c r="N70">
        <v>-0.5</v>
      </c>
      <c r="O70">
        <v>0</v>
      </c>
      <c r="P70">
        <v>-1</v>
      </c>
      <c r="Q70">
        <v>-1</v>
      </c>
      <c r="T70">
        <v>1</v>
      </c>
      <c r="U70">
        <v>-1</v>
      </c>
      <c r="V70">
        <v>-0.5</v>
      </c>
      <c r="W70">
        <v>-1</v>
      </c>
      <c r="X70">
        <v>1</v>
      </c>
      <c r="Y70">
        <v>-1</v>
      </c>
      <c r="AB70">
        <v>-1</v>
      </c>
      <c r="AC70">
        <v>-1</v>
      </c>
      <c r="AD70" t="s">
        <v>133</v>
      </c>
      <c r="AE70">
        <v>-0.5</v>
      </c>
      <c r="AF70">
        <v>-1</v>
      </c>
      <c r="AG70">
        <v>-1</v>
      </c>
      <c r="AJ70">
        <v>-0.5</v>
      </c>
      <c r="AK70">
        <v>-0.5</v>
      </c>
      <c r="AL70">
        <v>-1</v>
      </c>
      <c r="AM70">
        <v>-0.5</v>
      </c>
      <c r="AN70">
        <v>-1</v>
      </c>
      <c r="AO70">
        <v>1</v>
      </c>
      <c r="AR70">
        <v>-0.5</v>
      </c>
      <c r="AS70">
        <v>-1</v>
      </c>
      <c r="AT70">
        <v>-0.5</v>
      </c>
      <c r="AU70">
        <v>-0.5</v>
      </c>
      <c r="AV70">
        <v>0</v>
      </c>
      <c r="AW70">
        <v>-0.5</v>
      </c>
      <c r="AZ70">
        <v>0.5</v>
      </c>
      <c r="BA70">
        <v>0</v>
      </c>
      <c r="BB70">
        <v>-1</v>
      </c>
      <c r="BC70">
        <v>-0.5</v>
      </c>
      <c r="BD70">
        <v>-0.5</v>
      </c>
      <c r="BE70">
        <v>0</v>
      </c>
      <c r="BH70">
        <v>0.5</v>
      </c>
      <c r="BI70">
        <v>0</v>
      </c>
      <c r="BJ70">
        <v>0</v>
      </c>
      <c r="BK70">
        <v>1</v>
      </c>
      <c r="BL70">
        <v>-0.5</v>
      </c>
      <c r="BM70">
        <v>0.75</v>
      </c>
      <c r="BP70">
        <v>0</v>
      </c>
      <c r="BQ70">
        <v>-0.5</v>
      </c>
      <c r="BR70">
        <v>-1</v>
      </c>
      <c r="BS70">
        <v>0</v>
      </c>
      <c r="BT70">
        <v>-0.5</v>
      </c>
      <c r="BU70">
        <v>-1</v>
      </c>
      <c r="CB70">
        <v>0.75</v>
      </c>
      <c r="CC70">
        <v>-0.5</v>
      </c>
      <c r="CD70">
        <v>-1</v>
      </c>
      <c r="CE70">
        <v>1</v>
      </c>
      <c r="CF70">
        <v>0</v>
      </c>
      <c r="CG70">
        <v>-1</v>
      </c>
      <c r="CI70">
        <v>0</v>
      </c>
      <c r="CJ70" t="s">
        <v>133</v>
      </c>
      <c r="CK70" t="s">
        <v>133</v>
      </c>
      <c r="CL70">
        <v>0</v>
      </c>
      <c r="CM70">
        <v>-1</v>
      </c>
      <c r="CN70" t="s">
        <v>133</v>
      </c>
      <c r="CQ70">
        <v>-1</v>
      </c>
      <c r="CR70">
        <v>-0.5</v>
      </c>
      <c r="CS70">
        <v>-1</v>
      </c>
      <c r="CT70">
        <v>-1</v>
      </c>
      <c r="CU70">
        <v>0.5</v>
      </c>
      <c r="CV70">
        <v>0</v>
      </c>
      <c r="CX70">
        <v>1</v>
      </c>
      <c r="CY70">
        <v>0</v>
      </c>
      <c r="CZ70">
        <v>-0.5</v>
      </c>
      <c r="DA70">
        <v>-0.5</v>
      </c>
      <c r="DB70">
        <v>-0.5</v>
      </c>
      <c r="DC70">
        <v>-0.5</v>
      </c>
      <c r="DF70">
        <v>0</v>
      </c>
      <c r="DH70">
        <v>0.75</v>
      </c>
      <c r="DI70">
        <v>-0.5</v>
      </c>
      <c r="DJ70">
        <v>-0.5</v>
      </c>
      <c r="DK70">
        <v>0</v>
      </c>
      <c r="DM70">
        <v>-1</v>
      </c>
      <c r="DN70">
        <v>0</v>
      </c>
      <c r="DO70">
        <v>0.75</v>
      </c>
      <c r="DP70">
        <v>0.5</v>
      </c>
      <c r="DQ70">
        <v>-0.5</v>
      </c>
      <c r="DR70">
        <v>-0.5</v>
      </c>
      <c r="DU70">
        <v>-1</v>
      </c>
      <c r="DV70">
        <v>-0.5</v>
      </c>
      <c r="DW70">
        <v>-0.5</v>
      </c>
      <c r="DX70">
        <v>0.75</v>
      </c>
      <c r="DY70" t="s">
        <v>133</v>
      </c>
      <c r="DZ70">
        <v>0</v>
      </c>
      <c r="EB70">
        <v>-1</v>
      </c>
      <c r="EC70">
        <v>0</v>
      </c>
      <c r="ED70">
        <v>0.5</v>
      </c>
      <c r="EE70">
        <v>0</v>
      </c>
      <c r="EF70">
        <v>-0.5</v>
      </c>
      <c r="EG70">
        <v>0</v>
      </c>
      <c r="EJ70">
        <v>-0.5</v>
      </c>
      <c r="EK70">
        <v>-0.5</v>
      </c>
      <c r="EL70">
        <v>-0.5</v>
      </c>
      <c r="EM70">
        <v>-0.5</v>
      </c>
      <c r="EN70">
        <v>0</v>
      </c>
      <c r="EO70">
        <v>-0.5</v>
      </c>
      <c r="EP70">
        <v>-1</v>
      </c>
      <c r="EQ70">
        <v>-1</v>
      </c>
      <c r="ER70">
        <v>-1</v>
      </c>
      <c r="ET70">
        <v>-1</v>
      </c>
      <c r="EU70">
        <v>-0.5</v>
      </c>
      <c r="EV70">
        <v>-1</v>
      </c>
      <c r="EW70">
        <v>-1</v>
      </c>
      <c r="EX70">
        <v>-1</v>
      </c>
      <c r="EY70">
        <v>0</v>
      </c>
      <c r="FB70">
        <v>0</v>
      </c>
      <c r="FC70">
        <v>-0.5</v>
      </c>
      <c r="FD70" t="s">
        <v>133</v>
      </c>
      <c r="FE70">
        <v>0</v>
      </c>
      <c r="FF70">
        <v>1</v>
      </c>
      <c r="FG70">
        <v>-1</v>
      </c>
      <c r="FI70">
        <v>0.5</v>
      </c>
      <c r="FJ70">
        <v>-1</v>
      </c>
      <c r="FK70">
        <v>0.5</v>
      </c>
      <c r="FM70" t="s">
        <v>133</v>
      </c>
      <c r="FN70">
        <v>-1</v>
      </c>
      <c r="FO70">
        <v>-0.5</v>
      </c>
      <c r="FP70">
        <v>-1</v>
      </c>
      <c r="FQ70">
        <v>-0.5</v>
      </c>
      <c r="FR70">
        <v>-1</v>
      </c>
    </row>
    <row r="71" spans="1:174" x14ac:dyDescent="0.2">
      <c r="A71" t="s">
        <v>202</v>
      </c>
      <c r="D71">
        <v>0</v>
      </c>
      <c r="E71">
        <v>-1</v>
      </c>
      <c r="F71">
        <v>0</v>
      </c>
      <c r="G71">
        <v>0</v>
      </c>
      <c r="H71">
        <v>0</v>
      </c>
      <c r="I71">
        <v>1</v>
      </c>
      <c r="L71">
        <v>0.5</v>
      </c>
      <c r="M71">
        <v>0.5</v>
      </c>
      <c r="N71">
        <v>0</v>
      </c>
      <c r="O71">
        <v>0.5</v>
      </c>
      <c r="P71">
        <v>0</v>
      </c>
      <c r="Q71">
        <v>0</v>
      </c>
      <c r="T71">
        <v>-1</v>
      </c>
      <c r="U71">
        <v>1</v>
      </c>
      <c r="V71">
        <v>0</v>
      </c>
      <c r="W71" t="s">
        <v>133</v>
      </c>
      <c r="X71">
        <v>1</v>
      </c>
      <c r="Y71">
        <v>0</v>
      </c>
      <c r="AB71">
        <v>1</v>
      </c>
      <c r="AC71">
        <v>0</v>
      </c>
      <c r="AD71" t="s">
        <v>133</v>
      </c>
      <c r="AE71">
        <v>-1</v>
      </c>
      <c r="AF71">
        <v>0</v>
      </c>
      <c r="AG71">
        <v>0</v>
      </c>
      <c r="AJ71">
        <v>0</v>
      </c>
      <c r="AK71">
        <v>0.5</v>
      </c>
      <c r="AL71">
        <v>1</v>
      </c>
      <c r="AM71">
        <v>0.5</v>
      </c>
      <c r="AN71">
        <v>1</v>
      </c>
      <c r="AO71">
        <v>1</v>
      </c>
      <c r="AR71">
        <v>0.5</v>
      </c>
      <c r="AS71">
        <v>0</v>
      </c>
      <c r="AT71">
        <v>-1</v>
      </c>
      <c r="AU71">
        <v>0.5</v>
      </c>
      <c r="AV71">
        <v>0.5</v>
      </c>
      <c r="AW71">
        <v>0.5</v>
      </c>
      <c r="AZ71">
        <v>-1</v>
      </c>
      <c r="BA71">
        <v>0.5</v>
      </c>
      <c r="BB71">
        <v>0</v>
      </c>
      <c r="BC71">
        <v>0.5</v>
      </c>
      <c r="BD71">
        <v>0</v>
      </c>
      <c r="BE71">
        <v>0.5</v>
      </c>
      <c r="BH71">
        <v>0.5</v>
      </c>
      <c r="BI71">
        <v>-1</v>
      </c>
      <c r="BJ71">
        <v>0.5</v>
      </c>
      <c r="BK71" t="s">
        <v>133</v>
      </c>
      <c r="BL71">
        <v>0.5</v>
      </c>
      <c r="BM71">
        <v>0.5</v>
      </c>
      <c r="BP71">
        <v>0.5</v>
      </c>
      <c r="BQ71">
        <v>0.5</v>
      </c>
      <c r="BR71">
        <v>0</v>
      </c>
      <c r="BS71">
        <v>0.5</v>
      </c>
      <c r="BT71">
        <v>1</v>
      </c>
      <c r="BU71">
        <v>0</v>
      </c>
      <c r="CB71">
        <v>1</v>
      </c>
      <c r="CC71">
        <v>0</v>
      </c>
      <c r="CD71" t="s">
        <v>133</v>
      </c>
      <c r="CE71">
        <v>1</v>
      </c>
      <c r="CF71">
        <v>0.5</v>
      </c>
      <c r="CG71">
        <v>0</v>
      </c>
      <c r="CI71">
        <v>0.5</v>
      </c>
      <c r="CJ71" t="s">
        <v>133</v>
      </c>
      <c r="CK71">
        <v>0.5</v>
      </c>
      <c r="CL71">
        <v>0.5</v>
      </c>
      <c r="CM71">
        <v>1</v>
      </c>
      <c r="CN71">
        <v>0.5</v>
      </c>
      <c r="CQ71">
        <v>0</v>
      </c>
      <c r="CR71">
        <v>0.5</v>
      </c>
      <c r="CS71">
        <v>0</v>
      </c>
      <c r="CT71">
        <v>0</v>
      </c>
      <c r="CU71">
        <v>0.5</v>
      </c>
      <c r="CV71">
        <v>0.5</v>
      </c>
      <c r="CX71">
        <v>1</v>
      </c>
      <c r="CY71">
        <v>0.5</v>
      </c>
      <c r="CZ71">
        <v>0</v>
      </c>
      <c r="DA71">
        <v>0</v>
      </c>
      <c r="DB71">
        <v>0.5</v>
      </c>
      <c r="DC71">
        <v>0</v>
      </c>
      <c r="DF71" t="s">
        <v>133</v>
      </c>
      <c r="DH71">
        <v>1</v>
      </c>
      <c r="DI71">
        <v>1</v>
      </c>
      <c r="DJ71">
        <v>0</v>
      </c>
      <c r="DK71">
        <v>0.5</v>
      </c>
      <c r="DM71">
        <v>0</v>
      </c>
      <c r="DN71">
        <v>-1</v>
      </c>
      <c r="DO71">
        <v>1</v>
      </c>
      <c r="DP71">
        <v>0.75</v>
      </c>
      <c r="DQ71">
        <v>0.5</v>
      </c>
      <c r="DR71">
        <v>-1</v>
      </c>
      <c r="DU71">
        <v>0</v>
      </c>
      <c r="DV71">
        <v>0.5</v>
      </c>
      <c r="DW71">
        <v>0.5</v>
      </c>
      <c r="DX71">
        <v>0.75</v>
      </c>
      <c r="DY71" t="s">
        <v>133</v>
      </c>
      <c r="DZ71">
        <v>0.5</v>
      </c>
      <c r="EB71">
        <v>1</v>
      </c>
      <c r="EC71">
        <v>0.5</v>
      </c>
      <c r="ED71">
        <v>-1</v>
      </c>
      <c r="EE71">
        <v>0.5</v>
      </c>
      <c r="EF71">
        <v>0</v>
      </c>
      <c r="EG71">
        <v>0.5</v>
      </c>
      <c r="EJ71">
        <v>0</v>
      </c>
      <c r="EK71">
        <v>0.5</v>
      </c>
      <c r="EL71">
        <v>0.5</v>
      </c>
      <c r="EM71">
        <v>0.5</v>
      </c>
      <c r="EN71">
        <v>0.5</v>
      </c>
      <c r="EO71">
        <v>0.5</v>
      </c>
      <c r="EP71">
        <v>-1</v>
      </c>
      <c r="EQ71">
        <v>0</v>
      </c>
      <c r="ER71">
        <v>0</v>
      </c>
      <c r="ET71">
        <v>1</v>
      </c>
      <c r="EU71">
        <v>0</v>
      </c>
      <c r="EV71">
        <v>-1</v>
      </c>
      <c r="EW71">
        <v>-1</v>
      </c>
      <c r="EX71">
        <v>0</v>
      </c>
      <c r="EY71">
        <v>0.5</v>
      </c>
      <c r="FB71">
        <v>1</v>
      </c>
      <c r="FC71">
        <v>0</v>
      </c>
      <c r="FD71">
        <v>0</v>
      </c>
      <c r="FE71">
        <v>0.5</v>
      </c>
      <c r="FF71">
        <v>1</v>
      </c>
      <c r="FG71">
        <v>0</v>
      </c>
      <c r="FI71">
        <v>1</v>
      </c>
      <c r="FJ71">
        <v>-1</v>
      </c>
      <c r="FK71">
        <v>1</v>
      </c>
      <c r="FM71" t="s">
        <v>133</v>
      </c>
      <c r="FN71">
        <v>0</v>
      </c>
      <c r="FO71">
        <v>0</v>
      </c>
      <c r="FP71">
        <v>0</v>
      </c>
      <c r="FQ71">
        <v>0.5</v>
      </c>
      <c r="FR71">
        <v>0</v>
      </c>
    </row>
    <row r="72" spans="1:174" x14ac:dyDescent="0.2">
      <c r="A72" t="s">
        <v>203</v>
      </c>
      <c r="D72">
        <v>0</v>
      </c>
      <c r="E72">
        <v>0</v>
      </c>
      <c r="F72" t="s">
        <v>133</v>
      </c>
      <c r="G72">
        <v>0</v>
      </c>
      <c r="H72">
        <v>0</v>
      </c>
      <c r="I72" t="s">
        <v>133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T72">
        <v>0</v>
      </c>
      <c r="U72">
        <v>0</v>
      </c>
      <c r="V72" t="s">
        <v>133</v>
      </c>
      <c r="W72">
        <v>0</v>
      </c>
      <c r="X72">
        <v>0</v>
      </c>
      <c r="Y72">
        <v>0</v>
      </c>
      <c r="AB72">
        <v>0</v>
      </c>
      <c r="AC72">
        <v>0</v>
      </c>
      <c r="AD72" t="s">
        <v>133</v>
      </c>
      <c r="AE72">
        <v>0</v>
      </c>
      <c r="AF72" t="s">
        <v>133</v>
      </c>
      <c r="AG72">
        <v>0</v>
      </c>
      <c r="AJ72">
        <v>0</v>
      </c>
      <c r="AK72">
        <v>0</v>
      </c>
      <c r="AL72">
        <v>0</v>
      </c>
      <c r="AM72">
        <v>0</v>
      </c>
      <c r="AN72" t="s">
        <v>133</v>
      </c>
      <c r="AO72">
        <v>0</v>
      </c>
      <c r="AR72">
        <v>0</v>
      </c>
      <c r="AS72">
        <v>0</v>
      </c>
      <c r="AT72">
        <v>0</v>
      </c>
      <c r="AU72" t="s">
        <v>133</v>
      </c>
      <c r="AV72">
        <v>0</v>
      </c>
      <c r="AW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H72">
        <v>0</v>
      </c>
      <c r="BI72">
        <v>0</v>
      </c>
      <c r="BJ72">
        <v>0</v>
      </c>
      <c r="BK72" t="s">
        <v>133</v>
      </c>
      <c r="BL72">
        <v>0</v>
      </c>
      <c r="BM72">
        <v>0</v>
      </c>
      <c r="BP72">
        <v>0</v>
      </c>
      <c r="BQ72" t="s">
        <v>133</v>
      </c>
      <c r="BR72" t="s">
        <v>133</v>
      </c>
      <c r="BS72">
        <v>0</v>
      </c>
      <c r="BT72">
        <v>0</v>
      </c>
      <c r="BU72">
        <v>0</v>
      </c>
      <c r="CB72">
        <v>0</v>
      </c>
      <c r="CC72">
        <v>0</v>
      </c>
      <c r="CD72">
        <v>0</v>
      </c>
      <c r="CE72" t="s">
        <v>133</v>
      </c>
      <c r="CF72">
        <v>0</v>
      </c>
      <c r="CG72">
        <v>0</v>
      </c>
      <c r="CI72">
        <v>0</v>
      </c>
      <c r="CJ72">
        <v>0</v>
      </c>
      <c r="CK72" t="s">
        <v>133</v>
      </c>
      <c r="CL72" t="s">
        <v>133</v>
      </c>
      <c r="CM72" t="s">
        <v>133</v>
      </c>
      <c r="CN72" t="s">
        <v>133</v>
      </c>
      <c r="CQ72">
        <v>0</v>
      </c>
      <c r="CR72">
        <v>0</v>
      </c>
      <c r="CS72">
        <v>0</v>
      </c>
      <c r="CT72">
        <v>0</v>
      </c>
      <c r="CU72">
        <v>0.75</v>
      </c>
      <c r="CV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133</v>
      </c>
      <c r="DF72" t="s">
        <v>133</v>
      </c>
      <c r="DH72">
        <v>0</v>
      </c>
      <c r="DI72">
        <v>0</v>
      </c>
      <c r="DJ72">
        <v>0</v>
      </c>
      <c r="DK72">
        <v>0</v>
      </c>
      <c r="DM72">
        <v>0</v>
      </c>
      <c r="DN72" t="s">
        <v>133</v>
      </c>
      <c r="DO72" t="s">
        <v>133</v>
      </c>
      <c r="DP72">
        <v>0.75</v>
      </c>
      <c r="DQ72">
        <v>0</v>
      </c>
      <c r="DR72">
        <v>0</v>
      </c>
      <c r="DU72">
        <v>0</v>
      </c>
      <c r="DV72">
        <v>0</v>
      </c>
      <c r="DW72">
        <v>0</v>
      </c>
      <c r="DX72">
        <v>0.75</v>
      </c>
      <c r="DY72">
        <v>0</v>
      </c>
      <c r="DZ72">
        <v>0</v>
      </c>
      <c r="EB72">
        <v>0.75</v>
      </c>
      <c r="EC72">
        <v>0</v>
      </c>
      <c r="ED72">
        <v>0</v>
      </c>
      <c r="EE72">
        <v>0</v>
      </c>
      <c r="EF72">
        <v>0</v>
      </c>
      <c r="EG72">
        <v>0</v>
      </c>
      <c r="EJ72">
        <v>0</v>
      </c>
      <c r="EK72">
        <v>0</v>
      </c>
      <c r="EL72">
        <v>0</v>
      </c>
      <c r="EM72">
        <v>0</v>
      </c>
      <c r="EN72" t="s">
        <v>133</v>
      </c>
      <c r="EO72">
        <v>0</v>
      </c>
      <c r="EP72">
        <v>0</v>
      </c>
      <c r="EQ72">
        <v>0</v>
      </c>
      <c r="ER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I72">
        <v>0</v>
      </c>
      <c r="FJ72">
        <v>0</v>
      </c>
      <c r="FK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 x14ac:dyDescent="0.2">
      <c r="A73" t="s">
        <v>204</v>
      </c>
      <c r="D73">
        <v>0</v>
      </c>
      <c r="E73" t="s">
        <v>133</v>
      </c>
      <c r="F73" t="s">
        <v>133</v>
      </c>
      <c r="G73" t="s">
        <v>133</v>
      </c>
      <c r="H73" t="s">
        <v>133</v>
      </c>
      <c r="I73" t="s">
        <v>133</v>
      </c>
      <c r="L73" t="s">
        <v>133</v>
      </c>
      <c r="M73" t="s">
        <v>133</v>
      </c>
      <c r="N73" t="s">
        <v>133</v>
      </c>
      <c r="O73">
        <v>0.5</v>
      </c>
      <c r="P73" t="s">
        <v>133</v>
      </c>
      <c r="Q73" t="s">
        <v>133</v>
      </c>
      <c r="T73" t="s">
        <v>133</v>
      </c>
      <c r="U73" t="s">
        <v>133</v>
      </c>
      <c r="V73">
        <v>0</v>
      </c>
      <c r="W73">
        <v>0</v>
      </c>
      <c r="X73" t="s">
        <v>133</v>
      </c>
      <c r="Y73" t="s">
        <v>133</v>
      </c>
      <c r="AB73" t="s">
        <v>133</v>
      </c>
      <c r="AC73" t="s">
        <v>133</v>
      </c>
      <c r="AD73" t="s">
        <v>133</v>
      </c>
      <c r="AE73" t="s">
        <v>133</v>
      </c>
      <c r="AF73" t="s">
        <v>133</v>
      </c>
      <c r="AG73" t="s">
        <v>133</v>
      </c>
      <c r="AJ73" t="s">
        <v>133</v>
      </c>
      <c r="AK73">
        <v>0</v>
      </c>
      <c r="AL73">
        <v>0</v>
      </c>
      <c r="AM73" t="s">
        <v>133</v>
      </c>
      <c r="AN73" t="s">
        <v>133</v>
      </c>
      <c r="AO73">
        <v>0</v>
      </c>
      <c r="AR73" t="s">
        <v>133</v>
      </c>
      <c r="AS73" t="s">
        <v>133</v>
      </c>
      <c r="AT73">
        <v>0</v>
      </c>
      <c r="AU73" t="s">
        <v>133</v>
      </c>
      <c r="AV73" t="s">
        <v>133</v>
      </c>
      <c r="AW73">
        <v>0</v>
      </c>
      <c r="AZ73" t="s">
        <v>133</v>
      </c>
      <c r="BA73" t="s">
        <v>133</v>
      </c>
      <c r="BB73">
        <v>0</v>
      </c>
      <c r="BC73">
        <v>0</v>
      </c>
      <c r="BD73" t="s">
        <v>133</v>
      </c>
      <c r="BE73" t="s">
        <v>133</v>
      </c>
      <c r="BH73">
        <v>0</v>
      </c>
      <c r="BI73" t="s">
        <v>133</v>
      </c>
      <c r="BJ73">
        <v>0</v>
      </c>
      <c r="BK73">
        <v>-0.5</v>
      </c>
      <c r="BL73">
        <v>0</v>
      </c>
      <c r="BM73">
        <v>0</v>
      </c>
      <c r="BP73" t="s">
        <v>133</v>
      </c>
      <c r="BQ73" t="s">
        <v>133</v>
      </c>
      <c r="BR73" t="s">
        <v>133</v>
      </c>
      <c r="BS73" t="s">
        <v>133</v>
      </c>
      <c r="BT73" t="s">
        <v>133</v>
      </c>
      <c r="BU73" t="s">
        <v>133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I73">
        <v>0</v>
      </c>
      <c r="CJ73" t="s">
        <v>133</v>
      </c>
      <c r="CK73" t="s">
        <v>133</v>
      </c>
      <c r="CL73">
        <v>0</v>
      </c>
      <c r="CM73" t="s">
        <v>133</v>
      </c>
      <c r="CN73" t="s">
        <v>133</v>
      </c>
      <c r="CQ73">
        <v>0</v>
      </c>
      <c r="CR73" t="s">
        <v>133</v>
      </c>
      <c r="CS73">
        <v>0</v>
      </c>
      <c r="CT73">
        <v>0</v>
      </c>
      <c r="CU73">
        <v>0</v>
      </c>
      <c r="CV73" t="s">
        <v>133</v>
      </c>
      <c r="CX73">
        <v>0</v>
      </c>
      <c r="CY73">
        <v>0</v>
      </c>
      <c r="CZ73">
        <v>0</v>
      </c>
      <c r="DA73">
        <v>0</v>
      </c>
      <c r="DB73" t="s">
        <v>133</v>
      </c>
      <c r="DC73" t="s">
        <v>133</v>
      </c>
      <c r="DF73">
        <v>0</v>
      </c>
      <c r="DH73">
        <v>0</v>
      </c>
      <c r="DI73">
        <v>0</v>
      </c>
      <c r="DJ73">
        <v>0</v>
      </c>
      <c r="DK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U73" t="s">
        <v>133</v>
      </c>
      <c r="DV73">
        <v>0</v>
      </c>
      <c r="DW73">
        <v>0</v>
      </c>
      <c r="DX73" t="s">
        <v>133</v>
      </c>
      <c r="DY73" t="s">
        <v>133</v>
      </c>
      <c r="DZ73" t="s">
        <v>133</v>
      </c>
      <c r="EB73" t="s">
        <v>133</v>
      </c>
      <c r="EC73" t="s">
        <v>133</v>
      </c>
      <c r="ED73">
        <v>0</v>
      </c>
      <c r="EE73" t="s">
        <v>133</v>
      </c>
      <c r="EF73" t="s">
        <v>133</v>
      </c>
      <c r="EG73" t="s">
        <v>133</v>
      </c>
      <c r="EJ73">
        <v>-0.5</v>
      </c>
      <c r="EK73">
        <v>0</v>
      </c>
      <c r="EL73" t="s">
        <v>133</v>
      </c>
      <c r="EM73" t="s">
        <v>133</v>
      </c>
      <c r="EN73" t="s">
        <v>133</v>
      </c>
      <c r="EO73" t="s">
        <v>133</v>
      </c>
      <c r="EP73">
        <v>0</v>
      </c>
      <c r="EQ73" t="s">
        <v>133</v>
      </c>
      <c r="ER73" t="s">
        <v>133</v>
      </c>
      <c r="ET73" t="s">
        <v>133</v>
      </c>
      <c r="EU73" t="s">
        <v>133</v>
      </c>
      <c r="EV73" t="s">
        <v>133</v>
      </c>
      <c r="EW73">
        <v>0</v>
      </c>
      <c r="EX73" t="s">
        <v>133</v>
      </c>
      <c r="EY73">
        <v>0</v>
      </c>
      <c r="FB73">
        <v>0</v>
      </c>
      <c r="FC73">
        <v>0</v>
      </c>
      <c r="FD73">
        <v>0</v>
      </c>
      <c r="FE73" t="s">
        <v>133</v>
      </c>
      <c r="FF73">
        <v>0</v>
      </c>
      <c r="FG73">
        <v>0</v>
      </c>
      <c r="FI73">
        <v>0</v>
      </c>
      <c r="FJ73" t="s">
        <v>133</v>
      </c>
      <c r="FK73">
        <v>0</v>
      </c>
      <c r="FM73">
        <v>0</v>
      </c>
      <c r="FN73" t="s">
        <v>133</v>
      </c>
      <c r="FO73" t="s">
        <v>133</v>
      </c>
      <c r="FP73">
        <v>0</v>
      </c>
      <c r="FQ73">
        <v>0</v>
      </c>
      <c r="FR73">
        <v>0</v>
      </c>
    </row>
    <row r="74" spans="1:174" x14ac:dyDescent="0.2">
      <c r="A74" t="s">
        <v>205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L74" t="s">
        <v>133</v>
      </c>
      <c r="M74">
        <v>0</v>
      </c>
      <c r="N74">
        <v>0</v>
      </c>
      <c r="O74">
        <v>0</v>
      </c>
      <c r="P74" t="s">
        <v>133</v>
      </c>
      <c r="Q74" t="s">
        <v>133</v>
      </c>
      <c r="T74" t="s">
        <v>133</v>
      </c>
      <c r="U74" t="s">
        <v>133</v>
      </c>
      <c r="V74" t="s">
        <v>133</v>
      </c>
      <c r="W74">
        <v>0</v>
      </c>
      <c r="X74">
        <v>0</v>
      </c>
      <c r="Y74" t="s">
        <v>133</v>
      </c>
      <c r="AB74">
        <v>0</v>
      </c>
      <c r="AC74">
        <v>0</v>
      </c>
      <c r="AD74">
        <v>0</v>
      </c>
      <c r="AE74" t="s">
        <v>133</v>
      </c>
      <c r="AF74">
        <v>0</v>
      </c>
      <c r="AG74">
        <v>0</v>
      </c>
      <c r="AJ74" t="s">
        <v>133</v>
      </c>
      <c r="AK74" t="s">
        <v>133</v>
      </c>
      <c r="AL74">
        <v>0</v>
      </c>
      <c r="AM74">
        <v>0</v>
      </c>
      <c r="AN74">
        <v>0</v>
      </c>
      <c r="AO74" t="s">
        <v>133</v>
      </c>
      <c r="AR74" t="s">
        <v>133</v>
      </c>
      <c r="AS74">
        <v>0</v>
      </c>
      <c r="AT74" t="s">
        <v>133</v>
      </c>
      <c r="AU74" t="s">
        <v>133</v>
      </c>
      <c r="AV74">
        <v>0</v>
      </c>
      <c r="AW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133</v>
      </c>
      <c r="BH74">
        <v>0</v>
      </c>
      <c r="BI74">
        <v>0</v>
      </c>
      <c r="BJ74">
        <v>0</v>
      </c>
      <c r="BK74">
        <v>0.75</v>
      </c>
      <c r="BL74" t="s">
        <v>133</v>
      </c>
      <c r="BM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CB74">
        <v>0</v>
      </c>
      <c r="CC74">
        <v>0</v>
      </c>
      <c r="CD74">
        <v>0</v>
      </c>
      <c r="CE74" t="s">
        <v>133</v>
      </c>
      <c r="CF74">
        <v>0</v>
      </c>
      <c r="CG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Q74">
        <v>0</v>
      </c>
      <c r="CR74">
        <v>0</v>
      </c>
      <c r="CS74" t="s">
        <v>133</v>
      </c>
      <c r="CT74">
        <v>0</v>
      </c>
      <c r="CU74">
        <v>0</v>
      </c>
      <c r="CV74">
        <v>0</v>
      </c>
      <c r="CX74">
        <v>0</v>
      </c>
      <c r="CY74">
        <v>0</v>
      </c>
      <c r="CZ74">
        <v>0</v>
      </c>
      <c r="DA74">
        <v>0</v>
      </c>
      <c r="DB74">
        <v>-0.5</v>
      </c>
      <c r="DC74">
        <v>0</v>
      </c>
      <c r="DF74">
        <v>0</v>
      </c>
      <c r="DH74">
        <v>0</v>
      </c>
      <c r="DI74">
        <v>0</v>
      </c>
      <c r="DJ74">
        <v>0</v>
      </c>
      <c r="DK74">
        <v>0</v>
      </c>
      <c r="DM74">
        <v>0</v>
      </c>
      <c r="DN74">
        <v>0</v>
      </c>
      <c r="DO74">
        <v>-0.5</v>
      </c>
      <c r="DP74">
        <v>0.5</v>
      </c>
      <c r="DQ74">
        <v>0</v>
      </c>
      <c r="DR74">
        <v>0</v>
      </c>
      <c r="DU74">
        <v>0</v>
      </c>
      <c r="DV74">
        <v>0</v>
      </c>
      <c r="DW74">
        <v>0</v>
      </c>
      <c r="DX74">
        <v>0.75</v>
      </c>
      <c r="DY74">
        <v>0</v>
      </c>
      <c r="DZ74">
        <v>0</v>
      </c>
      <c r="EB74">
        <v>-0.5</v>
      </c>
      <c r="EC74">
        <v>0</v>
      </c>
      <c r="ED74">
        <v>0</v>
      </c>
      <c r="EE74">
        <v>0</v>
      </c>
      <c r="EF74">
        <v>0</v>
      </c>
      <c r="EG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133</v>
      </c>
      <c r="EQ74">
        <v>0</v>
      </c>
      <c r="ER74">
        <v>0</v>
      </c>
      <c r="ET74" t="s">
        <v>133</v>
      </c>
      <c r="EU74">
        <v>0</v>
      </c>
      <c r="EV74">
        <v>0</v>
      </c>
      <c r="EW74">
        <v>0</v>
      </c>
      <c r="EX74">
        <v>0</v>
      </c>
      <c r="EY74">
        <v>0</v>
      </c>
      <c r="FB74">
        <v>0</v>
      </c>
      <c r="FC74">
        <v>0</v>
      </c>
      <c r="FD74">
        <v>0</v>
      </c>
      <c r="FE74" t="s">
        <v>133</v>
      </c>
      <c r="FF74">
        <v>0</v>
      </c>
      <c r="FG74">
        <v>0</v>
      </c>
      <c r="FI74">
        <v>0</v>
      </c>
      <c r="FJ74" t="s">
        <v>133</v>
      </c>
      <c r="FK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 x14ac:dyDescent="0.2">
      <c r="A75" t="s">
        <v>206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L75" t="s">
        <v>133</v>
      </c>
      <c r="M75">
        <v>0</v>
      </c>
      <c r="N75">
        <v>0</v>
      </c>
      <c r="O75">
        <v>0</v>
      </c>
      <c r="P75" t="s">
        <v>133</v>
      </c>
      <c r="Q75" t="s">
        <v>133</v>
      </c>
      <c r="T75" t="s">
        <v>133</v>
      </c>
      <c r="U75" t="s">
        <v>133</v>
      </c>
      <c r="V75" t="s">
        <v>133</v>
      </c>
      <c r="W75">
        <v>0</v>
      </c>
      <c r="X75">
        <v>0</v>
      </c>
      <c r="Y75" t="s">
        <v>133</v>
      </c>
      <c r="AB75">
        <v>0</v>
      </c>
      <c r="AC75">
        <v>0</v>
      </c>
      <c r="AD75">
        <v>0</v>
      </c>
      <c r="AE75" t="s">
        <v>133</v>
      </c>
      <c r="AF75">
        <v>0</v>
      </c>
      <c r="AG75">
        <v>0</v>
      </c>
      <c r="AJ75" t="s">
        <v>133</v>
      </c>
      <c r="AK75" t="s">
        <v>133</v>
      </c>
      <c r="AL75">
        <v>0</v>
      </c>
      <c r="AM75">
        <v>0</v>
      </c>
      <c r="AN75">
        <v>0</v>
      </c>
      <c r="AO75" t="s">
        <v>133</v>
      </c>
      <c r="AR75" t="s">
        <v>133</v>
      </c>
      <c r="AS75">
        <v>0</v>
      </c>
      <c r="AT75" t="s">
        <v>133</v>
      </c>
      <c r="AU75" t="s">
        <v>133</v>
      </c>
      <c r="AV75">
        <v>0</v>
      </c>
      <c r="AW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133</v>
      </c>
      <c r="BH75">
        <v>0</v>
      </c>
      <c r="BI75">
        <v>0</v>
      </c>
      <c r="BJ75">
        <v>0</v>
      </c>
      <c r="BK75">
        <v>0.75</v>
      </c>
      <c r="BL75" t="s">
        <v>133</v>
      </c>
      <c r="BM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CB75">
        <v>0</v>
      </c>
      <c r="CC75">
        <v>0</v>
      </c>
      <c r="CD75">
        <v>0</v>
      </c>
      <c r="CE75" t="s">
        <v>133</v>
      </c>
      <c r="CF75">
        <v>0</v>
      </c>
      <c r="CG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Q75">
        <v>0</v>
      </c>
      <c r="CR75">
        <v>0</v>
      </c>
      <c r="CS75" t="s">
        <v>133</v>
      </c>
      <c r="CT75">
        <v>0</v>
      </c>
      <c r="CU75">
        <v>0</v>
      </c>
      <c r="CV75">
        <v>0</v>
      </c>
      <c r="CX75">
        <v>0</v>
      </c>
      <c r="CY75">
        <v>0</v>
      </c>
      <c r="CZ75">
        <v>0</v>
      </c>
      <c r="DA75">
        <v>0</v>
      </c>
      <c r="DB75" t="s">
        <v>133</v>
      </c>
      <c r="DC75">
        <v>0</v>
      </c>
      <c r="DF75">
        <v>0</v>
      </c>
      <c r="DH75">
        <v>0</v>
      </c>
      <c r="DI75">
        <v>0</v>
      </c>
      <c r="DJ75">
        <v>0</v>
      </c>
      <c r="DK75">
        <v>0</v>
      </c>
      <c r="DM75">
        <v>0</v>
      </c>
      <c r="DN75">
        <v>0</v>
      </c>
      <c r="DO75">
        <v>0</v>
      </c>
      <c r="DP75">
        <v>0.5</v>
      </c>
      <c r="DQ75">
        <v>0</v>
      </c>
      <c r="DR75">
        <v>0</v>
      </c>
      <c r="DU75">
        <v>0</v>
      </c>
      <c r="DV75">
        <v>0</v>
      </c>
      <c r="DW75">
        <v>0</v>
      </c>
      <c r="DX75">
        <v>0.75</v>
      </c>
      <c r="DY75">
        <v>0</v>
      </c>
      <c r="DZ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133</v>
      </c>
      <c r="EQ75">
        <v>0</v>
      </c>
      <c r="ER75">
        <v>-0.5</v>
      </c>
      <c r="ET75" t="s">
        <v>133</v>
      </c>
      <c r="EU75">
        <v>0</v>
      </c>
      <c r="EV75">
        <v>0</v>
      </c>
      <c r="EW75">
        <v>0</v>
      </c>
      <c r="EX75">
        <v>0</v>
      </c>
      <c r="EY75">
        <v>0</v>
      </c>
      <c r="FB75">
        <v>0</v>
      </c>
      <c r="FC75">
        <v>0</v>
      </c>
      <c r="FD75">
        <v>0</v>
      </c>
      <c r="FE75" t="s">
        <v>133</v>
      </c>
      <c r="FF75">
        <v>0</v>
      </c>
      <c r="FG75">
        <v>0</v>
      </c>
      <c r="FI75">
        <v>0</v>
      </c>
      <c r="FJ75" t="s">
        <v>133</v>
      </c>
      <c r="FK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 x14ac:dyDescent="0.2">
      <c r="A76" t="s">
        <v>207</v>
      </c>
      <c r="D76">
        <v>0</v>
      </c>
      <c r="E76" t="s">
        <v>133</v>
      </c>
      <c r="F76">
        <v>0</v>
      </c>
      <c r="G76">
        <v>0</v>
      </c>
      <c r="H76" t="s">
        <v>133</v>
      </c>
      <c r="I76">
        <v>0</v>
      </c>
      <c r="L76" t="s">
        <v>133</v>
      </c>
      <c r="M76">
        <v>0</v>
      </c>
      <c r="N76">
        <v>0</v>
      </c>
      <c r="O76">
        <v>0</v>
      </c>
      <c r="P76">
        <v>0</v>
      </c>
      <c r="Q76" t="s">
        <v>133</v>
      </c>
      <c r="T76">
        <v>0</v>
      </c>
      <c r="U76" t="s">
        <v>133</v>
      </c>
      <c r="V76">
        <v>0</v>
      </c>
      <c r="W76">
        <v>0</v>
      </c>
      <c r="X76" t="s">
        <v>133</v>
      </c>
      <c r="Y76">
        <v>0</v>
      </c>
      <c r="AB76">
        <v>0</v>
      </c>
      <c r="AC76" t="s">
        <v>133</v>
      </c>
      <c r="AD76" t="s">
        <v>133</v>
      </c>
      <c r="AE76">
        <v>0</v>
      </c>
      <c r="AF76">
        <v>0</v>
      </c>
      <c r="AG76" t="s">
        <v>133</v>
      </c>
      <c r="AJ76" t="s">
        <v>133</v>
      </c>
      <c r="AK76">
        <v>0</v>
      </c>
      <c r="AL76">
        <v>0</v>
      </c>
      <c r="AM76">
        <v>0</v>
      </c>
      <c r="AN76">
        <v>0</v>
      </c>
      <c r="AO76">
        <v>0</v>
      </c>
      <c r="AR76">
        <v>0</v>
      </c>
      <c r="AS76">
        <v>0</v>
      </c>
      <c r="AT76">
        <v>0</v>
      </c>
      <c r="AU76" t="s">
        <v>133</v>
      </c>
      <c r="AV76">
        <v>-0.5</v>
      </c>
      <c r="AW76">
        <v>0</v>
      </c>
      <c r="AZ76" t="s">
        <v>133</v>
      </c>
      <c r="BA76">
        <v>0</v>
      </c>
      <c r="BB76">
        <v>0</v>
      </c>
      <c r="BC76" t="s">
        <v>133</v>
      </c>
      <c r="BD76" t="s">
        <v>133</v>
      </c>
      <c r="BE76">
        <v>0</v>
      </c>
      <c r="BH76">
        <v>0</v>
      </c>
      <c r="BI76" t="s">
        <v>133</v>
      </c>
      <c r="BJ76">
        <v>0</v>
      </c>
      <c r="BK76" t="s">
        <v>133</v>
      </c>
      <c r="BL76">
        <v>0</v>
      </c>
      <c r="BM76">
        <v>0</v>
      </c>
      <c r="BP76" t="s">
        <v>133</v>
      </c>
      <c r="BQ76" t="s">
        <v>133</v>
      </c>
      <c r="BR76" t="s">
        <v>133</v>
      </c>
      <c r="BS76" t="s">
        <v>133</v>
      </c>
      <c r="BT76" t="s">
        <v>133</v>
      </c>
      <c r="BU76" t="s">
        <v>133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133</v>
      </c>
      <c r="CQ76">
        <v>0</v>
      </c>
      <c r="CR76">
        <v>0</v>
      </c>
      <c r="CS76" t="s">
        <v>133</v>
      </c>
      <c r="CT76">
        <v>0</v>
      </c>
      <c r="CU76">
        <v>0.75</v>
      </c>
      <c r="CV76">
        <v>0</v>
      </c>
      <c r="CX76">
        <v>0</v>
      </c>
      <c r="CY76" t="s">
        <v>133</v>
      </c>
      <c r="CZ76">
        <v>0</v>
      </c>
      <c r="DA76">
        <v>0</v>
      </c>
      <c r="DB76">
        <v>0</v>
      </c>
      <c r="DC76">
        <v>0</v>
      </c>
      <c r="DF76" t="s">
        <v>133</v>
      </c>
      <c r="DH76">
        <v>0.5</v>
      </c>
      <c r="DI76">
        <v>0</v>
      </c>
      <c r="DJ76">
        <v>0</v>
      </c>
      <c r="DK76">
        <v>0</v>
      </c>
      <c r="DM76">
        <v>0</v>
      </c>
      <c r="DN76">
        <v>0</v>
      </c>
      <c r="DO76">
        <v>0</v>
      </c>
      <c r="DP76">
        <v>0.75</v>
      </c>
      <c r="DQ76">
        <v>0</v>
      </c>
      <c r="DR76">
        <v>0</v>
      </c>
      <c r="DU76">
        <v>0</v>
      </c>
      <c r="DV76">
        <v>0</v>
      </c>
      <c r="DW76" t="s">
        <v>133</v>
      </c>
      <c r="DX76" t="s">
        <v>133</v>
      </c>
      <c r="DY76">
        <v>0</v>
      </c>
      <c r="DZ76">
        <v>0</v>
      </c>
      <c r="EB76">
        <v>0</v>
      </c>
      <c r="EC76">
        <v>0</v>
      </c>
      <c r="ED76" t="s">
        <v>133</v>
      </c>
      <c r="EE76">
        <v>0</v>
      </c>
      <c r="EF76">
        <v>0</v>
      </c>
      <c r="EG76">
        <v>0</v>
      </c>
      <c r="EJ76">
        <v>0</v>
      </c>
      <c r="EK76" t="s">
        <v>133</v>
      </c>
      <c r="EL76">
        <v>0</v>
      </c>
      <c r="EM76" t="s">
        <v>133</v>
      </c>
      <c r="EN76">
        <v>0</v>
      </c>
      <c r="EO76">
        <v>0</v>
      </c>
      <c r="EP76">
        <v>0</v>
      </c>
      <c r="EQ76">
        <v>0</v>
      </c>
      <c r="ER76">
        <v>0</v>
      </c>
      <c r="ET76" t="s">
        <v>133</v>
      </c>
      <c r="EU76">
        <v>0</v>
      </c>
      <c r="EV76">
        <v>0</v>
      </c>
      <c r="EW76" t="s">
        <v>133</v>
      </c>
      <c r="EX76" t="s">
        <v>133</v>
      </c>
      <c r="EY76" t="s">
        <v>133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I76">
        <v>0</v>
      </c>
      <c r="FJ76" t="s">
        <v>133</v>
      </c>
      <c r="FK76">
        <v>0</v>
      </c>
      <c r="FM76">
        <v>0</v>
      </c>
      <c r="FN76" t="s">
        <v>133</v>
      </c>
      <c r="FO76">
        <v>0.5</v>
      </c>
      <c r="FP76">
        <v>0</v>
      </c>
      <c r="FQ76">
        <v>0</v>
      </c>
      <c r="FR76">
        <v>0</v>
      </c>
    </row>
    <row r="77" spans="1:174" x14ac:dyDescent="0.2">
      <c r="A77" t="s">
        <v>208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L77" t="s">
        <v>133</v>
      </c>
      <c r="M77">
        <v>0</v>
      </c>
      <c r="N77">
        <v>0</v>
      </c>
      <c r="O77">
        <v>0</v>
      </c>
      <c r="P77">
        <v>0</v>
      </c>
      <c r="Q77">
        <v>0</v>
      </c>
      <c r="T77" t="s">
        <v>133</v>
      </c>
      <c r="U77">
        <v>0</v>
      </c>
      <c r="V77">
        <v>0</v>
      </c>
      <c r="W77" t="s">
        <v>133</v>
      </c>
      <c r="X77">
        <v>0</v>
      </c>
      <c r="Y77" t="s">
        <v>133</v>
      </c>
      <c r="AB77">
        <v>0</v>
      </c>
      <c r="AC77">
        <v>0</v>
      </c>
      <c r="AD77">
        <v>1</v>
      </c>
      <c r="AE77" t="s">
        <v>133</v>
      </c>
      <c r="AF77">
        <v>0</v>
      </c>
      <c r="AG77">
        <v>0</v>
      </c>
      <c r="AJ77" t="s">
        <v>133</v>
      </c>
      <c r="AK77">
        <v>0</v>
      </c>
      <c r="AL77">
        <v>0</v>
      </c>
      <c r="AM77">
        <v>0</v>
      </c>
      <c r="AN77">
        <v>0</v>
      </c>
      <c r="AO77" t="s">
        <v>133</v>
      </c>
      <c r="AR77">
        <v>0</v>
      </c>
      <c r="AS77" t="s">
        <v>133</v>
      </c>
      <c r="AT77">
        <v>0</v>
      </c>
      <c r="AU77">
        <v>0</v>
      </c>
      <c r="AV77">
        <v>0</v>
      </c>
      <c r="AW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H77">
        <v>0</v>
      </c>
      <c r="BI77">
        <v>0</v>
      </c>
      <c r="BJ77">
        <v>0</v>
      </c>
      <c r="BK77">
        <v>0.5</v>
      </c>
      <c r="BL77" t="s">
        <v>133</v>
      </c>
      <c r="BM77" t="s">
        <v>133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CB77">
        <v>0</v>
      </c>
      <c r="CC77">
        <v>0</v>
      </c>
      <c r="CD77">
        <v>0</v>
      </c>
      <c r="CE77" t="s">
        <v>133</v>
      </c>
      <c r="CF77">
        <v>0</v>
      </c>
      <c r="CG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Q77">
        <v>0</v>
      </c>
      <c r="CR77">
        <v>0</v>
      </c>
      <c r="CS77" t="s">
        <v>133</v>
      </c>
      <c r="CT77">
        <v>0</v>
      </c>
      <c r="CU77">
        <v>0</v>
      </c>
      <c r="CV77">
        <v>0</v>
      </c>
      <c r="CX77">
        <v>0</v>
      </c>
      <c r="CY77">
        <v>0</v>
      </c>
      <c r="CZ77">
        <v>0</v>
      </c>
      <c r="DA77">
        <v>0</v>
      </c>
      <c r="DB77" t="s">
        <v>133</v>
      </c>
      <c r="DC77">
        <v>0</v>
      </c>
      <c r="DF77">
        <v>0</v>
      </c>
      <c r="DH77">
        <v>0</v>
      </c>
      <c r="DI77">
        <v>0</v>
      </c>
      <c r="DJ77">
        <v>0</v>
      </c>
      <c r="DK77">
        <v>0</v>
      </c>
      <c r="DM77">
        <v>0</v>
      </c>
      <c r="DN77">
        <v>0</v>
      </c>
      <c r="DO77" t="s">
        <v>133</v>
      </c>
      <c r="DP77">
        <v>0</v>
      </c>
      <c r="DQ77">
        <v>0</v>
      </c>
      <c r="DR77">
        <v>0</v>
      </c>
      <c r="DU77">
        <v>0</v>
      </c>
      <c r="DV77">
        <v>0</v>
      </c>
      <c r="DW77">
        <v>0</v>
      </c>
      <c r="DX77">
        <v>0.75</v>
      </c>
      <c r="DY77">
        <v>0</v>
      </c>
      <c r="DZ77">
        <v>0</v>
      </c>
      <c r="EB77">
        <v>0.5</v>
      </c>
      <c r="EC77">
        <v>0</v>
      </c>
      <c r="ED77">
        <v>0</v>
      </c>
      <c r="EE77">
        <v>0</v>
      </c>
      <c r="EF77">
        <v>0</v>
      </c>
      <c r="EG77">
        <v>0</v>
      </c>
      <c r="EJ77">
        <v>0.5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133</v>
      </c>
      <c r="EQ77">
        <v>0</v>
      </c>
      <c r="ER77">
        <v>-0.5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FB77">
        <v>-0.5</v>
      </c>
      <c r="FC77">
        <v>0</v>
      </c>
      <c r="FD77">
        <v>0</v>
      </c>
      <c r="FE77" t="s">
        <v>133</v>
      </c>
      <c r="FF77">
        <v>0</v>
      </c>
      <c r="FG77">
        <v>0</v>
      </c>
      <c r="FI77">
        <v>0</v>
      </c>
      <c r="FJ77" t="s">
        <v>133</v>
      </c>
      <c r="FK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 x14ac:dyDescent="0.2">
      <c r="A78" t="s">
        <v>209</v>
      </c>
      <c r="D78">
        <v>0</v>
      </c>
      <c r="E78">
        <v>0</v>
      </c>
      <c r="F78" t="s">
        <v>133</v>
      </c>
      <c r="G78">
        <v>0</v>
      </c>
      <c r="H78">
        <v>0</v>
      </c>
      <c r="I78" t="s">
        <v>133</v>
      </c>
      <c r="L78" t="s">
        <v>133</v>
      </c>
      <c r="M78">
        <v>0</v>
      </c>
      <c r="N78">
        <v>0</v>
      </c>
      <c r="O78">
        <v>0</v>
      </c>
      <c r="P78">
        <v>0</v>
      </c>
      <c r="Q78" t="s">
        <v>133</v>
      </c>
      <c r="T78" t="s">
        <v>133</v>
      </c>
      <c r="U78" t="s">
        <v>133</v>
      </c>
      <c r="V78">
        <v>0</v>
      </c>
      <c r="W78">
        <v>0</v>
      </c>
      <c r="X78">
        <v>0</v>
      </c>
      <c r="Y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J78" t="s">
        <v>133</v>
      </c>
      <c r="AK78">
        <v>0</v>
      </c>
      <c r="AL78">
        <v>0</v>
      </c>
      <c r="AM78">
        <v>0</v>
      </c>
      <c r="AN78">
        <v>0</v>
      </c>
      <c r="AO78">
        <v>0</v>
      </c>
      <c r="AR78" t="s">
        <v>133</v>
      </c>
      <c r="AS78">
        <v>0</v>
      </c>
      <c r="AT78">
        <v>0</v>
      </c>
      <c r="AU78">
        <v>0</v>
      </c>
      <c r="AV78">
        <v>0</v>
      </c>
      <c r="AW78" t="s">
        <v>133</v>
      </c>
      <c r="AZ78">
        <v>0</v>
      </c>
      <c r="BA78">
        <v>0</v>
      </c>
      <c r="BB78" t="s">
        <v>133</v>
      </c>
      <c r="BC78">
        <v>0</v>
      </c>
      <c r="BD78">
        <v>0</v>
      </c>
      <c r="BE78">
        <v>0</v>
      </c>
      <c r="BH78" t="s">
        <v>133</v>
      </c>
      <c r="BI78" t="s">
        <v>133</v>
      </c>
      <c r="BJ78">
        <v>0</v>
      </c>
      <c r="BK78" t="s">
        <v>133</v>
      </c>
      <c r="BL78">
        <v>0</v>
      </c>
      <c r="BM78">
        <v>0</v>
      </c>
      <c r="BP78" t="s">
        <v>133</v>
      </c>
      <c r="BQ78">
        <v>0</v>
      </c>
      <c r="BR78" t="s">
        <v>133</v>
      </c>
      <c r="BS78">
        <v>0</v>
      </c>
      <c r="BT78" t="s">
        <v>133</v>
      </c>
      <c r="BU78" t="s">
        <v>133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-0.5</v>
      </c>
      <c r="CQ78" t="s">
        <v>133</v>
      </c>
      <c r="CR78" t="s">
        <v>133</v>
      </c>
      <c r="CS78">
        <v>0</v>
      </c>
      <c r="CT78">
        <v>0</v>
      </c>
      <c r="CU78">
        <v>0.75</v>
      </c>
      <c r="CV78">
        <v>0</v>
      </c>
      <c r="CX78">
        <v>0</v>
      </c>
      <c r="CY78" t="s">
        <v>133</v>
      </c>
      <c r="CZ78">
        <v>0</v>
      </c>
      <c r="DA78" t="s">
        <v>133</v>
      </c>
      <c r="DB78">
        <v>0</v>
      </c>
      <c r="DC78">
        <v>0</v>
      </c>
      <c r="DF78" t="s">
        <v>133</v>
      </c>
      <c r="DH78">
        <v>0</v>
      </c>
      <c r="DI78">
        <v>0</v>
      </c>
      <c r="DJ78">
        <v>0</v>
      </c>
      <c r="DK78">
        <v>0</v>
      </c>
      <c r="DM78">
        <v>0</v>
      </c>
      <c r="DN78">
        <v>0</v>
      </c>
      <c r="DO78">
        <v>0</v>
      </c>
      <c r="DP78">
        <v>0.75</v>
      </c>
      <c r="DQ78">
        <v>0</v>
      </c>
      <c r="DR78">
        <v>0</v>
      </c>
      <c r="DU78">
        <v>0</v>
      </c>
      <c r="DV78">
        <v>0</v>
      </c>
      <c r="DW78">
        <v>0</v>
      </c>
      <c r="DX78">
        <v>0.75</v>
      </c>
      <c r="DY78">
        <v>0</v>
      </c>
      <c r="DZ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 t="s">
        <v>133</v>
      </c>
      <c r="EP78">
        <v>0</v>
      </c>
      <c r="EQ78">
        <v>0</v>
      </c>
      <c r="ER78">
        <v>-0.5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I78">
        <v>0</v>
      </c>
      <c r="FJ78">
        <v>0</v>
      </c>
      <c r="FK78">
        <v>0</v>
      </c>
      <c r="FM78" t="s">
        <v>133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 x14ac:dyDescent="0.2">
      <c r="A79" t="s">
        <v>210</v>
      </c>
      <c r="D79">
        <v>0</v>
      </c>
      <c r="E79">
        <v>0.75</v>
      </c>
      <c r="F79">
        <v>0</v>
      </c>
      <c r="G79">
        <v>0</v>
      </c>
      <c r="H79">
        <v>0</v>
      </c>
      <c r="I79">
        <v>0.75</v>
      </c>
      <c r="L79">
        <v>0</v>
      </c>
      <c r="M79">
        <v>0</v>
      </c>
      <c r="N79">
        <v>0</v>
      </c>
      <c r="O79">
        <v>-0.5</v>
      </c>
      <c r="P79" t="s">
        <v>133</v>
      </c>
      <c r="Q79">
        <v>-0.5</v>
      </c>
      <c r="T79">
        <v>0</v>
      </c>
      <c r="U79" t="s">
        <v>133</v>
      </c>
      <c r="V79">
        <v>0</v>
      </c>
      <c r="W79">
        <v>0</v>
      </c>
      <c r="X79">
        <v>0.75</v>
      </c>
      <c r="Y79" t="s">
        <v>133</v>
      </c>
      <c r="AB79" t="s">
        <v>133</v>
      </c>
      <c r="AC79">
        <v>0</v>
      </c>
      <c r="AD79">
        <v>-0.5</v>
      </c>
      <c r="AE79" t="s">
        <v>133</v>
      </c>
      <c r="AF79">
        <v>-0.5</v>
      </c>
      <c r="AG79" t="s">
        <v>133</v>
      </c>
      <c r="AJ79" t="s">
        <v>133</v>
      </c>
      <c r="AK79">
        <v>0</v>
      </c>
      <c r="AL79">
        <v>0</v>
      </c>
      <c r="AM79">
        <v>-0.5</v>
      </c>
      <c r="AN79">
        <v>0.75</v>
      </c>
      <c r="AO79">
        <v>0.75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Z79" t="s">
        <v>133</v>
      </c>
      <c r="BA79" t="s">
        <v>133</v>
      </c>
      <c r="BB79" t="s">
        <v>133</v>
      </c>
      <c r="BC79" t="s">
        <v>133</v>
      </c>
      <c r="BD79" t="s">
        <v>133</v>
      </c>
      <c r="BE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P79">
        <v>0</v>
      </c>
      <c r="BQ79" t="s">
        <v>133</v>
      </c>
      <c r="BR79" t="s">
        <v>133</v>
      </c>
      <c r="BS79">
        <v>0</v>
      </c>
      <c r="BT79">
        <v>0.75</v>
      </c>
      <c r="BU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X79">
        <v>1</v>
      </c>
      <c r="CY79">
        <v>0</v>
      </c>
      <c r="CZ79" t="s">
        <v>133</v>
      </c>
      <c r="DA79">
        <v>0</v>
      </c>
      <c r="DB79">
        <v>0</v>
      </c>
      <c r="DC79">
        <v>0</v>
      </c>
      <c r="DF79">
        <v>-0.5</v>
      </c>
      <c r="DH79">
        <v>0</v>
      </c>
      <c r="DI79">
        <v>0.75</v>
      </c>
      <c r="DJ79">
        <v>0</v>
      </c>
      <c r="DK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0.75</v>
      </c>
      <c r="DU79">
        <v>0</v>
      </c>
      <c r="DV79">
        <v>0</v>
      </c>
      <c r="DW79">
        <v>0</v>
      </c>
      <c r="DX79">
        <v>0.75</v>
      </c>
      <c r="DY79">
        <v>0</v>
      </c>
      <c r="DZ79">
        <v>0</v>
      </c>
      <c r="EB79">
        <v>0.75</v>
      </c>
      <c r="EC79">
        <v>0</v>
      </c>
      <c r="ED79">
        <v>-1</v>
      </c>
      <c r="EE79" t="s">
        <v>133</v>
      </c>
      <c r="EF79">
        <v>0</v>
      </c>
      <c r="EG79">
        <v>0</v>
      </c>
      <c r="EJ79">
        <v>-1</v>
      </c>
      <c r="EK79">
        <v>0</v>
      </c>
      <c r="EL79">
        <v>0</v>
      </c>
      <c r="EM79">
        <v>-0.5</v>
      </c>
      <c r="EN79">
        <v>0</v>
      </c>
      <c r="EO79">
        <v>0</v>
      </c>
      <c r="EP79">
        <v>0</v>
      </c>
      <c r="EQ79">
        <v>0</v>
      </c>
      <c r="ER79">
        <v>0</v>
      </c>
      <c r="ET79">
        <v>0.75</v>
      </c>
      <c r="EU79" t="s">
        <v>133</v>
      </c>
      <c r="EV79">
        <v>0.75</v>
      </c>
      <c r="EW79">
        <v>0</v>
      </c>
      <c r="EX79">
        <v>0</v>
      </c>
      <c r="EY79">
        <v>0</v>
      </c>
      <c r="FB79">
        <v>0</v>
      </c>
      <c r="FC79">
        <v>0</v>
      </c>
      <c r="FD79" t="s">
        <v>133</v>
      </c>
      <c r="FE79" t="s">
        <v>133</v>
      </c>
      <c r="FF79">
        <v>0</v>
      </c>
      <c r="FG79">
        <v>0</v>
      </c>
      <c r="FI79">
        <v>-0.5</v>
      </c>
      <c r="FJ79">
        <v>0</v>
      </c>
      <c r="FK79">
        <v>0.75</v>
      </c>
      <c r="FM79">
        <v>0.75</v>
      </c>
      <c r="FN79">
        <v>0</v>
      </c>
      <c r="FO79">
        <v>0</v>
      </c>
      <c r="FP79">
        <v>0.75</v>
      </c>
      <c r="FQ79">
        <v>0</v>
      </c>
      <c r="FR79">
        <v>0</v>
      </c>
    </row>
    <row r="80" spans="1:174" x14ac:dyDescent="0.2">
      <c r="A80" t="s">
        <v>211</v>
      </c>
      <c r="D80">
        <v>0.75</v>
      </c>
      <c r="E80">
        <v>0.75</v>
      </c>
      <c r="F80" t="s">
        <v>133</v>
      </c>
      <c r="G80">
        <v>0.75</v>
      </c>
      <c r="H80">
        <v>0.75</v>
      </c>
      <c r="I80" t="s">
        <v>133</v>
      </c>
      <c r="L80">
        <v>0.75</v>
      </c>
      <c r="M80">
        <v>0.75</v>
      </c>
      <c r="N80">
        <v>0.75</v>
      </c>
      <c r="O80">
        <v>0.75</v>
      </c>
      <c r="P80" t="s">
        <v>133</v>
      </c>
      <c r="Q80">
        <v>0.75</v>
      </c>
      <c r="T80">
        <v>0.5</v>
      </c>
      <c r="U80">
        <v>1</v>
      </c>
      <c r="V80">
        <v>0.75</v>
      </c>
      <c r="W80">
        <v>0.75</v>
      </c>
      <c r="X80">
        <v>0.75</v>
      </c>
      <c r="Y80" t="s">
        <v>133</v>
      </c>
      <c r="AB80" t="s">
        <v>133</v>
      </c>
      <c r="AC80">
        <v>0.75</v>
      </c>
      <c r="AD80">
        <v>0.75</v>
      </c>
      <c r="AE80">
        <v>0.5</v>
      </c>
      <c r="AF80">
        <v>0.75</v>
      </c>
      <c r="AG80" t="s">
        <v>133</v>
      </c>
      <c r="AJ80">
        <v>0.5</v>
      </c>
      <c r="AK80" t="s">
        <v>133</v>
      </c>
      <c r="AL80">
        <v>0.75</v>
      </c>
      <c r="AM80">
        <v>0.75</v>
      </c>
      <c r="AN80">
        <v>0.75</v>
      </c>
      <c r="AO80">
        <v>0.75</v>
      </c>
      <c r="AR80" t="s">
        <v>133</v>
      </c>
      <c r="AS80">
        <v>0.75</v>
      </c>
      <c r="AT80">
        <v>0.75</v>
      </c>
      <c r="AU80">
        <v>0.75</v>
      </c>
      <c r="AV80">
        <v>0.75</v>
      </c>
      <c r="AW80">
        <v>0.75</v>
      </c>
      <c r="AZ80" t="s">
        <v>133</v>
      </c>
      <c r="BA80" t="s">
        <v>133</v>
      </c>
      <c r="BB80">
        <v>0.75</v>
      </c>
      <c r="BC80" t="s">
        <v>133</v>
      </c>
      <c r="BD80" t="s">
        <v>133</v>
      </c>
      <c r="BE80">
        <v>0.75</v>
      </c>
      <c r="BH80" t="s">
        <v>133</v>
      </c>
      <c r="BI80" t="s">
        <v>133</v>
      </c>
      <c r="BJ80">
        <v>0.75</v>
      </c>
      <c r="BK80">
        <v>0.75</v>
      </c>
      <c r="BL80">
        <v>0.75</v>
      </c>
      <c r="BM80">
        <v>0.75</v>
      </c>
      <c r="BP80">
        <v>0.75</v>
      </c>
      <c r="BQ80" t="s">
        <v>133</v>
      </c>
      <c r="BR80" t="s">
        <v>133</v>
      </c>
      <c r="BS80">
        <v>0.75</v>
      </c>
      <c r="BT80">
        <v>0.75</v>
      </c>
      <c r="BU80">
        <v>0.75</v>
      </c>
      <c r="CB80">
        <v>0.75</v>
      </c>
      <c r="CC80">
        <v>0.75</v>
      </c>
      <c r="CD80">
        <v>0.75</v>
      </c>
      <c r="CE80">
        <v>0.75</v>
      </c>
      <c r="CF80">
        <v>0.75</v>
      </c>
      <c r="CG80" t="s">
        <v>133</v>
      </c>
      <c r="CI80">
        <v>0.75</v>
      </c>
      <c r="CJ80">
        <v>0.75</v>
      </c>
      <c r="CK80">
        <v>0.75</v>
      </c>
      <c r="CL80">
        <v>0.75</v>
      </c>
      <c r="CM80">
        <v>0.75</v>
      </c>
      <c r="CN80">
        <v>0.75</v>
      </c>
      <c r="CQ80">
        <v>0.75</v>
      </c>
      <c r="CR80">
        <v>0.75</v>
      </c>
      <c r="CS80">
        <v>0.75</v>
      </c>
      <c r="CT80">
        <v>0.75</v>
      </c>
      <c r="CU80" t="s">
        <v>133</v>
      </c>
      <c r="CV80">
        <v>0.75</v>
      </c>
      <c r="CX80">
        <v>-0.5</v>
      </c>
      <c r="CY80">
        <v>0.75</v>
      </c>
      <c r="CZ80" t="s">
        <v>133</v>
      </c>
      <c r="DA80">
        <v>0.75</v>
      </c>
      <c r="DB80" t="s">
        <v>133</v>
      </c>
      <c r="DC80">
        <v>0.75</v>
      </c>
      <c r="DF80">
        <v>0.5</v>
      </c>
      <c r="DH80" t="s">
        <v>133</v>
      </c>
      <c r="DI80">
        <v>0.75</v>
      </c>
      <c r="DJ80">
        <v>0.75</v>
      </c>
      <c r="DK80" t="s">
        <v>133</v>
      </c>
      <c r="DM80">
        <v>0.75</v>
      </c>
      <c r="DN80">
        <v>0.75</v>
      </c>
      <c r="DO80">
        <v>0.75</v>
      </c>
      <c r="DP80" t="s">
        <v>133</v>
      </c>
      <c r="DQ80">
        <v>0.75</v>
      </c>
      <c r="DR80">
        <v>0.75</v>
      </c>
      <c r="DU80">
        <v>0.75</v>
      </c>
      <c r="DV80">
        <v>0.75</v>
      </c>
      <c r="DW80">
        <v>0.75</v>
      </c>
      <c r="DX80">
        <v>0.75</v>
      </c>
      <c r="DY80">
        <v>0.75</v>
      </c>
      <c r="DZ80" t="s">
        <v>133</v>
      </c>
      <c r="EB80">
        <v>0.75</v>
      </c>
      <c r="EC80">
        <v>0.75</v>
      </c>
      <c r="ED80">
        <v>0.75</v>
      </c>
      <c r="EE80" t="s">
        <v>133</v>
      </c>
      <c r="EF80">
        <v>0.75</v>
      </c>
      <c r="EG80" t="s">
        <v>133</v>
      </c>
      <c r="EJ80">
        <v>0.75</v>
      </c>
      <c r="EK80">
        <v>0.75</v>
      </c>
      <c r="EL80">
        <v>0.75</v>
      </c>
      <c r="EM80">
        <v>0.5</v>
      </c>
      <c r="EN80">
        <v>0.75</v>
      </c>
      <c r="EO80">
        <v>0.75</v>
      </c>
      <c r="EP80">
        <v>0.75</v>
      </c>
      <c r="EQ80" t="s">
        <v>133</v>
      </c>
      <c r="ER80" t="s">
        <v>133</v>
      </c>
      <c r="ET80">
        <v>0.5</v>
      </c>
      <c r="EU80" t="s">
        <v>133</v>
      </c>
      <c r="EV80">
        <v>0.75</v>
      </c>
      <c r="EW80">
        <v>0.75</v>
      </c>
      <c r="EX80">
        <v>0.75</v>
      </c>
      <c r="EY80">
        <v>0.75</v>
      </c>
      <c r="FB80">
        <v>0.75</v>
      </c>
      <c r="FC80">
        <v>0.75</v>
      </c>
      <c r="FD80">
        <v>0.75</v>
      </c>
      <c r="FE80" t="s">
        <v>133</v>
      </c>
      <c r="FF80" t="s">
        <v>133</v>
      </c>
      <c r="FG80" t="s">
        <v>133</v>
      </c>
      <c r="FI80">
        <v>0.75</v>
      </c>
      <c r="FJ80">
        <v>0.75</v>
      </c>
      <c r="FK80">
        <v>0.75</v>
      </c>
      <c r="FM80">
        <v>0.75</v>
      </c>
      <c r="FN80">
        <v>0.75</v>
      </c>
      <c r="FO80">
        <v>0.75</v>
      </c>
      <c r="FP80">
        <v>0.75</v>
      </c>
      <c r="FQ80">
        <v>0.75</v>
      </c>
      <c r="FR80" t="s">
        <v>133</v>
      </c>
    </row>
    <row r="81" spans="1:174" x14ac:dyDescent="0.2">
      <c r="A81" t="s">
        <v>212</v>
      </c>
      <c r="D81">
        <v>0</v>
      </c>
      <c r="E81">
        <v>0</v>
      </c>
      <c r="F81" t="s">
        <v>133</v>
      </c>
      <c r="G81">
        <v>0</v>
      </c>
      <c r="H81">
        <v>0</v>
      </c>
      <c r="I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T81">
        <v>-1</v>
      </c>
      <c r="U81">
        <v>-1</v>
      </c>
      <c r="V81">
        <v>0</v>
      </c>
      <c r="W81">
        <v>0</v>
      </c>
      <c r="X81">
        <v>-0.5</v>
      </c>
      <c r="Y81">
        <v>0</v>
      </c>
      <c r="AB81">
        <v>0</v>
      </c>
      <c r="AC81">
        <v>0</v>
      </c>
      <c r="AD81">
        <v>-1</v>
      </c>
      <c r="AE81">
        <v>0</v>
      </c>
      <c r="AF81">
        <v>-1</v>
      </c>
      <c r="AG81">
        <v>0</v>
      </c>
      <c r="AJ81">
        <v>0</v>
      </c>
      <c r="AK81">
        <v>0</v>
      </c>
      <c r="AL81">
        <v>-0.5</v>
      </c>
      <c r="AM81">
        <v>-0.5</v>
      </c>
      <c r="AN81">
        <v>0</v>
      </c>
      <c r="AO81">
        <v>0</v>
      </c>
      <c r="AR81">
        <v>0</v>
      </c>
      <c r="AS81">
        <v>0</v>
      </c>
      <c r="AT81">
        <v>-0.5</v>
      </c>
      <c r="AU81">
        <v>0</v>
      </c>
      <c r="AV81">
        <v>0</v>
      </c>
      <c r="AW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H81">
        <v>0</v>
      </c>
      <c r="BI81">
        <v>0</v>
      </c>
      <c r="BJ81">
        <v>0</v>
      </c>
      <c r="BK81" t="s">
        <v>133</v>
      </c>
      <c r="BL81">
        <v>0</v>
      </c>
      <c r="BM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-0.5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Q81">
        <v>0</v>
      </c>
      <c r="CR81">
        <v>-1</v>
      </c>
      <c r="CS81">
        <v>0</v>
      </c>
      <c r="CT81">
        <v>0</v>
      </c>
      <c r="CU81">
        <v>0.5</v>
      </c>
      <c r="CV81">
        <v>0</v>
      </c>
      <c r="CX81">
        <v>-1</v>
      </c>
      <c r="CY81">
        <v>0</v>
      </c>
      <c r="CZ81">
        <v>0</v>
      </c>
      <c r="DA81">
        <v>0</v>
      </c>
      <c r="DB81">
        <v>0</v>
      </c>
      <c r="DC81">
        <v>0</v>
      </c>
      <c r="DF81" t="s">
        <v>133</v>
      </c>
      <c r="DH81">
        <v>0</v>
      </c>
      <c r="DI81">
        <v>0</v>
      </c>
      <c r="DJ81">
        <v>0</v>
      </c>
      <c r="DK81">
        <v>0</v>
      </c>
      <c r="DM81">
        <v>0</v>
      </c>
      <c r="DN81">
        <v>0</v>
      </c>
      <c r="DO81">
        <v>0</v>
      </c>
      <c r="DP81">
        <v>0.5</v>
      </c>
      <c r="DQ81">
        <v>0</v>
      </c>
      <c r="DR81">
        <v>0</v>
      </c>
      <c r="DU81">
        <v>0</v>
      </c>
      <c r="DV81">
        <v>0</v>
      </c>
      <c r="DW81">
        <v>0</v>
      </c>
      <c r="DX81">
        <v>0.5</v>
      </c>
      <c r="DY81">
        <v>0</v>
      </c>
      <c r="DZ81">
        <v>0</v>
      </c>
      <c r="EB81">
        <v>-1</v>
      </c>
      <c r="EC81">
        <v>0</v>
      </c>
      <c r="ED81">
        <v>0</v>
      </c>
      <c r="EE81">
        <v>0</v>
      </c>
      <c r="EF81">
        <v>0</v>
      </c>
      <c r="EG81">
        <v>0</v>
      </c>
      <c r="EJ81">
        <v>-1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-1</v>
      </c>
      <c r="ET81">
        <v>-0.5</v>
      </c>
      <c r="EU81">
        <v>0</v>
      </c>
      <c r="EV81">
        <v>0</v>
      </c>
      <c r="EW81">
        <v>0</v>
      </c>
      <c r="EX81">
        <v>0</v>
      </c>
      <c r="EY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I81">
        <v>0</v>
      </c>
      <c r="FJ81">
        <v>0</v>
      </c>
      <c r="FK81">
        <v>-0.5</v>
      </c>
      <c r="FM81">
        <v>0</v>
      </c>
      <c r="FN81">
        <v>0</v>
      </c>
      <c r="FO81">
        <v>0</v>
      </c>
      <c r="FP81">
        <v>-0.5</v>
      </c>
      <c r="FQ81">
        <v>0</v>
      </c>
      <c r="FR81">
        <v>0</v>
      </c>
    </row>
    <row r="82" spans="1:174" x14ac:dyDescent="0.2">
      <c r="A82" t="s">
        <v>213</v>
      </c>
      <c r="D82">
        <v>0</v>
      </c>
      <c r="E82">
        <v>0</v>
      </c>
      <c r="F82" t="s">
        <v>133</v>
      </c>
      <c r="G82">
        <v>0</v>
      </c>
      <c r="H82">
        <v>0</v>
      </c>
      <c r="I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T82">
        <v>0</v>
      </c>
      <c r="U82">
        <v>-1</v>
      </c>
      <c r="V82" t="s">
        <v>133</v>
      </c>
      <c r="W82">
        <v>0</v>
      </c>
      <c r="X82" t="s">
        <v>133</v>
      </c>
      <c r="Y82">
        <v>0</v>
      </c>
      <c r="AB82">
        <v>0</v>
      </c>
      <c r="AC82">
        <v>0</v>
      </c>
      <c r="AD82" t="s">
        <v>133</v>
      </c>
      <c r="AE82">
        <v>0</v>
      </c>
      <c r="AF82">
        <v>0</v>
      </c>
      <c r="AG82">
        <v>0</v>
      </c>
      <c r="AJ82">
        <v>0</v>
      </c>
      <c r="AK82">
        <v>0</v>
      </c>
      <c r="AL82">
        <v>0</v>
      </c>
      <c r="AM82">
        <v>0</v>
      </c>
      <c r="AN82" t="s">
        <v>133</v>
      </c>
      <c r="AO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Z82">
        <v>0</v>
      </c>
      <c r="BA82">
        <v>0</v>
      </c>
      <c r="BB82">
        <v>0</v>
      </c>
      <c r="BC82" t="s">
        <v>133</v>
      </c>
      <c r="BD82" t="s">
        <v>133</v>
      </c>
      <c r="BE82">
        <v>0</v>
      </c>
      <c r="BH82">
        <v>0</v>
      </c>
      <c r="BI82">
        <v>0</v>
      </c>
      <c r="BJ82">
        <v>0</v>
      </c>
      <c r="BK82" t="s">
        <v>133</v>
      </c>
      <c r="BL82">
        <v>0</v>
      </c>
      <c r="BM82">
        <v>0</v>
      </c>
      <c r="BP82">
        <v>0</v>
      </c>
      <c r="BQ82">
        <v>0</v>
      </c>
      <c r="BR82" t="s">
        <v>133</v>
      </c>
      <c r="BS82">
        <v>0</v>
      </c>
      <c r="BT82">
        <v>0</v>
      </c>
      <c r="BU82" t="s">
        <v>133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Q82">
        <v>0</v>
      </c>
      <c r="CR82">
        <v>0</v>
      </c>
      <c r="CS82">
        <v>0</v>
      </c>
      <c r="CT82">
        <v>0</v>
      </c>
      <c r="CU82">
        <v>0.75</v>
      </c>
      <c r="CV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F82" t="s">
        <v>133</v>
      </c>
      <c r="DH82">
        <v>0</v>
      </c>
      <c r="DI82">
        <v>0</v>
      </c>
      <c r="DJ82">
        <v>0</v>
      </c>
      <c r="DK82">
        <v>0</v>
      </c>
      <c r="DM82">
        <v>0</v>
      </c>
      <c r="DN82">
        <v>0</v>
      </c>
      <c r="DO82">
        <v>0</v>
      </c>
      <c r="DP82">
        <v>0.75</v>
      </c>
      <c r="DQ82">
        <v>0</v>
      </c>
      <c r="DR82">
        <v>0</v>
      </c>
      <c r="DU82">
        <v>0</v>
      </c>
      <c r="DV82">
        <v>0</v>
      </c>
      <c r="DW82">
        <v>0</v>
      </c>
      <c r="DX82">
        <v>0.75</v>
      </c>
      <c r="DY82">
        <v>0</v>
      </c>
      <c r="DZ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0.75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I82">
        <v>0</v>
      </c>
      <c r="FJ82">
        <v>0</v>
      </c>
      <c r="FK82">
        <v>-0.5</v>
      </c>
      <c r="FM82">
        <v>0</v>
      </c>
      <c r="FN82">
        <v>0</v>
      </c>
      <c r="FO82">
        <v>0</v>
      </c>
      <c r="FP82" t="s">
        <v>133</v>
      </c>
      <c r="FQ82">
        <v>0</v>
      </c>
      <c r="FR82">
        <v>0</v>
      </c>
    </row>
    <row r="83" spans="1:174" x14ac:dyDescent="0.2">
      <c r="A83" t="s">
        <v>214</v>
      </c>
      <c r="D83">
        <v>0</v>
      </c>
      <c r="E83">
        <v>0</v>
      </c>
      <c r="F83">
        <v>0</v>
      </c>
      <c r="G83">
        <v>0</v>
      </c>
      <c r="H83">
        <v>0</v>
      </c>
      <c r="I83">
        <v>-1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0</v>
      </c>
      <c r="AJ83">
        <v>-1</v>
      </c>
      <c r="AK83">
        <v>0</v>
      </c>
      <c r="AL83">
        <v>0</v>
      </c>
      <c r="AM83">
        <v>0</v>
      </c>
      <c r="AN83">
        <v>0</v>
      </c>
      <c r="AO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H83">
        <v>0</v>
      </c>
      <c r="BI83">
        <v>0</v>
      </c>
      <c r="BJ83">
        <v>0</v>
      </c>
      <c r="BK83" t="s">
        <v>133</v>
      </c>
      <c r="BL83">
        <v>0</v>
      </c>
      <c r="BM83">
        <v>0</v>
      </c>
      <c r="BP83" t="s">
        <v>133</v>
      </c>
      <c r="BQ83">
        <v>0</v>
      </c>
      <c r="BR83">
        <v>0</v>
      </c>
      <c r="BS83">
        <v>0</v>
      </c>
      <c r="BT83" t="s">
        <v>133</v>
      </c>
      <c r="BU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-1</v>
      </c>
      <c r="CQ83">
        <v>0</v>
      </c>
      <c r="CR83">
        <v>0</v>
      </c>
      <c r="CS83">
        <v>0</v>
      </c>
      <c r="CT83">
        <v>0</v>
      </c>
      <c r="CU83">
        <v>0.75</v>
      </c>
      <c r="CV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F83" t="s">
        <v>133</v>
      </c>
      <c r="DH83">
        <v>0</v>
      </c>
      <c r="DI83">
        <v>0</v>
      </c>
      <c r="DJ83">
        <v>0</v>
      </c>
      <c r="DK83">
        <v>0</v>
      </c>
      <c r="DM83">
        <v>0</v>
      </c>
      <c r="DN83">
        <v>0</v>
      </c>
      <c r="DO83">
        <v>0</v>
      </c>
      <c r="DP83">
        <v>0.75</v>
      </c>
      <c r="DQ83">
        <v>0</v>
      </c>
      <c r="DR83">
        <v>0</v>
      </c>
      <c r="DU83">
        <v>0</v>
      </c>
      <c r="DV83">
        <v>0</v>
      </c>
      <c r="DW83">
        <v>0</v>
      </c>
      <c r="DX83">
        <v>0.75</v>
      </c>
      <c r="DY83">
        <v>0</v>
      </c>
      <c r="DZ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-1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FB83">
        <v>0</v>
      </c>
      <c r="FC83">
        <v>0</v>
      </c>
      <c r="FD83" t="s">
        <v>133</v>
      </c>
      <c r="FE83">
        <v>0</v>
      </c>
      <c r="FF83">
        <v>0</v>
      </c>
      <c r="FG83">
        <v>0</v>
      </c>
      <c r="FI83">
        <v>0</v>
      </c>
      <c r="FJ83">
        <v>0</v>
      </c>
      <c r="FK83">
        <v>0</v>
      </c>
      <c r="FM83">
        <v>-1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 x14ac:dyDescent="0.2">
      <c r="A84" t="s">
        <v>215</v>
      </c>
      <c r="D84">
        <v>-0.5</v>
      </c>
      <c r="E84">
        <v>-0.5</v>
      </c>
      <c r="F84">
        <v>-0.5</v>
      </c>
      <c r="G84">
        <v>-0.5</v>
      </c>
      <c r="H84">
        <v>-0.5</v>
      </c>
      <c r="I84">
        <v>-0.5</v>
      </c>
      <c r="L84">
        <v>-0.5</v>
      </c>
      <c r="M84">
        <v>-0.5</v>
      </c>
      <c r="N84">
        <v>-0.5</v>
      </c>
      <c r="O84">
        <v>-0.5</v>
      </c>
      <c r="P84">
        <v>-0.5</v>
      </c>
      <c r="Q84">
        <v>-0.5</v>
      </c>
      <c r="T84">
        <v>-0.5</v>
      </c>
      <c r="U84">
        <v>-0.5</v>
      </c>
      <c r="V84">
        <v>-0.5</v>
      </c>
      <c r="W84">
        <v>-0.5</v>
      </c>
      <c r="X84">
        <v>-0.5</v>
      </c>
      <c r="Y84">
        <v>-0.5</v>
      </c>
      <c r="AB84">
        <v>-0.5</v>
      </c>
      <c r="AC84">
        <v>-0.5</v>
      </c>
      <c r="AD84">
        <v>-0.5</v>
      </c>
      <c r="AE84">
        <v>-0.5</v>
      </c>
      <c r="AF84">
        <v>-0.5</v>
      </c>
      <c r="AG84">
        <v>-0.5</v>
      </c>
      <c r="AJ84">
        <v>-0.5</v>
      </c>
      <c r="AK84">
        <v>-0.5</v>
      </c>
      <c r="AL84">
        <v>-0.5</v>
      </c>
      <c r="AM84">
        <v>-0.5</v>
      </c>
      <c r="AN84">
        <v>-0.5</v>
      </c>
      <c r="AO84">
        <v>-0.5</v>
      </c>
      <c r="AR84">
        <v>-0.5</v>
      </c>
      <c r="AS84">
        <v>-0.5</v>
      </c>
      <c r="AT84">
        <v>-0.5</v>
      </c>
      <c r="AU84">
        <v>-0.5</v>
      </c>
      <c r="AV84">
        <v>-0.5</v>
      </c>
      <c r="AW84">
        <v>-0.5</v>
      </c>
      <c r="AZ84">
        <v>-0.5</v>
      </c>
      <c r="BA84">
        <v>-0.5</v>
      </c>
      <c r="BB84">
        <v>-0.5</v>
      </c>
      <c r="BC84">
        <v>-0.5</v>
      </c>
      <c r="BD84">
        <v>-0.5</v>
      </c>
      <c r="BE84">
        <v>-0.5</v>
      </c>
      <c r="BH84">
        <v>-0.5</v>
      </c>
      <c r="BI84">
        <v>-0.5</v>
      </c>
      <c r="BJ84">
        <v>-0.5</v>
      </c>
      <c r="BK84" t="s">
        <v>133</v>
      </c>
      <c r="BL84">
        <v>-0.5</v>
      </c>
      <c r="BM84">
        <v>-0.5</v>
      </c>
      <c r="BP84" t="s">
        <v>133</v>
      </c>
      <c r="BQ84">
        <v>-0.5</v>
      </c>
      <c r="BR84">
        <v>-0.5</v>
      </c>
      <c r="BS84">
        <v>-0.5</v>
      </c>
      <c r="BT84" t="s">
        <v>133</v>
      </c>
      <c r="BU84">
        <v>-0.5</v>
      </c>
      <c r="CB84">
        <v>-0.5</v>
      </c>
      <c r="CC84">
        <v>-0.5</v>
      </c>
      <c r="CD84">
        <v>-0.5</v>
      </c>
      <c r="CE84">
        <v>-0.5</v>
      </c>
      <c r="CF84">
        <v>-0.5</v>
      </c>
      <c r="CG84">
        <v>-0.5</v>
      </c>
      <c r="CI84">
        <v>-0.5</v>
      </c>
      <c r="CJ84">
        <v>-0.5</v>
      </c>
      <c r="CK84">
        <v>-0.5</v>
      </c>
      <c r="CL84">
        <v>-0.5</v>
      </c>
      <c r="CM84">
        <v>-0.5</v>
      </c>
      <c r="CN84">
        <v>-0.5</v>
      </c>
      <c r="CQ84">
        <v>-0.5</v>
      </c>
      <c r="CR84">
        <v>-0.5</v>
      </c>
      <c r="CS84">
        <v>-0.5</v>
      </c>
      <c r="CT84">
        <v>-0.5</v>
      </c>
      <c r="CU84">
        <v>0.75</v>
      </c>
      <c r="CV84">
        <v>-0.5</v>
      </c>
      <c r="CX84">
        <v>-0.5</v>
      </c>
      <c r="CY84">
        <v>-0.5</v>
      </c>
      <c r="CZ84">
        <v>-0.5</v>
      </c>
      <c r="DA84">
        <v>-0.5</v>
      </c>
      <c r="DB84">
        <v>-0.5</v>
      </c>
      <c r="DC84">
        <v>-0.5</v>
      </c>
      <c r="DF84" t="s">
        <v>133</v>
      </c>
      <c r="DH84">
        <v>-0.5</v>
      </c>
      <c r="DI84">
        <v>-0.5</v>
      </c>
      <c r="DJ84">
        <v>-0.5</v>
      </c>
      <c r="DK84">
        <v>-0.5</v>
      </c>
      <c r="DM84">
        <v>-0.5</v>
      </c>
      <c r="DN84">
        <v>-0.5</v>
      </c>
      <c r="DO84">
        <v>-0.5</v>
      </c>
      <c r="DP84">
        <v>0.75</v>
      </c>
      <c r="DQ84">
        <v>-0.5</v>
      </c>
      <c r="DR84">
        <v>-0.5</v>
      </c>
      <c r="DU84">
        <v>-0.5</v>
      </c>
      <c r="DV84">
        <v>-0.5</v>
      </c>
      <c r="DW84">
        <v>-0.5</v>
      </c>
      <c r="DX84">
        <v>0.75</v>
      </c>
      <c r="DY84">
        <v>-0.5</v>
      </c>
      <c r="DZ84">
        <v>-0.5</v>
      </c>
      <c r="EB84">
        <v>-0.5</v>
      </c>
      <c r="EC84">
        <v>-0.5</v>
      </c>
      <c r="ED84">
        <v>-0.5</v>
      </c>
      <c r="EE84">
        <v>-0.5</v>
      </c>
      <c r="EF84">
        <v>-0.5</v>
      </c>
      <c r="EG84">
        <v>-0.5</v>
      </c>
      <c r="EJ84">
        <v>-0.5</v>
      </c>
      <c r="EK84">
        <v>-0.5</v>
      </c>
      <c r="EL84">
        <v>-0.5</v>
      </c>
      <c r="EM84">
        <v>-0.5</v>
      </c>
      <c r="EN84">
        <v>-0.5</v>
      </c>
      <c r="EO84">
        <v>-0.5</v>
      </c>
      <c r="EP84">
        <v>-0.5</v>
      </c>
      <c r="EQ84">
        <v>-0.5</v>
      </c>
      <c r="ER84">
        <v>-0.5</v>
      </c>
      <c r="ET84">
        <v>-0.5</v>
      </c>
      <c r="EU84">
        <v>-0.5</v>
      </c>
      <c r="EV84">
        <v>-0.5</v>
      </c>
      <c r="EW84">
        <v>-0.5</v>
      </c>
      <c r="EX84">
        <v>-0.5</v>
      </c>
      <c r="EY84">
        <v>-0.5</v>
      </c>
      <c r="FB84">
        <v>-0.5</v>
      </c>
      <c r="FC84">
        <v>-0.5</v>
      </c>
      <c r="FD84" t="s">
        <v>133</v>
      </c>
      <c r="FE84">
        <v>-0.5</v>
      </c>
      <c r="FF84">
        <v>-0.5</v>
      </c>
      <c r="FG84">
        <v>-0.5</v>
      </c>
      <c r="FI84">
        <v>-0.5</v>
      </c>
      <c r="FJ84">
        <v>-0.5</v>
      </c>
      <c r="FK84">
        <v>-0.5</v>
      </c>
      <c r="FM84">
        <v>-0.5</v>
      </c>
      <c r="FN84">
        <v>-0.5</v>
      </c>
      <c r="FO84">
        <v>-0.5</v>
      </c>
      <c r="FP84">
        <v>-0.5</v>
      </c>
      <c r="FQ84">
        <v>-0.5</v>
      </c>
      <c r="FR84">
        <v>-0.5</v>
      </c>
    </row>
    <row r="85" spans="1:174" x14ac:dyDescent="0.2">
      <c r="A85" t="s">
        <v>216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133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AB85" t="s">
        <v>133</v>
      </c>
      <c r="AC85">
        <v>0</v>
      </c>
      <c r="AD85" t="s">
        <v>133</v>
      </c>
      <c r="AE85">
        <v>0</v>
      </c>
      <c r="AF85">
        <v>0</v>
      </c>
      <c r="AG85">
        <v>0</v>
      </c>
      <c r="AJ85" t="s">
        <v>133</v>
      </c>
      <c r="AK85">
        <v>0</v>
      </c>
      <c r="AL85">
        <v>0</v>
      </c>
      <c r="AM85">
        <v>0</v>
      </c>
      <c r="AN85">
        <v>0</v>
      </c>
      <c r="AO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H85">
        <v>0</v>
      </c>
      <c r="BI85">
        <v>0</v>
      </c>
      <c r="BJ85">
        <v>0</v>
      </c>
      <c r="BK85" t="s">
        <v>133</v>
      </c>
      <c r="BL85">
        <v>0</v>
      </c>
      <c r="BM85">
        <v>0</v>
      </c>
      <c r="BP85" t="s">
        <v>133</v>
      </c>
      <c r="BQ85">
        <v>0</v>
      </c>
      <c r="BR85">
        <v>0</v>
      </c>
      <c r="BS85">
        <v>0</v>
      </c>
      <c r="BT85" t="s">
        <v>133</v>
      </c>
      <c r="BU85">
        <v>0</v>
      </c>
      <c r="CB85">
        <v>0</v>
      </c>
      <c r="CC85">
        <v>0</v>
      </c>
      <c r="CD85" t="s">
        <v>133</v>
      </c>
      <c r="CE85" t="s">
        <v>133</v>
      </c>
      <c r="CF85">
        <v>0</v>
      </c>
      <c r="CG85">
        <v>0</v>
      </c>
      <c r="CI85">
        <v>0</v>
      </c>
      <c r="CJ85">
        <v>0</v>
      </c>
      <c r="CK85" t="s">
        <v>133</v>
      </c>
      <c r="CL85">
        <v>0</v>
      </c>
      <c r="CM85">
        <v>0</v>
      </c>
      <c r="CN85">
        <v>0</v>
      </c>
      <c r="CQ85">
        <v>0</v>
      </c>
      <c r="CR85">
        <v>0</v>
      </c>
      <c r="CS85">
        <v>0</v>
      </c>
      <c r="CT85">
        <v>0</v>
      </c>
      <c r="CU85">
        <v>0.75</v>
      </c>
      <c r="CV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F85" t="s">
        <v>133</v>
      </c>
      <c r="DH85">
        <v>0</v>
      </c>
      <c r="DI85">
        <v>0</v>
      </c>
      <c r="DJ85">
        <v>0</v>
      </c>
      <c r="DK85">
        <v>0</v>
      </c>
      <c r="DM85">
        <v>0</v>
      </c>
      <c r="DN85">
        <v>0</v>
      </c>
      <c r="DO85">
        <v>0</v>
      </c>
      <c r="DP85">
        <v>0.75</v>
      </c>
      <c r="DQ85">
        <v>0</v>
      </c>
      <c r="DR85">
        <v>0</v>
      </c>
      <c r="DU85">
        <v>0</v>
      </c>
      <c r="DV85">
        <v>0</v>
      </c>
      <c r="DW85">
        <v>0</v>
      </c>
      <c r="DX85">
        <v>0.75</v>
      </c>
      <c r="DY85">
        <v>0</v>
      </c>
      <c r="DZ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J85">
        <v>0.5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FB85">
        <v>0</v>
      </c>
      <c r="FC85">
        <v>0</v>
      </c>
      <c r="FD85" t="s">
        <v>133</v>
      </c>
      <c r="FE85">
        <v>0</v>
      </c>
      <c r="FF85">
        <v>0</v>
      </c>
      <c r="FG85">
        <v>0</v>
      </c>
      <c r="FI85">
        <v>0</v>
      </c>
      <c r="FJ85">
        <v>0</v>
      </c>
      <c r="FK85">
        <v>0</v>
      </c>
      <c r="FM85" t="s">
        <v>133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 x14ac:dyDescent="0.2">
      <c r="A86" t="s">
        <v>217</v>
      </c>
      <c r="D86">
        <v>0</v>
      </c>
      <c r="E86">
        <v>0</v>
      </c>
      <c r="F86" t="s">
        <v>133</v>
      </c>
      <c r="G86">
        <v>0</v>
      </c>
      <c r="H86">
        <v>0</v>
      </c>
      <c r="I86" t="s">
        <v>133</v>
      </c>
      <c r="L86" t="s">
        <v>133</v>
      </c>
      <c r="M86">
        <v>0</v>
      </c>
      <c r="N86">
        <v>0</v>
      </c>
      <c r="O86">
        <v>-0.5</v>
      </c>
      <c r="P86">
        <v>0</v>
      </c>
      <c r="Q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B86">
        <v>0</v>
      </c>
      <c r="AC86">
        <v>0</v>
      </c>
      <c r="AD86" t="s">
        <v>133</v>
      </c>
      <c r="AE86" t="s">
        <v>133</v>
      </c>
      <c r="AF86">
        <v>0</v>
      </c>
      <c r="AG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Z86">
        <v>0</v>
      </c>
      <c r="BA86">
        <v>-0.5</v>
      </c>
      <c r="BB86">
        <v>0</v>
      </c>
      <c r="BC86">
        <v>0</v>
      </c>
      <c r="BD86">
        <v>0</v>
      </c>
      <c r="BE86">
        <v>-0.5</v>
      </c>
      <c r="BH86" t="s">
        <v>133</v>
      </c>
      <c r="BI86">
        <v>0</v>
      </c>
      <c r="BJ86">
        <v>0</v>
      </c>
      <c r="BK86" t="s">
        <v>133</v>
      </c>
      <c r="BL86">
        <v>0</v>
      </c>
      <c r="BM86">
        <v>0</v>
      </c>
      <c r="BP86">
        <v>0</v>
      </c>
      <c r="BQ86">
        <v>0</v>
      </c>
      <c r="BR86" t="s">
        <v>133</v>
      </c>
      <c r="BS86">
        <v>-0.5</v>
      </c>
      <c r="BT86">
        <v>0</v>
      </c>
      <c r="BU86" t="s">
        <v>133</v>
      </c>
      <c r="CB86">
        <v>0</v>
      </c>
      <c r="CC86">
        <v>0</v>
      </c>
      <c r="CD86">
        <v>0</v>
      </c>
      <c r="CE86">
        <v>0</v>
      </c>
      <c r="CF86">
        <v>-0.5</v>
      </c>
      <c r="CG86">
        <v>0</v>
      </c>
      <c r="CI86">
        <v>0</v>
      </c>
      <c r="CJ86">
        <v>0</v>
      </c>
      <c r="CK86" t="s">
        <v>133</v>
      </c>
      <c r="CL86">
        <v>0</v>
      </c>
      <c r="CM86">
        <v>0</v>
      </c>
      <c r="CN86" t="s">
        <v>133</v>
      </c>
      <c r="CQ86">
        <v>0</v>
      </c>
      <c r="CR86">
        <v>-0.5</v>
      </c>
      <c r="CS86">
        <v>0</v>
      </c>
      <c r="CT86">
        <v>0</v>
      </c>
      <c r="CU86">
        <v>0.75</v>
      </c>
      <c r="CV86">
        <v>-0.5</v>
      </c>
      <c r="CX86">
        <v>0</v>
      </c>
      <c r="CY86">
        <v>0</v>
      </c>
      <c r="CZ86">
        <v>0</v>
      </c>
      <c r="DA86" t="s">
        <v>133</v>
      </c>
      <c r="DB86">
        <v>0</v>
      </c>
      <c r="DC86" t="s">
        <v>133</v>
      </c>
      <c r="DF86" t="s">
        <v>133</v>
      </c>
      <c r="DH86">
        <v>0</v>
      </c>
      <c r="DI86">
        <v>0</v>
      </c>
      <c r="DJ86">
        <v>0</v>
      </c>
      <c r="DK86">
        <v>-0.5</v>
      </c>
      <c r="DM86">
        <v>0</v>
      </c>
      <c r="DN86">
        <v>0</v>
      </c>
      <c r="DO86">
        <v>0</v>
      </c>
      <c r="DP86">
        <v>0.75</v>
      </c>
      <c r="DQ86">
        <v>-0.5</v>
      </c>
      <c r="DR86">
        <v>0</v>
      </c>
      <c r="DU86">
        <v>0</v>
      </c>
      <c r="DV86">
        <v>-0.5</v>
      </c>
      <c r="DW86">
        <v>-0.5</v>
      </c>
      <c r="DX86">
        <v>0.75</v>
      </c>
      <c r="DY86">
        <v>0</v>
      </c>
      <c r="DZ86">
        <v>0</v>
      </c>
      <c r="EB86">
        <v>0</v>
      </c>
      <c r="EC86">
        <v>-0.5</v>
      </c>
      <c r="ED86">
        <v>0</v>
      </c>
      <c r="EE86">
        <v>-0.5</v>
      </c>
      <c r="EF86">
        <v>0</v>
      </c>
      <c r="EG86">
        <v>-0.5</v>
      </c>
      <c r="EJ86">
        <v>0</v>
      </c>
      <c r="EK86">
        <v>0</v>
      </c>
      <c r="EL86">
        <v>0</v>
      </c>
      <c r="EM86">
        <v>0</v>
      </c>
      <c r="EN86">
        <v>0</v>
      </c>
      <c r="EO86" t="s">
        <v>133</v>
      </c>
      <c r="EP86">
        <v>0</v>
      </c>
      <c r="EQ86">
        <v>0</v>
      </c>
      <c r="ER86">
        <v>0</v>
      </c>
      <c r="ET86" t="s">
        <v>133</v>
      </c>
      <c r="EU86">
        <v>0</v>
      </c>
      <c r="EV86">
        <v>0</v>
      </c>
      <c r="EW86">
        <v>0</v>
      </c>
      <c r="EX86" t="s">
        <v>133</v>
      </c>
      <c r="EY86">
        <v>-0.5</v>
      </c>
      <c r="FB86">
        <v>0</v>
      </c>
      <c r="FC86">
        <v>0</v>
      </c>
      <c r="FD86">
        <v>0</v>
      </c>
      <c r="FE86">
        <v>-0.5</v>
      </c>
      <c r="FF86">
        <v>0</v>
      </c>
      <c r="FG86">
        <v>0</v>
      </c>
      <c r="FI86">
        <v>0</v>
      </c>
      <c r="FJ86">
        <v>0</v>
      </c>
      <c r="FK86">
        <v>0</v>
      </c>
      <c r="FM86" t="s">
        <v>133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 x14ac:dyDescent="0.2">
      <c r="A87" t="s">
        <v>218</v>
      </c>
      <c r="D87">
        <v>0.75</v>
      </c>
      <c r="E87">
        <v>0.75</v>
      </c>
      <c r="F87" t="s">
        <v>133</v>
      </c>
      <c r="G87">
        <v>0.75</v>
      </c>
      <c r="H87">
        <v>0.75</v>
      </c>
      <c r="I87" t="s">
        <v>133</v>
      </c>
      <c r="L87" t="s">
        <v>133</v>
      </c>
      <c r="M87">
        <v>0.75</v>
      </c>
      <c r="N87">
        <v>0.75</v>
      </c>
      <c r="O87">
        <v>0.75</v>
      </c>
      <c r="P87">
        <v>0.75</v>
      </c>
      <c r="Q87">
        <v>0.75</v>
      </c>
      <c r="T87">
        <v>0.75</v>
      </c>
      <c r="U87">
        <v>0.75</v>
      </c>
      <c r="V87">
        <v>0.75</v>
      </c>
      <c r="W87">
        <v>0.75</v>
      </c>
      <c r="X87">
        <v>0.75</v>
      </c>
      <c r="Y87">
        <v>0.75</v>
      </c>
      <c r="AB87">
        <v>0.75</v>
      </c>
      <c r="AC87">
        <v>0.75</v>
      </c>
      <c r="AD87" t="s">
        <v>133</v>
      </c>
      <c r="AE87" t="s">
        <v>133</v>
      </c>
      <c r="AF87">
        <v>0.75</v>
      </c>
      <c r="AG87">
        <v>0.75</v>
      </c>
      <c r="AJ87">
        <v>0.75</v>
      </c>
      <c r="AK87">
        <v>0.75</v>
      </c>
      <c r="AL87">
        <v>0.75</v>
      </c>
      <c r="AM87">
        <v>0.75</v>
      </c>
      <c r="AN87">
        <v>0.75</v>
      </c>
      <c r="AO87">
        <v>0.75</v>
      </c>
      <c r="AR87">
        <v>0.75</v>
      </c>
      <c r="AS87">
        <v>0.75</v>
      </c>
      <c r="AT87">
        <v>0.75</v>
      </c>
      <c r="AU87">
        <v>0.75</v>
      </c>
      <c r="AV87">
        <v>0.75</v>
      </c>
      <c r="AW87">
        <v>0.75</v>
      </c>
      <c r="AZ87">
        <v>0.75</v>
      </c>
      <c r="BA87">
        <v>0.75</v>
      </c>
      <c r="BB87">
        <v>0.75</v>
      </c>
      <c r="BC87">
        <v>0.75</v>
      </c>
      <c r="BD87">
        <v>0.75</v>
      </c>
      <c r="BE87">
        <v>0.75</v>
      </c>
      <c r="BH87" t="s">
        <v>133</v>
      </c>
      <c r="BI87">
        <v>0.75</v>
      </c>
      <c r="BJ87">
        <v>0.75</v>
      </c>
      <c r="BK87">
        <v>0.75</v>
      </c>
      <c r="BL87">
        <v>0.75</v>
      </c>
      <c r="BM87">
        <v>0.75</v>
      </c>
      <c r="BP87">
        <v>0.75</v>
      </c>
      <c r="BQ87" t="s">
        <v>133</v>
      </c>
      <c r="BR87" t="s">
        <v>133</v>
      </c>
      <c r="BS87">
        <v>0.75</v>
      </c>
      <c r="BT87">
        <v>0.75</v>
      </c>
      <c r="BU87" t="s">
        <v>133</v>
      </c>
      <c r="CB87">
        <v>0.75</v>
      </c>
      <c r="CC87">
        <v>0.75</v>
      </c>
      <c r="CD87">
        <v>0.75</v>
      </c>
      <c r="CE87">
        <v>0.75</v>
      </c>
      <c r="CF87">
        <v>0.75</v>
      </c>
      <c r="CG87">
        <v>0.75</v>
      </c>
      <c r="CI87">
        <v>0.75</v>
      </c>
      <c r="CJ87">
        <v>0.75</v>
      </c>
      <c r="CK87">
        <v>0.75</v>
      </c>
      <c r="CL87">
        <v>0.75</v>
      </c>
      <c r="CM87">
        <v>0.75</v>
      </c>
      <c r="CN87" t="s">
        <v>133</v>
      </c>
      <c r="CQ87">
        <v>0.75</v>
      </c>
      <c r="CR87">
        <v>0.75</v>
      </c>
      <c r="CS87">
        <v>0.75</v>
      </c>
      <c r="CT87">
        <v>0.75</v>
      </c>
      <c r="CU87">
        <v>0.75</v>
      </c>
      <c r="CV87">
        <v>0.75</v>
      </c>
      <c r="CX87">
        <v>0.75</v>
      </c>
      <c r="CY87">
        <v>0.75</v>
      </c>
      <c r="CZ87">
        <v>0.75</v>
      </c>
      <c r="DA87" t="s">
        <v>133</v>
      </c>
      <c r="DB87" t="s">
        <v>133</v>
      </c>
      <c r="DC87">
        <v>0.75</v>
      </c>
      <c r="DF87" t="s">
        <v>133</v>
      </c>
      <c r="DH87" t="s">
        <v>133</v>
      </c>
      <c r="DI87">
        <v>0.75</v>
      </c>
      <c r="DJ87">
        <v>0.75</v>
      </c>
      <c r="DK87">
        <v>0.75</v>
      </c>
      <c r="DM87">
        <v>0.75</v>
      </c>
      <c r="DN87">
        <v>0.75</v>
      </c>
      <c r="DO87">
        <v>0.75</v>
      </c>
      <c r="DP87">
        <v>0.75</v>
      </c>
      <c r="DQ87">
        <v>0.75</v>
      </c>
      <c r="DR87">
        <v>0.75</v>
      </c>
      <c r="DU87" t="s">
        <v>133</v>
      </c>
      <c r="DV87">
        <v>0.75</v>
      </c>
      <c r="DW87">
        <v>0.75</v>
      </c>
      <c r="DX87">
        <v>0.75</v>
      </c>
      <c r="DY87">
        <v>0.75</v>
      </c>
      <c r="DZ87">
        <v>0.75</v>
      </c>
      <c r="EB87">
        <v>0.75</v>
      </c>
      <c r="EC87">
        <v>0.75</v>
      </c>
      <c r="ED87">
        <v>0.75</v>
      </c>
      <c r="EE87">
        <v>0.75</v>
      </c>
      <c r="EF87">
        <v>0.75</v>
      </c>
      <c r="EG87">
        <v>0.75</v>
      </c>
      <c r="EJ87">
        <v>0.75</v>
      </c>
      <c r="EK87">
        <v>0.75</v>
      </c>
      <c r="EL87">
        <v>0.75</v>
      </c>
      <c r="EM87">
        <v>0.75</v>
      </c>
      <c r="EN87">
        <v>0.75</v>
      </c>
      <c r="EO87">
        <v>0</v>
      </c>
      <c r="EP87">
        <v>0.75</v>
      </c>
      <c r="EQ87">
        <v>0.75</v>
      </c>
      <c r="ER87">
        <v>0.75</v>
      </c>
      <c r="ET87" t="s">
        <v>133</v>
      </c>
      <c r="EU87">
        <v>0.75</v>
      </c>
      <c r="EV87">
        <v>0.75</v>
      </c>
      <c r="EW87">
        <v>0.75</v>
      </c>
      <c r="EX87">
        <v>0.75</v>
      </c>
      <c r="EY87">
        <v>0.75</v>
      </c>
      <c r="FB87">
        <v>0.75</v>
      </c>
      <c r="FC87">
        <v>0.75</v>
      </c>
      <c r="FD87">
        <v>0.75</v>
      </c>
      <c r="FE87">
        <v>0.75</v>
      </c>
      <c r="FF87">
        <v>0.75</v>
      </c>
      <c r="FG87">
        <v>0.75</v>
      </c>
      <c r="FI87">
        <v>0.75</v>
      </c>
      <c r="FJ87">
        <v>0.75</v>
      </c>
      <c r="FK87">
        <v>0.75</v>
      </c>
      <c r="FM87" t="s">
        <v>133</v>
      </c>
      <c r="FN87">
        <v>0.75</v>
      </c>
      <c r="FO87">
        <v>0.75</v>
      </c>
      <c r="FP87">
        <v>0.75</v>
      </c>
      <c r="FQ87">
        <v>0.75</v>
      </c>
      <c r="FR87">
        <v>0.75</v>
      </c>
    </row>
    <row r="88" spans="1:174" x14ac:dyDescent="0.2">
      <c r="A88" t="s">
        <v>219</v>
      </c>
      <c r="D88">
        <v>0</v>
      </c>
      <c r="E88">
        <v>0</v>
      </c>
      <c r="F88" t="s">
        <v>133</v>
      </c>
      <c r="G88">
        <v>0</v>
      </c>
      <c r="H88">
        <v>0</v>
      </c>
      <c r="I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0</v>
      </c>
      <c r="X88" t="s">
        <v>133</v>
      </c>
      <c r="Y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Z88">
        <v>0</v>
      </c>
      <c r="BA88">
        <v>0</v>
      </c>
      <c r="BB88">
        <v>0</v>
      </c>
      <c r="BC88" t="s">
        <v>133</v>
      </c>
      <c r="BD88">
        <v>0</v>
      </c>
      <c r="BE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P88">
        <v>0</v>
      </c>
      <c r="BQ88">
        <v>0</v>
      </c>
      <c r="BR88" t="s">
        <v>133</v>
      </c>
      <c r="BS88">
        <v>0</v>
      </c>
      <c r="BT88">
        <v>0</v>
      </c>
      <c r="BU88" t="s">
        <v>133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F88">
        <v>0</v>
      </c>
      <c r="DH88">
        <v>0</v>
      </c>
      <c r="DI88">
        <v>0</v>
      </c>
      <c r="DJ88">
        <v>0</v>
      </c>
      <c r="DK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U88">
        <v>0</v>
      </c>
      <c r="DV88">
        <v>0</v>
      </c>
      <c r="DW88">
        <v>0</v>
      </c>
      <c r="DX88">
        <v>0.75</v>
      </c>
      <c r="DY88">
        <v>0</v>
      </c>
      <c r="DZ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I88">
        <v>0</v>
      </c>
      <c r="FJ88">
        <v>0</v>
      </c>
      <c r="FK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 x14ac:dyDescent="0.2">
      <c r="A89" t="s">
        <v>220</v>
      </c>
      <c r="D89">
        <v>0</v>
      </c>
      <c r="E89" t="s">
        <v>133</v>
      </c>
      <c r="F89" t="s">
        <v>133</v>
      </c>
      <c r="G89" t="s">
        <v>133</v>
      </c>
      <c r="H89">
        <v>0</v>
      </c>
      <c r="I89" t="s">
        <v>133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T89">
        <v>0</v>
      </c>
      <c r="U89" t="s">
        <v>133</v>
      </c>
      <c r="V89">
        <v>0</v>
      </c>
      <c r="W89" t="s">
        <v>133</v>
      </c>
      <c r="X89" t="s">
        <v>133</v>
      </c>
      <c r="Y89">
        <v>0</v>
      </c>
      <c r="AB89">
        <v>0</v>
      </c>
      <c r="AC89">
        <v>0</v>
      </c>
      <c r="AD89">
        <v>0</v>
      </c>
      <c r="AE89" t="s">
        <v>133</v>
      </c>
      <c r="AF89">
        <v>0</v>
      </c>
      <c r="AG89" t="s">
        <v>133</v>
      </c>
      <c r="AJ89">
        <v>0</v>
      </c>
      <c r="AK89">
        <v>0</v>
      </c>
      <c r="AL89" t="s">
        <v>133</v>
      </c>
      <c r="AM89">
        <v>0</v>
      </c>
      <c r="AN89">
        <v>0</v>
      </c>
      <c r="AO89">
        <v>0</v>
      </c>
      <c r="AR89">
        <v>0</v>
      </c>
      <c r="AS89">
        <v>0</v>
      </c>
      <c r="AT89" t="s">
        <v>133</v>
      </c>
      <c r="AU89" t="s">
        <v>133</v>
      </c>
      <c r="AV89" t="s">
        <v>133</v>
      </c>
      <c r="AW89">
        <v>0</v>
      </c>
      <c r="AZ89" t="s">
        <v>133</v>
      </c>
      <c r="BA89" t="s">
        <v>133</v>
      </c>
      <c r="BB89">
        <v>0</v>
      </c>
      <c r="BC89" t="s">
        <v>133</v>
      </c>
      <c r="BD89">
        <v>0</v>
      </c>
      <c r="BE89">
        <v>0</v>
      </c>
      <c r="BH89">
        <v>0</v>
      </c>
      <c r="BI89">
        <v>0</v>
      </c>
      <c r="BJ89" t="s">
        <v>133</v>
      </c>
      <c r="BK89">
        <v>0</v>
      </c>
      <c r="BL89">
        <v>0</v>
      </c>
      <c r="BM89">
        <v>0</v>
      </c>
      <c r="BP89">
        <v>0</v>
      </c>
      <c r="BQ89" t="s">
        <v>133</v>
      </c>
      <c r="BR89" t="s">
        <v>133</v>
      </c>
      <c r="BS89" t="s">
        <v>133</v>
      </c>
      <c r="BT89" t="s">
        <v>133</v>
      </c>
      <c r="BU89" t="s">
        <v>133</v>
      </c>
      <c r="CB89" t="s">
        <v>133</v>
      </c>
      <c r="CC89">
        <v>0</v>
      </c>
      <c r="CD89">
        <v>0</v>
      </c>
      <c r="CE89">
        <v>0</v>
      </c>
      <c r="CF89">
        <v>0</v>
      </c>
      <c r="CG89" t="s">
        <v>133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Q89" t="s">
        <v>133</v>
      </c>
      <c r="CR89" t="s">
        <v>133</v>
      </c>
      <c r="CS89">
        <v>0</v>
      </c>
      <c r="CT89">
        <v>0</v>
      </c>
      <c r="CU89" t="s">
        <v>133</v>
      </c>
      <c r="CV89">
        <v>0</v>
      </c>
      <c r="CX89" t="s">
        <v>133</v>
      </c>
      <c r="CY89" t="s">
        <v>133</v>
      </c>
      <c r="CZ89">
        <v>0</v>
      </c>
      <c r="DA89">
        <v>0</v>
      </c>
      <c r="DB89" t="s">
        <v>133</v>
      </c>
      <c r="DC89" t="s">
        <v>133</v>
      </c>
      <c r="DF89" t="s">
        <v>133</v>
      </c>
      <c r="DH89" t="s">
        <v>133</v>
      </c>
      <c r="DI89">
        <v>0</v>
      </c>
      <c r="DJ89">
        <v>0</v>
      </c>
      <c r="DK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U89">
        <v>0</v>
      </c>
      <c r="DV89" t="s">
        <v>133</v>
      </c>
      <c r="DW89" t="s">
        <v>133</v>
      </c>
      <c r="DX89">
        <v>0.75</v>
      </c>
      <c r="DY89">
        <v>0</v>
      </c>
      <c r="DZ89" t="s">
        <v>133</v>
      </c>
      <c r="EB89">
        <v>0</v>
      </c>
      <c r="EC89" t="s">
        <v>133</v>
      </c>
      <c r="ED89" t="s">
        <v>133</v>
      </c>
      <c r="EE89">
        <v>0</v>
      </c>
      <c r="EF89">
        <v>0</v>
      </c>
      <c r="EG89">
        <v>0</v>
      </c>
      <c r="EJ89">
        <v>0</v>
      </c>
      <c r="EK89" t="s">
        <v>133</v>
      </c>
      <c r="EL89">
        <v>0</v>
      </c>
      <c r="EM89" t="s">
        <v>133</v>
      </c>
      <c r="EN89">
        <v>0</v>
      </c>
      <c r="EO89">
        <v>0</v>
      </c>
      <c r="EP89">
        <v>0</v>
      </c>
      <c r="EQ89">
        <v>0</v>
      </c>
      <c r="ER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 t="s">
        <v>133</v>
      </c>
      <c r="FB89" t="s">
        <v>133</v>
      </c>
      <c r="FC89" t="s">
        <v>133</v>
      </c>
      <c r="FD89" t="s">
        <v>133</v>
      </c>
      <c r="FE89">
        <v>0</v>
      </c>
      <c r="FF89" t="s">
        <v>133</v>
      </c>
      <c r="FG89" t="s">
        <v>133</v>
      </c>
      <c r="FI89" t="s">
        <v>133</v>
      </c>
      <c r="FJ89">
        <v>0</v>
      </c>
      <c r="FK89">
        <v>0</v>
      </c>
      <c r="FM89" t="s">
        <v>133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 x14ac:dyDescent="0.2">
      <c r="A90" t="s">
        <v>221</v>
      </c>
      <c r="D90" t="s">
        <v>133</v>
      </c>
      <c r="E90" t="s">
        <v>133</v>
      </c>
      <c r="F90" t="s">
        <v>133</v>
      </c>
      <c r="G90" t="s">
        <v>133</v>
      </c>
      <c r="H90" t="s">
        <v>133</v>
      </c>
      <c r="I90" t="s">
        <v>133</v>
      </c>
      <c r="L90" t="s">
        <v>133</v>
      </c>
      <c r="M90" t="s">
        <v>133</v>
      </c>
      <c r="N90" t="s">
        <v>133</v>
      </c>
      <c r="O90" t="s">
        <v>133</v>
      </c>
      <c r="P90" t="s">
        <v>133</v>
      </c>
      <c r="Q90" t="s">
        <v>133</v>
      </c>
      <c r="T90" t="s">
        <v>133</v>
      </c>
      <c r="U90" t="s">
        <v>133</v>
      </c>
      <c r="V90" t="s">
        <v>133</v>
      </c>
      <c r="W90" t="s">
        <v>133</v>
      </c>
      <c r="X90" t="s">
        <v>133</v>
      </c>
      <c r="Y90" t="s">
        <v>133</v>
      </c>
      <c r="AB90" t="s">
        <v>133</v>
      </c>
      <c r="AC90" t="s">
        <v>133</v>
      </c>
      <c r="AD90" t="s">
        <v>133</v>
      </c>
      <c r="AE90" t="s">
        <v>133</v>
      </c>
      <c r="AF90" t="s">
        <v>133</v>
      </c>
      <c r="AG90" t="s">
        <v>133</v>
      </c>
      <c r="AJ90" t="s">
        <v>133</v>
      </c>
      <c r="AK90">
        <v>0</v>
      </c>
      <c r="AL90">
        <v>0</v>
      </c>
      <c r="AM90" t="s">
        <v>133</v>
      </c>
      <c r="AN90" t="s">
        <v>133</v>
      </c>
      <c r="AO90">
        <v>0</v>
      </c>
      <c r="AR90" t="s">
        <v>133</v>
      </c>
      <c r="AS90" t="s">
        <v>133</v>
      </c>
      <c r="AT90" t="s">
        <v>133</v>
      </c>
      <c r="AU90" t="s">
        <v>133</v>
      </c>
      <c r="AV90" t="s">
        <v>133</v>
      </c>
      <c r="AW90" t="s">
        <v>133</v>
      </c>
      <c r="AZ90" t="s">
        <v>133</v>
      </c>
      <c r="BA90" t="s">
        <v>133</v>
      </c>
      <c r="BB90" t="s">
        <v>133</v>
      </c>
      <c r="BC90" t="s">
        <v>133</v>
      </c>
      <c r="BD90" t="s">
        <v>133</v>
      </c>
      <c r="BE90" t="s">
        <v>133</v>
      </c>
      <c r="BH90" t="s">
        <v>133</v>
      </c>
      <c r="BI90" t="s">
        <v>133</v>
      </c>
      <c r="BJ90" t="s">
        <v>133</v>
      </c>
      <c r="BK90" t="s">
        <v>133</v>
      </c>
      <c r="BL90" t="s">
        <v>133</v>
      </c>
      <c r="BM90" t="s">
        <v>133</v>
      </c>
      <c r="BP90" t="s">
        <v>133</v>
      </c>
      <c r="BQ90" t="s">
        <v>133</v>
      </c>
      <c r="BR90" t="s">
        <v>133</v>
      </c>
      <c r="BS90" t="s">
        <v>133</v>
      </c>
      <c r="BT90" t="s">
        <v>133</v>
      </c>
      <c r="BU90" t="s">
        <v>133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I90">
        <v>0</v>
      </c>
      <c r="CJ90" t="s">
        <v>133</v>
      </c>
      <c r="CK90" t="s">
        <v>133</v>
      </c>
      <c r="CL90">
        <v>0</v>
      </c>
      <c r="CM90" t="s">
        <v>133</v>
      </c>
      <c r="CN90" t="s">
        <v>133</v>
      </c>
      <c r="CQ90">
        <v>0</v>
      </c>
      <c r="CR90" t="s">
        <v>133</v>
      </c>
      <c r="CS90">
        <v>0</v>
      </c>
      <c r="CT90">
        <v>0</v>
      </c>
      <c r="CU90">
        <v>0</v>
      </c>
      <c r="CV90" t="s">
        <v>133</v>
      </c>
      <c r="CX90">
        <v>0</v>
      </c>
      <c r="CY90">
        <v>0</v>
      </c>
      <c r="CZ90">
        <v>0</v>
      </c>
      <c r="DA90">
        <v>0</v>
      </c>
      <c r="DB90" t="s">
        <v>133</v>
      </c>
      <c r="DC90" t="s">
        <v>133</v>
      </c>
      <c r="DF90">
        <v>0</v>
      </c>
      <c r="DH90">
        <v>0</v>
      </c>
      <c r="DI90">
        <v>0</v>
      </c>
      <c r="DJ90">
        <v>0</v>
      </c>
      <c r="DK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U90" t="s">
        <v>133</v>
      </c>
      <c r="DV90">
        <v>0</v>
      </c>
      <c r="DW90" t="s">
        <v>133</v>
      </c>
      <c r="DX90" t="s">
        <v>133</v>
      </c>
      <c r="DY90" t="s">
        <v>133</v>
      </c>
      <c r="DZ90" t="s">
        <v>133</v>
      </c>
      <c r="EB90" t="s">
        <v>133</v>
      </c>
      <c r="EC90" t="s">
        <v>133</v>
      </c>
      <c r="ED90">
        <v>0</v>
      </c>
      <c r="EE90" t="s">
        <v>133</v>
      </c>
      <c r="EF90" t="s">
        <v>133</v>
      </c>
      <c r="EG90" t="s">
        <v>133</v>
      </c>
      <c r="EJ90">
        <v>0</v>
      </c>
      <c r="EK90">
        <v>0</v>
      </c>
      <c r="EL90" t="s">
        <v>133</v>
      </c>
      <c r="EM90">
        <v>0</v>
      </c>
      <c r="EN90" t="s">
        <v>133</v>
      </c>
      <c r="EO90" t="s">
        <v>133</v>
      </c>
      <c r="EP90">
        <v>0</v>
      </c>
      <c r="EQ90" t="s">
        <v>133</v>
      </c>
      <c r="ER90" t="s">
        <v>133</v>
      </c>
      <c r="ET90" t="s">
        <v>133</v>
      </c>
      <c r="EU90" t="s">
        <v>133</v>
      </c>
      <c r="EV90" t="s">
        <v>133</v>
      </c>
      <c r="EW90">
        <v>0</v>
      </c>
      <c r="EX90">
        <v>0.5</v>
      </c>
      <c r="EY90">
        <v>0</v>
      </c>
      <c r="FB90">
        <v>0</v>
      </c>
      <c r="FC90">
        <v>0</v>
      </c>
      <c r="FD90">
        <v>0</v>
      </c>
      <c r="FE90" t="s">
        <v>133</v>
      </c>
      <c r="FF90">
        <v>0</v>
      </c>
      <c r="FG90">
        <v>0</v>
      </c>
      <c r="FI90">
        <v>0</v>
      </c>
      <c r="FJ90">
        <v>0</v>
      </c>
      <c r="FK90">
        <v>0</v>
      </c>
      <c r="FM90">
        <v>0</v>
      </c>
      <c r="FN90" t="s">
        <v>133</v>
      </c>
      <c r="FO90" t="s">
        <v>133</v>
      </c>
      <c r="FP90">
        <v>0</v>
      </c>
      <c r="FQ90">
        <v>0</v>
      </c>
      <c r="FR90">
        <v>0</v>
      </c>
    </row>
    <row r="91" spans="1:174" x14ac:dyDescent="0.2">
      <c r="A91" t="s">
        <v>222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T91">
        <v>0</v>
      </c>
      <c r="U91">
        <v>-0.5</v>
      </c>
      <c r="V91">
        <v>0</v>
      </c>
      <c r="W91">
        <v>0</v>
      </c>
      <c r="X91">
        <v>0</v>
      </c>
      <c r="Y91">
        <v>0</v>
      </c>
      <c r="AB91">
        <v>0</v>
      </c>
      <c r="AC91">
        <v>0</v>
      </c>
      <c r="AD91" t="s">
        <v>133</v>
      </c>
      <c r="AE91">
        <v>0</v>
      </c>
      <c r="AF91">
        <v>0</v>
      </c>
      <c r="AG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CB91">
        <v>0</v>
      </c>
      <c r="CC91">
        <v>0</v>
      </c>
      <c r="CD91" t="s">
        <v>133</v>
      </c>
      <c r="CE91">
        <v>0</v>
      </c>
      <c r="CF91">
        <v>0</v>
      </c>
      <c r="CG91">
        <v>0</v>
      </c>
      <c r="CI91">
        <v>0</v>
      </c>
      <c r="CJ91" t="s">
        <v>133</v>
      </c>
      <c r="CK91" t="s">
        <v>133</v>
      </c>
      <c r="CL91">
        <v>0</v>
      </c>
      <c r="CM91">
        <v>0</v>
      </c>
      <c r="CN91" t="s">
        <v>133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F91">
        <v>0</v>
      </c>
      <c r="DH91">
        <v>0</v>
      </c>
      <c r="DI91">
        <v>0</v>
      </c>
      <c r="DJ91">
        <v>0</v>
      </c>
      <c r="DK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U91">
        <v>0</v>
      </c>
      <c r="DV91">
        <v>0</v>
      </c>
      <c r="DW91">
        <v>0</v>
      </c>
      <c r="DX91">
        <v>0.75</v>
      </c>
      <c r="DY91" t="s">
        <v>133</v>
      </c>
      <c r="DZ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FB91">
        <v>0</v>
      </c>
      <c r="FC91">
        <v>0</v>
      </c>
      <c r="FD91" t="s">
        <v>133</v>
      </c>
      <c r="FE91">
        <v>0</v>
      </c>
      <c r="FF91">
        <v>0</v>
      </c>
      <c r="FG91">
        <v>0</v>
      </c>
      <c r="FI91">
        <v>0</v>
      </c>
      <c r="FJ91">
        <v>0</v>
      </c>
      <c r="FK91">
        <v>0</v>
      </c>
      <c r="FM91" t="s">
        <v>133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 x14ac:dyDescent="0.2">
      <c r="A92" t="s">
        <v>223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T92">
        <v>0</v>
      </c>
      <c r="U92">
        <v>-0.5</v>
      </c>
      <c r="V92">
        <v>0</v>
      </c>
      <c r="W92">
        <v>0</v>
      </c>
      <c r="X92" t="s">
        <v>133</v>
      </c>
      <c r="Y92">
        <v>0</v>
      </c>
      <c r="AB92">
        <v>0</v>
      </c>
      <c r="AC92" t="s">
        <v>133</v>
      </c>
      <c r="AD92" t="s">
        <v>133</v>
      </c>
      <c r="AE92">
        <v>0</v>
      </c>
      <c r="AF92">
        <v>0</v>
      </c>
      <c r="AG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H92">
        <v>0</v>
      </c>
      <c r="BI92">
        <v>0</v>
      </c>
      <c r="BJ92">
        <v>0</v>
      </c>
      <c r="BK92" t="s">
        <v>133</v>
      </c>
      <c r="BL92">
        <v>0</v>
      </c>
      <c r="BM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CB92">
        <v>0</v>
      </c>
      <c r="CC92">
        <v>0</v>
      </c>
      <c r="CD92" t="s">
        <v>133</v>
      </c>
      <c r="CE92">
        <v>0</v>
      </c>
      <c r="CF92">
        <v>0</v>
      </c>
      <c r="CG92">
        <v>0</v>
      </c>
      <c r="CI92">
        <v>0</v>
      </c>
      <c r="CJ92">
        <v>0</v>
      </c>
      <c r="CK92" t="s">
        <v>133</v>
      </c>
      <c r="CL92">
        <v>0</v>
      </c>
      <c r="CM92">
        <v>0</v>
      </c>
      <c r="CN92">
        <v>0</v>
      </c>
      <c r="CQ92">
        <v>0</v>
      </c>
      <c r="CR92">
        <v>0</v>
      </c>
      <c r="CS92">
        <v>0</v>
      </c>
      <c r="CT92">
        <v>0</v>
      </c>
      <c r="CU92">
        <v>-0.5</v>
      </c>
      <c r="CV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F92">
        <v>-0.5</v>
      </c>
      <c r="DH92">
        <v>0</v>
      </c>
      <c r="DI92">
        <v>0</v>
      </c>
      <c r="DJ92">
        <v>0</v>
      </c>
      <c r="DK92">
        <v>0</v>
      </c>
      <c r="DM92">
        <v>0</v>
      </c>
      <c r="DN92">
        <v>0</v>
      </c>
      <c r="DO92">
        <v>0</v>
      </c>
      <c r="DP92">
        <v>-0.5</v>
      </c>
      <c r="DQ92">
        <v>0</v>
      </c>
      <c r="DR92">
        <v>0</v>
      </c>
      <c r="DU92">
        <v>0</v>
      </c>
      <c r="DV92">
        <v>0</v>
      </c>
      <c r="DW92">
        <v>0</v>
      </c>
      <c r="DX92">
        <v>0.75</v>
      </c>
      <c r="DY92" t="s">
        <v>133</v>
      </c>
      <c r="DZ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T92">
        <v>0</v>
      </c>
      <c r="EU92" t="s">
        <v>133</v>
      </c>
      <c r="EV92">
        <v>0</v>
      </c>
      <c r="EW92">
        <v>0</v>
      </c>
      <c r="EX92">
        <v>0</v>
      </c>
      <c r="EY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I92">
        <v>0</v>
      </c>
      <c r="FJ92">
        <v>0</v>
      </c>
      <c r="FK92">
        <v>0</v>
      </c>
      <c r="FM92" t="s">
        <v>133</v>
      </c>
      <c r="FN92">
        <v>0</v>
      </c>
      <c r="FO92">
        <v>0</v>
      </c>
      <c r="FP92">
        <v>0</v>
      </c>
      <c r="FQ92">
        <v>0</v>
      </c>
      <c r="FR92">
        <v>0</v>
      </c>
    </row>
    <row r="93" spans="1:174" x14ac:dyDescent="0.2">
      <c r="A93" t="s">
        <v>224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T93">
        <v>0</v>
      </c>
      <c r="U93" t="s">
        <v>133</v>
      </c>
      <c r="V93">
        <v>0</v>
      </c>
      <c r="W93">
        <v>0</v>
      </c>
      <c r="X93">
        <v>0</v>
      </c>
      <c r="Y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J93">
        <v>0</v>
      </c>
      <c r="AK93">
        <v>0</v>
      </c>
      <c r="AL93" t="s">
        <v>133</v>
      </c>
      <c r="AM93" t="s">
        <v>133</v>
      </c>
      <c r="AN93" t="s">
        <v>133</v>
      </c>
      <c r="AO93">
        <v>0</v>
      </c>
      <c r="AR93" t="s">
        <v>133</v>
      </c>
      <c r="AS93">
        <v>0</v>
      </c>
      <c r="AT93">
        <v>0</v>
      </c>
      <c r="AU93">
        <v>0</v>
      </c>
      <c r="AV93">
        <v>0</v>
      </c>
      <c r="AW93">
        <v>0</v>
      </c>
      <c r="AZ93">
        <v>0</v>
      </c>
      <c r="BA93">
        <v>0</v>
      </c>
      <c r="BB93">
        <v>0</v>
      </c>
      <c r="BC93" t="s">
        <v>133</v>
      </c>
      <c r="BD93">
        <v>0</v>
      </c>
      <c r="BE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P93">
        <v>0</v>
      </c>
      <c r="BQ93">
        <v>0</v>
      </c>
      <c r="BR93" t="s">
        <v>133</v>
      </c>
      <c r="BS93">
        <v>0</v>
      </c>
      <c r="BT93">
        <v>0</v>
      </c>
      <c r="BU93" t="s">
        <v>133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133</v>
      </c>
      <c r="CQ93">
        <v>0</v>
      </c>
      <c r="CR93">
        <v>-0.5</v>
      </c>
      <c r="CS93">
        <v>0</v>
      </c>
      <c r="CT93">
        <v>0</v>
      </c>
      <c r="CU93">
        <v>0</v>
      </c>
      <c r="CV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F93">
        <v>0</v>
      </c>
      <c r="DH93">
        <v>0</v>
      </c>
      <c r="DI93">
        <v>0</v>
      </c>
      <c r="DJ93">
        <v>0</v>
      </c>
      <c r="DK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U93">
        <v>0</v>
      </c>
      <c r="DV93">
        <v>0</v>
      </c>
      <c r="DW93">
        <v>0</v>
      </c>
      <c r="DX93">
        <v>0.75</v>
      </c>
      <c r="DY93">
        <v>0</v>
      </c>
      <c r="DZ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0.5</v>
      </c>
      <c r="ER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I93">
        <v>0</v>
      </c>
      <c r="FJ93">
        <v>0</v>
      </c>
      <c r="FK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 x14ac:dyDescent="0.2">
      <c r="A94" t="s">
        <v>225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T94">
        <v>0</v>
      </c>
      <c r="U94" t="s">
        <v>133</v>
      </c>
      <c r="V94">
        <v>0</v>
      </c>
      <c r="W94">
        <v>0</v>
      </c>
      <c r="X94">
        <v>0</v>
      </c>
      <c r="Y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J94">
        <v>0</v>
      </c>
      <c r="AK94">
        <v>0</v>
      </c>
      <c r="AL94" t="s">
        <v>133</v>
      </c>
      <c r="AM94" t="s">
        <v>133</v>
      </c>
      <c r="AN94" t="s">
        <v>133</v>
      </c>
      <c r="AO94">
        <v>0</v>
      </c>
      <c r="AR94" t="s">
        <v>133</v>
      </c>
      <c r="AS94">
        <v>0</v>
      </c>
      <c r="AT94">
        <v>0</v>
      </c>
      <c r="AU94">
        <v>0</v>
      </c>
      <c r="AV94">
        <v>0</v>
      </c>
      <c r="AW94">
        <v>0</v>
      </c>
      <c r="AZ94">
        <v>0</v>
      </c>
      <c r="BA94">
        <v>0</v>
      </c>
      <c r="BB94">
        <v>0</v>
      </c>
      <c r="BC94" t="s">
        <v>133</v>
      </c>
      <c r="BD94">
        <v>0</v>
      </c>
      <c r="BE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P94">
        <v>0</v>
      </c>
      <c r="BQ94">
        <v>0</v>
      </c>
      <c r="BR94" t="s">
        <v>133</v>
      </c>
      <c r="BS94">
        <v>0</v>
      </c>
      <c r="BT94">
        <v>0</v>
      </c>
      <c r="BU94" t="s">
        <v>133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F94">
        <v>0</v>
      </c>
      <c r="DH94">
        <v>0</v>
      </c>
      <c r="DI94">
        <v>0</v>
      </c>
      <c r="DJ94">
        <v>0</v>
      </c>
      <c r="DK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U94">
        <v>0</v>
      </c>
      <c r="DV94">
        <v>0</v>
      </c>
      <c r="DW94">
        <v>0</v>
      </c>
      <c r="DX94">
        <v>0.75</v>
      </c>
      <c r="DY94">
        <v>0</v>
      </c>
      <c r="DZ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J94">
        <v>0</v>
      </c>
      <c r="EK94">
        <v>0</v>
      </c>
      <c r="EL94">
        <v>0</v>
      </c>
      <c r="EM94" t="s">
        <v>133</v>
      </c>
      <c r="EN94">
        <v>0</v>
      </c>
      <c r="EO94">
        <v>0</v>
      </c>
      <c r="EP94">
        <v>0</v>
      </c>
      <c r="EQ94" t="s">
        <v>133</v>
      </c>
      <c r="ER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I94">
        <v>0</v>
      </c>
      <c r="FJ94" t="s">
        <v>133</v>
      </c>
      <c r="FK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 x14ac:dyDescent="0.2">
      <c r="A95" t="s">
        <v>226</v>
      </c>
      <c r="D95">
        <v>0</v>
      </c>
      <c r="E95">
        <v>0</v>
      </c>
      <c r="F95" t="s">
        <v>133</v>
      </c>
      <c r="G95">
        <v>0</v>
      </c>
      <c r="H95">
        <v>0</v>
      </c>
      <c r="I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T95">
        <v>0</v>
      </c>
      <c r="U95">
        <v>1</v>
      </c>
      <c r="V95">
        <v>0</v>
      </c>
      <c r="W95">
        <v>0</v>
      </c>
      <c r="X95" t="s">
        <v>133</v>
      </c>
      <c r="Y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J95">
        <v>0</v>
      </c>
      <c r="AK95">
        <v>0</v>
      </c>
      <c r="AL95" t="s">
        <v>133</v>
      </c>
      <c r="AM95" t="s">
        <v>133</v>
      </c>
      <c r="AN95">
        <v>0</v>
      </c>
      <c r="AO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Z95">
        <v>0</v>
      </c>
      <c r="BA95">
        <v>0</v>
      </c>
      <c r="BB95">
        <v>0</v>
      </c>
      <c r="BC95" t="s">
        <v>133</v>
      </c>
      <c r="BD95">
        <v>0</v>
      </c>
      <c r="BE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P95">
        <v>0</v>
      </c>
      <c r="BQ95">
        <v>0</v>
      </c>
      <c r="BR95" t="s">
        <v>133</v>
      </c>
      <c r="BS95">
        <v>0</v>
      </c>
      <c r="BT95">
        <v>0</v>
      </c>
      <c r="BU95" t="s">
        <v>133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F95">
        <v>0</v>
      </c>
      <c r="DH95">
        <v>0</v>
      </c>
      <c r="DI95">
        <v>0</v>
      </c>
      <c r="DJ95">
        <v>0</v>
      </c>
      <c r="DK95">
        <v>0</v>
      </c>
      <c r="DM95">
        <v>0</v>
      </c>
      <c r="DN95">
        <v>0</v>
      </c>
      <c r="DO95" t="s">
        <v>133</v>
      </c>
      <c r="DP95">
        <v>0</v>
      </c>
      <c r="DQ95">
        <v>0</v>
      </c>
      <c r="DR95">
        <v>0</v>
      </c>
      <c r="DU95">
        <v>0</v>
      </c>
      <c r="DV95">
        <v>0</v>
      </c>
      <c r="DW95">
        <v>0</v>
      </c>
      <c r="DX95">
        <v>0.75</v>
      </c>
      <c r="DY95">
        <v>0</v>
      </c>
      <c r="DZ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-0.5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I95">
        <v>0</v>
      </c>
      <c r="FJ95">
        <v>0</v>
      </c>
      <c r="FK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</row>
    <row r="96" spans="1:174" x14ac:dyDescent="0.2">
      <c r="A96" t="s">
        <v>227</v>
      </c>
      <c r="D96" t="s">
        <v>133</v>
      </c>
      <c r="E96" t="s">
        <v>133</v>
      </c>
      <c r="F96" t="s">
        <v>133</v>
      </c>
      <c r="G96" t="s">
        <v>133</v>
      </c>
      <c r="H96" t="s">
        <v>133</v>
      </c>
      <c r="I96" t="s">
        <v>133</v>
      </c>
      <c r="L96" t="s">
        <v>133</v>
      </c>
      <c r="M96" t="s">
        <v>133</v>
      </c>
      <c r="N96" t="s">
        <v>133</v>
      </c>
      <c r="O96" t="s">
        <v>133</v>
      </c>
      <c r="P96" t="s">
        <v>133</v>
      </c>
      <c r="Q96" t="s">
        <v>133</v>
      </c>
      <c r="T96" t="s">
        <v>133</v>
      </c>
      <c r="U96" t="s">
        <v>133</v>
      </c>
      <c r="V96" t="s">
        <v>133</v>
      </c>
      <c r="W96" t="s">
        <v>133</v>
      </c>
      <c r="X96" t="s">
        <v>133</v>
      </c>
      <c r="Y96" t="s">
        <v>133</v>
      </c>
      <c r="AB96" t="s">
        <v>133</v>
      </c>
      <c r="AC96" t="s">
        <v>133</v>
      </c>
      <c r="AD96" t="s">
        <v>133</v>
      </c>
      <c r="AE96" t="s">
        <v>133</v>
      </c>
      <c r="AF96" t="s">
        <v>133</v>
      </c>
      <c r="AG96" t="s">
        <v>133</v>
      </c>
      <c r="AJ96" t="s">
        <v>133</v>
      </c>
      <c r="AK96" t="s">
        <v>133</v>
      </c>
      <c r="AL96" t="s">
        <v>133</v>
      </c>
      <c r="AM96" t="s">
        <v>133</v>
      </c>
      <c r="AN96" t="s">
        <v>133</v>
      </c>
      <c r="AO96" t="s">
        <v>133</v>
      </c>
      <c r="AR96" t="s">
        <v>133</v>
      </c>
      <c r="AS96" t="s">
        <v>133</v>
      </c>
      <c r="AT96" t="s">
        <v>133</v>
      </c>
      <c r="AU96" t="s">
        <v>133</v>
      </c>
      <c r="AV96" t="s">
        <v>133</v>
      </c>
      <c r="AW96" t="s">
        <v>133</v>
      </c>
      <c r="AZ96" t="s">
        <v>133</v>
      </c>
      <c r="BA96" t="s">
        <v>133</v>
      </c>
      <c r="BB96" t="s">
        <v>133</v>
      </c>
      <c r="BC96">
        <v>0</v>
      </c>
      <c r="BD96">
        <v>0</v>
      </c>
      <c r="BE96" t="s">
        <v>133</v>
      </c>
      <c r="BH96">
        <v>0</v>
      </c>
      <c r="BI96">
        <v>0</v>
      </c>
      <c r="BJ96">
        <v>0</v>
      </c>
      <c r="BK96" t="s">
        <v>133</v>
      </c>
      <c r="BL96" t="s">
        <v>133</v>
      </c>
      <c r="BM96">
        <v>1</v>
      </c>
      <c r="BP96" t="s">
        <v>133</v>
      </c>
      <c r="BQ96" t="s">
        <v>133</v>
      </c>
      <c r="BR96" t="s">
        <v>133</v>
      </c>
      <c r="BS96" t="s">
        <v>133</v>
      </c>
      <c r="BT96" t="s">
        <v>133</v>
      </c>
      <c r="BU96" t="s">
        <v>133</v>
      </c>
      <c r="CB96">
        <v>0</v>
      </c>
      <c r="CC96">
        <v>0</v>
      </c>
      <c r="CD96">
        <v>0</v>
      </c>
      <c r="CE96" t="s">
        <v>133</v>
      </c>
      <c r="CF96">
        <v>0</v>
      </c>
      <c r="CG96">
        <v>0</v>
      </c>
      <c r="CI96">
        <v>0</v>
      </c>
      <c r="CJ96">
        <v>0</v>
      </c>
      <c r="CK96">
        <v>0</v>
      </c>
      <c r="CL96">
        <v>-0.5</v>
      </c>
      <c r="CM96">
        <v>0</v>
      </c>
      <c r="CN96">
        <v>0</v>
      </c>
      <c r="CQ96">
        <v>0</v>
      </c>
      <c r="CR96">
        <v>1</v>
      </c>
      <c r="CS96" t="s">
        <v>133</v>
      </c>
      <c r="CT96">
        <v>1</v>
      </c>
      <c r="CU96">
        <v>0.75</v>
      </c>
      <c r="CV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F96" t="s">
        <v>133</v>
      </c>
      <c r="DH96">
        <v>0</v>
      </c>
      <c r="DI96">
        <v>0</v>
      </c>
      <c r="DJ96">
        <v>0</v>
      </c>
      <c r="DK96">
        <v>-0.5</v>
      </c>
      <c r="DM96">
        <v>0</v>
      </c>
      <c r="DN96">
        <v>0</v>
      </c>
      <c r="DO96">
        <v>0</v>
      </c>
      <c r="DP96" t="s">
        <v>133</v>
      </c>
      <c r="DQ96">
        <v>0</v>
      </c>
      <c r="DR96">
        <v>0</v>
      </c>
      <c r="DU96" t="s">
        <v>133</v>
      </c>
      <c r="DV96" t="s">
        <v>133</v>
      </c>
      <c r="DW96" t="s">
        <v>133</v>
      </c>
      <c r="DX96">
        <v>0.75</v>
      </c>
      <c r="DY96">
        <v>1</v>
      </c>
      <c r="DZ96">
        <v>-0.5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J96" t="s">
        <v>133</v>
      </c>
      <c r="EK96" t="s">
        <v>133</v>
      </c>
      <c r="EL96" t="s">
        <v>133</v>
      </c>
      <c r="EM96" t="s">
        <v>133</v>
      </c>
      <c r="EN96" t="s">
        <v>133</v>
      </c>
      <c r="EO96" t="s">
        <v>133</v>
      </c>
      <c r="EP96" t="s">
        <v>133</v>
      </c>
      <c r="EQ96" t="s">
        <v>133</v>
      </c>
      <c r="ER96" t="s">
        <v>133</v>
      </c>
      <c r="ET96" t="s">
        <v>133</v>
      </c>
      <c r="EU96" t="s">
        <v>133</v>
      </c>
      <c r="EV96" t="s">
        <v>133</v>
      </c>
      <c r="EW96" t="s">
        <v>133</v>
      </c>
      <c r="EX96" t="s">
        <v>133</v>
      </c>
      <c r="EY96" t="s">
        <v>133</v>
      </c>
      <c r="FB96" t="s">
        <v>133</v>
      </c>
      <c r="FC96" t="s">
        <v>133</v>
      </c>
      <c r="FD96" t="s">
        <v>133</v>
      </c>
      <c r="FE96" t="s">
        <v>133</v>
      </c>
      <c r="FF96" t="s">
        <v>133</v>
      </c>
      <c r="FG96" t="s">
        <v>133</v>
      </c>
      <c r="FI96" t="s">
        <v>133</v>
      </c>
      <c r="FJ96" t="s">
        <v>133</v>
      </c>
      <c r="FK96" t="s">
        <v>133</v>
      </c>
      <c r="FM96" t="s">
        <v>133</v>
      </c>
      <c r="FN96" t="s">
        <v>133</v>
      </c>
      <c r="FO96" t="s">
        <v>133</v>
      </c>
      <c r="FP96" t="s">
        <v>133</v>
      </c>
      <c r="FQ96" t="s">
        <v>133</v>
      </c>
      <c r="FR96" t="s">
        <v>133</v>
      </c>
    </row>
    <row r="97" spans="1:174" x14ac:dyDescent="0.2">
      <c r="A97" t="s">
        <v>228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L97" t="s">
        <v>133</v>
      </c>
      <c r="M97">
        <v>-1</v>
      </c>
      <c r="N97">
        <v>-1</v>
      </c>
      <c r="O97">
        <v>0</v>
      </c>
      <c r="P97">
        <v>-1</v>
      </c>
      <c r="Q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AB97">
        <v>0.5</v>
      </c>
      <c r="AC97">
        <v>0.5</v>
      </c>
      <c r="AD97" t="s">
        <v>133</v>
      </c>
      <c r="AE97" t="s">
        <v>133</v>
      </c>
      <c r="AF97">
        <v>0</v>
      </c>
      <c r="AG97">
        <v>0.5</v>
      </c>
      <c r="AJ97">
        <v>-1</v>
      </c>
      <c r="AK97">
        <v>-1</v>
      </c>
      <c r="AL97" t="s">
        <v>133</v>
      </c>
      <c r="AM97">
        <v>-1</v>
      </c>
      <c r="AN97">
        <v>-1</v>
      </c>
      <c r="AO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-0.5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P97">
        <v>-1</v>
      </c>
      <c r="BQ97">
        <v>-1</v>
      </c>
      <c r="BR97">
        <v>-1</v>
      </c>
      <c r="BS97">
        <v>-0.5</v>
      </c>
      <c r="BT97">
        <v>-1</v>
      </c>
      <c r="BU97">
        <v>-1</v>
      </c>
      <c r="CB97">
        <v>0</v>
      </c>
      <c r="CC97">
        <v>0.5</v>
      </c>
      <c r="CD97">
        <v>0.5</v>
      </c>
      <c r="CE97">
        <v>0.5</v>
      </c>
      <c r="CF97">
        <v>0.5</v>
      </c>
      <c r="CG97">
        <v>0.5</v>
      </c>
      <c r="CI97">
        <v>0.5</v>
      </c>
      <c r="CJ97">
        <v>0.5</v>
      </c>
      <c r="CK97">
        <v>0.5</v>
      </c>
      <c r="CL97">
        <v>0.5</v>
      </c>
      <c r="CM97">
        <v>0</v>
      </c>
      <c r="CN97">
        <v>0</v>
      </c>
      <c r="CQ97">
        <v>0.5</v>
      </c>
      <c r="CR97">
        <v>0</v>
      </c>
      <c r="CS97">
        <v>0.5</v>
      </c>
      <c r="CT97">
        <v>0.5</v>
      </c>
      <c r="CU97">
        <v>0</v>
      </c>
      <c r="CV97">
        <v>0.5</v>
      </c>
      <c r="CX97">
        <v>0</v>
      </c>
      <c r="CY97">
        <v>0.5</v>
      </c>
      <c r="CZ97">
        <v>0.5</v>
      </c>
      <c r="DA97">
        <v>0</v>
      </c>
      <c r="DB97">
        <v>0.5</v>
      </c>
      <c r="DC97">
        <v>0</v>
      </c>
      <c r="DF97">
        <v>0</v>
      </c>
      <c r="DH97">
        <v>0.5</v>
      </c>
      <c r="DI97">
        <v>0</v>
      </c>
      <c r="DJ97">
        <v>0.5</v>
      </c>
      <c r="DK97">
        <v>0.5</v>
      </c>
      <c r="DM97">
        <v>0.5</v>
      </c>
      <c r="DN97">
        <v>0.5</v>
      </c>
      <c r="DO97">
        <v>0</v>
      </c>
      <c r="DP97">
        <v>0</v>
      </c>
      <c r="DQ97">
        <v>0.5</v>
      </c>
      <c r="DR97">
        <v>0.5</v>
      </c>
      <c r="DU97">
        <v>0.5</v>
      </c>
      <c r="DV97">
        <v>0.5</v>
      </c>
      <c r="DW97">
        <v>0.5</v>
      </c>
      <c r="DX97">
        <v>0.75</v>
      </c>
      <c r="DY97">
        <v>0</v>
      </c>
      <c r="DZ97">
        <v>0.5</v>
      </c>
      <c r="EB97">
        <v>0</v>
      </c>
      <c r="EC97">
        <v>0.5</v>
      </c>
      <c r="ED97">
        <v>0.5</v>
      </c>
      <c r="EE97">
        <v>0.5</v>
      </c>
      <c r="EF97">
        <v>0.5</v>
      </c>
      <c r="EG97">
        <v>0.5</v>
      </c>
      <c r="EJ97">
        <v>-0.5</v>
      </c>
      <c r="EK97">
        <v>0</v>
      </c>
      <c r="EL97">
        <v>0</v>
      </c>
      <c r="EM97">
        <v>0</v>
      </c>
      <c r="EN97">
        <v>0</v>
      </c>
      <c r="EO97">
        <v>-1</v>
      </c>
      <c r="EP97">
        <v>0</v>
      </c>
      <c r="EQ97">
        <v>0</v>
      </c>
      <c r="ER97">
        <v>0</v>
      </c>
      <c r="ET97">
        <v>0</v>
      </c>
      <c r="EU97">
        <v>0.5</v>
      </c>
      <c r="EV97">
        <v>0</v>
      </c>
      <c r="EW97">
        <v>0</v>
      </c>
      <c r="EX97">
        <v>0</v>
      </c>
      <c r="EY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I97">
        <v>0</v>
      </c>
      <c r="FJ97">
        <v>0</v>
      </c>
      <c r="FK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 x14ac:dyDescent="0.2">
      <c r="A98" t="s">
        <v>229</v>
      </c>
      <c r="D98">
        <v>-1</v>
      </c>
      <c r="E98">
        <v>-1</v>
      </c>
      <c r="F98" t="s">
        <v>133</v>
      </c>
      <c r="G98">
        <v>-1</v>
      </c>
      <c r="H98">
        <v>-1</v>
      </c>
      <c r="I98" t="s">
        <v>133</v>
      </c>
      <c r="L98" t="s">
        <v>133</v>
      </c>
      <c r="M98">
        <v>-1</v>
      </c>
      <c r="N98">
        <v>-1</v>
      </c>
      <c r="O98">
        <v>-0.5</v>
      </c>
      <c r="P98">
        <v>-1</v>
      </c>
      <c r="Q98">
        <v>-0.5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AB98">
        <v>0</v>
      </c>
      <c r="AC98">
        <v>0</v>
      </c>
      <c r="AD98" t="s">
        <v>133</v>
      </c>
      <c r="AE98" t="s">
        <v>133</v>
      </c>
      <c r="AF98">
        <v>0</v>
      </c>
      <c r="AG98">
        <v>0</v>
      </c>
      <c r="AJ98">
        <v>-1</v>
      </c>
      <c r="AK98">
        <v>-1</v>
      </c>
      <c r="AL98" t="s">
        <v>133</v>
      </c>
      <c r="AM98">
        <v>-1</v>
      </c>
      <c r="AN98">
        <v>-1</v>
      </c>
      <c r="AO98">
        <v>-1</v>
      </c>
      <c r="AR98">
        <v>-0.5</v>
      </c>
      <c r="AS98">
        <v>-1</v>
      </c>
      <c r="AT98">
        <v>-1</v>
      </c>
      <c r="AU98">
        <v>-1</v>
      </c>
      <c r="AV98">
        <v>-1</v>
      </c>
      <c r="AW98">
        <v>-1</v>
      </c>
      <c r="AZ98">
        <v>-1</v>
      </c>
      <c r="BA98">
        <v>-0.5</v>
      </c>
      <c r="BB98">
        <v>-1</v>
      </c>
      <c r="BC98">
        <v>-0.5</v>
      </c>
      <c r="BD98">
        <v>-1</v>
      </c>
      <c r="BE98">
        <v>-0.5</v>
      </c>
      <c r="BH98">
        <v>-1</v>
      </c>
      <c r="BI98">
        <v>-1</v>
      </c>
      <c r="BJ98">
        <v>-1</v>
      </c>
      <c r="BK98" t="s">
        <v>133</v>
      </c>
      <c r="BL98">
        <v>-1</v>
      </c>
      <c r="BM98">
        <v>-1</v>
      </c>
      <c r="BP98">
        <v>-0.5</v>
      </c>
      <c r="BQ98">
        <v>-1</v>
      </c>
      <c r="BR98">
        <v>-1</v>
      </c>
      <c r="BS98">
        <v>-0.5</v>
      </c>
      <c r="BT98">
        <v>-1</v>
      </c>
      <c r="BU98" t="s">
        <v>133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133</v>
      </c>
      <c r="CQ98">
        <v>0</v>
      </c>
      <c r="CR98">
        <v>0</v>
      </c>
      <c r="CS98">
        <v>0</v>
      </c>
      <c r="CT98">
        <v>0</v>
      </c>
      <c r="CU98">
        <v>0.75</v>
      </c>
      <c r="CV98">
        <v>0</v>
      </c>
      <c r="CX98">
        <v>0</v>
      </c>
      <c r="CY98">
        <v>0</v>
      </c>
      <c r="CZ98">
        <v>0</v>
      </c>
      <c r="DA98" t="s">
        <v>133</v>
      </c>
      <c r="DB98">
        <v>0</v>
      </c>
      <c r="DC98" t="s">
        <v>133</v>
      </c>
      <c r="DF98" t="s">
        <v>133</v>
      </c>
      <c r="DH98" t="s">
        <v>133</v>
      </c>
      <c r="DI98">
        <v>0</v>
      </c>
      <c r="DJ98">
        <v>0</v>
      </c>
      <c r="DK98">
        <v>0</v>
      </c>
      <c r="DM98">
        <v>0</v>
      </c>
      <c r="DN98">
        <v>0</v>
      </c>
      <c r="DO98">
        <v>-0.5</v>
      </c>
      <c r="DP98">
        <v>0.75</v>
      </c>
      <c r="DQ98">
        <v>0</v>
      </c>
      <c r="DR98">
        <v>0</v>
      </c>
      <c r="DU98">
        <v>0</v>
      </c>
      <c r="DV98">
        <v>0</v>
      </c>
      <c r="DW98">
        <v>0</v>
      </c>
      <c r="DX98">
        <v>0.75</v>
      </c>
      <c r="DY98">
        <v>0</v>
      </c>
      <c r="DZ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J98">
        <v>0</v>
      </c>
      <c r="EK98">
        <v>-0.5</v>
      </c>
      <c r="EL98">
        <v>0</v>
      </c>
      <c r="EM98">
        <v>0</v>
      </c>
      <c r="EN98">
        <v>-0.5</v>
      </c>
      <c r="EO98" t="s">
        <v>133</v>
      </c>
      <c r="EP98">
        <v>0</v>
      </c>
      <c r="EQ98">
        <v>-0.5</v>
      </c>
      <c r="ER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-0.5</v>
      </c>
      <c r="FB98">
        <v>0</v>
      </c>
      <c r="FC98">
        <v>0</v>
      </c>
      <c r="FD98">
        <v>0</v>
      </c>
      <c r="FE98">
        <v>-0.5</v>
      </c>
      <c r="FF98">
        <v>-0.5</v>
      </c>
      <c r="FG98">
        <v>-0.5</v>
      </c>
      <c r="FI98">
        <v>-0.5</v>
      </c>
      <c r="FJ98">
        <v>0</v>
      </c>
      <c r="FK98">
        <v>-0.5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-0.5</v>
      </c>
    </row>
    <row r="99" spans="1:174" x14ac:dyDescent="0.2">
      <c r="A99" t="s">
        <v>230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AB99">
        <v>0</v>
      </c>
      <c r="AC99">
        <v>0</v>
      </c>
      <c r="AD99" t="s">
        <v>133</v>
      </c>
      <c r="AE99">
        <v>0</v>
      </c>
      <c r="AF99">
        <v>0.5</v>
      </c>
      <c r="AG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CB99">
        <v>0</v>
      </c>
      <c r="CC99">
        <v>0</v>
      </c>
      <c r="CD99">
        <v>-0.5</v>
      </c>
      <c r="CE99">
        <v>0</v>
      </c>
      <c r="CF99">
        <v>0</v>
      </c>
      <c r="CG99">
        <v>0</v>
      </c>
      <c r="CI99">
        <v>0</v>
      </c>
      <c r="CJ99" t="s">
        <v>133</v>
      </c>
      <c r="CK99">
        <v>0</v>
      </c>
      <c r="CL99">
        <v>0</v>
      </c>
      <c r="CM99">
        <v>0</v>
      </c>
      <c r="CN99" t="s">
        <v>133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F99">
        <v>0</v>
      </c>
      <c r="DH99">
        <v>0</v>
      </c>
      <c r="DI99">
        <v>0</v>
      </c>
      <c r="DJ99">
        <v>0</v>
      </c>
      <c r="DK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U99">
        <v>0</v>
      </c>
      <c r="DV99">
        <v>0</v>
      </c>
      <c r="DW99">
        <v>0</v>
      </c>
      <c r="DX99">
        <v>0.75</v>
      </c>
      <c r="DY99" t="s">
        <v>133</v>
      </c>
      <c r="DZ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FB99">
        <v>0</v>
      </c>
      <c r="FC99">
        <v>0</v>
      </c>
      <c r="FD99" t="s">
        <v>133</v>
      </c>
      <c r="FE99">
        <v>0</v>
      </c>
      <c r="FF99">
        <v>0</v>
      </c>
      <c r="FG99">
        <v>0</v>
      </c>
      <c r="FI99">
        <v>0</v>
      </c>
      <c r="FJ99">
        <v>0</v>
      </c>
      <c r="FK99">
        <v>0</v>
      </c>
      <c r="FM99" t="s">
        <v>133</v>
      </c>
      <c r="FN99">
        <v>0</v>
      </c>
      <c r="FO99">
        <v>0</v>
      </c>
      <c r="FP99">
        <v>-0.5</v>
      </c>
      <c r="FQ99">
        <v>0</v>
      </c>
      <c r="FR99">
        <v>0</v>
      </c>
    </row>
    <row r="100" spans="1:174" x14ac:dyDescent="0.2">
      <c r="A100" t="s">
        <v>231</v>
      </c>
      <c r="D100">
        <v>0</v>
      </c>
      <c r="E100">
        <v>0</v>
      </c>
      <c r="F100">
        <v>0.5</v>
      </c>
      <c r="G100">
        <v>0</v>
      </c>
      <c r="H100">
        <v>0</v>
      </c>
      <c r="I100">
        <v>0</v>
      </c>
      <c r="L100">
        <v>0.5</v>
      </c>
      <c r="M100">
        <v>0</v>
      </c>
      <c r="N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AB100">
        <v>0</v>
      </c>
      <c r="AC100">
        <v>0</v>
      </c>
      <c r="AD100" t="s">
        <v>133</v>
      </c>
      <c r="AE100">
        <v>0.5</v>
      </c>
      <c r="AF100">
        <v>0</v>
      </c>
      <c r="AG100">
        <v>0</v>
      </c>
      <c r="AJ100">
        <v>0</v>
      </c>
      <c r="AK100">
        <v>0</v>
      </c>
      <c r="AL100" t="s">
        <v>133</v>
      </c>
      <c r="AM100">
        <v>0</v>
      </c>
      <c r="AN100">
        <v>0</v>
      </c>
      <c r="AO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H100">
        <v>0</v>
      </c>
      <c r="BI100">
        <v>0</v>
      </c>
      <c r="BJ100">
        <v>0</v>
      </c>
      <c r="BK100" t="s">
        <v>133</v>
      </c>
      <c r="BL100">
        <v>0</v>
      </c>
      <c r="BM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t="s">
        <v>133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133</v>
      </c>
      <c r="CQ100">
        <v>0</v>
      </c>
      <c r="CR100">
        <v>0</v>
      </c>
      <c r="CS100">
        <v>0</v>
      </c>
      <c r="CT100">
        <v>0</v>
      </c>
      <c r="CU100">
        <v>0.75</v>
      </c>
      <c r="CV100">
        <v>0</v>
      </c>
      <c r="CX100">
        <v>0</v>
      </c>
      <c r="CY100">
        <v>0</v>
      </c>
      <c r="CZ100">
        <v>0</v>
      </c>
      <c r="DA100" t="s">
        <v>133</v>
      </c>
      <c r="DB100">
        <v>0</v>
      </c>
      <c r="DC100" t="s">
        <v>133</v>
      </c>
      <c r="DF100" t="s">
        <v>133</v>
      </c>
      <c r="DH100">
        <v>0</v>
      </c>
      <c r="DI100">
        <v>0</v>
      </c>
      <c r="DJ100">
        <v>0</v>
      </c>
      <c r="DK100">
        <v>0</v>
      </c>
      <c r="DM100">
        <v>0</v>
      </c>
      <c r="DN100">
        <v>0</v>
      </c>
      <c r="DO100">
        <v>0</v>
      </c>
      <c r="DP100">
        <v>0.75</v>
      </c>
      <c r="DQ100">
        <v>0</v>
      </c>
      <c r="DR100">
        <v>0</v>
      </c>
      <c r="DU100">
        <v>0</v>
      </c>
      <c r="DV100">
        <v>0</v>
      </c>
      <c r="DW100">
        <v>0</v>
      </c>
      <c r="DX100">
        <v>0.75</v>
      </c>
      <c r="DY100">
        <v>0</v>
      </c>
      <c r="DZ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J100">
        <v>-1</v>
      </c>
      <c r="EK100">
        <v>0</v>
      </c>
      <c r="EL100">
        <v>0</v>
      </c>
      <c r="EM100">
        <v>0</v>
      </c>
      <c r="EN100">
        <v>0</v>
      </c>
      <c r="EO100" t="s">
        <v>133</v>
      </c>
      <c r="EP100">
        <v>0</v>
      </c>
      <c r="EQ100">
        <v>0</v>
      </c>
      <c r="ER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I100">
        <v>0</v>
      </c>
      <c r="FJ100">
        <v>0</v>
      </c>
      <c r="FK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 x14ac:dyDescent="0.2">
      <c r="A101" t="s">
        <v>232</v>
      </c>
      <c r="D101">
        <v>0</v>
      </c>
      <c r="E101">
        <v>0</v>
      </c>
      <c r="F101" t="s">
        <v>133</v>
      </c>
      <c r="G101">
        <v>0</v>
      </c>
      <c r="H101">
        <v>0</v>
      </c>
      <c r="I101" t="s">
        <v>133</v>
      </c>
      <c r="L101" t="s">
        <v>133</v>
      </c>
      <c r="M101">
        <v>0</v>
      </c>
      <c r="N101">
        <v>0</v>
      </c>
      <c r="O101">
        <v>0</v>
      </c>
      <c r="P101">
        <v>0</v>
      </c>
      <c r="Q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AB101">
        <v>0</v>
      </c>
      <c r="AC101">
        <v>0</v>
      </c>
      <c r="AD101" t="s">
        <v>133</v>
      </c>
      <c r="AE101" t="s">
        <v>133</v>
      </c>
      <c r="AF101">
        <v>0</v>
      </c>
      <c r="AG101">
        <v>0</v>
      </c>
      <c r="AJ101">
        <v>0</v>
      </c>
      <c r="AK101">
        <v>0</v>
      </c>
      <c r="AL101" t="s">
        <v>133</v>
      </c>
      <c r="AM101">
        <v>0</v>
      </c>
      <c r="AN101">
        <v>0</v>
      </c>
      <c r="AO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133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133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133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0</v>
      </c>
      <c r="CY101">
        <v>0</v>
      </c>
      <c r="CZ101">
        <v>0</v>
      </c>
      <c r="DA101" t="s">
        <v>133</v>
      </c>
      <c r="DB101">
        <v>0</v>
      </c>
      <c r="DC101" t="s">
        <v>133</v>
      </c>
      <c r="DF101">
        <v>0</v>
      </c>
      <c r="DH101">
        <v>0</v>
      </c>
      <c r="DI101">
        <v>0</v>
      </c>
      <c r="DJ101">
        <v>0</v>
      </c>
      <c r="DK101">
        <v>0</v>
      </c>
      <c r="DM101">
        <v>0</v>
      </c>
      <c r="DN101">
        <v>0</v>
      </c>
      <c r="DO101">
        <v>0</v>
      </c>
      <c r="DP101" t="s">
        <v>133</v>
      </c>
      <c r="DQ101">
        <v>0</v>
      </c>
      <c r="DR101">
        <v>0</v>
      </c>
      <c r="DU101">
        <v>0</v>
      </c>
      <c r="DV101">
        <v>0</v>
      </c>
      <c r="DW101">
        <v>0</v>
      </c>
      <c r="DX101">
        <v>0.75</v>
      </c>
      <c r="DY101">
        <v>0</v>
      </c>
      <c r="DZ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 t="s">
        <v>133</v>
      </c>
      <c r="EP101" t="s">
        <v>133</v>
      </c>
      <c r="EQ101">
        <v>0</v>
      </c>
      <c r="ER101" t="s">
        <v>133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I101">
        <v>0</v>
      </c>
      <c r="FJ101">
        <v>0</v>
      </c>
      <c r="FK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 t="s">
        <v>133</v>
      </c>
    </row>
    <row r="102" spans="1:174" x14ac:dyDescent="0.2">
      <c r="A102" t="s">
        <v>233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L102">
        <v>0</v>
      </c>
      <c r="M102" t="s">
        <v>133</v>
      </c>
      <c r="N102">
        <v>0</v>
      </c>
      <c r="O102">
        <v>0</v>
      </c>
      <c r="P102">
        <v>0</v>
      </c>
      <c r="Q102">
        <v>0</v>
      </c>
      <c r="T102" t="s">
        <v>133</v>
      </c>
      <c r="U102" t="s">
        <v>133</v>
      </c>
      <c r="V102">
        <v>0</v>
      </c>
      <c r="W102">
        <v>0</v>
      </c>
      <c r="X102">
        <v>0</v>
      </c>
      <c r="Y102">
        <v>0</v>
      </c>
      <c r="AB102">
        <v>0</v>
      </c>
      <c r="AC102">
        <v>0</v>
      </c>
      <c r="AD102">
        <v>0</v>
      </c>
      <c r="AE102" t="s">
        <v>133</v>
      </c>
      <c r="AF102">
        <v>0</v>
      </c>
      <c r="AG102" t="s">
        <v>133</v>
      </c>
      <c r="AJ102" t="s">
        <v>133</v>
      </c>
      <c r="AK102">
        <v>0</v>
      </c>
      <c r="AL102">
        <v>0</v>
      </c>
      <c r="AM102">
        <v>0</v>
      </c>
      <c r="AN102" t="s">
        <v>133</v>
      </c>
      <c r="AO102" t="s">
        <v>133</v>
      </c>
      <c r="AR102" t="s">
        <v>133</v>
      </c>
      <c r="AS102">
        <v>0</v>
      </c>
      <c r="AT102" t="s">
        <v>133</v>
      </c>
      <c r="AU102" t="s">
        <v>133</v>
      </c>
      <c r="AV102">
        <v>0</v>
      </c>
      <c r="AW102">
        <v>0</v>
      </c>
      <c r="AZ102" t="s">
        <v>133</v>
      </c>
      <c r="BA102">
        <v>0</v>
      </c>
      <c r="BB102">
        <v>0</v>
      </c>
      <c r="BC102" t="s">
        <v>133</v>
      </c>
      <c r="BD102" t="s">
        <v>133</v>
      </c>
      <c r="BE102">
        <v>0</v>
      </c>
      <c r="BH102">
        <v>0.5</v>
      </c>
      <c r="BI102">
        <v>0</v>
      </c>
      <c r="BJ102">
        <v>0</v>
      </c>
      <c r="BK102" t="s">
        <v>133</v>
      </c>
      <c r="BL102" t="s">
        <v>133</v>
      </c>
      <c r="BM102" t="s">
        <v>133</v>
      </c>
      <c r="BP102">
        <v>0.5</v>
      </c>
      <c r="BQ102" t="s">
        <v>133</v>
      </c>
      <c r="BR102" t="s">
        <v>133</v>
      </c>
      <c r="BS102">
        <v>0</v>
      </c>
      <c r="BT102">
        <v>0.5</v>
      </c>
      <c r="BU102">
        <v>0</v>
      </c>
      <c r="CB102">
        <v>0</v>
      </c>
      <c r="CC102">
        <v>0</v>
      </c>
      <c r="CD102">
        <v>0</v>
      </c>
      <c r="CE102" t="s">
        <v>133</v>
      </c>
      <c r="CF102">
        <v>0</v>
      </c>
      <c r="CG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Q102">
        <v>0</v>
      </c>
      <c r="CR102">
        <v>0</v>
      </c>
      <c r="CS102" t="s">
        <v>133</v>
      </c>
      <c r="CT102">
        <v>0</v>
      </c>
      <c r="CU102">
        <v>0.75</v>
      </c>
      <c r="CV102">
        <v>0</v>
      </c>
      <c r="CX102">
        <v>0.5</v>
      </c>
      <c r="CY102">
        <v>0</v>
      </c>
      <c r="CZ102">
        <v>0</v>
      </c>
      <c r="DA102">
        <v>0</v>
      </c>
      <c r="DB102" t="s">
        <v>133</v>
      </c>
      <c r="DC102">
        <v>0</v>
      </c>
      <c r="DF102" t="s">
        <v>133</v>
      </c>
      <c r="DH102">
        <v>0</v>
      </c>
      <c r="DI102">
        <v>0.5</v>
      </c>
      <c r="DJ102">
        <v>0</v>
      </c>
      <c r="DK102">
        <v>0</v>
      </c>
      <c r="DM102">
        <v>0</v>
      </c>
      <c r="DN102">
        <v>0.5</v>
      </c>
      <c r="DO102">
        <v>0</v>
      </c>
      <c r="DP102">
        <v>0.75</v>
      </c>
      <c r="DQ102">
        <v>0</v>
      </c>
      <c r="DR102">
        <v>0</v>
      </c>
      <c r="DU102">
        <v>0.5</v>
      </c>
      <c r="DV102">
        <v>0</v>
      </c>
      <c r="DW102">
        <v>0</v>
      </c>
      <c r="DX102">
        <v>0.75</v>
      </c>
      <c r="DY102">
        <v>0</v>
      </c>
      <c r="DZ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J102">
        <v>0.5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133</v>
      </c>
      <c r="EQ102">
        <v>0</v>
      </c>
      <c r="ER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FB102">
        <v>0</v>
      </c>
      <c r="FC102">
        <v>0</v>
      </c>
      <c r="FD102">
        <v>0</v>
      </c>
      <c r="FE102" t="s">
        <v>133</v>
      </c>
      <c r="FF102">
        <v>0</v>
      </c>
      <c r="FG102">
        <v>0</v>
      </c>
      <c r="FI102">
        <v>0</v>
      </c>
      <c r="FJ102" t="s">
        <v>133</v>
      </c>
      <c r="FK102">
        <v>0.5</v>
      </c>
      <c r="FM102">
        <v>0</v>
      </c>
      <c r="FN102">
        <v>0</v>
      </c>
      <c r="FO102">
        <v>0</v>
      </c>
      <c r="FP102">
        <v>0.75</v>
      </c>
      <c r="FQ102">
        <v>0</v>
      </c>
      <c r="FR102">
        <v>0</v>
      </c>
    </row>
    <row r="103" spans="1:174" x14ac:dyDescent="0.2">
      <c r="A103" t="s">
        <v>234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L103">
        <v>0</v>
      </c>
      <c r="M103">
        <v>0</v>
      </c>
      <c r="N103">
        <v>0</v>
      </c>
      <c r="O103" t="s">
        <v>133</v>
      </c>
      <c r="P103" t="s">
        <v>133</v>
      </c>
      <c r="Q103">
        <v>0</v>
      </c>
      <c r="T103" t="s">
        <v>133</v>
      </c>
      <c r="U103">
        <v>-0.5</v>
      </c>
      <c r="V103">
        <v>-0.5</v>
      </c>
      <c r="W103">
        <v>0</v>
      </c>
      <c r="X103">
        <v>0</v>
      </c>
      <c r="Y103" t="s">
        <v>133</v>
      </c>
      <c r="AB103" t="s">
        <v>133</v>
      </c>
      <c r="AC103">
        <v>0</v>
      </c>
      <c r="AD103">
        <v>0</v>
      </c>
      <c r="AE103" t="s">
        <v>133</v>
      </c>
      <c r="AF103">
        <v>0</v>
      </c>
      <c r="AG103" t="s">
        <v>133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R103">
        <v>0</v>
      </c>
      <c r="AS103">
        <v>0</v>
      </c>
      <c r="AT103" t="s">
        <v>133</v>
      </c>
      <c r="AU103">
        <v>0</v>
      </c>
      <c r="AV103">
        <v>0</v>
      </c>
      <c r="AW103" t="s">
        <v>133</v>
      </c>
      <c r="AZ103" t="s">
        <v>133</v>
      </c>
      <c r="BA103">
        <v>0</v>
      </c>
      <c r="BB103">
        <v>0.5</v>
      </c>
      <c r="BC103" t="s">
        <v>133</v>
      </c>
      <c r="BD103" t="s">
        <v>133</v>
      </c>
      <c r="BE103">
        <v>0</v>
      </c>
      <c r="BH103">
        <v>0</v>
      </c>
      <c r="BI103">
        <v>0</v>
      </c>
      <c r="BJ103">
        <v>0</v>
      </c>
      <c r="BK103">
        <v>0</v>
      </c>
      <c r="BL103" t="s">
        <v>133</v>
      </c>
      <c r="BM103">
        <v>-0.5</v>
      </c>
      <c r="BP103">
        <v>0</v>
      </c>
      <c r="BQ103" t="s">
        <v>133</v>
      </c>
      <c r="BR103" t="s">
        <v>133</v>
      </c>
      <c r="BS103">
        <v>0</v>
      </c>
      <c r="BT103">
        <v>0</v>
      </c>
      <c r="BU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X103">
        <v>0</v>
      </c>
      <c r="CY103">
        <v>0</v>
      </c>
      <c r="CZ103" t="s">
        <v>133</v>
      </c>
      <c r="DA103">
        <v>0</v>
      </c>
      <c r="DB103">
        <v>0</v>
      </c>
      <c r="DC103">
        <v>0</v>
      </c>
      <c r="DF103">
        <v>0</v>
      </c>
      <c r="DH103">
        <v>0</v>
      </c>
      <c r="DI103">
        <v>0</v>
      </c>
      <c r="DJ103">
        <v>0</v>
      </c>
      <c r="DK103">
        <v>0</v>
      </c>
      <c r="DM103">
        <v>0</v>
      </c>
      <c r="DN103" t="s">
        <v>133</v>
      </c>
      <c r="DO103">
        <v>0</v>
      </c>
      <c r="DP103" t="s">
        <v>133</v>
      </c>
      <c r="DQ103">
        <v>0</v>
      </c>
      <c r="DR103">
        <v>0</v>
      </c>
      <c r="DU103">
        <v>0</v>
      </c>
      <c r="DV103">
        <v>0</v>
      </c>
      <c r="DW103">
        <v>0</v>
      </c>
      <c r="DX103">
        <v>0.75</v>
      </c>
      <c r="DY103">
        <v>0</v>
      </c>
      <c r="DZ103">
        <v>0</v>
      </c>
      <c r="EB103">
        <v>0</v>
      </c>
      <c r="EC103">
        <v>0</v>
      </c>
      <c r="ED103">
        <v>0</v>
      </c>
      <c r="EE103" t="s">
        <v>133</v>
      </c>
      <c r="EF103">
        <v>0</v>
      </c>
      <c r="EG103">
        <v>0</v>
      </c>
      <c r="EJ103">
        <v>0</v>
      </c>
      <c r="EK103">
        <v>0</v>
      </c>
      <c r="EL103">
        <v>0</v>
      </c>
      <c r="EM103">
        <v>-0.5</v>
      </c>
      <c r="EN103">
        <v>0</v>
      </c>
      <c r="EO103">
        <v>0</v>
      </c>
      <c r="EP103" t="s">
        <v>133</v>
      </c>
      <c r="EQ103">
        <v>0</v>
      </c>
      <c r="ER103" t="s">
        <v>133</v>
      </c>
      <c r="ET103">
        <v>0</v>
      </c>
      <c r="EU103" t="s">
        <v>133</v>
      </c>
      <c r="EV103">
        <v>0</v>
      </c>
      <c r="EW103">
        <v>0</v>
      </c>
      <c r="EX103" t="s">
        <v>133</v>
      </c>
      <c r="EY103">
        <v>0</v>
      </c>
      <c r="FB103">
        <v>0</v>
      </c>
      <c r="FC103">
        <v>0</v>
      </c>
      <c r="FD103">
        <v>-0.5</v>
      </c>
      <c r="FE103" t="s">
        <v>133</v>
      </c>
      <c r="FF103">
        <v>0.5</v>
      </c>
      <c r="FG103">
        <v>0</v>
      </c>
      <c r="FI103">
        <v>0</v>
      </c>
      <c r="FJ103">
        <v>0</v>
      </c>
      <c r="FK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 t="s">
        <v>133</v>
      </c>
    </row>
    <row r="104" spans="1:174" x14ac:dyDescent="0.2">
      <c r="A104" t="s">
        <v>235</v>
      </c>
      <c r="D104" t="s">
        <v>133</v>
      </c>
      <c r="E104" t="s">
        <v>133</v>
      </c>
      <c r="F104" t="s">
        <v>133</v>
      </c>
      <c r="G104" t="s">
        <v>133</v>
      </c>
      <c r="H104" t="s">
        <v>133</v>
      </c>
      <c r="I104" t="s">
        <v>133</v>
      </c>
      <c r="L104" t="s">
        <v>133</v>
      </c>
      <c r="M104">
        <v>0</v>
      </c>
      <c r="N104" t="s">
        <v>133</v>
      </c>
      <c r="O104">
        <v>0</v>
      </c>
      <c r="P104">
        <v>0</v>
      </c>
      <c r="Q104">
        <v>0</v>
      </c>
      <c r="T104" t="s">
        <v>133</v>
      </c>
      <c r="U104" t="s">
        <v>133</v>
      </c>
      <c r="V104" t="s">
        <v>133</v>
      </c>
      <c r="W104" t="s">
        <v>133</v>
      </c>
      <c r="X104" t="s">
        <v>133</v>
      </c>
      <c r="Y104" t="s">
        <v>133</v>
      </c>
      <c r="AB104" t="s">
        <v>133</v>
      </c>
      <c r="AC104" t="s">
        <v>133</v>
      </c>
      <c r="AD104" t="s">
        <v>133</v>
      </c>
      <c r="AE104" t="s">
        <v>133</v>
      </c>
      <c r="AF104" t="s">
        <v>133</v>
      </c>
      <c r="AG104" t="s">
        <v>133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133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Z104">
        <v>0</v>
      </c>
      <c r="BA104" t="s">
        <v>133</v>
      </c>
      <c r="BB104" t="s">
        <v>133</v>
      </c>
      <c r="BC104">
        <v>0</v>
      </c>
      <c r="BD104">
        <v>0</v>
      </c>
      <c r="BE104" t="s">
        <v>133</v>
      </c>
      <c r="BH104">
        <v>0</v>
      </c>
      <c r="BI104">
        <v>0</v>
      </c>
      <c r="BJ104">
        <v>0</v>
      </c>
      <c r="BK104" t="s">
        <v>133</v>
      </c>
      <c r="BL104">
        <v>0</v>
      </c>
      <c r="BM104">
        <v>0</v>
      </c>
      <c r="BP104" t="s">
        <v>133</v>
      </c>
      <c r="BQ104" t="s">
        <v>133</v>
      </c>
      <c r="BR104" t="s">
        <v>133</v>
      </c>
      <c r="BS104" t="s">
        <v>133</v>
      </c>
      <c r="BT104" t="s">
        <v>133</v>
      </c>
      <c r="BU104" t="s">
        <v>133</v>
      </c>
      <c r="CB104">
        <v>0</v>
      </c>
      <c r="CC104">
        <v>0</v>
      </c>
      <c r="CD104">
        <v>0</v>
      </c>
      <c r="CE104" t="s">
        <v>133</v>
      </c>
      <c r="CF104">
        <v>0</v>
      </c>
      <c r="CG104">
        <v>0</v>
      </c>
      <c r="CI104">
        <v>0</v>
      </c>
      <c r="CJ104">
        <v>0</v>
      </c>
      <c r="CK104">
        <v>0</v>
      </c>
      <c r="CL104" t="s">
        <v>133</v>
      </c>
      <c r="CM104">
        <v>0</v>
      </c>
      <c r="CN104">
        <v>0</v>
      </c>
      <c r="CQ104">
        <v>0</v>
      </c>
      <c r="CR104">
        <v>0</v>
      </c>
      <c r="CS104">
        <v>0</v>
      </c>
      <c r="CT104">
        <v>0</v>
      </c>
      <c r="CU104">
        <v>0.75</v>
      </c>
      <c r="CV104">
        <v>0</v>
      </c>
      <c r="CX104" t="s">
        <v>133</v>
      </c>
      <c r="CY104">
        <v>0</v>
      </c>
      <c r="CZ104">
        <v>0</v>
      </c>
      <c r="DA104">
        <v>0</v>
      </c>
      <c r="DB104">
        <v>0</v>
      </c>
      <c r="DC104">
        <v>0</v>
      </c>
      <c r="DF104" t="s">
        <v>133</v>
      </c>
      <c r="DH104">
        <v>0</v>
      </c>
      <c r="DI104">
        <v>0</v>
      </c>
      <c r="DJ104">
        <v>0</v>
      </c>
      <c r="DK104" t="s">
        <v>133</v>
      </c>
      <c r="DM104">
        <v>0</v>
      </c>
      <c r="DN104">
        <v>0</v>
      </c>
      <c r="DO104">
        <v>0</v>
      </c>
      <c r="DP104" t="s">
        <v>133</v>
      </c>
      <c r="DQ104">
        <v>0</v>
      </c>
      <c r="DR104">
        <v>0</v>
      </c>
      <c r="DU104" t="s">
        <v>133</v>
      </c>
      <c r="DV104">
        <v>-0.5</v>
      </c>
      <c r="DW104">
        <v>0.5</v>
      </c>
      <c r="DX104" t="s">
        <v>133</v>
      </c>
      <c r="DY104">
        <v>0</v>
      </c>
      <c r="DZ104" t="s">
        <v>133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J104">
        <v>-0.5</v>
      </c>
      <c r="EK104">
        <v>0</v>
      </c>
      <c r="EL104">
        <v>0</v>
      </c>
      <c r="EM104" t="s">
        <v>133</v>
      </c>
      <c r="EN104">
        <v>0</v>
      </c>
      <c r="EO104" t="s">
        <v>133</v>
      </c>
      <c r="EP104">
        <v>0</v>
      </c>
      <c r="EQ104">
        <v>0</v>
      </c>
      <c r="ER104">
        <v>-1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I104">
        <v>0</v>
      </c>
      <c r="FJ104">
        <v>0</v>
      </c>
      <c r="FK104">
        <v>0</v>
      </c>
      <c r="FM104">
        <v>0</v>
      </c>
      <c r="FN104">
        <v>0</v>
      </c>
      <c r="FO104" t="s">
        <v>133</v>
      </c>
      <c r="FP104">
        <v>0</v>
      </c>
      <c r="FQ104">
        <v>0</v>
      </c>
      <c r="FR104">
        <v>0</v>
      </c>
    </row>
    <row r="105" spans="1:174" x14ac:dyDescent="0.2">
      <c r="A105" t="s">
        <v>236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L105" t="s">
        <v>133</v>
      </c>
      <c r="M105">
        <v>0</v>
      </c>
      <c r="N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B105" t="s">
        <v>133</v>
      </c>
      <c r="AC105" t="s">
        <v>133</v>
      </c>
      <c r="AD105" t="s">
        <v>133</v>
      </c>
      <c r="AE105" t="s">
        <v>133</v>
      </c>
      <c r="AF105" t="s">
        <v>133</v>
      </c>
      <c r="AG105" t="s">
        <v>133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133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H105">
        <v>0</v>
      </c>
      <c r="BI105">
        <v>0</v>
      </c>
      <c r="BJ105">
        <v>0</v>
      </c>
      <c r="BK105" t="s">
        <v>133</v>
      </c>
      <c r="BL105">
        <v>0</v>
      </c>
      <c r="BM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F105">
        <v>0</v>
      </c>
      <c r="DH105">
        <v>0</v>
      </c>
      <c r="DI105">
        <v>0</v>
      </c>
      <c r="DJ105">
        <v>0</v>
      </c>
      <c r="DK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J105">
        <v>0</v>
      </c>
      <c r="EK105">
        <v>0</v>
      </c>
      <c r="EL105">
        <v>0</v>
      </c>
      <c r="EM105">
        <v>-1</v>
      </c>
      <c r="EN105">
        <v>0</v>
      </c>
      <c r="EO105">
        <v>0</v>
      </c>
      <c r="EP105">
        <v>0</v>
      </c>
      <c r="EQ105">
        <v>0</v>
      </c>
      <c r="ER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I105">
        <v>0</v>
      </c>
      <c r="FJ105">
        <v>0</v>
      </c>
      <c r="FK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 x14ac:dyDescent="0.2">
      <c r="A106" t="s">
        <v>237</v>
      </c>
      <c r="D106">
        <v>-1</v>
      </c>
      <c r="E106" t="s">
        <v>133</v>
      </c>
      <c r="F106">
        <v>-1</v>
      </c>
      <c r="G106">
        <v>-1</v>
      </c>
      <c r="H106" t="s">
        <v>133</v>
      </c>
      <c r="I106">
        <v>-1</v>
      </c>
      <c r="L106">
        <v>-1</v>
      </c>
      <c r="M106">
        <v>-1</v>
      </c>
      <c r="N106">
        <v>-1</v>
      </c>
      <c r="O106">
        <v>-1</v>
      </c>
      <c r="P106">
        <v>-1</v>
      </c>
      <c r="Q106">
        <v>-1</v>
      </c>
      <c r="T106" t="s">
        <v>133</v>
      </c>
      <c r="U106">
        <v>-1</v>
      </c>
      <c r="V106">
        <v>-1</v>
      </c>
      <c r="W106">
        <v>-1</v>
      </c>
      <c r="X106">
        <v>-1</v>
      </c>
      <c r="Y106">
        <v>-1</v>
      </c>
      <c r="AB106">
        <v>-1</v>
      </c>
      <c r="AC106" t="s">
        <v>133</v>
      </c>
      <c r="AD106" t="s">
        <v>133</v>
      </c>
      <c r="AE106">
        <v>-1</v>
      </c>
      <c r="AF106">
        <v>-1</v>
      </c>
      <c r="AG106">
        <v>-1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H106">
        <v>-1</v>
      </c>
      <c r="BI106">
        <v>-1</v>
      </c>
      <c r="BJ106">
        <v>-1</v>
      </c>
      <c r="BK106" t="s">
        <v>133</v>
      </c>
      <c r="BL106">
        <v>-1</v>
      </c>
      <c r="BM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Q106">
        <v>-1</v>
      </c>
      <c r="CR106">
        <v>-1</v>
      </c>
      <c r="CS106" t="s">
        <v>133</v>
      </c>
      <c r="CT106">
        <v>-1</v>
      </c>
      <c r="CU106">
        <v>0</v>
      </c>
      <c r="CV106">
        <v>-1</v>
      </c>
      <c r="CX106">
        <v>-1</v>
      </c>
      <c r="CY106" t="s">
        <v>133</v>
      </c>
      <c r="CZ106">
        <v>-1</v>
      </c>
      <c r="DA106">
        <v>-1</v>
      </c>
      <c r="DB106">
        <v>-1</v>
      </c>
      <c r="DC106">
        <v>-1</v>
      </c>
      <c r="DF106" t="s">
        <v>133</v>
      </c>
      <c r="DH106">
        <v>-1</v>
      </c>
      <c r="DI106">
        <v>-1</v>
      </c>
      <c r="DJ106">
        <v>-1</v>
      </c>
      <c r="DK106">
        <v>-1</v>
      </c>
      <c r="DM106">
        <v>-1</v>
      </c>
      <c r="DN106">
        <v>-1</v>
      </c>
      <c r="DO106">
        <v>-1</v>
      </c>
      <c r="DP106">
        <v>0</v>
      </c>
      <c r="DQ106">
        <v>-1</v>
      </c>
      <c r="DR106">
        <v>-1</v>
      </c>
      <c r="DU106">
        <v>-1</v>
      </c>
      <c r="DV106">
        <v>-1</v>
      </c>
      <c r="DW106">
        <v>-1</v>
      </c>
      <c r="DX106">
        <v>0.75</v>
      </c>
      <c r="DY106">
        <v>-1</v>
      </c>
      <c r="DZ106">
        <v>-1</v>
      </c>
      <c r="EB106">
        <v>-1</v>
      </c>
      <c r="EC106">
        <v>-1</v>
      </c>
      <c r="ED106" t="s">
        <v>133</v>
      </c>
      <c r="EE106">
        <v>-1</v>
      </c>
      <c r="EF106">
        <v>-1</v>
      </c>
      <c r="EG106">
        <v>-1</v>
      </c>
      <c r="EJ106">
        <v>-1</v>
      </c>
      <c r="EK106">
        <v>-1</v>
      </c>
      <c r="EL106">
        <v>-1</v>
      </c>
      <c r="EM106" t="s">
        <v>133</v>
      </c>
      <c r="EN106">
        <v>-1</v>
      </c>
      <c r="EO106">
        <v>-1</v>
      </c>
      <c r="EP106">
        <v>-1</v>
      </c>
      <c r="EQ106">
        <v>-1</v>
      </c>
      <c r="ER106">
        <v>-1</v>
      </c>
      <c r="ET106" t="s">
        <v>133</v>
      </c>
      <c r="EU106">
        <v>-1</v>
      </c>
      <c r="EV106">
        <v>-1</v>
      </c>
      <c r="EW106" t="s">
        <v>133</v>
      </c>
      <c r="EX106">
        <v>-1</v>
      </c>
      <c r="EY106" t="s">
        <v>133</v>
      </c>
      <c r="FB106">
        <v>-1</v>
      </c>
      <c r="FC106">
        <v>-1</v>
      </c>
      <c r="FD106">
        <v>-1</v>
      </c>
      <c r="FE106">
        <v>-1</v>
      </c>
      <c r="FF106">
        <v>-1</v>
      </c>
      <c r="FG106">
        <v>-1</v>
      </c>
      <c r="FI106">
        <v>-1</v>
      </c>
      <c r="FJ106" t="s">
        <v>133</v>
      </c>
      <c r="FK106">
        <v>-1</v>
      </c>
      <c r="FM106">
        <v>-1</v>
      </c>
      <c r="FN106">
        <v>-1</v>
      </c>
      <c r="FO106">
        <v>-1</v>
      </c>
      <c r="FP106">
        <v>-1</v>
      </c>
      <c r="FQ106">
        <v>-1</v>
      </c>
      <c r="FR106">
        <v>-1</v>
      </c>
    </row>
    <row r="107" spans="1:174" x14ac:dyDescent="0.2">
      <c r="A107" t="s">
        <v>238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L107">
        <v>-1</v>
      </c>
      <c r="M107">
        <v>-1</v>
      </c>
      <c r="N107">
        <v>-1</v>
      </c>
      <c r="O107">
        <v>-1</v>
      </c>
      <c r="P107">
        <v>-1</v>
      </c>
      <c r="Q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AB107">
        <v>-1</v>
      </c>
      <c r="AC107">
        <v>-1</v>
      </c>
      <c r="AD107" t="s">
        <v>133</v>
      </c>
      <c r="AE107">
        <v>-1</v>
      </c>
      <c r="AF107">
        <v>-1</v>
      </c>
      <c r="AG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Z107">
        <v>-1</v>
      </c>
      <c r="BA107">
        <v>-1</v>
      </c>
      <c r="BB107">
        <v>-1</v>
      </c>
      <c r="BC107">
        <v>-1</v>
      </c>
      <c r="BD107">
        <v>-1</v>
      </c>
      <c r="BE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Q107">
        <v>-1</v>
      </c>
      <c r="CR107">
        <v>-1</v>
      </c>
      <c r="CS107">
        <v>-1</v>
      </c>
      <c r="CT107">
        <v>-1</v>
      </c>
      <c r="CU107">
        <v>0</v>
      </c>
      <c r="CV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F107">
        <v>-0.5</v>
      </c>
      <c r="DH107">
        <v>-1</v>
      </c>
      <c r="DI107">
        <v>-1</v>
      </c>
      <c r="DJ107">
        <v>-1</v>
      </c>
      <c r="DK107">
        <v>-1</v>
      </c>
      <c r="DM107">
        <v>-1</v>
      </c>
      <c r="DN107">
        <v>-1</v>
      </c>
      <c r="DO107">
        <v>-1</v>
      </c>
      <c r="DP107">
        <v>0</v>
      </c>
      <c r="DQ107">
        <v>-1</v>
      </c>
      <c r="DR107">
        <v>-1</v>
      </c>
      <c r="DU107">
        <v>-1</v>
      </c>
      <c r="DV107">
        <v>-1</v>
      </c>
      <c r="DW107">
        <v>-1</v>
      </c>
      <c r="DX107">
        <v>0.75</v>
      </c>
      <c r="DY107">
        <v>-1</v>
      </c>
      <c r="DZ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>
        <v>-1</v>
      </c>
      <c r="EP107">
        <v>-1</v>
      </c>
      <c r="EQ107">
        <v>-1</v>
      </c>
      <c r="ER107">
        <v>-1</v>
      </c>
      <c r="ET107">
        <v>-1</v>
      </c>
      <c r="EU107">
        <v>-1</v>
      </c>
      <c r="EV107">
        <v>-1</v>
      </c>
      <c r="EW107">
        <v>-1</v>
      </c>
      <c r="EX107">
        <v>-1</v>
      </c>
      <c r="EY107">
        <v>-1</v>
      </c>
      <c r="FB107">
        <v>-1</v>
      </c>
      <c r="FC107">
        <v>-1</v>
      </c>
      <c r="FD107">
        <v>-1</v>
      </c>
      <c r="FE107">
        <v>-1</v>
      </c>
      <c r="FF107">
        <v>-1</v>
      </c>
      <c r="FG107">
        <v>-1</v>
      </c>
      <c r="FI107">
        <v>-1</v>
      </c>
      <c r="FJ107">
        <v>-1</v>
      </c>
      <c r="FK107">
        <v>-1</v>
      </c>
      <c r="FM107">
        <v>-1</v>
      </c>
      <c r="FN107">
        <v>-1</v>
      </c>
      <c r="FO107">
        <v>-1</v>
      </c>
      <c r="FP107">
        <v>-1</v>
      </c>
      <c r="FQ107">
        <v>-1</v>
      </c>
      <c r="FR107">
        <v>-1</v>
      </c>
    </row>
    <row r="108" spans="1:174" x14ac:dyDescent="0.2">
      <c r="A108" t="s">
        <v>239</v>
      </c>
      <c r="D108">
        <v>-0.5</v>
      </c>
      <c r="E108">
        <v>0</v>
      </c>
      <c r="F108">
        <v>0</v>
      </c>
      <c r="G108">
        <v>0</v>
      </c>
      <c r="H108">
        <v>0</v>
      </c>
      <c r="I108">
        <v>0</v>
      </c>
      <c r="L108">
        <v>-0.5</v>
      </c>
      <c r="M108">
        <v>-0.5</v>
      </c>
      <c r="N108" t="s">
        <v>133</v>
      </c>
      <c r="O108" t="s">
        <v>133</v>
      </c>
      <c r="P108" t="s">
        <v>133</v>
      </c>
      <c r="Q108">
        <v>-0.5</v>
      </c>
      <c r="T108" t="s">
        <v>133</v>
      </c>
      <c r="U108">
        <v>-1</v>
      </c>
      <c r="V108">
        <v>-0.5</v>
      </c>
      <c r="W108">
        <v>0</v>
      </c>
      <c r="X108">
        <v>0</v>
      </c>
      <c r="Y108" t="s">
        <v>133</v>
      </c>
      <c r="AB108" t="s">
        <v>133</v>
      </c>
      <c r="AC108">
        <v>-1</v>
      </c>
      <c r="AD108">
        <v>-1</v>
      </c>
      <c r="AE108" t="s">
        <v>133</v>
      </c>
      <c r="AF108" t="s">
        <v>133</v>
      </c>
      <c r="AG108" t="s">
        <v>133</v>
      </c>
      <c r="AJ108">
        <v>-1</v>
      </c>
      <c r="AK108" t="s">
        <v>133</v>
      </c>
      <c r="AL108">
        <v>0</v>
      </c>
      <c r="AM108">
        <v>0</v>
      </c>
      <c r="AN108">
        <v>0</v>
      </c>
      <c r="AO108">
        <v>0</v>
      </c>
      <c r="AR108">
        <v>-0.5</v>
      </c>
      <c r="AS108">
        <v>0</v>
      </c>
      <c r="AT108">
        <v>0.5</v>
      </c>
      <c r="AU108">
        <v>-1</v>
      </c>
      <c r="AV108">
        <v>-0.5</v>
      </c>
      <c r="AW108">
        <v>-0.5</v>
      </c>
      <c r="AZ108" t="s">
        <v>133</v>
      </c>
      <c r="BA108">
        <v>-0.5</v>
      </c>
      <c r="BB108" t="s">
        <v>133</v>
      </c>
      <c r="BC108" t="s">
        <v>133</v>
      </c>
      <c r="BD108" t="s">
        <v>133</v>
      </c>
      <c r="BE108">
        <v>-0.5</v>
      </c>
      <c r="BH108">
        <v>0</v>
      </c>
      <c r="BI108">
        <v>0</v>
      </c>
      <c r="BJ108">
        <v>-0.5</v>
      </c>
      <c r="BK108" t="s">
        <v>133</v>
      </c>
      <c r="BL108">
        <v>-0.5</v>
      </c>
      <c r="BM108" t="s">
        <v>133</v>
      </c>
      <c r="BP108">
        <v>-0.5</v>
      </c>
      <c r="BQ108" t="s">
        <v>133</v>
      </c>
      <c r="BR108" t="s">
        <v>133</v>
      </c>
      <c r="BS108">
        <v>-1</v>
      </c>
      <c r="BT108" t="s">
        <v>133</v>
      </c>
      <c r="BU108">
        <v>-0.5</v>
      </c>
      <c r="CB108">
        <v>-1</v>
      </c>
      <c r="CC108">
        <v>-1</v>
      </c>
      <c r="CD108">
        <v>-1</v>
      </c>
      <c r="CE108">
        <v>-0.5</v>
      </c>
      <c r="CF108">
        <v>-1</v>
      </c>
      <c r="CG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Q108">
        <v>-1</v>
      </c>
      <c r="CR108">
        <v>-1</v>
      </c>
      <c r="CS108">
        <v>-1</v>
      </c>
      <c r="CT108">
        <v>-1</v>
      </c>
      <c r="CU108">
        <v>0.75</v>
      </c>
      <c r="CV108">
        <v>-1</v>
      </c>
      <c r="CX108">
        <v>-0.5</v>
      </c>
      <c r="CY108">
        <v>-1</v>
      </c>
      <c r="CZ108" t="s">
        <v>133</v>
      </c>
      <c r="DA108">
        <v>-1</v>
      </c>
      <c r="DB108">
        <v>-1</v>
      </c>
      <c r="DC108">
        <v>-1</v>
      </c>
      <c r="DF108" t="s">
        <v>133</v>
      </c>
      <c r="DH108" t="s">
        <v>133</v>
      </c>
      <c r="DI108">
        <v>-1</v>
      </c>
      <c r="DJ108">
        <v>-1</v>
      </c>
      <c r="DK108">
        <v>-1</v>
      </c>
      <c r="DM108">
        <v>-1</v>
      </c>
      <c r="DN108" t="s">
        <v>133</v>
      </c>
      <c r="DO108">
        <v>-0.5</v>
      </c>
      <c r="DP108">
        <v>0.75</v>
      </c>
      <c r="DQ108">
        <v>-1</v>
      </c>
      <c r="DR108">
        <v>-1</v>
      </c>
      <c r="DU108">
        <v>-1</v>
      </c>
      <c r="DV108">
        <v>-1</v>
      </c>
      <c r="DW108">
        <v>-1</v>
      </c>
      <c r="DX108">
        <v>0.75</v>
      </c>
      <c r="DY108">
        <v>-1</v>
      </c>
      <c r="DZ108">
        <v>-1</v>
      </c>
      <c r="EB108">
        <v>-1</v>
      </c>
      <c r="EC108">
        <v>-1</v>
      </c>
      <c r="ED108">
        <v>-0.5</v>
      </c>
      <c r="EE108" t="s">
        <v>133</v>
      </c>
      <c r="EF108">
        <v>-1</v>
      </c>
      <c r="EG108">
        <v>-1</v>
      </c>
      <c r="EJ108">
        <v>-0.5</v>
      </c>
      <c r="EK108">
        <v>-0.5</v>
      </c>
      <c r="EL108">
        <v>-0.5</v>
      </c>
      <c r="EM108" t="s">
        <v>133</v>
      </c>
      <c r="EN108">
        <v>-0.5</v>
      </c>
      <c r="EO108">
        <v>-0.5</v>
      </c>
      <c r="EP108">
        <v>0</v>
      </c>
      <c r="EQ108">
        <v>-0.5</v>
      </c>
      <c r="ER108">
        <v>-1</v>
      </c>
      <c r="ET108">
        <v>0</v>
      </c>
      <c r="EU108" t="s">
        <v>133</v>
      </c>
      <c r="EV108">
        <v>0</v>
      </c>
      <c r="EW108">
        <v>0</v>
      </c>
      <c r="EX108" t="s">
        <v>133</v>
      </c>
      <c r="EY108">
        <v>-1</v>
      </c>
      <c r="FB108">
        <v>-0.5</v>
      </c>
      <c r="FC108">
        <v>-0.5</v>
      </c>
      <c r="FD108" t="s">
        <v>133</v>
      </c>
      <c r="FE108" t="s">
        <v>133</v>
      </c>
      <c r="FF108" t="s">
        <v>133</v>
      </c>
      <c r="FG108">
        <v>0</v>
      </c>
      <c r="FI108">
        <v>0</v>
      </c>
      <c r="FJ108">
        <v>-0.5</v>
      </c>
      <c r="FK108">
        <v>0</v>
      </c>
      <c r="FM108">
        <v>0</v>
      </c>
      <c r="FN108">
        <v>-0.5</v>
      </c>
      <c r="FO108">
        <v>-1</v>
      </c>
      <c r="FP108">
        <v>-0.5</v>
      </c>
      <c r="FQ108">
        <v>-0.5</v>
      </c>
      <c r="FR108">
        <v>-0.5</v>
      </c>
    </row>
    <row r="109" spans="1:174" x14ac:dyDescent="0.2">
      <c r="A109" t="s">
        <v>240</v>
      </c>
      <c r="D109">
        <v>1</v>
      </c>
      <c r="E109" t="s">
        <v>133</v>
      </c>
      <c r="F109">
        <v>1</v>
      </c>
      <c r="G109">
        <v>1</v>
      </c>
      <c r="H109" t="s">
        <v>133</v>
      </c>
      <c r="I109">
        <v>1</v>
      </c>
      <c r="L109">
        <v>1</v>
      </c>
      <c r="M109">
        <v>0.75</v>
      </c>
      <c r="N109">
        <v>1</v>
      </c>
      <c r="O109">
        <v>1</v>
      </c>
      <c r="P109">
        <v>1</v>
      </c>
      <c r="Q109">
        <v>1</v>
      </c>
      <c r="T109" t="s">
        <v>133</v>
      </c>
      <c r="U109">
        <v>1</v>
      </c>
      <c r="V109">
        <v>1</v>
      </c>
      <c r="W109" t="s">
        <v>133</v>
      </c>
      <c r="X109" t="s">
        <v>133</v>
      </c>
      <c r="Y109">
        <v>1</v>
      </c>
      <c r="AB109">
        <v>1</v>
      </c>
      <c r="AC109" t="s">
        <v>133</v>
      </c>
      <c r="AD109" t="s">
        <v>133</v>
      </c>
      <c r="AE109">
        <v>1</v>
      </c>
      <c r="AF109">
        <v>1</v>
      </c>
      <c r="AG109">
        <v>1</v>
      </c>
      <c r="AJ109">
        <v>1</v>
      </c>
      <c r="AK109" t="s">
        <v>133</v>
      </c>
      <c r="AL109" t="s">
        <v>133</v>
      </c>
      <c r="AM109">
        <v>1</v>
      </c>
      <c r="AN109" t="s">
        <v>133</v>
      </c>
      <c r="AO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Z109" t="s">
        <v>133</v>
      </c>
      <c r="BA109">
        <v>1</v>
      </c>
      <c r="BB109">
        <v>1</v>
      </c>
      <c r="BC109">
        <v>1</v>
      </c>
      <c r="BD109">
        <v>1</v>
      </c>
      <c r="BE109">
        <v>1</v>
      </c>
      <c r="BH109">
        <v>1</v>
      </c>
      <c r="BI109">
        <v>1</v>
      </c>
      <c r="BJ109">
        <v>1</v>
      </c>
      <c r="BK109" t="s">
        <v>133</v>
      </c>
      <c r="BL109">
        <v>1</v>
      </c>
      <c r="BM109">
        <v>1</v>
      </c>
      <c r="BP109">
        <v>1</v>
      </c>
      <c r="BQ109" t="s">
        <v>133</v>
      </c>
      <c r="BR109">
        <v>1</v>
      </c>
      <c r="BS109">
        <v>1</v>
      </c>
      <c r="BT109">
        <v>1</v>
      </c>
      <c r="BU109">
        <v>1</v>
      </c>
      <c r="CB109">
        <v>1</v>
      </c>
      <c r="CC109">
        <v>1</v>
      </c>
      <c r="CD109" t="s">
        <v>133</v>
      </c>
      <c r="CE109">
        <v>1</v>
      </c>
      <c r="CF109">
        <v>1</v>
      </c>
      <c r="CG109" t="s">
        <v>133</v>
      </c>
      <c r="CI109">
        <v>1</v>
      </c>
      <c r="CJ109">
        <v>1</v>
      </c>
      <c r="CK109" t="s">
        <v>133</v>
      </c>
      <c r="CL109">
        <v>1</v>
      </c>
      <c r="CM109">
        <v>1</v>
      </c>
      <c r="CN109" t="s">
        <v>133</v>
      </c>
      <c r="CQ109">
        <v>1</v>
      </c>
      <c r="CR109">
        <v>1</v>
      </c>
      <c r="CS109" t="s">
        <v>133</v>
      </c>
      <c r="CT109">
        <v>1</v>
      </c>
      <c r="CU109">
        <v>1</v>
      </c>
      <c r="CV109">
        <v>1</v>
      </c>
      <c r="CX109">
        <v>1</v>
      </c>
      <c r="CY109" t="s">
        <v>133</v>
      </c>
      <c r="CZ109">
        <v>1</v>
      </c>
      <c r="DA109">
        <v>1</v>
      </c>
      <c r="DB109">
        <v>1</v>
      </c>
      <c r="DC109">
        <v>1</v>
      </c>
      <c r="DF109" t="s">
        <v>133</v>
      </c>
      <c r="DH109">
        <v>1</v>
      </c>
      <c r="DI109">
        <v>1</v>
      </c>
      <c r="DJ109">
        <v>1</v>
      </c>
      <c r="DK109">
        <v>0</v>
      </c>
      <c r="DM109">
        <v>1</v>
      </c>
      <c r="DN109">
        <v>1</v>
      </c>
      <c r="DO109" t="s">
        <v>133</v>
      </c>
      <c r="DP109">
        <v>1</v>
      </c>
      <c r="DQ109">
        <v>1</v>
      </c>
      <c r="DR109">
        <v>1</v>
      </c>
      <c r="DU109">
        <v>1</v>
      </c>
      <c r="DV109">
        <v>1</v>
      </c>
      <c r="DW109" t="s">
        <v>133</v>
      </c>
      <c r="DX109">
        <v>0.75</v>
      </c>
      <c r="DY109">
        <v>1</v>
      </c>
      <c r="DZ109">
        <v>1</v>
      </c>
      <c r="EB109">
        <v>1</v>
      </c>
      <c r="EC109">
        <v>1</v>
      </c>
      <c r="ED109" t="s">
        <v>133</v>
      </c>
      <c r="EE109">
        <v>1</v>
      </c>
      <c r="EF109">
        <v>0</v>
      </c>
      <c r="EG109">
        <v>0</v>
      </c>
      <c r="EJ109">
        <v>1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 t="s">
        <v>133</v>
      </c>
      <c r="ET109" t="s">
        <v>133</v>
      </c>
      <c r="EU109" t="s">
        <v>133</v>
      </c>
      <c r="EV109">
        <v>1</v>
      </c>
      <c r="EW109" t="s">
        <v>133</v>
      </c>
      <c r="EX109" t="s">
        <v>133</v>
      </c>
      <c r="EY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0</v>
      </c>
      <c r="FP109">
        <v>1</v>
      </c>
      <c r="FQ109" t="s">
        <v>133</v>
      </c>
      <c r="FR109">
        <v>1</v>
      </c>
    </row>
    <row r="110" spans="1:174" x14ac:dyDescent="0.2">
      <c r="A110" t="s">
        <v>241</v>
      </c>
      <c r="D110">
        <v>0</v>
      </c>
      <c r="E110">
        <v>0</v>
      </c>
      <c r="F110" t="s">
        <v>133</v>
      </c>
      <c r="G110">
        <v>0</v>
      </c>
      <c r="H110">
        <v>0</v>
      </c>
      <c r="I110">
        <v>0</v>
      </c>
      <c r="L110" t="s">
        <v>133</v>
      </c>
      <c r="M110">
        <v>0</v>
      </c>
      <c r="N110">
        <v>0</v>
      </c>
      <c r="O110">
        <v>0</v>
      </c>
      <c r="P110" t="s">
        <v>133</v>
      </c>
      <c r="Q110" t="s">
        <v>133</v>
      </c>
      <c r="T110" t="s">
        <v>133</v>
      </c>
      <c r="U110">
        <v>0</v>
      </c>
      <c r="V110">
        <v>0</v>
      </c>
      <c r="W110">
        <v>0</v>
      </c>
      <c r="X110">
        <v>0</v>
      </c>
      <c r="Y110">
        <v>0</v>
      </c>
      <c r="AB110">
        <v>0</v>
      </c>
      <c r="AC110">
        <v>0</v>
      </c>
      <c r="AD110" t="s">
        <v>133</v>
      </c>
      <c r="AE110">
        <v>0</v>
      </c>
      <c r="AF110">
        <v>0</v>
      </c>
      <c r="AG110">
        <v>0</v>
      </c>
      <c r="AJ110">
        <v>0</v>
      </c>
      <c r="AK110" t="s">
        <v>133</v>
      </c>
      <c r="AL110">
        <v>0</v>
      </c>
      <c r="AM110">
        <v>0</v>
      </c>
      <c r="AN110">
        <v>0</v>
      </c>
      <c r="AO110" t="s">
        <v>133</v>
      </c>
      <c r="AR110" t="s">
        <v>133</v>
      </c>
      <c r="AS110">
        <v>0</v>
      </c>
      <c r="AT110">
        <v>0</v>
      </c>
      <c r="AU110">
        <v>0</v>
      </c>
      <c r="AV110">
        <v>0</v>
      </c>
      <c r="AW110">
        <v>0</v>
      </c>
      <c r="AZ110">
        <v>0</v>
      </c>
      <c r="BA110">
        <v>0</v>
      </c>
      <c r="BB110" t="s">
        <v>133</v>
      </c>
      <c r="BC110">
        <v>0</v>
      </c>
      <c r="BD110" t="s">
        <v>133</v>
      </c>
      <c r="BE110">
        <v>0</v>
      </c>
      <c r="BH110" t="s">
        <v>133</v>
      </c>
      <c r="BI110">
        <v>0</v>
      </c>
      <c r="BJ110">
        <v>0</v>
      </c>
      <c r="BK110">
        <v>0</v>
      </c>
      <c r="BL110">
        <v>0</v>
      </c>
      <c r="BM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CB110">
        <v>0</v>
      </c>
      <c r="CC110">
        <v>0</v>
      </c>
      <c r="CD110">
        <v>0</v>
      </c>
      <c r="CE110" t="s">
        <v>133</v>
      </c>
      <c r="CF110" t="s">
        <v>133</v>
      </c>
      <c r="CG110" t="s">
        <v>133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 t="s">
        <v>133</v>
      </c>
      <c r="DF110" t="s">
        <v>133</v>
      </c>
      <c r="DH110">
        <v>0</v>
      </c>
      <c r="DI110">
        <v>0</v>
      </c>
      <c r="DJ110">
        <v>0</v>
      </c>
      <c r="DK110" t="s">
        <v>133</v>
      </c>
      <c r="DM110">
        <v>0</v>
      </c>
      <c r="DN110">
        <v>0</v>
      </c>
      <c r="DO110">
        <v>0</v>
      </c>
      <c r="DP110">
        <v>0</v>
      </c>
      <c r="DQ110" t="s">
        <v>133</v>
      </c>
      <c r="DR110">
        <v>0</v>
      </c>
      <c r="DU110">
        <v>0</v>
      </c>
      <c r="DV110">
        <v>0</v>
      </c>
      <c r="DW110">
        <v>0</v>
      </c>
      <c r="DX110">
        <v>0.75</v>
      </c>
      <c r="DY110" t="s">
        <v>133</v>
      </c>
      <c r="DZ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 t="s">
        <v>133</v>
      </c>
      <c r="EJ110">
        <v>0</v>
      </c>
      <c r="EK110">
        <v>0</v>
      </c>
      <c r="EL110">
        <v>0</v>
      </c>
      <c r="EM110" t="s">
        <v>133</v>
      </c>
      <c r="EN110">
        <v>0</v>
      </c>
      <c r="EO110">
        <v>0</v>
      </c>
      <c r="EP110">
        <v>0</v>
      </c>
      <c r="EQ110">
        <v>0</v>
      </c>
      <c r="ER110" t="s">
        <v>133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I110">
        <v>0</v>
      </c>
      <c r="FJ110">
        <v>0</v>
      </c>
      <c r="FK110">
        <v>0</v>
      </c>
      <c r="FM110">
        <v>0</v>
      </c>
      <c r="FN110">
        <v>0</v>
      </c>
      <c r="FO110" t="s">
        <v>133</v>
      </c>
      <c r="FP110">
        <v>0</v>
      </c>
      <c r="FQ110">
        <v>0</v>
      </c>
      <c r="FR110" t="s">
        <v>133</v>
      </c>
    </row>
    <row r="111" spans="1:174" x14ac:dyDescent="0.2">
      <c r="A111" t="s">
        <v>242</v>
      </c>
      <c r="D111">
        <v>0</v>
      </c>
      <c r="E111">
        <v>-0.5</v>
      </c>
      <c r="F111">
        <v>0</v>
      </c>
      <c r="G111">
        <v>0</v>
      </c>
      <c r="H111">
        <v>0</v>
      </c>
      <c r="I111">
        <v>0</v>
      </c>
      <c r="L111">
        <v>-0.5</v>
      </c>
      <c r="M111">
        <v>0</v>
      </c>
      <c r="N111">
        <v>0</v>
      </c>
      <c r="O111">
        <v>0</v>
      </c>
      <c r="P111">
        <v>0</v>
      </c>
      <c r="Q111">
        <v>0</v>
      </c>
      <c r="T111">
        <v>0</v>
      </c>
      <c r="U111" t="s">
        <v>133</v>
      </c>
      <c r="V111">
        <v>0</v>
      </c>
      <c r="W111">
        <v>0</v>
      </c>
      <c r="X111">
        <v>-0.5</v>
      </c>
      <c r="Y111">
        <v>0</v>
      </c>
      <c r="AB111">
        <v>-0.5</v>
      </c>
      <c r="AC111">
        <v>-0.5</v>
      </c>
      <c r="AD111">
        <v>0</v>
      </c>
      <c r="AE111" t="s">
        <v>133</v>
      </c>
      <c r="AF111">
        <v>0</v>
      </c>
      <c r="AG111">
        <v>0</v>
      </c>
      <c r="AJ111">
        <v>0</v>
      </c>
      <c r="AK111">
        <v>0</v>
      </c>
      <c r="AL111">
        <v>-0.5</v>
      </c>
      <c r="AM111">
        <v>0</v>
      </c>
      <c r="AN111">
        <v>0</v>
      </c>
      <c r="AO111" t="s">
        <v>133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Z111">
        <v>-0.5</v>
      </c>
      <c r="BA111">
        <v>0</v>
      </c>
      <c r="BB111">
        <v>0</v>
      </c>
      <c r="BC111">
        <v>0</v>
      </c>
      <c r="BD111">
        <v>0</v>
      </c>
      <c r="BE111">
        <v>0</v>
      </c>
      <c r="BH111">
        <v>0</v>
      </c>
      <c r="BI111">
        <v>0</v>
      </c>
      <c r="BJ111">
        <v>0</v>
      </c>
      <c r="BK111">
        <v>0</v>
      </c>
      <c r="BL111" t="s">
        <v>133</v>
      </c>
      <c r="BM111" t="s">
        <v>133</v>
      </c>
      <c r="BP111">
        <v>0</v>
      </c>
      <c r="BQ111">
        <v>0</v>
      </c>
      <c r="BR111">
        <v>0</v>
      </c>
      <c r="BS111">
        <v>0</v>
      </c>
      <c r="BT111">
        <v>-0.5</v>
      </c>
      <c r="BU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Q111">
        <v>0</v>
      </c>
      <c r="CR111">
        <v>-0.5</v>
      </c>
      <c r="CS111">
        <v>0</v>
      </c>
      <c r="CT111">
        <v>-0.5</v>
      </c>
      <c r="CU111">
        <v>0</v>
      </c>
      <c r="CV111">
        <v>0</v>
      </c>
      <c r="CX111">
        <v>0</v>
      </c>
      <c r="CY111">
        <v>0</v>
      </c>
      <c r="CZ111">
        <v>0</v>
      </c>
      <c r="DA111">
        <v>0</v>
      </c>
      <c r="DB111">
        <v>-0.5</v>
      </c>
      <c r="DC111">
        <v>0</v>
      </c>
      <c r="DF111">
        <v>0</v>
      </c>
      <c r="DH111">
        <v>0</v>
      </c>
      <c r="DI111">
        <v>0</v>
      </c>
      <c r="DJ111">
        <v>0</v>
      </c>
      <c r="DK111">
        <v>0</v>
      </c>
      <c r="DM111">
        <v>0</v>
      </c>
      <c r="DN111">
        <v>0</v>
      </c>
      <c r="DO111">
        <v>-0.5</v>
      </c>
      <c r="DP111">
        <v>0</v>
      </c>
      <c r="DQ111">
        <v>0</v>
      </c>
      <c r="DR111">
        <v>0</v>
      </c>
      <c r="DU111">
        <v>0</v>
      </c>
      <c r="DV111">
        <v>0</v>
      </c>
      <c r="DW111">
        <v>0</v>
      </c>
      <c r="DX111">
        <v>0.75</v>
      </c>
      <c r="DY111">
        <v>0</v>
      </c>
      <c r="DZ111">
        <v>0</v>
      </c>
      <c r="EB111">
        <v>0</v>
      </c>
      <c r="EC111">
        <v>0</v>
      </c>
      <c r="ED111">
        <v>-0.5</v>
      </c>
      <c r="EE111">
        <v>0</v>
      </c>
      <c r="EF111">
        <v>0</v>
      </c>
      <c r="EG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-1</v>
      </c>
      <c r="EQ111">
        <v>0</v>
      </c>
      <c r="ER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I111">
        <v>-0.5</v>
      </c>
      <c r="FJ111">
        <v>0</v>
      </c>
      <c r="FK111">
        <v>0</v>
      </c>
      <c r="FM111">
        <v>-1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 x14ac:dyDescent="0.2">
      <c r="A112" t="s">
        <v>243</v>
      </c>
      <c r="D112">
        <v>0</v>
      </c>
      <c r="E112">
        <v>0</v>
      </c>
      <c r="F112" t="s">
        <v>133</v>
      </c>
      <c r="G112">
        <v>0</v>
      </c>
      <c r="H112">
        <v>0</v>
      </c>
      <c r="I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T112">
        <v>0</v>
      </c>
      <c r="U112">
        <v>0</v>
      </c>
      <c r="V112" t="s">
        <v>133</v>
      </c>
      <c r="W112">
        <v>0</v>
      </c>
      <c r="X112" t="s">
        <v>133</v>
      </c>
      <c r="Y112">
        <v>0</v>
      </c>
      <c r="AB112">
        <v>0</v>
      </c>
      <c r="AC112">
        <v>0</v>
      </c>
      <c r="AD112" t="s">
        <v>133</v>
      </c>
      <c r="AE112">
        <v>0</v>
      </c>
      <c r="AF112">
        <v>0</v>
      </c>
      <c r="AG112">
        <v>0</v>
      </c>
      <c r="AJ112">
        <v>0</v>
      </c>
      <c r="AK112">
        <v>0</v>
      </c>
      <c r="AL112">
        <v>0</v>
      </c>
      <c r="AM112">
        <v>0</v>
      </c>
      <c r="AN112" t="s">
        <v>133</v>
      </c>
      <c r="AO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Z112">
        <v>0</v>
      </c>
      <c r="BA112">
        <v>0</v>
      </c>
      <c r="BB112">
        <v>0</v>
      </c>
      <c r="BC112" t="s">
        <v>133</v>
      </c>
      <c r="BD112" t="s">
        <v>133</v>
      </c>
      <c r="BE112">
        <v>0</v>
      </c>
      <c r="BH112">
        <v>0</v>
      </c>
      <c r="BI112">
        <v>0</v>
      </c>
      <c r="BJ112" t="s">
        <v>133</v>
      </c>
      <c r="BK112">
        <v>0</v>
      </c>
      <c r="BL112">
        <v>0</v>
      </c>
      <c r="BM112">
        <v>0</v>
      </c>
      <c r="BP112">
        <v>0</v>
      </c>
      <c r="BQ112">
        <v>0</v>
      </c>
      <c r="BR112" t="s">
        <v>133</v>
      </c>
      <c r="BS112">
        <v>0</v>
      </c>
      <c r="BT112">
        <v>0</v>
      </c>
      <c r="BU112" t="s">
        <v>133</v>
      </c>
      <c r="CB112">
        <v>-0.5</v>
      </c>
      <c r="CC112">
        <v>0</v>
      </c>
      <c r="CD112">
        <v>0</v>
      </c>
      <c r="CE112">
        <v>0</v>
      </c>
      <c r="CF112">
        <v>0</v>
      </c>
      <c r="CG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F112">
        <v>0</v>
      </c>
      <c r="DH112">
        <v>0</v>
      </c>
      <c r="DI112">
        <v>0</v>
      </c>
      <c r="DJ112">
        <v>0</v>
      </c>
      <c r="DK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U112">
        <v>0</v>
      </c>
      <c r="DV112">
        <v>0</v>
      </c>
      <c r="DW112">
        <v>0</v>
      </c>
      <c r="DX112">
        <v>0.75</v>
      </c>
      <c r="DY112">
        <v>0</v>
      </c>
      <c r="DZ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I112">
        <v>0</v>
      </c>
      <c r="FJ112">
        <v>0</v>
      </c>
      <c r="FK112">
        <v>0</v>
      </c>
      <c r="FM112">
        <v>0</v>
      </c>
      <c r="FN112">
        <v>0</v>
      </c>
      <c r="FO112">
        <v>0</v>
      </c>
      <c r="FP112" t="s">
        <v>133</v>
      </c>
      <c r="FQ112">
        <v>0</v>
      </c>
      <c r="FR112">
        <v>0</v>
      </c>
    </row>
    <row r="113" spans="1:174" x14ac:dyDescent="0.2">
      <c r="A113" t="s">
        <v>244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Q113">
        <v>0</v>
      </c>
      <c r="CR113">
        <v>0</v>
      </c>
      <c r="CS113">
        <v>0</v>
      </c>
      <c r="CT113">
        <v>0</v>
      </c>
      <c r="CU113">
        <v>-1</v>
      </c>
      <c r="CV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F113">
        <v>0</v>
      </c>
      <c r="DH113">
        <v>0</v>
      </c>
      <c r="DI113">
        <v>0</v>
      </c>
      <c r="DJ113">
        <v>0</v>
      </c>
      <c r="DK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U113">
        <v>0</v>
      </c>
      <c r="DV113">
        <v>0</v>
      </c>
      <c r="DW113">
        <v>0</v>
      </c>
      <c r="DX113">
        <v>0.75</v>
      </c>
      <c r="DY113">
        <v>0</v>
      </c>
      <c r="DZ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I113">
        <v>0</v>
      </c>
      <c r="FJ113">
        <v>0</v>
      </c>
      <c r="FK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 x14ac:dyDescent="0.2">
      <c r="A114" t="s">
        <v>245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L114">
        <v>0.5</v>
      </c>
      <c r="M114" t="s">
        <v>133</v>
      </c>
      <c r="N114">
        <v>0</v>
      </c>
      <c r="O114">
        <v>0</v>
      </c>
      <c r="P114" t="s">
        <v>133</v>
      </c>
      <c r="Q114">
        <v>0</v>
      </c>
      <c r="T114">
        <v>0</v>
      </c>
      <c r="U114" t="s">
        <v>133</v>
      </c>
      <c r="V114">
        <v>0</v>
      </c>
      <c r="W114" t="s">
        <v>133</v>
      </c>
      <c r="X114">
        <v>0</v>
      </c>
      <c r="Y114" t="s">
        <v>133</v>
      </c>
      <c r="AB114">
        <v>0</v>
      </c>
      <c r="AC114">
        <v>0</v>
      </c>
      <c r="AD114">
        <v>0</v>
      </c>
      <c r="AE114" t="s">
        <v>133</v>
      </c>
      <c r="AF114" t="s">
        <v>133</v>
      </c>
      <c r="AG114" t="s">
        <v>133</v>
      </c>
      <c r="AJ114" t="s">
        <v>133</v>
      </c>
      <c r="AK114">
        <v>0</v>
      </c>
      <c r="AL114">
        <v>0</v>
      </c>
      <c r="AM114">
        <v>0</v>
      </c>
      <c r="AN114">
        <v>0</v>
      </c>
      <c r="AO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Z114" t="s">
        <v>133</v>
      </c>
      <c r="BA114">
        <v>0</v>
      </c>
      <c r="BB114">
        <v>0</v>
      </c>
      <c r="BC114" t="s">
        <v>133</v>
      </c>
      <c r="BD114" t="s">
        <v>133</v>
      </c>
      <c r="BE114">
        <v>0</v>
      </c>
      <c r="BH114">
        <v>0</v>
      </c>
      <c r="BI114">
        <v>0</v>
      </c>
      <c r="BJ114">
        <v>0</v>
      </c>
      <c r="BK114" t="s">
        <v>133</v>
      </c>
      <c r="BL114">
        <v>0</v>
      </c>
      <c r="BM114">
        <v>0</v>
      </c>
      <c r="BP114" t="s">
        <v>133</v>
      </c>
      <c r="BQ114" t="s">
        <v>133</v>
      </c>
      <c r="BR114" t="s">
        <v>133</v>
      </c>
      <c r="BS114">
        <v>0</v>
      </c>
      <c r="BT114" t="s">
        <v>133</v>
      </c>
      <c r="BU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Q114">
        <v>0</v>
      </c>
      <c r="CR114">
        <v>0</v>
      </c>
      <c r="CS114">
        <v>0</v>
      </c>
      <c r="CT114">
        <v>0</v>
      </c>
      <c r="CU114">
        <v>0.75</v>
      </c>
      <c r="CV114">
        <v>0</v>
      </c>
      <c r="CX114">
        <v>0</v>
      </c>
      <c r="CY114">
        <v>0</v>
      </c>
      <c r="CZ114">
        <v>0.5</v>
      </c>
      <c r="DA114">
        <v>0</v>
      </c>
      <c r="DB114">
        <v>0</v>
      </c>
      <c r="DC114">
        <v>0</v>
      </c>
      <c r="DF114" t="s">
        <v>133</v>
      </c>
      <c r="DH114">
        <v>0</v>
      </c>
      <c r="DI114">
        <v>0</v>
      </c>
      <c r="DJ114">
        <v>0</v>
      </c>
      <c r="DK114">
        <v>0</v>
      </c>
      <c r="DM114">
        <v>0</v>
      </c>
      <c r="DN114">
        <v>0</v>
      </c>
      <c r="DO114">
        <v>0</v>
      </c>
      <c r="DP114">
        <v>0.75</v>
      </c>
      <c r="DQ114">
        <v>0</v>
      </c>
      <c r="DR114">
        <v>0</v>
      </c>
      <c r="DU114">
        <v>0</v>
      </c>
      <c r="DV114">
        <v>0</v>
      </c>
      <c r="DW114">
        <v>0</v>
      </c>
      <c r="DX114">
        <v>0.75</v>
      </c>
      <c r="DY114">
        <v>0</v>
      </c>
      <c r="DZ114">
        <v>0</v>
      </c>
      <c r="EB114">
        <v>0</v>
      </c>
      <c r="EC114">
        <v>0</v>
      </c>
      <c r="ED114">
        <v>0</v>
      </c>
      <c r="EE114">
        <v>0.5</v>
      </c>
      <c r="EF114">
        <v>0</v>
      </c>
      <c r="EG114">
        <v>0</v>
      </c>
      <c r="EJ114">
        <v>0</v>
      </c>
      <c r="EK114">
        <v>0</v>
      </c>
      <c r="EL114">
        <v>0</v>
      </c>
      <c r="EM114" t="s">
        <v>133</v>
      </c>
      <c r="EN114">
        <v>0</v>
      </c>
      <c r="EO114">
        <v>0</v>
      </c>
      <c r="EP114">
        <v>0</v>
      </c>
      <c r="EQ114">
        <v>0</v>
      </c>
      <c r="ER114">
        <v>0</v>
      </c>
      <c r="ET114">
        <v>0</v>
      </c>
      <c r="EU114">
        <v>0.5</v>
      </c>
      <c r="EV114">
        <v>0</v>
      </c>
      <c r="EW114">
        <v>0</v>
      </c>
      <c r="EX114">
        <v>0</v>
      </c>
      <c r="EY114">
        <v>0</v>
      </c>
      <c r="FB114">
        <v>0</v>
      </c>
      <c r="FC114">
        <v>0</v>
      </c>
      <c r="FD114">
        <v>0</v>
      </c>
      <c r="FE114" t="s">
        <v>133</v>
      </c>
      <c r="FF114">
        <v>0</v>
      </c>
      <c r="FG114">
        <v>0</v>
      </c>
      <c r="FI114">
        <v>0</v>
      </c>
      <c r="FJ114">
        <v>0</v>
      </c>
      <c r="FK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 x14ac:dyDescent="0.2">
      <c r="A115" t="s">
        <v>246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L115" t="s">
        <v>133</v>
      </c>
      <c r="M115" t="s">
        <v>133</v>
      </c>
      <c r="N115">
        <v>0</v>
      </c>
      <c r="O115">
        <v>0</v>
      </c>
      <c r="P115" t="s">
        <v>133</v>
      </c>
      <c r="Q115">
        <v>0</v>
      </c>
      <c r="T115">
        <v>0</v>
      </c>
      <c r="U115" t="s">
        <v>133</v>
      </c>
      <c r="V115">
        <v>0</v>
      </c>
      <c r="W115">
        <v>0</v>
      </c>
      <c r="X115">
        <v>0</v>
      </c>
      <c r="Y115" t="s">
        <v>133</v>
      </c>
      <c r="AB115">
        <v>0</v>
      </c>
      <c r="AC115">
        <v>0</v>
      </c>
      <c r="AD115">
        <v>0</v>
      </c>
      <c r="AE115" t="s">
        <v>133</v>
      </c>
      <c r="AF115">
        <v>0</v>
      </c>
      <c r="AG115" t="s">
        <v>133</v>
      </c>
      <c r="AJ115" t="s">
        <v>133</v>
      </c>
      <c r="AK115">
        <v>0</v>
      </c>
      <c r="AL115">
        <v>0</v>
      </c>
      <c r="AM115">
        <v>0</v>
      </c>
      <c r="AN115">
        <v>0</v>
      </c>
      <c r="AO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Z115" t="s">
        <v>133</v>
      </c>
      <c r="BA115">
        <v>0</v>
      </c>
      <c r="BB115">
        <v>0</v>
      </c>
      <c r="BC115" t="s">
        <v>133</v>
      </c>
      <c r="BD115" t="s">
        <v>133</v>
      </c>
      <c r="BE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P115" t="s">
        <v>133</v>
      </c>
      <c r="BQ115" t="s">
        <v>133</v>
      </c>
      <c r="BR115" t="s">
        <v>133</v>
      </c>
      <c r="BS115">
        <v>0</v>
      </c>
      <c r="BT115" t="s">
        <v>133</v>
      </c>
      <c r="BU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X115">
        <v>0</v>
      </c>
      <c r="CY115">
        <v>0</v>
      </c>
      <c r="CZ115" t="s">
        <v>133</v>
      </c>
      <c r="DA115">
        <v>0</v>
      </c>
      <c r="DB115">
        <v>0</v>
      </c>
      <c r="DC115">
        <v>0</v>
      </c>
      <c r="DF115" t="s">
        <v>133</v>
      </c>
      <c r="DH115">
        <v>0</v>
      </c>
      <c r="DI115">
        <v>0</v>
      </c>
      <c r="DJ115">
        <v>0</v>
      </c>
      <c r="DK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U115">
        <v>0</v>
      </c>
      <c r="DV115">
        <v>0</v>
      </c>
      <c r="DW115">
        <v>0</v>
      </c>
      <c r="DX115">
        <v>0.75</v>
      </c>
      <c r="DY115">
        <v>0</v>
      </c>
      <c r="DZ115">
        <v>0</v>
      </c>
      <c r="EB115">
        <v>0</v>
      </c>
      <c r="EC115">
        <v>0</v>
      </c>
      <c r="ED115">
        <v>0</v>
      </c>
      <c r="EE115" t="s">
        <v>133</v>
      </c>
      <c r="EF115">
        <v>0</v>
      </c>
      <c r="EG115">
        <v>0</v>
      </c>
      <c r="EJ115">
        <v>0</v>
      </c>
      <c r="EK115">
        <v>0</v>
      </c>
      <c r="EL115">
        <v>0</v>
      </c>
      <c r="EM115" t="s">
        <v>133</v>
      </c>
      <c r="EN115">
        <v>0</v>
      </c>
      <c r="EO115">
        <v>0</v>
      </c>
      <c r="EP115">
        <v>0</v>
      </c>
      <c r="EQ115">
        <v>0</v>
      </c>
      <c r="ER115">
        <v>0</v>
      </c>
      <c r="ET115">
        <v>0</v>
      </c>
      <c r="EU115" t="s">
        <v>133</v>
      </c>
      <c r="EV115">
        <v>0</v>
      </c>
      <c r="EW115">
        <v>0</v>
      </c>
      <c r="EX115">
        <v>0</v>
      </c>
      <c r="EY115">
        <v>0</v>
      </c>
      <c r="FB115">
        <v>0</v>
      </c>
      <c r="FC115">
        <v>0</v>
      </c>
      <c r="FD115">
        <v>0</v>
      </c>
      <c r="FE115" t="s">
        <v>133</v>
      </c>
      <c r="FF115">
        <v>0</v>
      </c>
      <c r="FG115">
        <v>0</v>
      </c>
      <c r="FI115">
        <v>0</v>
      </c>
      <c r="FJ115">
        <v>0</v>
      </c>
      <c r="FK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 x14ac:dyDescent="0.2">
      <c r="A116" t="s">
        <v>247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L116" t="s">
        <v>133</v>
      </c>
      <c r="M116" t="s">
        <v>133</v>
      </c>
      <c r="N116">
        <v>0</v>
      </c>
      <c r="O116">
        <v>0</v>
      </c>
      <c r="P116">
        <v>0</v>
      </c>
      <c r="Q116" t="s">
        <v>133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133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Z116" t="s">
        <v>133</v>
      </c>
      <c r="BA116">
        <v>0</v>
      </c>
      <c r="BB116">
        <v>0</v>
      </c>
      <c r="BC116" t="s">
        <v>133</v>
      </c>
      <c r="BD116" t="s">
        <v>133</v>
      </c>
      <c r="BE116">
        <v>0</v>
      </c>
      <c r="BH116">
        <v>0</v>
      </c>
      <c r="BI116">
        <v>0</v>
      </c>
      <c r="BJ116">
        <v>0</v>
      </c>
      <c r="BK116" t="s">
        <v>133</v>
      </c>
      <c r="BL116">
        <v>0</v>
      </c>
      <c r="BM116">
        <v>0</v>
      </c>
      <c r="BP116" t="s">
        <v>133</v>
      </c>
      <c r="BQ116" t="s">
        <v>133</v>
      </c>
      <c r="BR116" t="s">
        <v>133</v>
      </c>
      <c r="BS116">
        <v>0</v>
      </c>
      <c r="BT116" t="s">
        <v>133</v>
      </c>
      <c r="BU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Q116">
        <v>0</v>
      </c>
      <c r="CR116">
        <v>0</v>
      </c>
      <c r="CS116">
        <v>0</v>
      </c>
      <c r="CT116">
        <v>0</v>
      </c>
      <c r="CU116">
        <v>0.75</v>
      </c>
      <c r="CV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F116" t="s">
        <v>133</v>
      </c>
      <c r="DH116">
        <v>0</v>
      </c>
      <c r="DI116">
        <v>0</v>
      </c>
      <c r="DJ116">
        <v>0</v>
      </c>
      <c r="DK116">
        <v>0</v>
      </c>
      <c r="DM116">
        <v>0</v>
      </c>
      <c r="DN116">
        <v>0</v>
      </c>
      <c r="DO116">
        <v>0</v>
      </c>
      <c r="DP116">
        <v>0.75</v>
      </c>
      <c r="DQ116">
        <v>0</v>
      </c>
      <c r="DR116">
        <v>0</v>
      </c>
      <c r="DU116">
        <v>0</v>
      </c>
      <c r="DV116">
        <v>0</v>
      </c>
      <c r="DW116">
        <v>0</v>
      </c>
      <c r="DX116">
        <v>0.75</v>
      </c>
      <c r="DY116">
        <v>0</v>
      </c>
      <c r="DZ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T116">
        <v>0</v>
      </c>
      <c r="EU116" t="s">
        <v>133</v>
      </c>
      <c r="EV116">
        <v>0</v>
      </c>
      <c r="EW116">
        <v>0</v>
      </c>
      <c r="EX116">
        <v>0</v>
      </c>
      <c r="EY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I116">
        <v>0</v>
      </c>
      <c r="FJ116">
        <v>0</v>
      </c>
      <c r="FK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 x14ac:dyDescent="0.2">
      <c r="A117" t="s">
        <v>248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L117" t="s">
        <v>133</v>
      </c>
      <c r="M117" t="s">
        <v>133</v>
      </c>
      <c r="N117">
        <v>0</v>
      </c>
      <c r="O117">
        <v>0</v>
      </c>
      <c r="P117">
        <v>0</v>
      </c>
      <c r="Q117" t="s">
        <v>133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133</v>
      </c>
      <c r="AB117">
        <v>0</v>
      </c>
      <c r="AC117">
        <v>0</v>
      </c>
      <c r="AD117">
        <v>0</v>
      </c>
      <c r="AE117" t="s">
        <v>133</v>
      </c>
      <c r="AF117">
        <v>0</v>
      </c>
      <c r="AG117" t="s">
        <v>133</v>
      </c>
      <c r="AJ117" t="s">
        <v>133</v>
      </c>
      <c r="AK117">
        <v>0</v>
      </c>
      <c r="AL117">
        <v>0</v>
      </c>
      <c r="AM117">
        <v>0</v>
      </c>
      <c r="AN117">
        <v>0</v>
      </c>
      <c r="AO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Z117" t="s">
        <v>133</v>
      </c>
      <c r="BA117">
        <v>0</v>
      </c>
      <c r="BB117">
        <v>0</v>
      </c>
      <c r="BC117" t="s">
        <v>133</v>
      </c>
      <c r="BD117" t="s">
        <v>133</v>
      </c>
      <c r="BE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P117" t="s">
        <v>133</v>
      </c>
      <c r="BQ117" t="s">
        <v>133</v>
      </c>
      <c r="BR117" t="s">
        <v>133</v>
      </c>
      <c r="BS117">
        <v>0</v>
      </c>
      <c r="BT117" t="s">
        <v>133</v>
      </c>
      <c r="BU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X117">
        <v>0</v>
      </c>
      <c r="CY117">
        <v>0</v>
      </c>
      <c r="CZ117" t="s">
        <v>133</v>
      </c>
      <c r="DA117">
        <v>0</v>
      </c>
      <c r="DB117">
        <v>0</v>
      </c>
      <c r="DC117">
        <v>0</v>
      </c>
      <c r="DF117">
        <v>0</v>
      </c>
      <c r="DH117">
        <v>0</v>
      </c>
      <c r="DI117">
        <v>0</v>
      </c>
      <c r="DJ117">
        <v>0</v>
      </c>
      <c r="DK117">
        <v>0</v>
      </c>
      <c r="DM117">
        <v>-0.5</v>
      </c>
      <c r="DN117">
        <v>0</v>
      </c>
      <c r="DO117">
        <v>0</v>
      </c>
      <c r="DP117">
        <v>0</v>
      </c>
      <c r="DQ117">
        <v>0</v>
      </c>
      <c r="DR117">
        <v>0</v>
      </c>
      <c r="DU117">
        <v>0</v>
      </c>
      <c r="DV117">
        <v>0</v>
      </c>
      <c r="DW117">
        <v>0</v>
      </c>
      <c r="DX117">
        <v>0.75</v>
      </c>
      <c r="DY117">
        <v>0</v>
      </c>
      <c r="DZ117">
        <v>0</v>
      </c>
      <c r="EB117">
        <v>-1</v>
      </c>
      <c r="EC117">
        <v>0</v>
      </c>
      <c r="ED117">
        <v>0</v>
      </c>
      <c r="EE117" t="s">
        <v>133</v>
      </c>
      <c r="EF117">
        <v>0</v>
      </c>
      <c r="EG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T117">
        <v>0</v>
      </c>
      <c r="EU117" t="s">
        <v>133</v>
      </c>
      <c r="EV117">
        <v>0</v>
      </c>
      <c r="EW117">
        <v>0</v>
      </c>
      <c r="EX117">
        <v>0</v>
      </c>
      <c r="EY117">
        <v>0</v>
      </c>
      <c r="FB117">
        <v>-0.5</v>
      </c>
      <c r="FC117">
        <v>0</v>
      </c>
      <c r="FD117">
        <v>0</v>
      </c>
      <c r="FE117" t="s">
        <v>133</v>
      </c>
      <c r="FF117">
        <v>0</v>
      </c>
      <c r="FG117">
        <v>0</v>
      </c>
      <c r="FI117">
        <v>-0.5</v>
      </c>
      <c r="FJ117">
        <v>0</v>
      </c>
      <c r="FK117">
        <v>0</v>
      </c>
      <c r="FM117">
        <v>0</v>
      </c>
      <c r="FN117">
        <v>0</v>
      </c>
      <c r="FO117">
        <v>0</v>
      </c>
      <c r="FP117">
        <v>-0.5</v>
      </c>
      <c r="FQ117">
        <v>0</v>
      </c>
      <c r="FR117">
        <v>0</v>
      </c>
    </row>
    <row r="118" spans="1:174" x14ac:dyDescent="0.2">
      <c r="A118" t="s">
        <v>249</v>
      </c>
      <c r="D118">
        <v>0</v>
      </c>
      <c r="E118">
        <v>0</v>
      </c>
      <c r="F118">
        <v>0.75</v>
      </c>
      <c r="G118">
        <v>0</v>
      </c>
      <c r="H118">
        <v>0</v>
      </c>
      <c r="I118">
        <v>0</v>
      </c>
      <c r="L118">
        <v>0.75</v>
      </c>
      <c r="M118">
        <v>0</v>
      </c>
      <c r="N118">
        <v>0</v>
      </c>
      <c r="O118">
        <v>0.75</v>
      </c>
      <c r="P118">
        <v>0</v>
      </c>
      <c r="Q118">
        <v>0</v>
      </c>
      <c r="T118">
        <v>0.75</v>
      </c>
      <c r="U118">
        <v>0</v>
      </c>
      <c r="V118">
        <v>0</v>
      </c>
      <c r="W118">
        <v>-0.5</v>
      </c>
      <c r="X118">
        <v>0</v>
      </c>
      <c r="Y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133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0.75</v>
      </c>
      <c r="AZ118">
        <v>0</v>
      </c>
      <c r="BA118">
        <v>0</v>
      </c>
      <c r="BB118">
        <v>0.75</v>
      </c>
      <c r="BC118">
        <v>0</v>
      </c>
      <c r="BD118">
        <v>0.75</v>
      </c>
      <c r="BE118">
        <v>0</v>
      </c>
      <c r="BH118">
        <v>0</v>
      </c>
      <c r="BI118">
        <v>-0.5</v>
      </c>
      <c r="BJ118">
        <v>0.75</v>
      </c>
      <c r="BK118" t="s">
        <v>133</v>
      </c>
      <c r="BL118">
        <v>0</v>
      </c>
      <c r="BM118">
        <v>0</v>
      </c>
      <c r="BP118">
        <v>0</v>
      </c>
      <c r="BQ118">
        <v>0.75</v>
      </c>
      <c r="BR118">
        <v>0</v>
      </c>
      <c r="BS118">
        <v>0</v>
      </c>
      <c r="BT118">
        <v>0</v>
      </c>
      <c r="BU118">
        <v>0.75</v>
      </c>
      <c r="CB118">
        <v>-1</v>
      </c>
      <c r="CC118">
        <v>0.75</v>
      </c>
      <c r="CD118">
        <v>0</v>
      </c>
      <c r="CE118" t="s">
        <v>133</v>
      </c>
      <c r="CF118">
        <v>0.75</v>
      </c>
      <c r="CG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X118">
        <v>-0.5</v>
      </c>
      <c r="CY118">
        <v>0</v>
      </c>
      <c r="CZ118">
        <v>0</v>
      </c>
      <c r="DA118">
        <v>0</v>
      </c>
      <c r="DB118">
        <v>0</v>
      </c>
      <c r="DC118">
        <v>0</v>
      </c>
      <c r="DF118">
        <v>0</v>
      </c>
      <c r="DH118">
        <v>0</v>
      </c>
      <c r="DI118">
        <v>0</v>
      </c>
      <c r="DJ118">
        <v>0</v>
      </c>
      <c r="DK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B118">
        <v>0</v>
      </c>
      <c r="EC118">
        <v>0</v>
      </c>
      <c r="ED118">
        <v>-1</v>
      </c>
      <c r="EE118">
        <v>0</v>
      </c>
      <c r="EF118">
        <v>0</v>
      </c>
      <c r="EG118">
        <v>0</v>
      </c>
      <c r="EJ118">
        <v>0</v>
      </c>
      <c r="EK118">
        <v>0</v>
      </c>
      <c r="EL118">
        <v>-0.5</v>
      </c>
      <c r="EM118">
        <v>0</v>
      </c>
      <c r="EN118">
        <v>0</v>
      </c>
      <c r="EO118">
        <v>0.75</v>
      </c>
      <c r="EP118">
        <v>0</v>
      </c>
      <c r="EQ118">
        <v>0</v>
      </c>
      <c r="ER118">
        <v>0.75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FB118">
        <v>-0.5</v>
      </c>
      <c r="FC118">
        <v>0</v>
      </c>
      <c r="FD118">
        <v>0</v>
      </c>
      <c r="FE118">
        <v>0.75</v>
      </c>
      <c r="FF118">
        <v>0</v>
      </c>
      <c r="FG118">
        <v>0.75</v>
      </c>
      <c r="FI118">
        <v>0</v>
      </c>
      <c r="FJ118">
        <v>0</v>
      </c>
      <c r="FK118">
        <v>-0.5</v>
      </c>
      <c r="FM118">
        <v>0</v>
      </c>
      <c r="FN118">
        <v>0</v>
      </c>
      <c r="FO118">
        <v>0</v>
      </c>
      <c r="FP118">
        <v>0</v>
      </c>
      <c r="FQ118">
        <v>0.75</v>
      </c>
      <c r="FR118">
        <v>0</v>
      </c>
    </row>
    <row r="119" spans="1:174" x14ac:dyDescent="0.2">
      <c r="A119" t="s">
        <v>250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W119">
        <v>0.75</v>
      </c>
      <c r="X119">
        <v>0</v>
      </c>
      <c r="Y119">
        <v>0</v>
      </c>
      <c r="AB119">
        <v>0</v>
      </c>
      <c r="AC119">
        <v>0</v>
      </c>
      <c r="AD119" t="s">
        <v>133</v>
      </c>
      <c r="AE119">
        <v>0</v>
      </c>
      <c r="AF119">
        <v>0</v>
      </c>
      <c r="AG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H119">
        <v>0</v>
      </c>
      <c r="BI119">
        <v>0</v>
      </c>
      <c r="BJ119">
        <v>0</v>
      </c>
      <c r="BK119">
        <v>0.75</v>
      </c>
      <c r="BL119">
        <v>0</v>
      </c>
      <c r="BM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CB119">
        <v>0.75</v>
      </c>
      <c r="CC119">
        <v>0</v>
      </c>
      <c r="CD119">
        <v>0</v>
      </c>
      <c r="CE119">
        <v>0</v>
      </c>
      <c r="CF119">
        <v>0</v>
      </c>
      <c r="CG119">
        <v>0</v>
      </c>
      <c r="CI119">
        <v>0</v>
      </c>
      <c r="CJ119" t="s">
        <v>133</v>
      </c>
      <c r="CK119">
        <v>0</v>
      </c>
      <c r="CL119">
        <v>0</v>
      </c>
      <c r="CM119">
        <v>0</v>
      </c>
      <c r="CN119">
        <v>0</v>
      </c>
      <c r="CQ119">
        <v>0.75</v>
      </c>
      <c r="CR119">
        <v>0</v>
      </c>
      <c r="CS119">
        <v>0.75</v>
      </c>
      <c r="CT119">
        <v>0.75</v>
      </c>
      <c r="CU119">
        <v>0.75</v>
      </c>
      <c r="CV119">
        <v>0.75</v>
      </c>
      <c r="CX119">
        <v>0.75</v>
      </c>
      <c r="CY119">
        <v>0</v>
      </c>
      <c r="CZ119">
        <v>0</v>
      </c>
      <c r="DA119">
        <v>0</v>
      </c>
      <c r="DB119">
        <v>0</v>
      </c>
      <c r="DC119">
        <v>0</v>
      </c>
      <c r="DF119">
        <v>0.75</v>
      </c>
      <c r="DH119">
        <v>0</v>
      </c>
      <c r="DI119">
        <v>0</v>
      </c>
      <c r="DJ119">
        <v>0</v>
      </c>
      <c r="DK119">
        <v>0</v>
      </c>
      <c r="DM119">
        <v>0</v>
      </c>
      <c r="DN119">
        <v>0</v>
      </c>
      <c r="DO119">
        <v>0.75</v>
      </c>
      <c r="DP119">
        <v>0.75</v>
      </c>
      <c r="DQ119">
        <v>0</v>
      </c>
      <c r="DR119">
        <v>0</v>
      </c>
      <c r="DU119">
        <v>0</v>
      </c>
      <c r="DV119">
        <v>0.75</v>
      </c>
      <c r="DW119">
        <v>0.75</v>
      </c>
      <c r="DX119">
        <v>0.75</v>
      </c>
      <c r="DY119" t="s">
        <v>133</v>
      </c>
      <c r="DZ119">
        <v>0</v>
      </c>
      <c r="EB119">
        <v>0.75</v>
      </c>
      <c r="EC119">
        <v>0</v>
      </c>
      <c r="ED119">
        <v>0</v>
      </c>
      <c r="EE119">
        <v>0</v>
      </c>
      <c r="EF119">
        <v>0</v>
      </c>
      <c r="EG119">
        <v>0</v>
      </c>
      <c r="EJ119">
        <v>0</v>
      </c>
      <c r="EK119">
        <v>0</v>
      </c>
      <c r="EL119">
        <v>0</v>
      </c>
      <c r="EM119" t="s">
        <v>133</v>
      </c>
      <c r="EN119">
        <v>0</v>
      </c>
      <c r="EO119">
        <v>0</v>
      </c>
      <c r="EP119">
        <v>0</v>
      </c>
      <c r="EQ119">
        <v>0</v>
      </c>
      <c r="ER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0.75</v>
      </c>
      <c r="FB119">
        <v>0</v>
      </c>
      <c r="FC119">
        <v>0.75</v>
      </c>
      <c r="FD119" t="s">
        <v>133</v>
      </c>
      <c r="FE119">
        <v>0</v>
      </c>
      <c r="FF119">
        <v>0</v>
      </c>
      <c r="FG119">
        <v>0</v>
      </c>
      <c r="FI119">
        <v>0.75</v>
      </c>
      <c r="FJ119" t="s">
        <v>133</v>
      </c>
      <c r="FK119">
        <v>0</v>
      </c>
      <c r="FM119" t="s">
        <v>133</v>
      </c>
      <c r="FN119">
        <v>0</v>
      </c>
      <c r="FO119">
        <v>0</v>
      </c>
      <c r="FP119">
        <v>0</v>
      </c>
      <c r="FQ119">
        <v>0</v>
      </c>
      <c r="FR119">
        <v>0.75</v>
      </c>
    </row>
    <row r="120" spans="1:174" x14ac:dyDescent="0.2">
      <c r="A120" t="s">
        <v>251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L120">
        <v>0</v>
      </c>
      <c r="M120">
        <v>0</v>
      </c>
      <c r="N120">
        <v>0</v>
      </c>
      <c r="O120" t="s">
        <v>133</v>
      </c>
      <c r="P120" t="s">
        <v>133</v>
      </c>
      <c r="Q120">
        <v>0</v>
      </c>
      <c r="T120" t="s">
        <v>133</v>
      </c>
      <c r="U120">
        <v>0</v>
      </c>
      <c r="V120">
        <v>0</v>
      </c>
      <c r="W120">
        <v>0</v>
      </c>
      <c r="X120">
        <v>0</v>
      </c>
      <c r="Y120" t="s">
        <v>133</v>
      </c>
      <c r="AB120" t="s">
        <v>133</v>
      </c>
      <c r="AC120">
        <v>0</v>
      </c>
      <c r="AD120">
        <v>0</v>
      </c>
      <c r="AE120" t="s">
        <v>133</v>
      </c>
      <c r="AF120">
        <v>0</v>
      </c>
      <c r="AG120" t="s">
        <v>133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R120">
        <v>0</v>
      </c>
      <c r="AS120">
        <v>0</v>
      </c>
      <c r="AT120" t="s">
        <v>133</v>
      </c>
      <c r="AU120">
        <v>0</v>
      </c>
      <c r="AV120">
        <v>0</v>
      </c>
      <c r="AW120">
        <v>0</v>
      </c>
      <c r="AZ120" t="s">
        <v>133</v>
      </c>
      <c r="BA120">
        <v>0</v>
      </c>
      <c r="BB120" t="s">
        <v>133</v>
      </c>
      <c r="BC120" t="s">
        <v>133</v>
      </c>
      <c r="BD120" t="s">
        <v>133</v>
      </c>
      <c r="BE120">
        <v>0</v>
      </c>
      <c r="BH120">
        <v>0</v>
      </c>
      <c r="BI120">
        <v>0</v>
      </c>
      <c r="BJ120">
        <v>0</v>
      </c>
      <c r="BK120">
        <v>0</v>
      </c>
      <c r="BL120" t="s">
        <v>133</v>
      </c>
      <c r="BM120">
        <v>0</v>
      </c>
      <c r="BP120">
        <v>0</v>
      </c>
      <c r="BQ120" t="s">
        <v>133</v>
      </c>
      <c r="BR120" t="s">
        <v>133</v>
      </c>
      <c r="BS120">
        <v>0</v>
      </c>
      <c r="BT120">
        <v>0</v>
      </c>
      <c r="BU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F120">
        <v>0</v>
      </c>
      <c r="DH120">
        <v>0</v>
      </c>
      <c r="DI120">
        <v>0</v>
      </c>
      <c r="DJ120">
        <v>0</v>
      </c>
      <c r="DK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U120">
        <v>0</v>
      </c>
      <c r="DV120">
        <v>0</v>
      </c>
      <c r="DW120">
        <v>0</v>
      </c>
      <c r="DX120">
        <v>0.75</v>
      </c>
      <c r="DY120">
        <v>0</v>
      </c>
      <c r="DZ120">
        <v>0</v>
      </c>
      <c r="EB120">
        <v>0</v>
      </c>
      <c r="EC120">
        <v>0</v>
      </c>
      <c r="ED120">
        <v>0</v>
      </c>
      <c r="EE120" t="s">
        <v>133</v>
      </c>
      <c r="EF120">
        <v>0</v>
      </c>
      <c r="EG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T120">
        <v>0</v>
      </c>
      <c r="EU120" t="s">
        <v>133</v>
      </c>
      <c r="EV120">
        <v>0</v>
      </c>
      <c r="EW120">
        <v>0</v>
      </c>
      <c r="EX120" t="s">
        <v>133</v>
      </c>
      <c r="EY120">
        <v>0</v>
      </c>
      <c r="FB120">
        <v>0</v>
      </c>
      <c r="FC120">
        <v>0</v>
      </c>
      <c r="FD120">
        <v>0</v>
      </c>
      <c r="FE120" t="s">
        <v>133</v>
      </c>
      <c r="FF120" t="s">
        <v>133</v>
      </c>
      <c r="FG120">
        <v>0</v>
      </c>
      <c r="FI120">
        <v>0</v>
      </c>
      <c r="FJ120">
        <v>0</v>
      </c>
      <c r="FK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 x14ac:dyDescent="0.2">
      <c r="A121" t="s">
        <v>252</v>
      </c>
      <c r="D121">
        <v>0</v>
      </c>
      <c r="E121">
        <v>0.5</v>
      </c>
      <c r="F121">
        <v>0</v>
      </c>
      <c r="G121">
        <v>0</v>
      </c>
      <c r="H121">
        <v>0.5</v>
      </c>
      <c r="I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133</v>
      </c>
      <c r="T121">
        <v>0</v>
      </c>
      <c r="U121" t="s">
        <v>133</v>
      </c>
      <c r="V121">
        <v>0</v>
      </c>
      <c r="W121">
        <v>0</v>
      </c>
      <c r="X121" t="s">
        <v>133</v>
      </c>
      <c r="Y121">
        <v>0</v>
      </c>
      <c r="AB121">
        <v>0</v>
      </c>
      <c r="AC121" t="s">
        <v>133</v>
      </c>
      <c r="AD121" t="s">
        <v>133</v>
      </c>
      <c r="AE121">
        <v>0</v>
      </c>
      <c r="AF121">
        <v>0</v>
      </c>
      <c r="AG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133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H121">
        <v>0</v>
      </c>
      <c r="BI121" t="s">
        <v>133</v>
      </c>
      <c r="BJ121">
        <v>0</v>
      </c>
      <c r="BK121" t="s">
        <v>133</v>
      </c>
      <c r="BL121">
        <v>0</v>
      </c>
      <c r="BM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Q121">
        <v>0</v>
      </c>
      <c r="CR121">
        <v>0</v>
      </c>
      <c r="CS121" t="s">
        <v>133</v>
      </c>
      <c r="CT121">
        <v>0</v>
      </c>
      <c r="CU121">
        <v>0.75</v>
      </c>
      <c r="CV121">
        <v>0</v>
      </c>
      <c r="CX121">
        <v>0</v>
      </c>
      <c r="CY121" t="s">
        <v>133</v>
      </c>
      <c r="CZ121">
        <v>0</v>
      </c>
      <c r="DA121">
        <v>0</v>
      </c>
      <c r="DB121">
        <v>0</v>
      </c>
      <c r="DC121">
        <v>0</v>
      </c>
      <c r="DF121" t="s">
        <v>133</v>
      </c>
      <c r="DH121">
        <v>0</v>
      </c>
      <c r="DI121">
        <v>0</v>
      </c>
      <c r="DJ121">
        <v>0</v>
      </c>
      <c r="DK121">
        <v>0</v>
      </c>
      <c r="DM121">
        <v>0</v>
      </c>
      <c r="DN121">
        <v>0</v>
      </c>
      <c r="DO121">
        <v>0</v>
      </c>
      <c r="DP121" t="s">
        <v>133</v>
      </c>
      <c r="DQ121">
        <v>0</v>
      </c>
      <c r="DR121">
        <v>0</v>
      </c>
      <c r="DU121">
        <v>0</v>
      </c>
      <c r="DV121">
        <v>0</v>
      </c>
      <c r="DW121">
        <v>0.5</v>
      </c>
      <c r="DX121" t="s">
        <v>133</v>
      </c>
      <c r="DY121">
        <v>0</v>
      </c>
      <c r="DZ121">
        <v>0</v>
      </c>
      <c r="EB121">
        <v>0</v>
      </c>
      <c r="EC121">
        <v>0</v>
      </c>
      <c r="ED121" t="s">
        <v>133</v>
      </c>
      <c r="EE121">
        <v>0</v>
      </c>
      <c r="EF121">
        <v>0</v>
      </c>
      <c r="EG121">
        <v>0</v>
      </c>
      <c r="EJ121">
        <v>0</v>
      </c>
      <c r="EK121" t="s">
        <v>133</v>
      </c>
      <c r="EL121">
        <v>0</v>
      </c>
      <c r="EM121">
        <v>0</v>
      </c>
      <c r="EN121">
        <v>0</v>
      </c>
      <c r="EO121">
        <v>0</v>
      </c>
      <c r="EP121" t="s">
        <v>133</v>
      </c>
      <c r="EQ121">
        <v>0</v>
      </c>
      <c r="ER121" t="s">
        <v>133</v>
      </c>
      <c r="ET121">
        <v>0.5</v>
      </c>
      <c r="EU121">
        <v>0</v>
      </c>
      <c r="EV121">
        <v>0</v>
      </c>
      <c r="EW121" t="s">
        <v>133</v>
      </c>
      <c r="EX121" t="s">
        <v>133</v>
      </c>
      <c r="EY121" t="s">
        <v>133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I121">
        <v>0</v>
      </c>
      <c r="FJ121">
        <v>0</v>
      </c>
      <c r="FK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 t="s">
        <v>133</v>
      </c>
    </row>
    <row r="122" spans="1:174" x14ac:dyDescent="0.2">
      <c r="A122" t="s">
        <v>253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133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H122">
        <v>0</v>
      </c>
      <c r="BI122">
        <v>0</v>
      </c>
      <c r="BJ122">
        <v>0</v>
      </c>
      <c r="BK122" t="s">
        <v>133</v>
      </c>
      <c r="BL122">
        <v>0</v>
      </c>
      <c r="BM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t="s">
        <v>133</v>
      </c>
      <c r="CB122">
        <v>0</v>
      </c>
      <c r="CC122">
        <v>0</v>
      </c>
      <c r="CD122">
        <v>0</v>
      </c>
      <c r="CE122" t="s">
        <v>133</v>
      </c>
      <c r="CF122">
        <v>0</v>
      </c>
      <c r="CG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F122">
        <v>0</v>
      </c>
      <c r="DH122">
        <v>0</v>
      </c>
      <c r="DI122">
        <v>0</v>
      </c>
      <c r="DJ122">
        <v>0</v>
      </c>
      <c r="DK122">
        <v>0</v>
      </c>
      <c r="DM122">
        <v>0</v>
      </c>
      <c r="DN122">
        <v>0</v>
      </c>
      <c r="DO122">
        <v>0</v>
      </c>
      <c r="DP122">
        <v>0.5</v>
      </c>
      <c r="DQ122">
        <v>0</v>
      </c>
      <c r="DR122">
        <v>0</v>
      </c>
      <c r="DU122">
        <v>0</v>
      </c>
      <c r="DV122">
        <v>0</v>
      </c>
      <c r="DW122">
        <v>0</v>
      </c>
      <c r="DX122">
        <v>0.75</v>
      </c>
      <c r="DY122">
        <v>0</v>
      </c>
      <c r="DZ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J122">
        <v>0</v>
      </c>
      <c r="EK122">
        <v>0</v>
      </c>
      <c r="EL122">
        <v>0</v>
      </c>
      <c r="EM122" t="s">
        <v>133</v>
      </c>
      <c r="EN122">
        <v>0</v>
      </c>
      <c r="EO122">
        <v>0</v>
      </c>
      <c r="EP122">
        <v>0</v>
      </c>
      <c r="EQ122">
        <v>0</v>
      </c>
      <c r="ER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I122">
        <v>0</v>
      </c>
      <c r="FJ122">
        <v>0</v>
      </c>
      <c r="FK122">
        <v>0</v>
      </c>
      <c r="FM122">
        <v>0</v>
      </c>
      <c r="FN122">
        <v>0</v>
      </c>
      <c r="FO122" t="s">
        <v>133</v>
      </c>
      <c r="FP122">
        <v>0</v>
      </c>
      <c r="FQ122">
        <v>0</v>
      </c>
      <c r="FR122">
        <v>0</v>
      </c>
    </row>
    <row r="123" spans="1:174" x14ac:dyDescent="0.2">
      <c r="A123" t="s">
        <v>254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L123" t="s">
        <v>133</v>
      </c>
      <c r="M123">
        <v>0</v>
      </c>
      <c r="N123">
        <v>0</v>
      </c>
      <c r="O123">
        <v>0</v>
      </c>
      <c r="P123" t="s">
        <v>133</v>
      </c>
      <c r="Q123" t="s">
        <v>133</v>
      </c>
      <c r="T123" t="s">
        <v>133</v>
      </c>
      <c r="U123" t="s">
        <v>133</v>
      </c>
      <c r="V123" t="s">
        <v>133</v>
      </c>
      <c r="W123">
        <v>0</v>
      </c>
      <c r="X123">
        <v>0</v>
      </c>
      <c r="Y123" t="s">
        <v>133</v>
      </c>
      <c r="AB123">
        <v>0</v>
      </c>
      <c r="AC123">
        <v>0</v>
      </c>
      <c r="AD123">
        <v>0</v>
      </c>
      <c r="AE123" t="s">
        <v>133</v>
      </c>
      <c r="AF123">
        <v>0</v>
      </c>
      <c r="AG123">
        <v>0</v>
      </c>
      <c r="AJ123" t="s">
        <v>133</v>
      </c>
      <c r="AK123" t="s">
        <v>133</v>
      </c>
      <c r="AL123">
        <v>0</v>
      </c>
      <c r="AM123">
        <v>0</v>
      </c>
      <c r="AN123">
        <v>0</v>
      </c>
      <c r="AO123" t="s">
        <v>133</v>
      </c>
      <c r="AR123" t="s">
        <v>133</v>
      </c>
      <c r="AS123">
        <v>0</v>
      </c>
      <c r="AT123" t="s">
        <v>133</v>
      </c>
      <c r="AU123" t="s">
        <v>133</v>
      </c>
      <c r="AV123">
        <v>0</v>
      </c>
      <c r="AW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133</v>
      </c>
      <c r="BH123">
        <v>0</v>
      </c>
      <c r="BI123">
        <v>0</v>
      </c>
      <c r="BJ123">
        <v>0</v>
      </c>
      <c r="BK123">
        <v>0.75</v>
      </c>
      <c r="BL123" t="s">
        <v>133</v>
      </c>
      <c r="BM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CB123">
        <v>0</v>
      </c>
      <c r="CC123">
        <v>0</v>
      </c>
      <c r="CD123">
        <v>0</v>
      </c>
      <c r="CE123" t="s">
        <v>133</v>
      </c>
      <c r="CF123">
        <v>0</v>
      </c>
      <c r="CG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Q123">
        <v>0</v>
      </c>
      <c r="CR123">
        <v>0</v>
      </c>
      <c r="CS123" t="s">
        <v>133</v>
      </c>
      <c r="CT123">
        <v>0</v>
      </c>
      <c r="CU123">
        <v>0</v>
      </c>
      <c r="CV123">
        <v>0</v>
      </c>
      <c r="CX123">
        <v>0</v>
      </c>
      <c r="CY123">
        <v>0</v>
      </c>
      <c r="CZ123">
        <v>0</v>
      </c>
      <c r="DA123">
        <v>0</v>
      </c>
      <c r="DB123" t="s">
        <v>133</v>
      </c>
      <c r="DC123">
        <v>0</v>
      </c>
      <c r="DF123">
        <v>0</v>
      </c>
      <c r="DH123">
        <v>0</v>
      </c>
      <c r="DI123">
        <v>0</v>
      </c>
      <c r="DJ123">
        <v>0</v>
      </c>
      <c r="DK123">
        <v>0</v>
      </c>
      <c r="DM123">
        <v>0</v>
      </c>
      <c r="DN123">
        <v>0</v>
      </c>
      <c r="DO123">
        <v>0</v>
      </c>
      <c r="DP123">
        <v>0.5</v>
      </c>
      <c r="DQ123">
        <v>0</v>
      </c>
      <c r="DR123">
        <v>0</v>
      </c>
      <c r="DU123">
        <v>0</v>
      </c>
      <c r="DV123">
        <v>0</v>
      </c>
      <c r="DW123">
        <v>0</v>
      </c>
      <c r="DX123">
        <v>0.75</v>
      </c>
      <c r="DY123">
        <v>0</v>
      </c>
      <c r="DZ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133</v>
      </c>
      <c r="EQ123">
        <v>0</v>
      </c>
      <c r="ER123">
        <v>0</v>
      </c>
      <c r="ET123" t="s">
        <v>133</v>
      </c>
      <c r="EU123">
        <v>0</v>
      </c>
      <c r="EV123">
        <v>0</v>
      </c>
      <c r="EW123">
        <v>0</v>
      </c>
      <c r="EX123">
        <v>0</v>
      </c>
      <c r="EY123">
        <v>0</v>
      </c>
      <c r="FB123">
        <v>0</v>
      </c>
      <c r="FC123">
        <v>0</v>
      </c>
      <c r="FD123">
        <v>0</v>
      </c>
      <c r="FE123" t="s">
        <v>133</v>
      </c>
      <c r="FF123">
        <v>0</v>
      </c>
      <c r="FG123">
        <v>0</v>
      </c>
      <c r="FI123">
        <v>0</v>
      </c>
      <c r="FJ123" t="s">
        <v>133</v>
      </c>
      <c r="FK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 x14ac:dyDescent="0.2">
      <c r="A124" t="s">
        <v>255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L124" t="s">
        <v>133</v>
      </c>
      <c r="M124">
        <v>0</v>
      </c>
      <c r="N124">
        <v>0</v>
      </c>
      <c r="O124">
        <v>0</v>
      </c>
      <c r="P124" t="s">
        <v>133</v>
      </c>
      <c r="Q124" t="s">
        <v>133</v>
      </c>
      <c r="T124" t="s">
        <v>133</v>
      </c>
      <c r="U124" t="s">
        <v>133</v>
      </c>
      <c r="V124" t="s">
        <v>133</v>
      </c>
      <c r="W124">
        <v>0</v>
      </c>
      <c r="X124">
        <v>0</v>
      </c>
      <c r="Y124" t="s">
        <v>133</v>
      </c>
      <c r="AB124">
        <v>0</v>
      </c>
      <c r="AC124">
        <v>0</v>
      </c>
      <c r="AD124">
        <v>0</v>
      </c>
      <c r="AE124" t="s">
        <v>133</v>
      </c>
      <c r="AF124">
        <v>0</v>
      </c>
      <c r="AG124">
        <v>0</v>
      </c>
      <c r="AJ124" t="s">
        <v>133</v>
      </c>
      <c r="AK124" t="s">
        <v>133</v>
      </c>
      <c r="AL124">
        <v>0</v>
      </c>
      <c r="AM124">
        <v>0</v>
      </c>
      <c r="AN124">
        <v>0</v>
      </c>
      <c r="AO124" t="s">
        <v>133</v>
      </c>
      <c r="AR124" t="s">
        <v>133</v>
      </c>
      <c r="AS124">
        <v>0</v>
      </c>
      <c r="AT124" t="s">
        <v>133</v>
      </c>
      <c r="AU124" t="s">
        <v>133</v>
      </c>
      <c r="AV124">
        <v>0</v>
      </c>
      <c r="AW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133</v>
      </c>
      <c r="BH124">
        <v>0</v>
      </c>
      <c r="BI124">
        <v>0</v>
      </c>
      <c r="BJ124">
        <v>0</v>
      </c>
      <c r="BK124">
        <v>0.75</v>
      </c>
      <c r="BL124" t="s">
        <v>133</v>
      </c>
      <c r="BM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CB124">
        <v>0</v>
      </c>
      <c r="CC124">
        <v>0</v>
      </c>
      <c r="CD124">
        <v>0</v>
      </c>
      <c r="CE124" t="s">
        <v>133</v>
      </c>
      <c r="CF124">
        <v>0</v>
      </c>
      <c r="CG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Q124">
        <v>0</v>
      </c>
      <c r="CR124">
        <v>0</v>
      </c>
      <c r="CS124" t="s">
        <v>133</v>
      </c>
      <c r="CT124">
        <v>0</v>
      </c>
      <c r="CU124">
        <v>0</v>
      </c>
      <c r="CV124">
        <v>0</v>
      </c>
      <c r="CX124">
        <v>0</v>
      </c>
      <c r="CY124">
        <v>0</v>
      </c>
      <c r="CZ124">
        <v>0</v>
      </c>
      <c r="DA124">
        <v>0</v>
      </c>
      <c r="DB124" t="s">
        <v>133</v>
      </c>
      <c r="DC124">
        <v>0</v>
      </c>
      <c r="DF124" t="s">
        <v>133</v>
      </c>
      <c r="DH124">
        <v>0</v>
      </c>
      <c r="DI124">
        <v>0</v>
      </c>
      <c r="DJ124">
        <v>0</v>
      </c>
      <c r="DK124">
        <v>0</v>
      </c>
      <c r="DM124">
        <v>0</v>
      </c>
      <c r="DN124">
        <v>0</v>
      </c>
      <c r="DO124">
        <v>0</v>
      </c>
      <c r="DP124">
        <v>0.5</v>
      </c>
      <c r="DQ124">
        <v>0</v>
      </c>
      <c r="DR124">
        <v>0</v>
      </c>
      <c r="DU124">
        <v>0</v>
      </c>
      <c r="DV124">
        <v>0</v>
      </c>
      <c r="DW124">
        <v>0</v>
      </c>
      <c r="DX124">
        <v>0.75</v>
      </c>
      <c r="DY124">
        <v>0</v>
      </c>
      <c r="DZ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133</v>
      </c>
      <c r="EQ124">
        <v>0</v>
      </c>
      <c r="ER124">
        <v>0</v>
      </c>
      <c r="ET124" t="s">
        <v>133</v>
      </c>
      <c r="EU124">
        <v>0</v>
      </c>
      <c r="EV124">
        <v>0</v>
      </c>
      <c r="EW124">
        <v>0</v>
      </c>
      <c r="EX124">
        <v>0</v>
      </c>
      <c r="EY124">
        <v>0</v>
      </c>
      <c r="FB124">
        <v>0</v>
      </c>
      <c r="FC124">
        <v>0</v>
      </c>
      <c r="FD124">
        <v>0</v>
      </c>
      <c r="FE124" t="s">
        <v>133</v>
      </c>
      <c r="FF124">
        <v>0</v>
      </c>
      <c r="FG124">
        <v>0</v>
      </c>
      <c r="FI124">
        <v>0</v>
      </c>
      <c r="FJ124" t="s">
        <v>133</v>
      </c>
      <c r="FK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 x14ac:dyDescent="0.2">
      <c r="A125" t="s">
        <v>256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L125" t="s">
        <v>133</v>
      </c>
      <c r="M125">
        <v>0</v>
      </c>
      <c r="N125">
        <v>0</v>
      </c>
      <c r="O125">
        <v>0</v>
      </c>
      <c r="P125" t="s">
        <v>133</v>
      </c>
      <c r="Q125" t="s">
        <v>133</v>
      </c>
      <c r="T125" t="s">
        <v>133</v>
      </c>
      <c r="U125" t="s">
        <v>133</v>
      </c>
      <c r="V125" t="s">
        <v>133</v>
      </c>
      <c r="W125">
        <v>0</v>
      </c>
      <c r="X125">
        <v>0</v>
      </c>
      <c r="Y125" t="s">
        <v>133</v>
      </c>
      <c r="AB125">
        <v>0</v>
      </c>
      <c r="AC125">
        <v>0</v>
      </c>
      <c r="AD125">
        <v>0</v>
      </c>
      <c r="AE125" t="s">
        <v>133</v>
      </c>
      <c r="AF125">
        <v>0</v>
      </c>
      <c r="AG125">
        <v>0</v>
      </c>
      <c r="AJ125" t="s">
        <v>133</v>
      </c>
      <c r="AK125" t="s">
        <v>133</v>
      </c>
      <c r="AL125">
        <v>0</v>
      </c>
      <c r="AM125">
        <v>0</v>
      </c>
      <c r="AN125">
        <v>0</v>
      </c>
      <c r="AO125" t="s">
        <v>133</v>
      </c>
      <c r="AR125" t="s">
        <v>133</v>
      </c>
      <c r="AS125">
        <v>0</v>
      </c>
      <c r="AT125" t="s">
        <v>133</v>
      </c>
      <c r="AU125" t="s">
        <v>133</v>
      </c>
      <c r="AV125">
        <v>0</v>
      </c>
      <c r="AW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133</v>
      </c>
      <c r="BH125">
        <v>0</v>
      </c>
      <c r="BI125">
        <v>0</v>
      </c>
      <c r="BJ125">
        <v>0</v>
      </c>
      <c r="BK125">
        <v>0.75</v>
      </c>
      <c r="BL125" t="s">
        <v>133</v>
      </c>
      <c r="BM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CB125">
        <v>0</v>
      </c>
      <c r="CC125">
        <v>0</v>
      </c>
      <c r="CD125">
        <v>0</v>
      </c>
      <c r="CE125" t="s">
        <v>133</v>
      </c>
      <c r="CF125">
        <v>0</v>
      </c>
      <c r="CG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Q125">
        <v>0</v>
      </c>
      <c r="CR125">
        <v>0</v>
      </c>
      <c r="CS125" t="s">
        <v>133</v>
      </c>
      <c r="CT125">
        <v>0</v>
      </c>
      <c r="CU125">
        <v>0</v>
      </c>
      <c r="CV125">
        <v>0</v>
      </c>
      <c r="CX125">
        <v>0</v>
      </c>
      <c r="CY125">
        <v>0</v>
      </c>
      <c r="CZ125">
        <v>0</v>
      </c>
      <c r="DA125">
        <v>0</v>
      </c>
      <c r="DB125" t="s">
        <v>133</v>
      </c>
      <c r="DC125">
        <v>0</v>
      </c>
      <c r="DF125">
        <v>0</v>
      </c>
      <c r="DH125">
        <v>0</v>
      </c>
      <c r="DI125">
        <v>0</v>
      </c>
      <c r="DJ125">
        <v>0</v>
      </c>
      <c r="DK125">
        <v>0</v>
      </c>
      <c r="DM125">
        <v>0</v>
      </c>
      <c r="DN125">
        <v>0</v>
      </c>
      <c r="DO125">
        <v>0</v>
      </c>
      <c r="DP125">
        <v>0.5</v>
      </c>
      <c r="DQ125">
        <v>0</v>
      </c>
      <c r="DR125">
        <v>0</v>
      </c>
      <c r="DU125">
        <v>0</v>
      </c>
      <c r="DV125">
        <v>0</v>
      </c>
      <c r="DW125">
        <v>0</v>
      </c>
      <c r="DX125">
        <v>0.75</v>
      </c>
      <c r="DY125">
        <v>0</v>
      </c>
      <c r="DZ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133</v>
      </c>
      <c r="EQ125">
        <v>0</v>
      </c>
      <c r="ER125">
        <v>-0.5</v>
      </c>
      <c r="ET125" t="s">
        <v>133</v>
      </c>
      <c r="EU125">
        <v>0</v>
      </c>
      <c r="EV125">
        <v>0</v>
      </c>
      <c r="EW125">
        <v>0</v>
      </c>
      <c r="EX125">
        <v>0</v>
      </c>
      <c r="EY125">
        <v>0</v>
      </c>
      <c r="FB125">
        <v>0</v>
      </c>
      <c r="FC125">
        <v>0</v>
      </c>
      <c r="FD125">
        <v>0</v>
      </c>
      <c r="FE125" t="s">
        <v>133</v>
      </c>
      <c r="FF125">
        <v>0</v>
      </c>
      <c r="FG125">
        <v>0</v>
      </c>
      <c r="FI125">
        <v>0</v>
      </c>
      <c r="FJ125" t="s">
        <v>133</v>
      </c>
      <c r="FK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 x14ac:dyDescent="0.2">
      <c r="A126" t="s">
        <v>257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T126">
        <v>0</v>
      </c>
      <c r="U126">
        <v>0</v>
      </c>
      <c r="V126">
        <v>0</v>
      </c>
      <c r="W126">
        <v>0</v>
      </c>
      <c r="X126" t="s">
        <v>133</v>
      </c>
      <c r="Y126">
        <v>0</v>
      </c>
      <c r="AB126">
        <v>0</v>
      </c>
      <c r="AC126">
        <v>0</v>
      </c>
      <c r="AD126" t="s">
        <v>133</v>
      </c>
      <c r="AE126">
        <v>0</v>
      </c>
      <c r="AF126">
        <v>0</v>
      </c>
      <c r="AG126">
        <v>0</v>
      </c>
      <c r="AJ126" t="s">
        <v>133</v>
      </c>
      <c r="AK126">
        <v>0</v>
      </c>
      <c r="AL126">
        <v>0</v>
      </c>
      <c r="AM126">
        <v>0</v>
      </c>
      <c r="AN126">
        <v>0</v>
      </c>
      <c r="AO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CB126">
        <v>0</v>
      </c>
      <c r="CC126">
        <v>0</v>
      </c>
      <c r="CD126">
        <v>0</v>
      </c>
      <c r="CE126" t="s">
        <v>133</v>
      </c>
      <c r="CF126">
        <v>0</v>
      </c>
      <c r="CG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133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F126">
        <v>0</v>
      </c>
      <c r="DH126">
        <v>0</v>
      </c>
      <c r="DI126">
        <v>0</v>
      </c>
      <c r="DJ126">
        <v>0</v>
      </c>
      <c r="DK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U126">
        <v>0</v>
      </c>
      <c r="DV126">
        <v>0</v>
      </c>
      <c r="DW126">
        <v>0</v>
      </c>
      <c r="DX126">
        <v>0.75</v>
      </c>
      <c r="DY126">
        <v>0</v>
      </c>
      <c r="DZ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FB126">
        <v>0</v>
      </c>
      <c r="FC126">
        <v>0</v>
      </c>
      <c r="FD126" t="s">
        <v>133</v>
      </c>
      <c r="FE126">
        <v>0</v>
      </c>
      <c r="FF126">
        <v>0</v>
      </c>
      <c r="FG126">
        <v>0</v>
      </c>
      <c r="FI126">
        <v>0</v>
      </c>
      <c r="FJ126">
        <v>0</v>
      </c>
      <c r="FK126">
        <v>0</v>
      </c>
      <c r="FM126" t="s">
        <v>133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 x14ac:dyDescent="0.2">
      <c r="A127" t="s">
        <v>258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T127">
        <v>0</v>
      </c>
      <c r="U127" t="s">
        <v>133</v>
      </c>
      <c r="V127">
        <v>0</v>
      </c>
      <c r="W127">
        <v>0</v>
      </c>
      <c r="X127" t="s">
        <v>133</v>
      </c>
      <c r="Y127">
        <v>0</v>
      </c>
      <c r="AB127">
        <v>0</v>
      </c>
      <c r="AC127">
        <v>0</v>
      </c>
      <c r="AD127" t="s">
        <v>133</v>
      </c>
      <c r="AE127">
        <v>0</v>
      </c>
      <c r="AF127">
        <v>0</v>
      </c>
      <c r="AG127">
        <v>0</v>
      </c>
      <c r="AJ127" t="s">
        <v>133</v>
      </c>
      <c r="AK127">
        <v>0</v>
      </c>
      <c r="AL127">
        <v>0</v>
      </c>
      <c r="AM127">
        <v>0</v>
      </c>
      <c r="AN127">
        <v>0</v>
      </c>
      <c r="AO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CB127">
        <v>0</v>
      </c>
      <c r="CC127">
        <v>0</v>
      </c>
      <c r="CD127" t="s">
        <v>133</v>
      </c>
      <c r="CE127" t="s">
        <v>133</v>
      </c>
      <c r="CF127">
        <v>0</v>
      </c>
      <c r="CG127">
        <v>0</v>
      </c>
      <c r="CI127">
        <v>0</v>
      </c>
      <c r="CJ127">
        <v>0</v>
      </c>
      <c r="CK127" t="s">
        <v>133</v>
      </c>
      <c r="CL127">
        <v>0</v>
      </c>
      <c r="CM127">
        <v>0</v>
      </c>
      <c r="CN127" t="s">
        <v>133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F127">
        <v>0</v>
      </c>
      <c r="DH127">
        <v>0</v>
      </c>
      <c r="DI127">
        <v>0</v>
      </c>
      <c r="DJ127">
        <v>0</v>
      </c>
      <c r="DK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U127">
        <v>0</v>
      </c>
      <c r="DV127">
        <v>0</v>
      </c>
      <c r="DW127">
        <v>0</v>
      </c>
      <c r="DX127">
        <v>0.75</v>
      </c>
      <c r="DY127">
        <v>0</v>
      </c>
      <c r="DZ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FB127">
        <v>0</v>
      </c>
      <c r="FC127">
        <v>0</v>
      </c>
      <c r="FD127" t="s">
        <v>133</v>
      </c>
      <c r="FE127">
        <v>0</v>
      </c>
      <c r="FF127">
        <v>0</v>
      </c>
      <c r="FG127">
        <v>0</v>
      </c>
      <c r="FI127">
        <v>0</v>
      </c>
      <c r="FJ127">
        <v>0</v>
      </c>
      <c r="FK127">
        <v>0</v>
      </c>
      <c r="FM127" t="s">
        <v>133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 x14ac:dyDescent="0.2">
      <c r="A128" t="s">
        <v>259</v>
      </c>
      <c r="D128">
        <v>0</v>
      </c>
      <c r="E128">
        <v>0.75</v>
      </c>
      <c r="F128">
        <v>0</v>
      </c>
      <c r="G128">
        <v>0</v>
      </c>
      <c r="H128">
        <v>0</v>
      </c>
      <c r="I128">
        <v>0</v>
      </c>
      <c r="L128">
        <v>0</v>
      </c>
      <c r="M128">
        <v>-0.5</v>
      </c>
      <c r="N128">
        <v>0</v>
      </c>
      <c r="O128">
        <v>0</v>
      </c>
      <c r="P128">
        <v>0</v>
      </c>
      <c r="Q128">
        <v>0</v>
      </c>
      <c r="T128">
        <v>0.75</v>
      </c>
      <c r="U128">
        <v>0</v>
      </c>
      <c r="V128">
        <v>0</v>
      </c>
      <c r="W128">
        <v>0</v>
      </c>
      <c r="X128">
        <v>0</v>
      </c>
      <c r="Y128">
        <v>0</v>
      </c>
      <c r="AB128">
        <v>0</v>
      </c>
      <c r="AC128" t="s">
        <v>133</v>
      </c>
      <c r="AD128" t="s">
        <v>133</v>
      </c>
      <c r="AE128">
        <v>0</v>
      </c>
      <c r="AF128">
        <v>0</v>
      </c>
      <c r="AG128" t="s">
        <v>133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Z128">
        <v>0</v>
      </c>
      <c r="BA128">
        <v>0</v>
      </c>
      <c r="BB128">
        <v>0</v>
      </c>
      <c r="BC128">
        <v>-0.5</v>
      </c>
      <c r="BD128">
        <v>0</v>
      </c>
      <c r="BE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F128">
        <v>0</v>
      </c>
      <c r="DH128">
        <v>0</v>
      </c>
      <c r="DI128">
        <v>0</v>
      </c>
      <c r="DJ128">
        <v>0</v>
      </c>
      <c r="DK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U128">
        <v>0</v>
      </c>
      <c r="DV128">
        <v>0</v>
      </c>
      <c r="DW128">
        <v>0</v>
      </c>
      <c r="DX128">
        <v>0.75</v>
      </c>
      <c r="DY128">
        <v>0</v>
      </c>
      <c r="DZ128">
        <v>0</v>
      </c>
      <c r="EB128">
        <v>0</v>
      </c>
      <c r="EC128">
        <v>0</v>
      </c>
      <c r="ED128">
        <v>0.75</v>
      </c>
      <c r="EE128">
        <v>0</v>
      </c>
      <c r="EF128">
        <v>0</v>
      </c>
      <c r="EG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T128">
        <v>0.75</v>
      </c>
      <c r="EU128">
        <v>0.75</v>
      </c>
      <c r="EV128">
        <v>0</v>
      </c>
      <c r="EW128" t="s">
        <v>133</v>
      </c>
      <c r="EX128">
        <v>0</v>
      </c>
      <c r="EY128">
        <v>0.75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I128">
        <v>0</v>
      </c>
      <c r="FJ128">
        <v>0</v>
      </c>
      <c r="FK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 x14ac:dyDescent="0.2">
      <c r="A129" t="s">
        <v>260</v>
      </c>
      <c r="D129" t="s">
        <v>133</v>
      </c>
      <c r="E129" t="s">
        <v>133</v>
      </c>
      <c r="F129">
        <v>0</v>
      </c>
      <c r="G129" t="s">
        <v>133</v>
      </c>
      <c r="H129" t="s">
        <v>133</v>
      </c>
      <c r="I129">
        <v>0</v>
      </c>
      <c r="L129" t="s">
        <v>133</v>
      </c>
      <c r="M129" t="s">
        <v>133</v>
      </c>
      <c r="N129" t="s">
        <v>133</v>
      </c>
      <c r="O129" t="s">
        <v>133</v>
      </c>
      <c r="P129" t="s">
        <v>133</v>
      </c>
      <c r="Q129" t="s">
        <v>133</v>
      </c>
      <c r="T129">
        <v>0.75</v>
      </c>
      <c r="U129" t="s">
        <v>133</v>
      </c>
      <c r="V129" t="s">
        <v>133</v>
      </c>
      <c r="W129" t="s">
        <v>133</v>
      </c>
      <c r="X129" t="s">
        <v>133</v>
      </c>
      <c r="Y129" t="s">
        <v>133</v>
      </c>
      <c r="AB129" t="s">
        <v>133</v>
      </c>
      <c r="AC129" t="s">
        <v>133</v>
      </c>
      <c r="AD129" t="s">
        <v>133</v>
      </c>
      <c r="AE129" t="s">
        <v>133</v>
      </c>
      <c r="AF129" t="s">
        <v>133</v>
      </c>
      <c r="AG129" t="s">
        <v>133</v>
      </c>
      <c r="AJ129" t="s">
        <v>133</v>
      </c>
      <c r="AK129" t="s">
        <v>133</v>
      </c>
      <c r="AL129" t="s">
        <v>133</v>
      </c>
      <c r="AM129" t="s">
        <v>133</v>
      </c>
      <c r="AN129" t="s">
        <v>133</v>
      </c>
      <c r="AO129" t="s">
        <v>133</v>
      </c>
      <c r="AR129" t="s">
        <v>133</v>
      </c>
      <c r="AS129" t="s">
        <v>133</v>
      </c>
      <c r="AT129" t="s">
        <v>133</v>
      </c>
      <c r="AU129" t="s">
        <v>133</v>
      </c>
      <c r="AV129" t="s">
        <v>133</v>
      </c>
      <c r="AW129" t="s">
        <v>133</v>
      </c>
      <c r="AZ129" t="s">
        <v>133</v>
      </c>
      <c r="BA129" t="s">
        <v>133</v>
      </c>
      <c r="BB129" t="s">
        <v>133</v>
      </c>
      <c r="BC129" t="s">
        <v>133</v>
      </c>
      <c r="BD129">
        <v>1</v>
      </c>
      <c r="BE129" t="s">
        <v>133</v>
      </c>
      <c r="BH129" t="s">
        <v>133</v>
      </c>
      <c r="BI129" t="s">
        <v>133</v>
      </c>
      <c r="BJ129" t="s">
        <v>133</v>
      </c>
      <c r="BK129" t="s">
        <v>133</v>
      </c>
      <c r="BL129" t="s">
        <v>133</v>
      </c>
      <c r="BM129" t="s">
        <v>133</v>
      </c>
      <c r="BP129" t="s">
        <v>133</v>
      </c>
      <c r="BQ129" t="s">
        <v>133</v>
      </c>
      <c r="BR129" t="s">
        <v>133</v>
      </c>
      <c r="BS129" t="s">
        <v>133</v>
      </c>
      <c r="BT129" t="s">
        <v>133</v>
      </c>
      <c r="BU129" t="s">
        <v>133</v>
      </c>
      <c r="CB129" t="s">
        <v>133</v>
      </c>
      <c r="CC129" t="s">
        <v>133</v>
      </c>
      <c r="CD129" t="s">
        <v>133</v>
      </c>
      <c r="CE129" t="s">
        <v>133</v>
      </c>
      <c r="CF129" t="s">
        <v>133</v>
      </c>
      <c r="CG129">
        <v>0</v>
      </c>
      <c r="CI129" t="s">
        <v>133</v>
      </c>
      <c r="CJ129" t="s">
        <v>133</v>
      </c>
      <c r="CK129" t="s">
        <v>133</v>
      </c>
      <c r="CL129" t="s">
        <v>133</v>
      </c>
      <c r="CM129" t="s">
        <v>133</v>
      </c>
      <c r="CN129" t="s">
        <v>133</v>
      </c>
      <c r="CQ129" t="s">
        <v>133</v>
      </c>
      <c r="CR129" t="s">
        <v>133</v>
      </c>
      <c r="CS129" t="s">
        <v>133</v>
      </c>
      <c r="CT129" t="s">
        <v>133</v>
      </c>
      <c r="CU129" t="s">
        <v>133</v>
      </c>
      <c r="CV129" t="s">
        <v>133</v>
      </c>
      <c r="CX129" t="s">
        <v>133</v>
      </c>
      <c r="CY129" t="s">
        <v>133</v>
      </c>
      <c r="CZ129" t="s">
        <v>133</v>
      </c>
      <c r="DA129" t="s">
        <v>133</v>
      </c>
      <c r="DB129" t="s">
        <v>133</v>
      </c>
      <c r="DC129" t="s">
        <v>133</v>
      </c>
      <c r="DF129" t="s">
        <v>133</v>
      </c>
      <c r="DH129" t="s">
        <v>133</v>
      </c>
      <c r="DI129" t="s">
        <v>133</v>
      </c>
      <c r="DJ129" t="s">
        <v>133</v>
      </c>
      <c r="DK129">
        <v>1</v>
      </c>
      <c r="DM129" t="s">
        <v>133</v>
      </c>
      <c r="DN129" t="s">
        <v>133</v>
      </c>
      <c r="DO129" t="s">
        <v>133</v>
      </c>
      <c r="DP129" t="s">
        <v>133</v>
      </c>
      <c r="DQ129" t="s">
        <v>133</v>
      </c>
      <c r="DR129" t="s">
        <v>133</v>
      </c>
      <c r="DU129" t="s">
        <v>133</v>
      </c>
      <c r="DV129" t="s">
        <v>133</v>
      </c>
      <c r="DW129" t="s">
        <v>133</v>
      </c>
      <c r="DX129" t="s">
        <v>133</v>
      </c>
      <c r="DY129" t="s">
        <v>133</v>
      </c>
      <c r="DZ129" t="s">
        <v>133</v>
      </c>
      <c r="EB129" t="s">
        <v>133</v>
      </c>
      <c r="EC129" t="s">
        <v>133</v>
      </c>
      <c r="ED129" t="s">
        <v>133</v>
      </c>
      <c r="EE129" t="s">
        <v>133</v>
      </c>
      <c r="EF129" t="s">
        <v>133</v>
      </c>
      <c r="EG129" t="s">
        <v>133</v>
      </c>
      <c r="EJ129" t="s">
        <v>133</v>
      </c>
      <c r="EK129" t="s">
        <v>133</v>
      </c>
      <c r="EL129" t="s">
        <v>133</v>
      </c>
      <c r="EM129" t="s">
        <v>133</v>
      </c>
      <c r="EN129" t="s">
        <v>133</v>
      </c>
      <c r="EO129" t="s">
        <v>133</v>
      </c>
      <c r="EP129" t="s">
        <v>133</v>
      </c>
      <c r="EQ129">
        <v>0</v>
      </c>
      <c r="ER129" t="s">
        <v>133</v>
      </c>
      <c r="ET129" t="s">
        <v>133</v>
      </c>
      <c r="EU129" t="s">
        <v>133</v>
      </c>
      <c r="EV129" t="s">
        <v>133</v>
      </c>
      <c r="EW129" t="s">
        <v>133</v>
      </c>
      <c r="EX129" t="s">
        <v>133</v>
      </c>
      <c r="EY129" t="s">
        <v>133</v>
      </c>
      <c r="FB129" t="s">
        <v>133</v>
      </c>
      <c r="FC129" t="s">
        <v>133</v>
      </c>
      <c r="FD129" t="s">
        <v>133</v>
      </c>
      <c r="FE129" t="s">
        <v>133</v>
      </c>
      <c r="FF129" t="s">
        <v>133</v>
      </c>
      <c r="FG129">
        <v>0.5</v>
      </c>
      <c r="FI129" t="s">
        <v>133</v>
      </c>
      <c r="FJ129" t="s">
        <v>133</v>
      </c>
      <c r="FK129" t="s">
        <v>133</v>
      </c>
      <c r="FM129" t="s">
        <v>133</v>
      </c>
      <c r="FN129" t="s">
        <v>133</v>
      </c>
      <c r="FO129">
        <v>0</v>
      </c>
      <c r="FP129" t="s">
        <v>133</v>
      </c>
      <c r="FQ129" t="s">
        <v>133</v>
      </c>
      <c r="FR129">
        <v>0</v>
      </c>
    </row>
    <row r="130" spans="1:174" x14ac:dyDescent="0.2">
      <c r="A130" t="s">
        <v>261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AB130">
        <v>0</v>
      </c>
      <c r="AC130" t="s">
        <v>133</v>
      </c>
      <c r="AD130" t="s">
        <v>133</v>
      </c>
      <c r="AE130">
        <v>0</v>
      </c>
      <c r="AF130">
        <v>0</v>
      </c>
      <c r="AG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Q130">
        <v>0</v>
      </c>
      <c r="CR130">
        <v>0</v>
      </c>
      <c r="CS130" t="s">
        <v>133</v>
      </c>
      <c r="CT130">
        <v>0</v>
      </c>
      <c r="CU130">
        <v>0</v>
      </c>
      <c r="CV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F130">
        <v>0</v>
      </c>
      <c r="DH130">
        <v>0</v>
      </c>
      <c r="DI130">
        <v>0</v>
      </c>
      <c r="DJ130">
        <v>0</v>
      </c>
      <c r="DK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U130">
        <v>0</v>
      </c>
      <c r="DV130">
        <v>0</v>
      </c>
      <c r="DW130">
        <v>0</v>
      </c>
      <c r="DX130">
        <v>0.75</v>
      </c>
      <c r="DY130">
        <v>0</v>
      </c>
      <c r="DZ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0.75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I130">
        <v>0</v>
      </c>
      <c r="FJ130">
        <v>0</v>
      </c>
      <c r="FK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 x14ac:dyDescent="0.2">
      <c r="A131" t="s">
        <v>262</v>
      </c>
      <c r="D131">
        <v>0</v>
      </c>
      <c r="E131" t="s">
        <v>133</v>
      </c>
      <c r="F131">
        <v>0</v>
      </c>
      <c r="G131" t="s">
        <v>133</v>
      </c>
      <c r="H131" t="s">
        <v>133</v>
      </c>
      <c r="I131">
        <v>0</v>
      </c>
      <c r="L131" t="s">
        <v>133</v>
      </c>
      <c r="M131" t="s">
        <v>133</v>
      </c>
      <c r="N131" t="s">
        <v>133</v>
      </c>
      <c r="O131">
        <v>0</v>
      </c>
      <c r="P131">
        <v>0</v>
      </c>
      <c r="Q131">
        <v>0</v>
      </c>
      <c r="T131">
        <v>0</v>
      </c>
      <c r="U131" t="s">
        <v>133</v>
      </c>
      <c r="V131" t="s">
        <v>133</v>
      </c>
      <c r="W131" t="s">
        <v>133</v>
      </c>
      <c r="X131">
        <v>0</v>
      </c>
      <c r="Y131">
        <v>0</v>
      </c>
      <c r="AB131">
        <v>0</v>
      </c>
      <c r="AC131">
        <v>0</v>
      </c>
      <c r="AD131" t="s">
        <v>133</v>
      </c>
      <c r="AE131">
        <v>0</v>
      </c>
      <c r="AF131">
        <v>0</v>
      </c>
      <c r="AG131">
        <v>0</v>
      </c>
      <c r="AJ131" t="s">
        <v>133</v>
      </c>
      <c r="AK131">
        <v>0</v>
      </c>
      <c r="AL131" t="s">
        <v>133</v>
      </c>
      <c r="AM131" t="s">
        <v>133</v>
      </c>
      <c r="AN131" t="s">
        <v>133</v>
      </c>
      <c r="AO131">
        <v>0</v>
      </c>
      <c r="AR131">
        <v>0</v>
      </c>
      <c r="AS131" t="s">
        <v>133</v>
      </c>
      <c r="AT131" t="s">
        <v>133</v>
      </c>
      <c r="AU131" t="s">
        <v>133</v>
      </c>
      <c r="AV131" t="s">
        <v>133</v>
      </c>
      <c r="AW131" t="s">
        <v>133</v>
      </c>
      <c r="AZ131" t="s">
        <v>133</v>
      </c>
      <c r="BA131">
        <v>0</v>
      </c>
      <c r="BB131">
        <v>0</v>
      </c>
      <c r="BC131" t="s">
        <v>133</v>
      </c>
      <c r="BD131">
        <v>0</v>
      </c>
      <c r="BE131" t="s">
        <v>133</v>
      </c>
      <c r="BH131">
        <v>0</v>
      </c>
      <c r="BI131">
        <v>0</v>
      </c>
      <c r="BJ131" t="s">
        <v>133</v>
      </c>
      <c r="BK131">
        <v>0</v>
      </c>
      <c r="BL131" t="s">
        <v>133</v>
      </c>
      <c r="BM131">
        <v>0</v>
      </c>
      <c r="BP131" t="s">
        <v>133</v>
      </c>
      <c r="BQ131">
        <v>0</v>
      </c>
      <c r="BR131" t="s">
        <v>133</v>
      </c>
      <c r="BS131" t="s">
        <v>133</v>
      </c>
      <c r="BT131" t="s">
        <v>133</v>
      </c>
      <c r="BU131" t="s">
        <v>133</v>
      </c>
      <c r="CB131" t="s">
        <v>133</v>
      </c>
      <c r="CC131" t="s">
        <v>133</v>
      </c>
      <c r="CD131" t="s">
        <v>133</v>
      </c>
      <c r="CE131" t="s">
        <v>133</v>
      </c>
      <c r="CF131">
        <v>0</v>
      </c>
      <c r="CG131">
        <v>0</v>
      </c>
      <c r="CI131" t="s">
        <v>133</v>
      </c>
      <c r="CJ131" t="s">
        <v>133</v>
      </c>
      <c r="CK131" t="s">
        <v>133</v>
      </c>
      <c r="CL131">
        <v>0</v>
      </c>
      <c r="CM131" t="s">
        <v>133</v>
      </c>
      <c r="CN131" t="s">
        <v>133</v>
      </c>
      <c r="CQ131" t="s">
        <v>133</v>
      </c>
      <c r="CR131" t="s">
        <v>133</v>
      </c>
      <c r="CS131" t="s">
        <v>133</v>
      </c>
      <c r="CT131">
        <v>0</v>
      </c>
      <c r="CU131">
        <v>0.75</v>
      </c>
      <c r="CV131">
        <v>0</v>
      </c>
      <c r="CX131" t="s">
        <v>133</v>
      </c>
      <c r="CY131" t="s">
        <v>133</v>
      </c>
      <c r="CZ131" t="s">
        <v>133</v>
      </c>
      <c r="DA131">
        <v>0</v>
      </c>
      <c r="DB131">
        <v>0</v>
      </c>
      <c r="DC131">
        <v>0</v>
      </c>
      <c r="DF131" t="s">
        <v>133</v>
      </c>
      <c r="DH131" t="s">
        <v>133</v>
      </c>
      <c r="DI131" t="s">
        <v>133</v>
      </c>
      <c r="DJ131" t="s">
        <v>133</v>
      </c>
      <c r="DK131">
        <v>0</v>
      </c>
      <c r="DM131" t="s">
        <v>133</v>
      </c>
      <c r="DN131" t="s">
        <v>133</v>
      </c>
      <c r="DO131" t="s">
        <v>133</v>
      </c>
      <c r="DP131" t="s">
        <v>133</v>
      </c>
      <c r="DQ131">
        <v>0</v>
      </c>
      <c r="DR131" t="s">
        <v>133</v>
      </c>
      <c r="DU131" t="s">
        <v>133</v>
      </c>
      <c r="DV131" t="s">
        <v>133</v>
      </c>
      <c r="DW131" t="s">
        <v>133</v>
      </c>
      <c r="DX131">
        <v>0.75</v>
      </c>
      <c r="DY131">
        <v>0</v>
      </c>
      <c r="DZ131">
        <v>0</v>
      </c>
      <c r="EB131" t="s">
        <v>133</v>
      </c>
      <c r="EC131" t="s">
        <v>133</v>
      </c>
      <c r="ED131" t="s">
        <v>133</v>
      </c>
      <c r="EE131" t="s">
        <v>133</v>
      </c>
      <c r="EF131" t="s">
        <v>133</v>
      </c>
      <c r="EG131">
        <v>0</v>
      </c>
      <c r="EJ131" t="s">
        <v>133</v>
      </c>
      <c r="EK131">
        <v>0</v>
      </c>
      <c r="EL131" t="s">
        <v>133</v>
      </c>
      <c r="EM131" t="s">
        <v>133</v>
      </c>
      <c r="EN131">
        <v>0</v>
      </c>
      <c r="EO131">
        <v>0</v>
      </c>
      <c r="EP131" t="s">
        <v>133</v>
      </c>
      <c r="EQ131">
        <v>0</v>
      </c>
      <c r="ER131" t="s">
        <v>133</v>
      </c>
      <c r="ET131" t="s">
        <v>133</v>
      </c>
      <c r="EU131" t="s">
        <v>133</v>
      </c>
      <c r="EV131" t="s">
        <v>133</v>
      </c>
      <c r="EW131">
        <v>0</v>
      </c>
      <c r="EX131" t="s">
        <v>133</v>
      </c>
      <c r="EY131">
        <v>0</v>
      </c>
      <c r="FB131" t="s">
        <v>133</v>
      </c>
      <c r="FC131" t="s">
        <v>133</v>
      </c>
      <c r="FD131">
        <v>0.5</v>
      </c>
      <c r="FE131">
        <v>0</v>
      </c>
      <c r="FF131">
        <v>0</v>
      </c>
      <c r="FG131">
        <v>0</v>
      </c>
      <c r="FI131" t="s">
        <v>133</v>
      </c>
      <c r="FJ131" t="s">
        <v>133</v>
      </c>
      <c r="FK131" t="s">
        <v>133</v>
      </c>
      <c r="FM131" t="s">
        <v>133</v>
      </c>
      <c r="FN131" t="s">
        <v>133</v>
      </c>
      <c r="FO131">
        <v>0</v>
      </c>
      <c r="FP131" t="s">
        <v>133</v>
      </c>
      <c r="FQ131" t="s">
        <v>133</v>
      </c>
      <c r="FR131" t="s">
        <v>133</v>
      </c>
    </row>
    <row r="132" spans="1:174" x14ac:dyDescent="0.2">
      <c r="A132" t="s">
        <v>263</v>
      </c>
      <c r="D132">
        <v>0.5</v>
      </c>
      <c r="E132">
        <v>0.75</v>
      </c>
      <c r="F132">
        <v>0.75</v>
      </c>
      <c r="G132">
        <v>0.5</v>
      </c>
      <c r="H132">
        <v>0.75</v>
      </c>
      <c r="I132">
        <v>0.75</v>
      </c>
      <c r="L132">
        <v>0.5</v>
      </c>
      <c r="M132">
        <v>0.5</v>
      </c>
      <c r="N132">
        <v>0.5</v>
      </c>
      <c r="O132">
        <v>0.75</v>
      </c>
      <c r="P132">
        <v>0.5</v>
      </c>
      <c r="Q132">
        <v>0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AB132">
        <v>0.75</v>
      </c>
      <c r="AC132">
        <v>0.5</v>
      </c>
      <c r="AD132">
        <v>0.75</v>
      </c>
      <c r="AE132">
        <v>0.5</v>
      </c>
      <c r="AF132">
        <v>0</v>
      </c>
      <c r="AG132">
        <v>0.5</v>
      </c>
      <c r="AJ132">
        <v>0.75</v>
      </c>
      <c r="AK132">
        <v>0.75</v>
      </c>
      <c r="AL132">
        <v>0</v>
      </c>
      <c r="AM132">
        <v>0.5</v>
      </c>
      <c r="AN132">
        <v>0.75</v>
      </c>
      <c r="AO132" t="s">
        <v>133</v>
      </c>
      <c r="AR132">
        <v>0</v>
      </c>
      <c r="AS132">
        <v>0.5</v>
      </c>
      <c r="AT132">
        <v>0.75</v>
      </c>
      <c r="AU132">
        <v>0</v>
      </c>
      <c r="AV132">
        <v>0.75</v>
      </c>
      <c r="AW132">
        <v>0.75</v>
      </c>
      <c r="AZ132">
        <v>0.75</v>
      </c>
      <c r="BA132">
        <v>0.75</v>
      </c>
      <c r="BB132">
        <v>0.5</v>
      </c>
      <c r="BC132">
        <v>0.5</v>
      </c>
      <c r="BD132">
        <v>1</v>
      </c>
      <c r="BE132">
        <v>0.75</v>
      </c>
      <c r="BH132">
        <v>0.5</v>
      </c>
      <c r="BI132">
        <v>0.5</v>
      </c>
      <c r="BJ132">
        <v>1</v>
      </c>
      <c r="BK132">
        <v>0.75</v>
      </c>
      <c r="BL132">
        <v>0.75</v>
      </c>
      <c r="BM132">
        <v>0.5</v>
      </c>
      <c r="BP132">
        <v>0</v>
      </c>
      <c r="BQ132">
        <v>0.5</v>
      </c>
      <c r="BR132">
        <v>0.5</v>
      </c>
      <c r="BS132">
        <v>0.75</v>
      </c>
      <c r="BT132">
        <v>0.5</v>
      </c>
      <c r="BU132">
        <v>0.5</v>
      </c>
      <c r="CB132">
        <v>0.5</v>
      </c>
      <c r="CC132">
        <v>0.75</v>
      </c>
      <c r="CD132">
        <v>0.5</v>
      </c>
      <c r="CE132" t="s">
        <v>133</v>
      </c>
      <c r="CF132">
        <v>0.75</v>
      </c>
      <c r="CG132">
        <v>0.5</v>
      </c>
      <c r="CI132">
        <v>0.75</v>
      </c>
      <c r="CJ132">
        <v>0.5</v>
      </c>
      <c r="CK132">
        <v>1</v>
      </c>
      <c r="CL132">
        <v>0</v>
      </c>
      <c r="CM132">
        <v>0.75</v>
      </c>
      <c r="CN132">
        <v>0.75</v>
      </c>
      <c r="CQ132">
        <v>0.75</v>
      </c>
      <c r="CR132">
        <v>0</v>
      </c>
      <c r="CS132">
        <v>0.5</v>
      </c>
      <c r="CT132">
        <v>0.5</v>
      </c>
      <c r="CU132">
        <v>0</v>
      </c>
      <c r="CV132">
        <v>0.75</v>
      </c>
      <c r="CX132">
        <v>0.75</v>
      </c>
      <c r="CY132">
        <v>0.5</v>
      </c>
      <c r="CZ132">
        <v>0</v>
      </c>
      <c r="DA132">
        <v>0.75</v>
      </c>
      <c r="DB132">
        <v>0.5</v>
      </c>
      <c r="DC132">
        <v>1</v>
      </c>
      <c r="DF132">
        <v>0</v>
      </c>
      <c r="DH132">
        <v>0.75</v>
      </c>
      <c r="DI132">
        <v>0.5</v>
      </c>
      <c r="DJ132">
        <v>0.5</v>
      </c>
      <c r="DK132">
        <v>0.5</v>
      </c>
      <c r="DM132">
        <v>0.75</v>
      </c>
      <c r="DN132">
        <v>0.75</v>
      </c>
      <c r="DO132">
        <v>0.75</v>
      </c>
      <c r="DP132">
        <v>0.5</v>
      </c>
      <c r="DQ132">
        <v>0.75</v>
      </c>
      <c r="DR132">
        <v>0.5</v>
      </c>
      <c r="DU132">
        <v>0</v>
      </c>
      <c r="DV132">
        <v>0.5</v>
      </c>
      <c r="DW132">
        <v>0.5</v>
      </c>
      <c r="DX132">
        <v>0.75</v>
      </c>
      <c r="DY132">
        <v>0</v>
      </c>
      <c r="DZ132">
        <v>0.5</v>
      </c>
      <c r="EB132">
        <v>0.75</v>
      </c>
      <c r="EC132">
        <v>0</v>
      </c>
      <c r="ED132">
        <v>0.5</v>
      </c>
      <c r="EE132">
        <v>0</v>
      </c>
      <c r="EF132">
        <v>0.5</v>
      </c>
      <c r="EG132">
        <v>0.75</v>
      </c>
      <c r="EJ132">
        <v>0.75</v>
      </c>
      <c r="EK132">
        <v>0.5</v>
      </c>
      <c r="EL132">
        <v>0</v>
      </c>
      <c r="EM132">
        <v>0.5</v>
      </c>
      <c r="EN132">
        <v>0.75</v>
      </c>
      <c r="EO132">
        <v>0.75</v>
      </c>
      <c r="EP132">
        <v>0.75</v>
      </c>
      <c r="EQ132">
        <v>0.75</v>
      </c>
      <c r="ER132">
        <v>0.75</v>
      </c>
      <c r="ET132">
        <v>0.75</v>
      </c>
      <c r="EU132">
        <v>0</v>
      </c>
      <c r="EV132">
        <v>0.75</v>
      </c>
      <c r="EW132">
        <v>0.75</v>
      </c>
      <c r="EX132">
        <v>0.5</v>
      </c>
      <c r="EY132">
        <v>0.75</v>
      </c>
      <c r="FB132">
        <v>0</v>
      </c>
      <c r="FC132">
        <v>0</v>
      </c>
      <c r="FD132">
        <v>0.75</v>
      </c>
      <c r="FE132">
        <v>0.75</v>
      </c>
      <c r="FF132">
        <v>0.75</v>
      </c>
      <c r="FG132">
        <v>0.75</v>
      </c>
      <c r="FI132">
        <v>1</v>
      </c>
      <c r="FJ132">
        <v>0.75</v>
      </c>
      <c r="FK132">
        <v>0.5</v>
      </c>
      <c r="FM132">
        <v>0.75</v>
      </c>
      <c r="FN132">
        <v>0.5</v>
      </c>
      <c r="FO132">
        <v>0.75</v>
      </c>
      <c r="FP132">
        <v>0</v>
      </c>
      <c r="FQ132">
        <v>0.75</v>
      </c>
      <c r="FR132">
        <v>0.75</v>
      </c>
    </row>
    <row r="133" spans="1:174" x14ac:dyDescent="0.2">
      <c r="A133" t="s">
        <v>264</v>
      </c>
      <c r="D133">
        <v>0</v>
      </c>
      <c r="E133">
        <v>-0.5</v>
      </c>
      <c r="F133">
        <v>0</v>
      </c>
      <c r="G133">
        <v>0</v>
      </c>
      <c r="H133">
        <v>0</v>
      </c>
      <c r="I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T133">
        <v>0</v>
      </c>
      <c r="U133">
        <v>0</v>
      </c>
      <c r="V133">
        <v>0</v>
      </c>
      <c r="W133">
        <v>0</v>
      </c>
      <c r="X133" t="s">
        <v>133</v>
      </c>
      <c r="Y133">
        <v>0</v>
      </c>
      <c r="AB133">
        <v>0</v>
      </c>
      <c r="AC133">
        <v>0</v>
      </c>
      <c r="AD133" t="s">
        <v>133</v>
      </c>
      <c r="AE133">
        <v>0</v>
      </c>
      <c r="AF133">
        <v>-0.5</v>
      </c>
      <c r="AG133">
        <v>0</v>
      </c>
      <c r="AJ133">
        <v>0</v>
      </c>
      <c r="AK133">
        <v>0</v>
      </c>
      <c r="AL133">
        <v>-0.5</v>
      </c>
      <c r="AM133">
        <v>0</v>
      </c>
      <c r="AN133">
        <v>0</v>
      </c>
      <c r="AO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CB133">
        <v>-0.5</v>
      </c>
      <c r="CC133">
        <v>0</v>
      </c>
      <c r="CD133">
        <v>0</v>
      </c>
      <c r="CE133">
        <v>0</v>
      </c>
      <c r="CF133">
        <v>0</v>
      </c>
      <c r="CG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F133">
        <v>0</v>
      </c>
      <c r="DH133" t="s">
        <v>133</v>
      </c>
      <c r="DI133">
        <v>0</v>
      </c>
      <c r="DJ133">
        <v>0</v>
      </c>
      <c r="DK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U133">
        <v>0</v>
      </c>
      <c r="DV133">
        <v>0</v>
      </c>
      <c r="DW133">
        <v>0</v>
      </c>
      <c r="DX133">
        <v>0.75</v>
      </c>
      <c r="DY133" t="s">
        <v>133</v>
      </c>
      <c r="DZ133">
        <v>0</v>
      </c>
      <c r="EB133">
        <v>-0.5</v>
      </c>
      <c r="EC133">
        <v>0</v>
      </c>
      <c r="ED133">
        <v>0</v>
      </c>
      <c r="EE133">
        <v>0</v>
      </c>
      <c r="EF133">
        <v>0</v>
      </c>
      <c r="EG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0.75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FB133">
        <v>0</v>
      </c>
      <c r="FC133">
        <v>0</v>
      </c>
      <c r="FD133" t="s">
        <v>133</v>
      </c>
      <c r="FE133">
        <v>0</v>
      </c>
      <c r="FF133">
        <v>0</v>
      </c>
      <c r="FG133">
        <v>0</v>
      </c>
      <c r="FI133">
        <v>0</v>
      </c>
      <c r="FJ133">
        <v>0</v>
      </c>
      <c r="FK133">
        <v>0</v>
      </c>
      <c r="FM133" t="s">
        <v>133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 x14ac:dyDescent="0.2">
      <c r="A134" t="s">
        <v>265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-0.5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F134">
        <v>0</v>
      </c>
      <c r="DH134">
        <v>0</v>
      </c>
      <c r="DI134">
        <v>0</v>
      </c>
      <c r="DJ134">
        <v>0</v>
      </c>
      <c r="DK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U134">
        <v>0</v>
      </c>
      <c r="DV134">
        <v>0</v>
      </c>
      <c r="DW134">
        <v>0</v>
      </c>
      <c r="DX134">
        <v>0.75</v>
      </c>
      <c r="DY134">
        <v>0</v>
      </c>
      <c r="DZ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-1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I134">
        <v>0</v>
      </c>
      <c r="FJ134">
        <v>0</v>
      </c>
      <c r="FK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 spans="1:174" x14ac:dyDescent="0.2">
      <c r="A135" t="s">
        <v>266</v>
      </c>
      <c r="D135">
        <v>0</v>
      </c>
      <c r="E135">
        <v>0</v>
      </c>
      <c r="F135" t="s">
        <v>133</v>
      </c>
      <c r="G135">
        <v>0</v>
      </c>
      <c r="H135">
        <v>0</v>
      </c>
      <c r="I135">
        <v>0</v>
      </c>
      <c r="L135">
        <v>0</v>
      </c>
      <c r="M135">
        <v>0</v>
      </c>
      <c r="N135">
        <v>0</v>
      </c>
      <c r="O135">
        <v>0</v>
      </c>
      <c r="P135" t="s">
        <v>133</v>
      </c>
      <c r="Q135">
        <v>0</v>
      </c>
      <c r="T135">
        <v>0.75</v>
      </c>
      <c r="U135" t="s">
        <v>133</v>
      </c>
      <c r="V135">
        <v>0</v>
      </c>
      <c r="W135" t="s">
        <v>133</v>
      </c>
      <c r="X135">
        <v>0</v>
      </c>
      <c r="Y135" t="s">
        <v>133</v>
      </c>
      <c r="AB135">
        <v>0.75</v>
      </c>
      <c r="AC135">
        <v>0</v>
      </c>
      <c r="AD135">
        <v>0.75</v>
      </c>
      <c r="AE135" t="s">
        <v>133</v>
      </c>
      <c r="AF135">
        <v>0</v>
      </c>
      <c r="AG135" t="s">
        <v>133</v>
      </c>
      <c r="AJ135" t="s">
        <v>133</v>
      </c>
      <c r="AK135">
        <v>0</v>
      </c>
      <c r="AL135">
        <v>0</v>
      </c>
      <c r="AM135">
        <v>0</v>
      </c>
      <c r="AN135">
        <v>0</v>
      </c>
      <c r="AO135">
        <v>0</v>
      </c>
      <c r="AR135">
        <v>0</v>
      </c>
      <c r="AS135">
        <v>0</v>
      </c>
      <c r="AT135">
        <v>0.75</v>
      </c>
      <c r="AU135">
        <v>0</v>
      </c>
      <c r="AV135">
        <v>0</v>
      </c>
      <c r="AW135">
        <v>0</v>
      </c>
      <c r="AZ135" t="s">
        <v>133</v>
      </c>
      <c r="BA135" t="s">
        <v>133</v>
      </c>
      <c r="BB135" t="s">
        <v>133</v>
      </c>
      <c r="BC135" t="s">
        <v>133</v>
      </c>
      <c r="BD135" t="s">
        <v>133</v>
      </c>
      <c r="BE135">
        <v>0</v>
      </c>
      <c r="BH135">
        <v>0</v>
      </c>
      <c r="BI135">
        <v>0</v>
      </c>
      <c r="BJ135">
        <v>0</v>
      </c>
      <c r="BK135" t="s">
        <v>133</v>
      </c>
      <c r="BL135">
        <v>0</v>
      </c>
      <c r="BM135">
        <v>0</v>
      </c>
      <c r="BP135">
        <v>0</v>
      </c>
      <c r="BQ135" t="s">
        <v>133</v>
      </c>
      <c r="BR135" t="s">
        <v>133</v>
      </c>
      <c r="BS135">
        <v>0</v>
      </c>
      <c r="BT135">
        <v>0</v>
      </c>
      <c r="BU135">
        <v>0</v>
      </c>
      <c r="CB135">
        <v>0.75</v>
      </c>
      <c r="CC135">
        <v>0</v>
      </c>
      <c r="CD135">
        <v>0</v>
      </c>
      <c r="CE135">
        <v>0</v>
      </c>
      <c r="CF135">
        <v>0</v>
      </c>
      <c r="CG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Q135">
        <v>0</v>
      </c>
      <c r="CR135">
        <v>0</v>
      </c>
      <c r="CS135">
        <v>0</v>
      </c>
      <c r="CT135">
        <v>0</v>
      </c>
      <c r="CU135">
        <v>0.75</v>
      </c>
      <c r="CV135">
        <v>0</v>
      </c>
      <c r="CX135">
        <v>0.75</v>
      </c>
      <c r="CY135">
        <v>0</v>
      </c>
      <c r="CZ135">
        <v>0.75</v>
      </c>
      <c r="DA135">
        <v>0</v>
      </c>
      <c r="DB135">
        <v>0</v>
      </c>
      <c r="DC135">
        <v>0</v>
      </c>
      <c r="DF135" t="s">
        <v>133</v>
      </c>
      <c r="DH135">
        <v>0</v>
      </c>
      <c r="DI135">
        <v>0</v>
      </c>
      <c r="DJ135">
        <v>0</v>
      </c>
      <c r="DK135">
        <v>0</v>
      </c>
      <c r="DM135">
        <v>0</v>
      </c>
      <c r="DN135">
        <v>0</v>
      </c>
      <c r="DO135">
        <v>0.75</v>
      </c>
      <c r="DP135">
        <v>0.75</v>
      </c>
      <c r="DQ135">
        <v>0</v>
      </c>
      <c r="DR135">
        <v>0</v>
      </c>
      <c r="DU135">
        <v>0</v>
      </c>
      <c r="DV135">
        <v>0</v>
      </c>
      <c r="DW135">
        <v>0</v>
      </c>
      <c r="DX135">
        <v>0.75</v>
      </c>
      <c r="DY135">
        <v>0</v>
      </c>
      <c r="DZ135">
        <v>0</v>
      </c>
      <c r="EB135">
        <v>0.75</v>
      </c>
      <c r="EC135">
        <v>0</v>
      </c>
      <c r="ED135">
        <v>0</v>
      </c>
      <c r="EE135">
        <v>0</v>
      </c>
      <c r="EF135">
        <v>0</v>
      </c>
      <c r="EG135">
        <v>0</v>
      </c>
      <c r="EJ135">
        <v>0.75</v>
      </c>
      <c r="EK135">
        <v>0</v>
      </c>
      <c r="EL135">
        <v>0</v>
      </c>
      <c r="EM135" t="s">
        <v>133</v>
      </c>
      <c r="EN135">
        <v>0</v>
      </c>
      <c r="EO135">
        <v>0</v>
      </c>
      <c r="EP135">
        <v>0</v>
      </c>
      <c r="EQ135">
        <v>0</v>
      </c>
      <c r="ER135">
        <v>0.75</v>
      </c>
      <c r="ET135">
        <v>0.75</v>
      </c>
      <c r="EU135">
        <v>0.75</v>
      </c>
      <c r="EV135">
        <v>0</v>
      </c>
      <c r="EW135">
        <v>0</v>
      </c>
      <c r="EX135">
        <v>0</v>
      </c>
      <c r="EY135">
        <v>0</v>
      </c>
      <c r="FB135">
        <v>0</v>
      </c>
      <c r="FC135">
        <v>0</v>
      </c>
      <c r="FD135" t="s">
        <v>133</v>
      </c>
      <c r="FE135">
        <v>0</v>
      </c>
      <c r="FF135">
        <v>0</v>
      </c>
      <c r="FG135">
        <v>0</v>
      </c>
      <c r="FI135">
        <v>0.75</v>
      </c>
      <c r="FJ135">
        <v>0</v>
      </c>
      <c r="FK135">
        <v>0</v>
      </c>
      <c r="FM135">
        <v>0.75</v>
      </c>
      <c r="FN135">
        <v>0</v>
      </c>
      <c r="FO135">
        <v>0</v>
      </c>
      <c r="FP135">
        <v>0.75</v>
      </c>
      <c r="FQ135">
        <v>0</v>
      </c>
      <c r="FR135">
        <v>0</v>
      </c>
    </row>
    <row r="136" spans="1:174" x14ac:dyDescent="0.2">
      <c r="A136" t="s">
        <v>267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AB136">
        <v>0</v>
      </c>
      <c r="AC136">
        <v>0</v>
      </c>
      <c r="AD136">
        <v>-0.5</v>
      </c>
      <c r="AE136">
        <v>0</v>
      </c>
      <c r="AF136">
        <v>0</v>
      </c>
      <c r="AG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CB136">
        <v>0</v>
      </c>
      <c r="CC136">
        <v>0</v>
      </c>
      <c r="CD136">
        <v>-0.5</v>
      </c>
      <c r="CE136">
        <v>0</v>
      </c>
      <c r="CF136">
        <v>0</v>
      </c>
      <c r="CG136">
        <v>0</v>
      </c>
      <c r="CI136">
        <v>0</v>
      </c>
      <c r="CJ136">
        <v>-0.5</v>
      </c>
      <c r="CK136">
        <v>0</v>
      </c>
      <c r="CL136">
        <v>0</v>
      </c>
      <c r="CM136">
        <v>0</v>
      </c>
      <c r="CN136">
        <v>0</v>
      </c>
      <c r="CQ136">
        <v>0</v>
      </c>
      <c r="CR136">
        <v>0</v>
      </c>
      <c r="CS136">
        <v>0</v>
      </c>
      <c r="CT136">
        <v>0</v>
      </c>
      <c r="CU136">
        <v>-0.5</v>
      </c>
      <c r="CV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F136">
        <v>0</v>
      </c>
      <c r="DH136">
        <v>0</v>
      </c>
      <c r="DI136">
        <v>0</v>
      </c>
      <c r="DJ136">
        <v>0</v>
      </c>
      <c r="DK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U136">
        <v>0</v>
      </c>
      <c r="DV136">
        <v>0</v>
      </c>
      <c r="DW136">
        <v>0</v>
      </c>
      <c r="DX136">
        <v>0.75</v>
      </c>
      <c r="DY136">
        <v>-0.5</v>
      </c>
      <c r="DZ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I136">
        <v>0</v>
      </c>
      <c r="FJ136">
        <v>0</v>
      </c>
      <c r="FK136">
        <v>0</v>
      </c>
      <c r="FM136">
        <v>-0.5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 x14ac:dyDescent="0.2">
      <c r="A137" t="s">
        <v>268</v>
      </c>
      <c r="D137">
        <v>0</v>
      </c>
      <c r="E137">
        <v>-1</v>
      </c>
      <c r="F137">
        <v>0.5</v>
      </c>
      <c r="G137">
        <v>0</v>
      </c>
      <c r="H137">
        <v>0</v>
      </c>
      <c r="I137">
        <v>0.5</v>
      </c>
      <c r="L137" t="s">
        <v>133</v>
      </c>
      <c r="M137" t="s">
        <v>133</v>
      </c>
      <c r="N137">
        <v>-0.5</v>
      </c>
      <c r="O137" t="s">
        <v>133</v>
      </c>
      <c r="P137">
        <v>0</v>
      </c>
      <c r="Q137">
        <v>0.5</v>
      </c>
      <c r="T137">
        <v>-1</v>
      </c>
      <c r="U137" t="s">
        <v>133</v>
      </c>
      <c r="V137">
        <v>0</v>
      </c>
      <c r="W137" t="s">
        <v>133</v>
      </c>
      <c r="X137">
        <v>0.5</v>
      </c>
      <c r="Y137" t="s">
        <v>133</v>
      </c>
      <c r="AB137" t="s">
        <v>133</v>
      </c>
      <c r="AC137">
        <v>0.5</v>
      </c>
      <c r="AD137">
        <v>0.5</v>
      </c>
      <c r="AE137" t="s">
        <v>133</v>
      </c>
      <c r="AF137" t="s">
        <v>133</v>
      </c>
      <c r="AG137">
        <v>0.5</v>
      </c>
      <c r="AJ137">
        <v>-1</v>
      </c>
      <c r="AK137" t="s">
        <v>133</v>
      </c>
      <c r="AL137">
        <v>0.5</v>
      </c>
      <c r="AM137">
        <v>0</v>
      </c>
      <c r="AN137">
        <v>-0.5</v>
      </c>
      <c r="AO137">
        <v>-1</v>
      </c>
      <c r="AR137" t="s">
        <v>133</v>
      </c>
      <c r="AS137">
        <v>-1</v>
      </c>
      <c r="AT137" t="s">
        <v>133</v>
      </c>
      <c r="AU137" t="s">
        <v>133</v>
      </c>
      <c r="AV137">
        <v>-0.5</v>
      </c>
      <c r="AW137">
        <v>-1</v>
      </c>
      <c r="AZ137" t="s">
        <v>133</v>
      </c>
      <c r="BA137">
        <v>0</v>
      </c>
      <c r="BB137">
        <v>-0.5</v>
      </c>
      <c r="BC137">
        <v>0.5</v>
      </c>
      <c r="BD137" t="s">
        <v>133</v>
      </c>
      <c r="BE137">
        <v>0</v>
      </c>
      <c r="BH137">
        <v>0.5</v>
      </c>
      <c r="BI137" t="s">
        <v>133</v>
      </c>
      <c r="BJ137">
        <v>-0.5</v>
      </c>
      <c r="BK137" t="s">
        <v>133</v>
      </c>
      <c r="BL137">
        <v>0</v>
      </c>
      <c r="BM137">
        <v>0</v>
      </c>
      <c r="BP137" t="s">
        <v>133</v>
      </c>
      <c r="BQ137" t="s">
        <v>133</v>
      </c>
      <c r="BR137" t="s">
        <v>133</v>
      </c>
      <c r="BS137" t="s">
        <v>133</v>
      </c>
      <c r="BT137" t="s">
        <v>133</v>
      </c>
      <c r="BU137">
        <v>0.75</v>
      </c>
      <c r="CB137">
        <v>-1</v>
      </c>
      <c r="CC137">
        <v>0</v>
      </c>
      <c r="CD137">
        <v>-1</v>
      </c>
      <c r="CE137">
        <v>0.5</v>
      </c>
      <c r="CF137">
        <v>0</v>
      </c>
      <c r="CG137">
        <v>-1</v>
      </c>
      <c r="CI137">
        <v>-0.5</v>
      </c>
      <c r="CJ137">
        <v>0.5</v>
      </c>
      <c r="CK137">
        <v>0</v>
      </c>
      <c r="CL137">
        <v>0</v>
      </c>
      <c r="CM137">
        <v>0.5</v>
      </c>
      <c r="CN137">
        <v>0.5</v>
      </c>
      <c r="CQ137">
        <v>-1</v>
      </c>
      <c r="CR137">
        <v>-1</v>
      </c>
      <c r="CS137">
        <v>0.5</v>
      </c>
      <c r="CT137">
        <v>-1</v>
      </c>
      <c r="CU137">
        <v>0.75</v>
      </c>
      <c r="CV137">
        <v>0</v>
      </c>
      <c r="CX137" t="s">
        <v>133</v>
      </c>
      <c r="CY137" t="s">
        <v>133</v>
      </c>
      <c r="CZ137" t="s">
        <v>133</v>
      </c>
      <c r="DA137">
        <v>-0.5</v>
      </c>
      <c r="DB137">
        <v>0</v>
      </c>
      <c r="DC137" t="s">
        <v>133</v>
      </c>
      <c r="DF137" t="s">
        <v>133</v>
      </c>
      <c r="DH137">
        <v>0.75</v>
      </c>
      <c r="DI137">
        <v>0.5</v>
      </c>
      <c r="DJ137">
        <v>0.5</v>
      </c>
      <c r="DK137">
        <v>0</v>
      </c>
      <c r="DM137" t="s">
        <v>133</v>
      </c>
      <c r="DN137">
        <v>0</v>
      </c>
      <c r="DO137">
        <v>0.75</v>
      </c>
      <c r="DP137">
        <v>0.75</v>
      </c>
      <c r="DQ137">
        <v>0</v>
      </c>
      <c r="DR137">
        <v>-1</v>
      </c>
      <c r="DU137">
        <v>-1</v>
      </c>
      <c r="DV137">
        <v>-0.5</v>
      </c>
      <c r="DW137">
        <v>-1</v>
      </c>
      <c r="DX137">
        <v>0.75</v>
      </c>
      <c r="DY137">
        <v>0</v>
      </c>
      <c r="DZ137">
        <v>0</v>
      </c>
      <c r="EB137">
        <v>-1</v>
      </c>
      <c r="EC137">
        <v>0.5</v>
      </c>
      <c r="ED137">
        <v>0</v>
      </c>
      <c r="EE137" t="s">
        <v>133</v>
      </c>
      <c r="EF137">
        <v>-0.5</v>
      </c>
      <c r="EG137">
        <v>0</v>
      </c>
      <c r="EJ137" t="s">
        <v>133</v>
      </c>
      <c r="EK137">
        <v>0.5</v>
      </c>
      <c r="EL137">
        <v>0.5</v>
      </c>
      <c r="EM137">
        <v>0.5</v>
      </c>
      <c r="EN137" t="s">
        <v>133</v>
      </c>
      <c r="EO137">
        <v>0.5</v>
      </c>
      <c r="EP137">
        <v>0.5</v>
      </c>
      <c r="EQ137">
        <v>0.5</v>
      </c>
      <c r="ER137">
        <v>-0.5</v>
      </c>
      <c r="ET137">
        <v>0.75</v>
      </c>
      <c r="EU137" t="s">
        <v>133</v>
      </c>
      <c r="EV137">
        <v>0</v>
      </c>
      <c r="EW137" t="s">
        <v>133</v>
      </c>
      <c r="EX137">
        <v>0.5</v>
      </c>
      <c r="EY137">
        <v>0.5</v>
      </c>
      <c r="FB137">
        <v>0</v>
      </c>
      <c r="FC137">
        <v>0.5</v>
      </c>
      <c r="FD137">
        <v>0.5</v>
      </c>
      <c r="FE137">
        <v>0.5</v>
      </c>
      <c r="FF137">
        <v>0</v>
      </c>
      <c r="FG137">
        <v>0.75</v>
      </c>
      <c r="FI137">
        <v>0.75</v>
      </c>
      <c r="FJ137">
        <v>0.75</v>
      </c>
      <c r="FK137">
        <v>0.75</v>
      </c>
      <c r="FM137" t="s">
        <v>133</v>
      </c>
      <c r="FN137">
        <v>0.5</v>
      </c>
      <c r="FO137">
        <v>0.5</v>
      </c>
      <c r="FP137" t="s">
        <v>133</v>
      </c>
      <c r="FQ137" t="s">
        <v>133</v>
      </c>
      <c r="FR137">
        <v>0</v>
      </c>
    </row>
    <row r="138" spans="1:174" x14ac:dyDescent="0.2">
      <c r="A138" t="s">
        <v>269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L138" t="s">
        <v>133</v>
      </c>
      <c r="M138" t="s">
        <v>133</v>
      </c>
      <c r="N138">
        <v>0</v>
      </c>
      <c r="O138" t="s">
        <v>133</v>
      </c>
      <c r="P138">
        <v>0</v>
      </c>
      <c r="Q138">
        <v>0</v>
      </c>
      <c r="T138">
        <v>0</v>
      </c>
      <c r="U138" t="s">
        <v>133</v>
      </c>
      <c r="V138">
        <v>0</v>
      </c>
      <c r="W138" t="s">
        <v>133</v>
      </c>
      <c r="X138">
        <v>-0.5</v>
      </c>
      <c r="Y138" t="s">
        <v>133</v>
      </c>
      <c r="AB138" t="s">
        <v>133</v>
      </c>
      <c r="AC138">
        <v>0</v>
      </c>
      <c r="AD138">
        <v>0</v>
      </c>
      <c r="AE138" t="s">
        <v>133</v>
      </c>
      <c r="AF138">
        <v>0</v>
      </c>
      <c r="AG138">
        <v>0</v>
      </c>
      <c r="AJ138">
        <v>0</v>
      </c>
      <c r="AK138" t="s">
        <v>133</v>
      </c>
      <c r="AL138">
        <v>0</v>
      </c>
      <c r="AM138">
        <v>0</v>
      </c>
      <c r="AN138">
        <v>-0.5</v>
      </c>
      <c r="AO138">
        <v>0</v>
      </c>
      <c r="AR138" t="s">
        <v>133</v>
      </c>
      <c r="AS138">
        <v>0</v>
      </c>
      <c r="AT138" t="s">
        <v>133</v>
      </c>
      <c r="AU138" t="s">
        <v>133</v>
      </c>
      <c r="AV138">
        <v>0</v>
      </c>
      <c r="AW138">
        <v>0</v>
      </c>
      <c r="AZ138" t="s">
        <v>133</v>
      </c>
      <c r="BA138">
        <v>0</v>
      </c>
      <c r="BB138">
        <v>0</v>
      </c>
      <c r="BC138">
        <v>0</v>
      </c>
      <c r="BD138" t="s">
        <v>133</v>
      </c>
      <c r="BE138">
        <v>0</v>
      </c>
      <c r="BH138">
        <v>0</v>
      </c>
      <c r="BI138" t="s">
        <v>133</v>
      </c>
      <c r="BJ138">
        <v>0</v>
      </c>
      <c r="BK138">
        <v>-1</v>
      </c>
      <c r="BL138">
        <v>0</v>
      </c>
      <c r="BM138">
        <v>0</v>
      </c>
      <c r="BP138" t="s">
        <v>133</v>
      </c>
      <c r="BQ138" t="s">
        <v>133</v>
      </c>
      <c r="BR138" t="s">
        <v>133</v>
      </c>
      <c r="BS138" t="s">
        <v>133</v>
      </c>
      <c r="BT138" t="s">
        <v>133</v>
      </c>
      <c r="BU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Q138">
        <v>-0.5</v>
      </c>
      <c r="CR138">
        <v>0</v>
      </c>
      <c r="CS138">
        <v>0</v>
      </c>
      <c r="CT138">
        <v>0</v>
      </c>
      <c r="CU138">
        <v>0.5</v>
      </c>
      <c r="CV138">
        <v>0</v>
      </c>
      <c r="CX138" t="s">
        <v>133</v>
      </c>
      <c r="CY138" t="s">
        <v>133</v>
      </c>
      <c r="CZ138" t="s">
        <v>133</v>
      </c>
      <c r="DA138">
        <v>0</v>
      </c>
      <c r="DB138">
        <v>0</v>
      </c>
      <c r="DC138" t="s">
        <v>133</v>
      </c>
      <c r="DF138">
        <v>0.5</v>
      </c>
      <c r="DH138">
        <v>0</v>
      </c>
      <c r="DI138">
        <v>0</v>
      </c>
      <c r="DJ138">
        <v>0</v>
      </c>
      <c r="DK138">
        <v>0</v>
      </c>
      <c r="DM138" t="s">
        <v>133</v>
      </c>
      <c r="DN138">
        <v>0</v>
      </c>
      <c r="DO138">
        <v>0</v>
      </c>
      <c r="DP138">
        <v>0.5</v>
      </c>
      <c r="DQ138">
        <v>0</v>
      </c>
      <c r="DR138">
        <v>0</v>
      </c>
      <c r="DU138">
        <v>0</v>
      </c>
      <c r="DV138">
        <v>0</v>
      </c>
      <c r="DW138">
        <v>0</v>
      </c>
      <c r="DX138">
        <v>0.75</v>
      </c>
      <c r="DY138">
        <v>0.5</v>
      </c>
      <c r="DZ138">
        <v>0</v>
      </c>
      <c r="EB138">
        <v>1</v>
      </c>
      <c r="EC138">
        <v>0</v>
      </c>
      <c r="ED138">
        <v>0</v>
      </c>
      <c r="EE138" t="s">
        <v>133</v>
      </c>
      <c r="EF138">
        <v>0</v>
      </c>
      <c r="EG138">
        <v>0</v>
      </c>
      <c r="EJ138" t="s">
        <v>133</v>
      </c>
      <c r="EK138">
        <v>0</v>
      </c>
      <c r="EL138">
        <v>0</v>
      </c>
      <c r="EM138">
        <v>0</v>
      </c>
      <c r="EN138" t="s">
        <v>133</v>
      </c>
      <c r="EO138">
        <v>0</v>
      </c>
      <c r="EP138">
        <v>0</v>
      </c>
      <c r="EQ138">
        <v>0</v>
      </c>
      <c r="ER138">
        <v>1</v>
      </c>
      <c r="ET138">
        <v>0</v>
      </c>
      <c r="EU138" t="s">
        <v>133</v>
      </c>
      <c r="EV138">
        <v>0</v>
      </c>
      <c r="EW138" t="s">
        <v>133</v>
      </c>
      <c r="EX138">
        <v>0</v>
      </c>
      <c r="EY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I138">
        <v>0</v>
      </c>
      <c r="FJ138">
        <v>0</v>
      </c>
      <c r="FK138">
        <v>0</v>
      </c>
      <c r="FM138" t="s">
        <v>133</v>
      </c>
      <c r="FN138">
        <v>0</v>
      </c>
      <c r="FO138">
        <v>0</v>
      </c>
      <c r="FP138" t="s">
        <v>133</v>
      </c>
      <c r="FQ138" t="s">
        <v>133</v>
      </c>
      <c r="FR138">
        <v>0</v>
      </c>
    </row>
    <row r="139" spans="1:174" x14ac:dyDescent="0.2">
      <c r="A139" t="s">
        <v>270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0.5</v>
      </c>
      <c r="L139" t="s">
        <v>133</v>
      </c>
      <c r="M139" t="s">
        <v>133</v>
      </c>
      <c r="N139">
        <v>0</v>
      </c>
      <c r="O139" t="s">
        <v>133</v>
      </c>
      <c r="P139">
        <v>0</v>
      </c>
      <c r="Q139">
        <v>0</v>
      </c>
      <c r="T139">
        <v>0.5</v>
      </c>
      <c r="U139" t="s">
        <v>133</v>
      </c>
      <c r="V139">
        <v>0</v>
      </c>
      <c r="W139" t="s">
        <v>133</v>
      </c>
      <c r="X139">
        <v>0</v>
      </c>
      <c r="Y139" t="s">
        <v>133</v>
      </c>
      <c r="AB139" t="s">
        <v>133</v>
      </c>
      <c r="AC139">
        <v>0</v>
      </c>
      <c r="AD139">
        <v>0.5</v>
      </c>
      <c r="AE139" t="s">
        <v>133</v>
      </c>
      <c r="AF139">
        <v>0.5</v>
      </c>
      <c r="AG139">
        <v>0</v>
      </c>
      <c r="AJ139">
        <v>0</v>
      </c>
      <c r="AK139" t="s">
        <v>133</v>
      </c>
      <c r="AL139">
        <v>0.5</v>
      </c>
      <c r="AM139">
        <v>0</v>
      </c>
      <c r="AN139">
        <v>0</v>
      </c>
      <c r="AO139">
        <v>0</v>
      </c>
      <c r="AR139" t="s">
        <v>133</v>
      </c>
      <c r="AS139">
        <v>0</v>
      </c>
      <c r="AT139" t="s">
        <v>133</v>
      </c>
      <c r="AU139" t="s">
        <v>133</v>
      </c>
      <c r="AV139">
        <v>0</v>
      </c>
      <c r="AW139">
        <v>0</v>
      </c>
      <c r="AZ139" t="s">
        <v>133</v>
      </c>
      <c r="BA139">
        <v>0</v>
      </c>
      <c r="BB139">
        <v>0</v>
      </c>
      <c r="BC139">
        <v>0</v>
      </c>
      <c r="BD139" t="s">
        <v>133</v>
      </c>
      <c r="BE139">
        <v>0</v>
      </c>
      <c r="BH139">
        <v>0.5</v>
      </c>
      <c r="BI139" t="s">
        <v>133</v>
      </c>
      <c r="BJ139">
        <v>0</v>
      </c>
      <c r="BK139" t="s">
        <v>133</v>
      </c>
      <c r="BL139">
        <v>0</v>
      </c>
      <c r="BM139">
        <v>0</v>
      </c>
      <c r="BP139" t="s">
        <v>133</v>
      </c>
      <c r="BQ139" t="s">
        <v>133</v>
      </c>
      <c r="BR139" t="s">
        <v>133</v>
      </c>
      <c r="BS139" t="s">
        <v>133</v>
      </c>
      <c r="BT139" t="s">
        <v>133</v>
      </c>
      <c r="BU139">
        <v>0.5</v>
      </c>
      <c r="CB139">
        <v>0.5</v>
      </c>
      <c r="CC139">
        <v>0</v>
      </c>
      <c r="CD139">
        <v>0</v>
      </c>
      <c r="CE139">
        <v>0.5</v>
      </c>
      <c r="CF139">
        <v>0</v>
      </c>
      <c r="CG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Q139">
        <v>0</v>
      </c>
      <c r="CR139">
        <v>-1</v>
      </c>
      <c r="CS139">
        <v>0</v>
      </c>
      <c r="CT139">
        <v>0</v>
      </c>
      <c r="CU139">
        <v>0.75</v>
      </c>
      <c r="CV139">
        <v>0</v>
      </c>
      <c r="CX139" t="s">
        <v>133</v>
      </c>
      <c r="CY139" t="s">
        <v>133</v>
      </c>
      <c r="CZ139" t="s">
        <v>133</v>
      </c>
      <c r="DA139">
        <v>0</v>
      </c>
      <c r="DB139">
        <v>0</v>
      </c>
      <c r="DC139" t="s">
        <v>133</v>
      </c>
      <c r="DF139" t="s">
        <v>133</v>
      </c>
      <c r="DH139">
        <v>0.5</v>
      </c>
      <c r="DI139">
        <v>0</v>
      </c>
      <c r="DJ139">
        <v>0</v>
      </c>
      <c r="DK139">
        <v>0</v>
      </c>
      <c r="DM139" t="s">
        <v>133</v>
      </c>
      <c r="DN139">
        <v>0</v>
      </c>
      <c r="DO139">
        <v>0</v>
      </c>
      <c r="DP139">
        <v>0.75</v>
      </c>
      <c r="DQ139">
        <v>0</v>
      </c>
      <c r="DR139">
        <v>0</v>
      </c>
      <c r="DU139">
        <v>0</v>
      </c>
      <c r="DV139">
        <v>0</v>
      </c>
      <c r="DW139">
        <v>0</v>
      </c>
      <c r="DX139">
        <v>0.75</v>
      </c>
      <c r="DY139">
        <v>0.5</v>
      </c>
      <c r="DZ139">
        <v>0</v>
      </c>
      <c r="EB139">
        <v>1</v>
      </c>
      <c r="EC139">
        <v>0</v>
      </c>
      <c r="ED139">
        <v>0</v>
      </c>
      <c r="EE139" t="s">
        <v>133</v>
      </c>
      <c r="EF139">
        <v>0</v>
      </c>
      <c r="EG139">
        <v>0</v>
      </c>
      <c r="EJ139" t="s">
        <v>133</v>
      </c>
      <c r="EK139">
        <v>0.5</v>
      </c>
      <c r="EL139">
        <v>0</v>
      </c>
      <c r="EM139">
        <v>0</v>
      </c>
      <c r="EN139" t="s">
        <v>133</v>
      </c>
      <c r="EO139">
        <v>0</v>
      </c>
      <c r="EP139">
        <v>0.5</v>
      </c>
      <c r="EQ139">
        <v>0.5</v>
      </c>
      <c r="ER139">
        <v>-1</v>
      </c>
      <c r="ET139">
        <v>0</v>
      </c>
      <c r="EU139" t="s">
        <v>133</v>
      </c>
      <c r="EV139">
        <v>0.5</v>
      </c>
      <c r="EW139" t="s">
        <v>133</v>
      </c>
      <c r="EX139">
        <v>0.5</v>
      </c>
      <c r="EY139">
        <v>0</v>
      </c>
      <c r="FB139">
        <v>0.5</v>
      </c>
      <c r="FC139">
        <v>0.5</v>
      </c>
      <c r="FD139">
        <v>0</v>
      </c>
      <c r="FE139">
        <v>0</v>
      </c>
      <c r="FF139">
        <v>0.5</v>
      </c>
      <c r="FG139">
        <v>0.5</v>
      </c>
      <c r="FI139">
        <v>0.5</v>
      </c>
      <c r="FJ139">
        <v>0.5</v>
      </c>
      <c r="FK139">
        <v>0.5</v>
      </c>
      <c r="FM139" t="s">
        <v>133</v>
      </c>
      <c r="FN139">
        <v>0.5</v>
      </c>
      <c r="FO139">
        <v>0</v>
      </c>
      <c r="FP139" t="s">
        <v>133</v>
      </c>
      <c r="FQ139" t="s">
        <v>133</v>
      </c>
      <c r="FR139">
        <v>0</v>
      </c>
    </row>
    <row r="140" spans="1:174" x14ac:dyDescent="0.2">
      <c r="A140" t="s">
        <v>271</v>
      </c>
      <c r="D140" t="s">
        <v>133</v>
      </c>
      <c r="E140" t="s">
        <v>133</v>
      </c>
      <c r="F140" t="s">
        <v>133</v>
      </c>
      <c r="G140" t="s">
        <v>133</v>
      </c>
      <c r="H140" t="s">
        <v>133</v>
      </c>
      <c r="I140" t="s">
        <v>133</v>
      </c>
      <c r="L140" t="s">
        <v>133</v>
      </c>
      <c r="M140">
        <v>0</v>
      </c>
      <c r="N140" t="s">
        <v>133</v>
      </c>
      <c r="O140">
        <v>0</v>
      </c>
      <c r="P140">
        <v>0</v>
      </c>
      <c r="Q140">
        <v>0</v>
      </c>
      <c r="T140" t="s">
        <v>133</v>
      </c>
      <c r="U140">
        <v>0</v>
      </c>
      <c r="V140" t="s">
        <v>133</v>
      </c>
      <c r="W140" t="s">
        <v>133</v>
      </c>
      <c r="X140" t="s">
        <v>133</v>
      </c>
      <c r="Y140" t="s">
        <v>133</v>
      </c>
      <c r="AB140" t="s">
        <v>133</v>
      </c>
      <c r="AC140" t="s">
        <v>133</v>
      </c>
      <c r="AD140" t="s">
        <v>133</v>
      </c>
      <c r="AE140" t="s">
        <v>133</v>
      </c>
      <c r="AF140" t="s">
        <v>133</v>
      </c>
      <c r="AG140" t="s">
        <v>133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133</v>
      </c>
      <c r="AR140">
        <v>0</v>
      </c>
      <c r="AS140">
        <v>0</v>
      </c>
      <c r="AT140" t="s">
        <v>133</v>
      </c>
      <c r="AU140" t="s">
        <v>133</v>
      </c>
      <c r="AV140" t="s">
        <v>133</v>
      </c>
      <c r="AW140">
        <v>0</v>
      </c>
      <c r="AZ140" t="s">
        <v>133</v>
      </c>
      <c r="BA140" t="s">
        <v>133</v>
      </c>
      <c r="BB140" t="s">
        <v>133</v>
      </c>
      <c r="BC140" t="s">
        <v>133</v>
      </c>
      <c r="BD140" t="s">
        <v>133</v>
      </c>
      <c r="BE140" t="s">
        <v>133</v>
      </c>
      <c r="BH140">
        <v>0</v>
      </c>
      <c r="BI140">
        <v>0</v>
      </c>
      <c r="BJ140" t="s">
        <v>133</v>
      </c>
      <c r="BK140" t="s">
        <v>133</v>
      </c>
      <c r="BL140" t="s">
        <v>133</v>
      </c>
      <c r="BM140" t="s">
        <v>133</v>
      </c>
      <c r="BP140" t="s">
        <v>133</v>
      </c>
      <c r="BQ140" t="s">
        <v>133</v>
      </c>
      <c r="BR140" t="s">
        <v>133</v>
      </c>
      <c r="BS140" t="s">
        <v>133</v>
      </c>
      <c r="BT140" t="s">
        <v>133</v>
      </c>
      <c r="BU140" t="s">
        <v>133</v>
      </c>
      <c r="CB140">
        <v>0</v>
      </c>
      <c r="CC140">
        <v>0</v>
      </c>
      <c r="CD140">
        <v>0</v>
      </c>
      <c r="CE140" t="s">
        <v>133</v>
      </c>
      <c r="CF140">
        <v>0</v>
      </c>
      <c r="CG140">
        <v>0</v>
      </c>
      <c r="CI140">
        <v>0</v>
      </c>
      <c r="CJ140">
        <v>0</v>
      </c>
      <c r="CK140">
        <v>0</v>
      </c>
      <c r="CL140" t="s">
        <v>133</v>
      </c>
      <c r="CM140">
        <v>0</v>
      </c>
      <c r="CN140">
        <v>0</v>
      </c>
      <c r="CQ140">
        <v>0</v>
      </c>
      <c r="CR140">
        <v>0</v>
      </c>
      <c r="CS140">
        <v>0</v>
      </c>
      <c r="CT140">
        <v>0</v>
      </c>
      <c r="CU140" t="s">
        <v>133</v>
      </c>
      <c r="CV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F140">
        <v>0</v>
      </c>
      <c r="DH140">
        <v>0</v>
      </c>
      <c r="DI140">
        <v>0</v>
      </c>
      <c r="DJ140">
        <v>0</v>
      </c>
      <c r="DK140">
        <v>0</v>
      </c>
      <c r="DM140">
        <v>0</v>
      </c>
      <c r="DN140">
        <v>0</v>
      </c>
      <c r="DO140">
        <v>0</v>
      </c>
      <c r="DP140" t="s">
        <v>133</v>
      </c>
      <c r="DQ140">
        <v>0</v>
      </c>
      <c r="DR140">
        <v>0</v>
      </c>
      <c r="DU140" t="s">
        <v>133</v>
      </c>
      <c r="DV140" t="s">
        <v>133</v>
      </c>
      <c r="DW140" t="s">
        <v>133</v>
      </c>
      <c r="DX140" t="s">
        <v>133</v>
      </c>
      <c r="DY140">
        <v>0</v>
      </c>
      <c r="DZ140" t="s">
        <v>133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J140">
        <v>0</v>
      </c>
      <c r="EK140">
        <v>0</v>
      </c>
      <c r="EL140">
        <v>0</v>
      </c>
      <c r="EM140" t="s">
        <v>133</v>
      </c>
      <c r="EN140">
        <v>0</v>
      </c>
      <c r="EO140">
        <v>0</v>
      </c>
      <c r="EP140">
        <v>0</v>
      </c>
      <c r="EQ140">
        <v>0</v>
      </c>
      <c r="ER140">
        <v>0</v>
      </c>
      <c r="ET140" t="s">
        <v>133</v>
      </c>
      <c r="EU140" t="s">
        <v>133</v>
      </c>
      <c r="EV140" t="s">
        <v>133</v>
      </c>
      <c r="EW140">
        <v>0</v>
      </c>
      <c r="EX140" t="s">
        <v>133</v>
      </c>
      <c r="EY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I140">
        <v>0</v>
      </c>
      <c r="FJ140">
        <v>0</v>
      </c>
      <c r="FK140">
        <v>0</v>
      </c>
      <c r="FM140">
        <v>0</v>
      </c>
      <c r="FN140">
        <v>0</v>
      </c>
      <c r="FO140" t="s">
        <v>133</v>
      </c>
      <c r="FP140" t="s">
        <v>133</v>
      </c>
      <c r="FQ140" t="s">
        <v>133</v>
      </c>
      <c r="FR140" t="s">
        <v>133</v>
      </c>
    </row>
    <row r="141" spans="1:174" x14ac:dyDescent="0.2">
      <c r="A141" t="s">
        <v>272</v>
      </c>
      <c r="D141">
        <v>0</v>
      </c>
      <c r="E141">
        <v>0.5</v>
      </c>
      <c r="F141">
        <v>0</v>
      </c>
      <c r="G141">
        <v>0</v>
      </c>
      <c r="H141" t="s">
        <v>133</v>
      </c>
      <c r="I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T141">
        <v>0.5</v>
      </c>
      <c r="U141">
        <v>0</v>
      </c>
      <c r="V141">
        <v>0</v>
      </c>
      <c r="W141">
        <v>0</v>
      </c>
      <c r="X141">
        <v>0</v>
      </c>
      <c r="Y141">
        <v>0</v>
      </c>
      <c r="AB141">
        <v>0</v>
      </c>
      <c r="AC141" t="s">
        <v>133</v>
      </c>
      <c r="AD141" t="s">
        <v>133</v>
      </c>
      <c r="AE141">
        <v>0</v>
      </c>
      <c r="AF141">
        <v>0</v>
      </c>
      <c r="AG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Q141">
        <v>0</v>
      </c>
      <c r="CR141">
        <v>0</v>
      </c>
      <c r="CS141" t="s">
        <v>133</v>
      </c>
      <c r="CT141">
        <v>0</v>
      </c>
      <c r="CU141">
        <v>0</v>
      </c>
      <c r="CV141">
        <v>0</v>
      </c>
      <c r="CX141">
        <v>0</v>
      </c>
      <c r="CY141" t="s">
        <v>133</v>
      </c>
      <c r="CZ141">
        <v>0</v>
      </c>
      <c r="DA141">
        <v>0</v>
      </c>
      <c r="DB141">
        <v>0</v>
      </c>
      <c r="DC141">
        <v>0</v>
      </c>
      <c r="DF141">
        <v>0</v>
      </c>
      <c r="DH141">
        <v>0</v>
      </c>
      <c r="DI141">
        <v>0</v>
      </c>
      <c r="DJ141">
        <v>0</v>
      </c>
      <c r="DK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U141">
        <v>0</v>
      </c>
      <c r="DV141">
        <v>0</v>
      </c>
      <c r="DW141">
        <v>0</v>
      </c>
      <c r="DX141">
        <v>0.75</v>
      </c>
      <c r="DY141">
        <v>0</v>
      </c>
      <c r="DZ141">
        <v>0</v>
      </c>
      <c r="EB141">
        <v>0</v>
      </c>
      <c r="EC141">
        <v>0</v>
      </c>
      <c r="ED141" t="s">
        <v>133</v>
      </c>
      <c r="EE141">
        <v>0</v>
      </c>
      <c r="EF141">
        <v>0</v>
      </c>
      <c r="EG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T141" t="s">
        <v>133</v>
      </c>
      <c r="EU141">
        <v>0</v>
      </c>
      <c r="EV141">
        <v>0</v>
      </c>
      <c r="EW141">
        <v>0.5</v>
      </c>
      <c r="EX141">
        <v>0.5</v>
      </c>
      <c r="EY141" t="s">
        <v>133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I141">
        <v>0</v>
      </c>
      <c r="FJ141">
        <v>0</v>
      </c>
      <c r="FK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</row>
    <row r="142" spans="1:174" x14ac:dyDescent="0.2">
      <c r="A142" t="s">
        <v>273</v>
      </c>
      <c r="D142">
        <v>0</v>
      </c>
      <c r="E142">
        <v>0</v>
      </c>
      <c r="F142">
        <v>-0.5</v>
      </c>
      <c r="G142">
        <v>0</v>
      </c>
      <c r="H142">
        <v>0</v>
      </c>
      <c r="I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F142">
        <v>0</v>
      </c>
      <c r="DH142">
        <v>0</v>
      </c>
      <c r="DI142">
        <v>0</v>
      </c>
      <c r="DJ142">
        <v>0</v>
      </c>
      <c r="DK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U142">
        <v>0</v>
      </c>
      <c r="DV142">
        <v>0</v>
      </c>
      <c r="DW142">
        <v>0</v>
      </c>
      <c r="DX142">
        <v>0.75</v>
      </c>
      <c r="DY142">
        <v>0</v>
      </c>
      <c r="DZ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I142">
        <v>0</v>
      </c>
      <c r="FJ142">
        <v>0</v>
      </c>
      <c r="FK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</row>
    <row r="143" spans="1:174" x14ac:dyDescent="0.2">
      <c r="A143" t="s">
        <v>274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 t="s">
        <v>133</v>
      </c>
      <c r="AR143" t="s">
        <v>133</v>
      </c>
      <c r="AS143">
        <v>0</v>
      </c>
      <c r="AT143">
        <v>0</v>
      </c>
      <c r="AU143">
        <v>0</v>
      </c>
      <c r="AV143">
        <v>0</v>
      </c>
      <c r="AW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H143">
        <v>0</v>
      </c>
      <c r="BI143">
        <v>0</v>
      </c>
      <c r="BJ143">
        <v>0</v>
      </c>
      <c r="BK143" t="s">
        <v>133</v>
      </c>
      <c r="BL143">
        <v>0</v>
      </c>
      <c r="BM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CB143">
        <v>0.5</v>
      </c>
      <c r="CC143">
        <v>0</v>
      </c>
      <c r="CD143">
        <v>0</v>
      </c>
      <c r="CE143" t="s">
        <v>133</v>
      </c>
      <c r="CF143">
        <v>0</v>
      </c>
      <c r="CG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F143">
        <v>0</v>
      </c>
      <c r="DH143">
        <v>0</v>
      </c>
      <c r="DI143">
        <v>0</v>
      </c>
      <c r="DJ143">
        <v>0</v>
      </c>
      <c r="DK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U143">
        <v>0</v>
      </c>
      <c r="DV143">
        <v>0</v>
      </c>
      <c r="DW143">
        <v>0</v>
      </c>
      <c r="DX143">
        <v>0.5</v>
      </c>
      <c r="DY143">
        <v>0</v>
      </c>
      <c r="DZ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J143">
        <v>0.5</v>
      </c>
      <c r="EK143">
        <v>0</v>
      </c>
      <c r="EL143">
        <v>0</v>
      </c>
      <c r="EM143" t="s">
        <v>133</v>
      </c>
      <c r="EN143">
        <v>0</v>
      </c>
      <c r="EO143">
        <v>0</v>
      </c>
      <c r="EP143">
        <v>0</v>
      </c>
      <c r="EQ143">
        <v>0</v>
      </c>
      <c r="ER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FB143">
        <v>0</v>
      </c>
      <c r="FC143">
        <v>0</v>
      </c>
      <c r="FD143">
        <v>0.75</v>
      </c>
      <c r="FE143">
        <v>0</v>
      </c>
      <c r="FF143">
        <v>0</v>
      </c>
      <c r="FG143">
        <v>0</v>
      </c>
      <c r="FI143">
        <v>0</v>
      </c>
      <c r="FJ143" t="s">
        <v>133</v>
      </c>
      <c r="FK143">
        <v>0</v>
      </c>
      <c r="FM143">
        <v>0</v>
      </c>
      <c r="FN143">
        <v>0</v>
      </c>
      <c r="FO143" t="s">
        <v>133</v>
      </c>
      <c r="FP143">
        <v>-1</v>
      </c>
      <c r="FQ143">
        <v>0</v>
      </c>
      <c r="FR143">
        <v>0</v>
      </c>
    </row>
    <row r="144" spans="1:174" x14ac:dyDescent="0.2">
      <c r="A144" t="s">
        <v>275</v>
      </c>
      <c r="D144" t="s">
        <v>133</v>
      </c>
      <c r="E144" t="s">
        <v>133</v>
      </c>
      <c r="F144" t="s">
        <v>133</v>
      </c>
      <c r="G144" t="s">
        <v>133</v>
      </c>
      <c r="H144" t="s">
        <v>133</v>
      </c>
      <c r="I144" t="s">
        <v>133</v>
      </c>
      <c r="L144" t="s">
        <v>133</v>
      </c>
      <c r="M144" t="s">
        <v>133</v>
      </c>
      <c r="N144" t="s">
        <v>133</v>
      </c>
      <c r="O144" t="s">
        <v>133</v>
      </c>
      <c r="P144" t="s">
        <v>133</v>
      </c>
      <c r="Q144" t="s">
        <v>133</v>
      </c>
      <c r="T144" t="s">
        <v>133</v>
      </c>
      <c r="U144" t="s">
        <v>133</v>
      </c>
      <c r="V144" t="s">
        <v>133</v>
      </c>
      <c r="W144" t="s">
        <v>133</v>
      </c>
      <c r="X144" t="s">
        <v>133</v>
      </c>
      <c r="Y144" t="s">
        <v>133</v>
      </c>
      <c r="AB144" t="s">
        <v>133</v>
      </c>
      <c r="AC144" t="s">
        <v>133</v>
      </c>
      <c r="AD144" t="s">
        <v>133</v>
      </c>
      <c r="AE144" t="s">
        <v>133</v>
      </c>
      <c r="AF144" t="s">
        <v>133</v>
      </c>
      <c r="AG144" t="s">
        <v>133</v>
      </c>
      <c r="AJ144" t="s">
        <v>133</v>
      </c>
      <c r="AK144" t="s">
        <v>133</v>
      </c>
      <c r="AL144" t="s">
        <v>133</v>
      </c>
      <c r="AM144" t="s">
        <v>133</v>
      </c>
      <c r="AN144" t="s">
        <v>133</v>
      </c>
      <c r="AO144" t="s">
        <v>133</v>
      </c>
      <c r="AR144" t="s">
        <v>133</v>
      </c>
      <c r="AS144" t="s">
        <v>133</v>
      </c>
      <c r="AT144" t="s">
        <v>133</v>
      </c>
      <c r="AU144" t="s">
        <v>133</v>
      </c>
      <c r="AV144" t="s">
        <v>133</v>
      </c>
      <c r="AW144" t="s">
        <v>133</v>
      </c>
      <c r="AZ144" t="s">
        <v>133</v>
      </c>
      <c r="BA144" t="s">
        <v>133</v>
      </c>
      <c r="BB144" t="s">
        <v>133</v>
      </c>
      <c r="BC144" t="s">
        <v>133</v>
      </c>
      <c r="BD144" t="s">
        <v>133</v>
      </c>
      <c r="BE144" t="s">
        <v>133</v>
      </c>
      <c r="BH144" t="s">
        <v>133</v>
      </c>
      <c r="BI144" t="s">
        <v>133</v>
      </c>
      <c r="BJ144" t="s">
        <v>133</v>
      </c>
      <c r="BK144" t="s">
        <v>133</v>
      </c>
      <c r="BL144" t="s">
        <v>133</v>
      </c>
      <c r="BM144" t="s">
        <v>133</v>
      </c>
      <c r="BP144" t="s">
        <v>133</v>
      </c>
      <c r="BQ144" t="s">
        <v>133</v>
      </c>
      <c r="BR144" t="s">
        <v>133</v>
      </c>
      <c r="BS144" t="s">
        <v>133</v>
      </c>
      <c r="BT144" t="s">
        <v>133</v>
      </c>
      <c r="BU144" t="s">
        <v>133</v>
      </c>
      <c r="CB144" t="s">
        <v>133</v>
      </c>
      <c r="CC144" t="s">
        <v>133</v>
      </c>
      <c r="CD144" t="s">
        <v>133</v>
      </c>
      <c r="CE144" t="s">
        <v>133</v>
      </c>
      <c r="CF144" t="s">
        <v>133</v>
      </c>
      <c r="CG144" t="s">
        <v>133</v>
      </c>
      <c r="CI144" t="s">
        <v>133</v>
      </c>
      <c r="CJ144" t="s">
        <v>133</v>
      </c>
      <c r="CK144" t="s">
        <v>133</v>
      </c>
      <c r="CL144" t="s">
        <v>133</v>
      </c>
      <c r="CM144" t="s">
        <v>133</v>
      </c>
      <c r="CN144" t="s">
        <v>133</v>
      </c>
      <c r="CQ144" t="s">
        <v>133</v>
      </c>
      <c r="CR144" t="s">
        <v>133</v>
      </c>
      <c r="CS144" t="s">
        <v>133</v>
      </c>
      <c r="CT144" t="s">
        <v>133</v>
      </c>
      <c r="CU144" t="s">
        <v>133</v>
      </c>
      <c r="CV144" t="s">
        <v>133</v>
      </c>
      <c r="CX144" t="s">
        <v>133</v>
      </c>
      <c r="CY144" t="s">
        <v>133</v>
      </c>
      <c r="CZ144" t="s">
        <v>133</v>
      </c>
      <c r="DA144" t="s">
        <v>133</v>
      </c>
      <c r="DB144" t="s">
        <v>133</v>
      </c>
      <c r="DC144" t="s">
        <v>133</v>
      </c>
      <c r="DF144" t="s">
        <v>133</v>
      </c>
      <c r="DH144" t="s">
        <v>133</v>
      </c>
      <c r="DI144" t="s">
        <v>133</v>
      </c>
      <c r="DJ144" t="s">
        <v>133</v>
      </c>
      <c r="DK144" t="s">
        <v>133</v>
      </c>
      <c r="DM144" t="s">
        <v>133</v>
      </c>
      <c r="DN144" t="s">
        <v>133</v>
      </c>
      <c r="DO144" t="s">
        <v>133</v>
      </c>
      <c r="DP144" t="s">
        <v>133</v>
      </c>
      <c r="DQ144" t="s">
        <v>133</v>
      </c>
      <c r="DR144" t="s">
        <v>133</v>
      </c>
      <c r="DU144" t="s">
        <v>133</v>
      </c>
      <c r="DV144" t="s">
        <v>133</v>
      </c>
      <c r="DW144" t="s">
        <v>133</v>
      </c>
      <c r="DX144" t="s">
        <v>133</v>
      </c>
      <c r="DY144" t="s">
        <v>133</v>
      </c>
      <c r="DZ144" t="s">
        <v>133</v>
      </c>
      <c r="EB144" t="s">
        <v>133</v>
      </c>
      <c r="EC144" t="s">
        <v>133</v>
      </c>
      <c r="ED144" t="s">
        <v>133</v>
      </c>
      <c r="EE144" t="s">
        <v>133</v>
      </c>
      <c r="EF144" t="s">
        <v>133</v>
      </c>
      <c r="EG144" t="s">
        <v>133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FB144">
        <v>0</v>
      </c>
      <c r="FC144">
        <v>0</v>
      </c>
      <c r="FD144" t="s">
        <v>133</v>
      </c>
      <c r="FE144">
        <v>0</v>
      </c>
      <c r="FF144">
        <v>0</v>
      </c>
      <c r="FG144">
        <v>0</v>
      </c>
      <c r="FI144">
        <v>0</v>
      </c>
      <c r="FJ144">
        <v>0</v>
      </c>
      <c r="FK144">
        <v>0</v>
      </c>
      <c r="FM144" t="s">
        <v>133</v>
      </c>
      <c r="FN144">
        <v>0</v>
      </c>
      <c r="FO144">
        <v>0</v>
      </c>
      <c r="FP144">
        <v>0</v>
      </c>
      <c r="FQ144">
        <v>0</v>
      </c>
      <c r="FR144">
        <v>0</v>
      </c>
    </row>
    <row r="145" spans="1:174" x14ac:dyDescent="0.2">
      <c r="A145" t="s">
        <v>276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L145" t="s">
        <v>133</v>
      </c>
      <c r="M145">
        <v>0</v>
      </c>
      <c r="N145">
        <v>0</v>
      </c>
      <c r="O145">
        <v>0</v>
      </c>
      <c r="P145">
        <v>0</v>
      </c>
      <c r="Q145">
        <v>0</v>
      </c>
      <c r="T145" t="s">
        <v>133</v>
      </c>
      <c r="U145">
        <v>0</v>
      </c>
      <c r="V145">
        <v>0</v>
      </c>
      <c r="W145">
        <v>0</v>
      </c>
      <c r="X145">
        <v>0</v>
      </c>
      <c r="Y145">
        <v>0</v>
      </c>
      <c r="AB145">
        <v>0</v>
      </c>
      <c r="AC145">
        <v>0</v>
      </c>
      <c r="AD145">
        <v>0.5</v>
      </c>
      <c r="AE145" t="s">
        <v>133</v>
      </c>
      <c r="AF145">
        <v>0</v>
      </c>
      <c r="AG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 t="s">
        <v>133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H145">
        <v>0</v>
      </c>
      <c r="BI145">
        <v>0</v>
      </c>
      <c r="BJ145">
        <v>0</v>
      </c>
      <c r="BK145">
        <v>0.5</v>
      </c>
      <c r="BL145" t="s">
        <v>133</v>
      </c>
      <c r="BM145" t="s">
        <v>133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CB145">
        <v>0</v>
      </c>
      <c r="CC145">
        <v>0</v>
      </c>
      <c r="CD145">
        <v>0</v>
      </c>
      <c r="CE145">
        <v>0.5</v>
      </c>
      <c r="CF145">
        <v>0</v>
      </c>
      <c r="CG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Q145">
        <v>0</v>
      </c>
      <c r="CR145">
        <v>0</v>
      </c>
      <c r="CS145" t="s">
        <v>133</v>
      </c>
      <c r="CT145">
        <v>0</v>
      </c>
      <c r="CU145">
        <v>0</v>
      </c>
      <c r="CV145">
        <v>0</v>
      </c>
      <c r="CX145">
        <v>0</v>
      </c>
      <c r="CY145">
        <v>0</v>
      </c>
      <c r="CZ145">
        <v>0</v>
      </c>
      <c r="DA145">
        <v>0</v>
      </c>
      <c r="DB145" t="s">
        <v>133</v>
      </c>
      <c r="DC145">
        <v>0</v>
      </c>
      <c r="DF145" t="s">
        <v>133</v>
      </c>
      <c r="DH145">
        <v>0</v>
      </c>
      <c r="DI145">
        <v>0</v>
      </c>
      <c r="DJ145">
        <v>0</v>
      </c>
      <c r="DK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U145">
        <v>0</v>
      </c>
      <c r="DV145">
        <v>0</v>
      </c>
      <c r="DW145">
        <v>0</v>
      </c>
      <c r="DX145">
        <v>0.75</v>
      </c>
      <c r="DY145">
        <v>0</v>
      </c>
      <c r="DZ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133</v>
      </c>
      <c r="EQ145">
        <v>0</v>
      </c>
      <c r="ER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I145">
        <v>0</v>
      </c>
      <c r="FJ145">
        <v>0</v>
      </c>
      <c r="FK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</row>
    <row r="146" spans="1:174" x14ac:dyDescent="0.2">
      <c r="A146" t="s">
        <v>277</v>
      </c>
      <c r="D146">
        <v>0</v>
      </c>
      <c r="E146" t="s">
        <v>133</v>
      </c>
      <c r="F146" t="s">
        <v>133</v>
      </c>
      <c r="G146">
        <v>0</v>
      </c>
      <c r="H146">
        <v>0</v>
      </c>
      <c r="I146" t="s">
        <v>133</v>
      </c>
      <c r="L146">
        <v>0</v>
      </c>
      <c r="M146">
        <v>0</v>
      </c>
      <c r="N146">
        <v>0</v>
      </c>
      <c r="O146">
        <v>0.5</v>
      </c>
      <c r="P146" t="s">
        <v>133</v>
      </c>
      <c r="Q146" t="s">
        <v>133</v>
      </c>
      <c r="T146" t="s">
        <v>133</v>
      </c>
      <c r="U146" t="s">
        <v>133</v>
      </c>
      <c r="V146" t="s">
        <v>133</v>
      </c>
      <c r="W146" t="s">
        <v>133</v>
      </c>
      <c r="X146" t="s">
        <v>133</v>
      </c>
      <c r="Y146" t="s">
        <v>133</v>
      </c>
      <c r="AB146">
        <v>0</v>
      </c>
      <c r="AC146">
        <v>0</v>
      </c>
      <c r="AD146" t="s">
        <v>133</v>
      </c>
      <c r="AE146">
        <v>0</v>
      </c>
      <c r="AF146" t="s">
        <v>133</v>
      </c>
      <c r="AG146">
        <v>0</v>
      </c>
      <c r="AJ146">
        <v>0</v>
      </c>
      <c r="AK146" t="s">
        <v>133</v>
      </c>
      <c r="AL146">
        <v>0</v>
      </c>
      <c r="AM146">
        <v>0</v>
      </c>
      <c r="AN146">
        <v>0</v>
      </c>
      <c r="AO146">
        <v>0</v>
      </c>
      <c r="AR146" t="s">
        <v>133</v>
      </c>
      <c r="AS146">
        <v>0</v>
      </c>
      <c r="AT146" t="s">
        <v>133</v>
      </c>
      <c r="AU146" t="s">
        <v>133</v>
      </c>
      <c r="AV146">
        <v>0</v>
      </c>
      <c r="AW146" t="s">
        <v>133</v>
      </c>
      <c r="AZ146" t="s">
        <v>133</v>
      </c>
      <c r="BA146" t="s">
        <v>133</v>
      </c>
      <c r="BB146" t="s">
        <v>133</v>
      </c>
      <c r="BC146" t="s">
        <v>133</v>
      </c>
      <c r="BD146" t="s">
        <v>133</v>
      </c>
      <c r="BE146">
        <v>0</v>
      </c>
      <c r="BH146" t="s">
        <v>133</v>
      </c>
      <c r="BI146" t="s">
        <v>133</v>
      </c>
      <c r="BJ146" t="s">
        <v>133</v>
      </c>
      <c r="BK146" t="s">
        <v>133</v>
      </c>
      <c r="BL146" t="s">
        <v>133</v>
      </c>
      <c r="BM146" t="s">
        <v>133</v>
      </c>
      <c r="BP146" t="s">
        <v>133</v>
      </c>
      <c r="BQ146" t="s">
        <v>133</v>
      </c>
      <c r="BR146" t="s">
        <v>133</v>
      </c>
      <c r="BS146" t="s">
        <v>133</v>
      </c>
      <c r="BT146" t="s">
        <v>133</v>
      </c>
      <c r="BU146" t="s">
        <v>133</v>
      </c>
      <c r="CB146">
        <v>0</v>
      </c>
      <c r="CC146">
        <v>0</v>
      </c>
      <c r="CD146">
        <v>0</v>
      </c>
      <c r="CE146" t="s">
        <v>133</v>
      </c>
      <c r="CF146" t="s">
        <v>133</v>
      </c>
      <c r="CG146" t="s">
        <v>133</v>
      </c>
      <c r="CI146">
        <v>0</v>
      </c>
      <c r="CJ146">
        <v>0</v>
      </c>
      <c r="CK146" t="s">
        <v>133</v>
      </c>
      <c r="CL146" t="s">
        <v>133</v>
      </c>
      <c r="CM146" t="s">
        <v>133</v>
      </c>
      <c r="CN146" t="s">
        <v>133</v>
      </c>
      <c r="CQ146" t="s">
        <v>133</v>
      </c>
      <c r="CR146" t="s">
        <v>133</v>
      </c>
      <c r="CS146" t="s">
        <v>133</v>
      </c>
      <c r="CT146" t="s">
        <v>133</v>
      </c>
      <c r="CU146" t="s">
        <v>133</v>
      </c>
      <c r="CV146" t="s">
        <v>133</v>
      </c>
      <c r="CX146">
        <v>0</v>
      </c>
      <c r="CY146">
        <v>0</v>
      </c>
      <c r="CZ146" t="s">
        <v>133</v>
      </c>
      <c r="DA146" t="s">
        <v>133</v>
      </c>
      <c r="DB146" t="s">
        <v>133</v>
      </c>
      <c r="DC146" t="s">
        <v>133</v>
      </c>
      <c r="DF146" t="s">
        <v>133</v>
      </c>
      <c r="DH146">
        <v>0</v>
      </c>
      <c r="DI146">
        <v>0</v>
      </c>
      <c r="DJ146">
        <v>0</v>
      </c>
      <c r="DK146" t="s">
        <v>133</v>
      </c>
      <c r="DM146">
        <v>0</v>
      </c>
      <c r="DN146">
        <v>0</v>
      </c>
      <c r="DO146" t="s">
        <v>133</v>
      </c>
      <c r="DP146" t="s">
        <v>133</v>
      </c>
      <c r="DQ146" t="s">
        <v>133</v>
      </c>
      <c r="DR146">
        <v>0</v>
      </c>
      <c r="DU146">
        <v>0</v>
      </c>
      <c r="DV146">
        <v>0</v>
      </c>
      <c r="DW146" t="s">
        <v>133</v>
      </c>
      <c r="DX146" t="s">
        <v>133</v>
      </c>
      <c r="DY146" t="s">
        <v>133</v>
      </c>
      <c r="DZ146" t="s">
        <v>133</v>
      </c>
      <c r="EB146" t="s">
        <v>133</v>
      </c>
      <c r="EC146">
        <v>0</v>
      </c>
      <c r="ED146" t="s">
        <v>133</v>
      </c>
      <c r="EE146" t="s">
        <v>133</v>
      </c>
      <c r="EF146">
        <v>0</v>
      </c>
      <c r="EG146" t="s">
        <v>133</v>
      </c>
      <c r="EJ146">
        <v>0</v>
      </c>
      <c r="EK146">
        <v>0</v>
      </c>
      <c r="EL146">
        <v>0</v>
      </c>
      <c r="EM146">
        <v>0</v>
      </c>
      <c r="EN146" t="s">
        <v>133</v>
      </c>
      <c r="EO146">
        <v>0</v>
      </c>
      <c r="EP146">
        <v>0</v>
      </c>
      <c r="EQ146">
        <v>0</v>
      </c>
      <c r="ER146" t="s">
        <v>133</v>
      </c>
      <c r="ET146">
        <v>0</v>
      </c>
      <c r="EU146">
        <v>0</v>
      </c>
      <c r="EV146">
        <v>0</v>
      </c>
      <c r="EW146">
        <v>0</v>
      </c>
      <c r="EX146">
        <v>0</v>
      </c>
      <c r="EY146" t="s">
        <v>133</v>
      </c>
      <c r="FB146" t="s">
        <v>133</v>
      </c>
      <c r="FC146">
        <v>0</v>
      </c>
      <c r="FD146" t="s">
        <v>133</v>
      </c>
      <c r="FE146" t="s">
        <v>133</v>
      </c>
      <c r="FF146" t="s">
        <v>133</v>
      </c>
      <c r="FG146" t="s">
        <v>133</v>
      </c>
      <c r="FI146" t="s">
        <v>133</v>
      </c>
      <c r="FJ146">
        <v>0</v>
      </c>
      <c r="FK146">
        <v>0</v>
      </c>
      <c r="FM146">
        <v>0</v>
      </c>
      <c r="FN146">
        <v>0</v>
      </c>
      <c r="FO146" t="s">
        <v>133</v>
      </c>
      <c r="FP146" t="s">
        <v>133</v>
      </c>
      <c r="FQ146" t="s">
        <v>133</v>
      </c>
      <c r="FR146" t="s">
        <v>133</v>
      </c>
    </row>
    <row r="147" spans="1:174" x14ac:dyDescent="0.2">
      <c r="A147" t="s">
        <v>278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L147" t="s">
        <v>133</v>
      </c>
      <c r="M147" t="s">
        <v>133</v>
      </c>
      <c r="N147">
        <v>0</v>
      </c>
      <c r="O147">
        <v>0</v>
      </c>
      <c r="P147">
        <v>0</v>
      </c>
      <c r="Q147" t="s">
        <v>133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133</v>
      </c>
      <c r="AB147">
        <v>0</v>
      </c>
      <c r="AC147">
        <v>0</v>
      </c>
      <c r="AD147">
        <v>0</v>
      </c>
      <c r="AE147" t="s">
        <v>133</v>
      </c>
      <c r="AF147">
        <v>0</v>
      </c>
      <c r="AG147" t="s">
        <v>133</v>
      </c>
      <c r="AJ147" t="s">
        <v>133</v>
      </c>
      <c r="AK147">
        <v>0</v>
      </c>
      <c r="AL147">
        <v>0</v>
      </c>
      <c r="AM147">
        <v>0</v>
      </c>
      <c r="AN147">
        <v>0</v>
      </c>
      <c r="AO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Z147" t="s">
        <v>133</v>
      </c>
      <c r="BA147">
        <v>0</v>
      </c>
      <c r="BB147">
        <v>0</v>
      </c>
      <c r="BC147" t="s">
        <v>133</v>
      </c>
      <c r="BD147" t="s">
        <v>133</v>
      </c>
      <c r="BE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P147" t="s">
        <v>133</v>
      </c>
      <c r="BQ147" t="s">
        <v>133</v>
      </c>
      <c r="BR147" t="s">
        <v>133</v>
      </c>
      <c r="BS147">
        <v>0</v>
      </c>
      <c r="BT147" t="s">
        <v>133</v>
      </c>
      <c r="BU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X147">
        <v>0</v>
      </c>
      <c r="CY147">
        <v>0</v>
      </c>
      <c r="CZ147" t="s">
        <v>133</v>
      </c>
      <c r="DA147">
        <v>0</v>
      </c>
      <c r="DB147">
        <v>0</v>
      </c>
      <c r="DC147">
        <v>0</v>
      </c>
      <c r="DF147">
        <v>0</v>
      </c>
      <c r="DH147">
        <v>0</v>
      </c>
      <c r="DI147">
        <v>0</v>
      </c>
      <c r="DJ147">
        <v>0</v>
      </c>
      <c r="DK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U147">
        <v>0</v>
      </c>
      <c r="DV147">
        <v>0</v>
      </c>
      <c r="DW147">
        <v>0</v>
      </c>
      <c r="DX147">
        <v>0.75</v>
      </c>
      <c r="DY147">
        <v>0</v>
      </c>
      <c r="DZ147">
        <v>0</v>
      </c>
      <c r="EB147">
        <v>0</v>
      </c>
      <c r="EC147">
        <v>0</v>
      </c>
      <c r="ED147">
        <v>0</v>
      </c>
      <c r="EE147" t="s">
        <v>133</v>
      </c>
      <c r="EF147">
        <v>0</v>
      </c>
      <c r="EG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T147">
        <v>0</v>
      </c>
      <c r="EU147" t="s">
        <v>133</v>
      </c>
      <c r="EV147">
        <v>0</v>
      </c>
      <c r="EW147">
        <v>0</v>
      </c>
      <c r="EX147">
        <v>0</v>
      </c>
      <c r="EY147">
        <v>0</v>
      </c>
      <c r="FB147">
        <v>0</v>
      </c>
      <c r="FC147">
        <v>0</v>
      </c>
      <c r="FD147">
        <v>0</v>
      </c>
      <c r="FE147" t="s">
        <v>133</v>
      </c>
      <c r="FF147">
        <v>0</v>
      </c>
      <c r="FG147">
        <v>0</v>
      </c>
      <c r="FI147">
        <v>0</v>
      </c>
      <c r="FJ147">
        <v>0</v>
      </c>
      <c r="FK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</row>
    <row r="148" spans="1:174" x14ac:dyDescent="0.2">
      <c r="A148" t="s">
        <v>279</v>
      </c>
      <c r="D148">
        <v>0</v>
      </c>
      <c r="E148" t="s">
        <v>133</v>
      </c>
      <c r="F148">
        <v>0</v>
      </c>
      <c r="G148">
        <v>0</v>
      </c>
      <c r="H148" t="s">
        <v>133</v>
      </c>
      <c r="I148">
        <v>0</v>
      </c>
      <c r="L148" t="s">
        <v>133</v>
      </c>
      <c r="M148">
        <v>0</v>
      </c>
      <c r="N148">
        <v>0</v>
      </c>
      <c r="O148">
        <v>0</v>
      </c>
      <c r="P148">
        <v>0</v>
      </c>
      <c r="Q148" t="s">
        <v>133</v>
      </c>
      <c r="T148" t="s">
        <v>133</v>
      </c>
      <c r="U148">
        <v>0</v>
      </c>
      <c r="V148">
        <v>0</v>
      </c>
      <c r="W148" t="s">
        <v>133</v>
      </c>
      <c r="X148">
        <v>0</v>
      </c>
      <c r="Y148">
        <v>0</v>
      </c>
      <c r="AB148">
        <v>0</v>
      </c>
      <c r="AC148" t="s">
        <v>133</v>
      </c>
      <c r="AD148" t="s">
        <v>133</v>
      </c>
      <c r="AE148">
        <v>0</v>
      </c>
      <c r="AF148" t="s">
        <v>133</v>
      </c>
      <c r="AG148" t="s">
        <v>133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Z148" t="s">
        <v>133</v>
      </c>
      <c r="BA148">
        <v>0</v>
      </c>
      <c r="BB148">
        <v>0</v>
      </c>
      <c r="BC148" t="s">
        <v>133</v>
      </c>
      <c r="BD148">
        <v>0</v>
      </c>
      <c r="BE148">
        <v>0</v>
      </c>
      <c r="BH148">
        <v>0</v>
      </c>
      <c r="BI148">
        <v>0</v>
      </c>
      <c r="BJ148">
        <v>0</v>
      </c>
      <c r="BK148" t="s">
        <v>133</v>
      </c>
      <c r="BL148">
        <v>0</v>
      </c>
      <c r="BM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133</v>
      </c>
      <c r="CB148">
        <v>0</v>
      </c>
      <c r="CC148">
        <v>0</v>
      </c>
      <c r="CD148" t="s">
        <v>133</v>
      </c>
      <c r="CE148">
        <v>0</v>
      </c>
      <c r="CF148">
        <v>0</v>
      </c>
      <c r="CG148">
        <v>0</v>
      </c>
      <c r="CI148">
        <v>0</v>
      </c>
      <c r="CJ148">
        <v>0</v>
      </c>
      <c r="CK148" t="s">
        <v>133</v>
      </c>
      <c r="CL148">
        <v>0</v>
      </c>
      <c r="CM148">
        <v>0</v>
      </c>
      <c r="CN148">
        <v>0</v>
      </c>
      <c r="CQ148">
        <v>0</v>
      </c>
      <c r="CR148">
        <v>0</v>
      </c>
      <c r="CS148" t="s">
        <v>133</v>
      </c>
      <c r="CT148">
        <v>0</v>
      </c>
      <c r="CU148">
        <v>0.75</v>
      </c>
      <c r="CV148">
        <v>0</v>
      </c>
      <c r="CX148" t="s">
        <v>133</v>
      </c>
      <c r="CY148" t="s">
        <v>133</v>
      </c>
      <c r="CZ148" t="s">
        <v>133</v>
      </c>
      <c r="DA148">
        <v>0</v>
      </c>
      <c r="DB148">
        <v>0</v>
      </c>
      <c r="DC148">
        <v>0</v>
      </c>
      <c r="DF148" t="s">
        <v>133</v>
      </c>
      <c r="DH148">
        <v>0</v>
      </c>
      <c r="DI148">
        <v>0</v>
      </c>
      <c r="DJ148">
        <v>0</v>
      </c>
      <c r="DK148">
        <v>0</v>
      </c>
      <c r="DM148">
        <v>0</v>
      </c>
      <c r="DN148">
        <v>0</v>
      </c>
      <c r="DO148" t="s">
        <v>133</v>
      </c>
      <c r="DP148">
        <v>0.75</v>
      </c>
      <c r="DQ148">
        <v>0</v>
      </c>
      <c r="DR148">
        <v>0</v>
      </c>
      <c r="DU148">
        <v>0</v>
      </c>
      <c r="DV148">
        <v>0</v>
      </c>
      <c r="DW148" t="s">
        <v>133</v>
      </c>
      <c r="DX148" t="s">
        <v>133</v>
      </c>
      <c r="DY148">
        <v>0</v>
      </c>
      <c r="DZ148">
        <v>0</v>
      </c>
      <c r="EB148" t="s">
        <v>133</v>
      </c>
      <c r="EC148">
        <v>0</v>
      </c>
      <c r="ED148" t="s">
        <v>133</v>
      </c>
      <c r="EE148">
        <v>0</v>
      </c>
      <c r="EF148">
        <v>0</v>
      </c>
      <c r="EG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T148" t="s">
        <v>133</v>
      </c>
      <c r="EU148">
        <v>0</v>
      </c>
      <c r="EV148">
        <v>0</v>
      </c>
      <c r="EW148" t="s">
        <v>133</v>
      </c>
      <c r="EX148" t="s">
        <v>133</v>
      </c>
      <c r="EY148" t="s">
        <v>133</v>
      </c>
      <c r="FB148" t="s">
        <v>133</v>
      </c>
      <c r="FC148">
        <v>0</v>
      </c>
      <c r="FD148" t="s">
        <v>133</v>
      </c>
      <c r="FE148">
        <v>0</v>
      </c>
      <c r="FF148">
        <v>0</v>
      </c>
      <c r="FG148">
        <v>0</v>
      </c>
      <c r="FI148" t="s">
        <v>133</v>
      </c>
      <c r="FJ148">
        <v>0</v>
      </c>
      <c r="FK148">
        <v>0</v>
      </c>
      <c r="FM148">
        <v>0</v>
      </c>
      <c r="FN148">
        <v>0</v>
      </c>
      <c r="FO148">
        <v>0</v>
      </c>
      <c r="FP148" t="s">
        <v>133</v>
      </c>
      <c r="FQ148" t="s">
        <v>133</v>
      </c>
      <c r="FR148">
        <v>0</v>
      </c>
    </row>
    <row r="149" spans="1:174" x14ac:dyDescent="0.2">
      <c r="A149" t="s">
        <v>280</v>
      </c>
      <c r="D149">
        <v>0</v>
      </c>
      <c r="E149">
        <v>0</v>
      </c>
      <c r="F149" t="s">
        <v>133</v>
      </c>
      <c r="G149">
        <v>0</v>
      </c>
      <c r="H149">
        <v>0</v>
      </c>
      <c r="I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F149">
        <v>0</v>
      </c>
      <c r="DH149">
        <v>0</v>
      </c>
      <c r="DI149">
        <v>0</v>
      </c>
      <c r="DJ149">
        <v>0</v>
      </c>
      <c r="DK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U149">
        <v>0</v>
      </c>
      <c r="DV149">
        <v>0</v>
      </c>
      <c r="DW149">
        <v>0</v>
      </c>
      <c r="DX149">
        <v>0.75</v>
      </c>
      <c r="DY149">
        <v>0</v>
      </c>
      <c r="DZ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J149" t="s">
        <v>133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I149">
        <v>0</v>
      </c>
      <c r="FJ149">
        <v>0</v>
      </c>
      <c r="FK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</row>
    <row r="150" spans="1:174" x14ac:dyDescent="0.2">
      <c r="A150" t="s">
        <v>281</v>
      </c>
      <c r="D150">
        <v>0</v>
      </c>
      <c r="E150">
        <v>0</v>
      </c>
      <c r="F150" t="s">
        <v>133</v>
      </c>
      <c r="G150">
        <v>0</v>
      </c>
      <c r="H150">
        <v>0</v>
      </c>
      <c r="I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F150">
        <v>0</v>
      </c>
      <c r="DH150">
        <v>0</v>
      </c>
      <c r="DI150">
        <v>0</v>
      </c>
      <c r="DJ150">
        <v>0</v>
      </c>
      <c r="DK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U150">
        <v>0</v>
      </c>
      <c r="DV150">
        <v>0</v>
      </c>
      <c r="DW150">
        <v>0</v>
      </c>
      <c r="DX150">
        <v>0.75</v>
      </c>
      <c r="DY150">
        <v>0</v>
      </c>
      <c r="DZ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J150" t="s">
        <v>133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I150">
        <v>0</v>
      </c>
      <c r="FJ150">
        <v>0</v>
      </c>
      <c r="FK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</row>
    <row r="151" spans="1:174" x14ac:dyDescent="0.2">
      <c r="A151" t="s">
        <v>282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0</v>
      </c>
      <c r="X151">
        <v>-0.5</v>
      </c>
      <c r="Y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J151">
        <v>0</v>
      </c>
      <c r="AK151">
        <v>0</v>
      </c>
      <c r="AL151">
        <v>-0.5</v>
      </c>
      <c r="AM151">
        <v>-0.5</v>
      </c>
      <c r="AN151">
        <v>0</v>
      </c>
      <c r="AO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P151">
        <v>0</v>
      </c>
      <c r="BQ151">
        <v>0</v>
      </c>
      <c r="BR151">
        <v>-0.5</v>
      </c>
      <c r="BS151">
        <v>0</v>
      </c>
      <c r="BT151">
        <v>0</v>
      </c>
      <c r="BU151">
        <v>-0.5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F151">
        <v>0</v>
      </c>
      <c r="DH151">
        <v>0</v>
      </c>
      <c r="DI151">
        <v>0</v>
      </c>
      <c r="DJ151">
        <v>0</v>
      </c>
      <c r="DK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U151">
        <v>0</v>
      </c>
      <c r="DV151">
        <v>0</v>
      </c>
      <c r="DW151">
        <v>0</v>
      </c>
      <c r="DX151">
        <v>0.75</v>
      </c>
      <c r="DY151">
        <v>0</v>
      </c>
      <c r="DZ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J151">
        <v>-0.5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I151">
        <v>0</v>
      </c>
      <c r="FJ151">
        <v>0</v>
      </c>
      <c r="FK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 spans="1:174" x14ac:dyDescent="0.2">
      <c r="A152" t="s">
        <v>283</v>
      </c>
      <c r="D152">
        <v>0</v>
      </c>
      <c r="E152">
        <v>0</v>
      </c>
      <c r="F152">
        <v>0.5</v>
      </c>
      <c r="G152">
        <v>0</v>
      </c>
      <c r="H152">
        <v>0</v>
      </c>
      <c r="I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  <c r="U152">
        <v>0</v>
      </c>
      <c r="V152">
        <v>0</v>
      </c>
      <c r="W152">
        <v>0</v>
      </c>
      <c r="X152" t="s">
        <v>133</v>
      </c>
      <c r="Y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J152">
        <v>0</v>
      </c>
      <c r="AK152">
        <v>0</v>
      </c>
      <c r="AL152">
        <v>0</v>
      </c>
      <c r="AM152">
        <v>0</v>
      </c>
      <c r="AN152" t="s">
        <v>133</v>
      </c>
      <c r="AO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Z152">
        <v>0</v>
      </c>
      <c r="BA152">
        <v>0</v>
      </c>
      <c r="BB152">
        <v>0</v>
      </c>
      <c r="BC152" t="s">
        <v>133</v>
      </c>
      <c r="BD152">
        <v>0</v>
      </c>
      <c r="BE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P152">
        <v>0</v>
      </c>
      <c r="BQ152">
        <v>0</v>
      </c>
      <c r="BR152" t="s">
        <v>133</v>
      </c>
      <c r="BS152">
        <v>0</v>
      </c>
      <c r="BT152">
        <v>0</v>
      </c>
      <c r="BU152" t="s">
        <v>133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F152">
        <v>0</v>
      </c>
      <c r="DH152">
        <v>0</v>
      </c>
      <c r="DI152">
        <v>0</v>
      </c>
      <c r="DJ152">
        <v>0</v>
      </c>
      <c r="DK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U152">
        <v>0</v>
      </c>
      <c r="DV152">
        <v>0</v>
      </c>
      <c r="DW152">
        <v>0</v>
      </c>
      <c r="DX152">
        <v>0.75</v>
      </c>
      <c r="DY152">
        <v>0</v>
      </c>
      <c r="DZ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T152">
        <v>-1</v>
      </c>
      <c r="EU152">
        <v>0</v>
      </c>
      <c r="EV152">
        <v>0</v>
      </c>
      <c r="EW152">
        <v>0</v>
      </c>
      <c r="EX152">
        <v>0</v>
      </c>
      <c r="EY152">
        <v>0</v>
      </c>
      <c r="FB152">
        <v>0</v>
      </c>
      <c r="FC152">
        <v>0</v>
      </c>
      <c r="FD152">
        <v>0</v>
      </c>
      <c r="FE152">
        <v>0</v>
      </c>
      <c r="FF152">
        <v>-1</v>
      </c>
      <c r="FG152">
        <v>0</v>
      </c>
      <c r="FI152">
        <v>0</v>
      </c>
      <c r="FJ152">
        <v>0</v>
      </c>
      <c r="FK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 spans="1:174" x14ac:dyDescent="0.2">
      <c r="A153" t="s">
        <v>284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  <c r="U153" t="s">
        <v>133</v>
      </c>
      <c r="V153">
        <v>0</v>
      </c>
      <c r="W153">
        <v>0</v>
      </c>
      <c r="X153" t="s">
        <v>133</v>
      </c>
      <c r="Y153">
        <v>0</v>
      </c>
      <c r="AB153">
        <v>0</v>
      </c>
      <c r="AC153">
        <v>0</v>
      </c>
      <c r="AD153" t="s">
        <v>133</v>
      </c>
      <c r="AE153">
        <v>0</v>
      </c>
      <c r="AF153">
        <v>0</v>
      </c>
      <c r="AG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CB153">
        <v>0.75</v>
      </c>
      <c r="CC153">
        <v>0</v>
      </c>
      <c r="CD153">
        <v>-0.5</v>
      </c>
      <c r="CE153">
        <v>0</v>
      </c>
      <c r="CF153">
        <v>0</v>
      </c>
      <c r="CG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F153">
        <v>0</v>
      </c>
      <c r="DH153">
        <v>-0.5</v>
      </c>
      <c r="DI153">
        <v>0</v>
      </c>
      <c r="DJ153">
        <v>0</v>
      </c>
      <c r="DK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U153">
        <v>0</v>
      </c>
      <c r="DV153">
        <v>0</v>
      </c>
      <c r="DW153">
        <v>0</v>
      </c>
      <c r="DX153">
        <v>0.75</v>
      </c>
      <c r="DY153">
        <v>0</v>
      </c>
      <c r="DZ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J153">
        <v>-0.5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FB153">
        <v>0</v>
      </c>
      <c r="FC153">
        <v>0</v>
      </c>
      <c r="FD153" t="s">
        <v>133</v>
      </c>
      <c r="FE153">
        <v>0</v>
      </c>
      <c r="FF153">
        <v>0</v>
      </c>
      <c r="FG153">
        <v>0</v>
      </c>
      <c r="FI153">
        <v>0</v>
      </c>
      <c r="FJ153">
        <v>0</v>
      </c>
      <c r="FK153">
        <v>0</v>
      </c>
      <c r="FM153" t="s">
        <v>133</v>
      </c>
      <c r="FN153">
        <v>0</v>
      </c>
      <c r="FO153">
        <v>0</v>
      </c>
      <c r="FP153">
        <v>-1</v>
      </c>
      <c r="FQ153">
        <v>0</v>
      </c>
      <c r="FR153">
        <v>0</v>
      </c>
    </row>
    <row r="154" spans="1:174" x14ac:dyDescent="0.2">
      <c r="A154" t="s">
        <v>285</v>
      </c>
      <c r="D154">
        <v>0</v>
      </c>
      <c r="E154">
        <v>0</v>
      </c>
      <c r="F154" t="s">
        <v>133</v>
      </c>
      <c r="G154">
        <v>0</v>
      </c>
      <c r="H154">
        <v>0</v>
      </c>
      <c r="I154">
        <v>0.75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1</v>
      </c>
      <c r="U154">
        <v>1</v>
      </c>
      <c r="V154">
        <v>0</v>
      </c>
      <c r="W154" t="s">
        <v>133</v>
      </c>
      <c r="X154">
        <v>-0.5</v>
      </c>
      <c r="Y154">
        <v>0</v>
      </c>
      <c r="AB154">
        <v>0.75</v>
      </c>
      <c r="AC154">
        <v>0</v>
      </c>
      <c r="AD154">
        <v>0</v>
      </c>
      <c r="AE154">
        <v>0</v>
      </c>
      <c r="AF154">
        <v>0</v>
      </c>
      <c r="AG154">
        <v>0</v>
      </c>
      <c r="AJ154">
        <v>0</v>
      </c>
      <c r="AK154">
        <v>0</v>
      </c>
      <c r="AL154">
        <v>0.75</v>
      </c>
      <c r="AM154">
        <v>0</v>
      </c>
      <c r="AN154">
        <v>0.75</v>
      </c>
      <c r="AO154">
        <v>0.75</v>
      </c>
      <c r="AR154">
        <v>0</v>
      </c>
      <c r="AS154">
        <v>0</v>
      </c>
      <c r="AT154">
        <v>0</v>
      </c>
      <c r="AU154" t="s">
        <v>133</v>
      </c>
      <c r="AV154">
        <v>0</v>
      </c>
      <c r="AW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H154">
        <v>0</v>
      </c>
      <c r="BI154">
        <v>0</v>
      </c>
      <c r="BJ154">
        <v>0</v>
      </c>
      <c r="BK154" t="s">
        <v>133</v>
      </c>
      <c r="BL154">
        <v>0</v>
      </c>
      <c r="BM154">
        <v>0</v>
      </c>
      <c r="BP154">
        <v>0</v>
      </c>
      <c r="BQ154">
        <v>0</v>
      </c>
      <c r="BR154">
        <v>0</v>
      </c>
      <c r="BS154">
        <v>0</v>
      </c>
      <c r="BT154">
        <v>0.75</v>
      </c>
      <c r="BU154">
        <v>0.75</v>
      </c>
      <c r="CB154">
        <v>-1</v>
      </c>
      <c r="CC154">
        <v>0</v>
      </c>
      <c r="CD154">
        <v>0</v>
      </c>
      <c r="CE154">
        <v>0</v>
      </c>
      <c r="CF154">
        <v>0</v>
      </c>
      <c r="CG154">
        <v>0</v>
      </c>
      <c r="CI154">
        <v>0</v>
      </c>
      <c r="CJ154">
        <v>0.75</v>
      </c>
      <c r="CK154">
        <v>0</v>
      </c>
      <c r="CL154">
        <v>0</v>
      </c>
      <c r="CM154">
        <v>0.75</v>
      </c>
      <c r="CN154">
        <v>0</v>
      </c>
      <c r="CQ154">
        <v>0</v>
      </c>
      <c r="CR154">
        <v>0</v>
      </c>
      <c r="CS154">
        <v>0</v>
      </c>
      <c r="CT154">
        <v>0</v>
      </c>
      <c r="CU154">
        <v>0.75</v>
      </c>
      <c r="CV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F154" t="s">
        <v>133</v>
      </c>
      <c r="DH154">
        <v>0.75</v>
      </c>
      <c r="DI154">
        <v>0.75</v>
      </c>
      <c r="DJ154">
        <v>0</v>
      </c>
      <c r="DK154">
        <v>0</v>
      </c>
      <c r="DM154">
        <v>0.75</v>
      </c>
      <c r="DN154">
        <v>0.75</v>
      </c>
      <c r="DO154">
        <v>-1</v>
      </c>
      <c r="DP154">
        <v>0.75</v>
      </c>
      <c r="DQ154">
        <v>0</v>
      </c>
      <c r="DR154">
        <v>0.75</v>
      </c>
      <c r="DU154">
        <v>0</v>
      </c>
      <c r="DV154">
        <v>0</v>
      </c>
      <c r="DW154">
        <v>0</v>
      </c>
      <c r="DX154">
        <v>0.75</v>
      </c>
      <c r="DY154">
        <v>0</v>
      </c>
      <c r="DZ154">
        <v>0</v>
      </c>
      <c r="EB154">
        <v>1</v>
      </c>
      <c r="EC154">
        <v>0</v>
      </c>
      <c r="ED154">
        <v>0.75</v>
      </c>
      <c r="EE154">
        <v>0</v>
      </c>
      <c r="EF154">
        <v>0</v>
      </c>
      <c r="EG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0.75</v>
      </c>
      <c r="EQ154">
        <v>0</v>
      </c>
      <c r="ER154">
        <v>0.75</v>
      </c>
      <c r="ET154">
        <v>0.75</v>
      </c>
      <c r="EU154">
        <v>0.75</v>
      </c>
      <c r="EV154">
        <v>0.75</v>
      </c>
      <c r="EW154">
        <v>0.75</v>
      </c>
      <c r="EX154">
        <v>0</v>
      </c>
      <c r="EY154">
        <v>0</v>
      </c>
      <c r="FB154">
        <v>0</v>
      </c>
      <c r="FC154">
        <v>0</v>
      </c>
      <c r="FD154">
        <v>0</v>
      </c>
      <c r="FE154">
        <v>0</v>
      </c>
      <c r="FF154">
        <v>0.75</v>
      </c>
      <c r="FG154">
        <v>0</v>
      </c>
      <c r="FI154">
        <v>0.75</v>
      </c>
      <c r="FJ154">
        <v>0.75</v>
      </c>
      <c r="FK154">
        <v>0.75</v>
      </c>
      <c r="FM154">
        <v>0.75</v>
      </c>
      <c r="FN154">
        <v>0</v>
      </c>
      <c r="FO154">
        <v>0</v>
      </c>
      <c r="FP154">
        <v>0.75</v>
      </c>
      <c r="FQ154">
        <v>0</v>
      </c>
      <c r="FR154">
        <v>0</v>
      </c>
    </row>
    <row r="155" spans="1:174" x14ac:dyDescent="0.2">
      <c r="A155" t="s">
        <v>286</v>
      </c>
      <c r="D155">
        <v>0</v>
      </c>
      <c r="E155">
        <v>-0.5</v>
      </c>
      <c r="F155" t="s">
        <v>133</v>
      </c>
      <c r="G155">
        <v>0</v>
      </c>
      <c r="H155">
        <v>0</v>
      </c>
      <c r="I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  <c r="U155">
        <v>0.5</v>
      </c>
      <c r="V155">
        <v>0</v>
      </c>
      <c r="W155">
        <v>0</v>
      </c>
      <c r="X155">
        <v>0</v>
      </c>
      <c r="Y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H155">
        <v>0</v>
      </c>
      <c r="BI155">
        <v>0</v>
      </c>
      <c r="BJ155">
        <v>0</v>
      </c>
      <c r="BK155" t="s">
        <v>133</v>
      </c>
      <c r="BL155">
        <v>0</v>
      </c>
      <c r="BM155">
        <v>0</v>
      </c>
      <c r="BP155">
        <v>0</v>
      </c>
      <c r="BQ155">
        <v>0</v>
      </c>
      <c r="BR155" t="s">
        <v>133</v>
      </c>
      <c r="BS155">
        <v>0</v>
      </c>
      <c r="BT155">
        <v>0</v>
      </c>
      <c r="BU155" t="s">
        <v>133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Q155">
        <v>0</v>
      </c>
      <c r="CR155">
        <v>0</v>
      </c>
      <c r="CS155">
        <v>0</v>
      </c>
      <c r="CT155">
        <v>0</v>
      </c>
      <c r="CU155">
        <v>0.75</v>
      </c>
      <c r="CV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F155" t="s">
        <v>133</v>
      </c>
      <c r="DH155">
        <v>0</v>
      </c>
      <c r="DI155">
        <v>0</v>
      </c>
      <c r="DJ155">
        <v>0</v>
      </c>
      <c r="DK155">
        <v>0</v>
      </c>
      <c r="DM155">
        <v>0</v>
      </c>
      <c r="DN155">
        <v>0</v>
      </c>
      <c r="DO155">
        <v>0</v>
      </c>
      <c r="DP155">
        <v>0.75</v>
      </c>
      <c r="DQ155">
        <v>0</v>
      </c>
      <c r="DR155">
        <v>0</v>
      </c>
      <c r="DU155">
        <v>0</v>
      </c>
      <c r="DV155">
        <v>0</v>
      </c>
      <c r="DW155">
        <v>0</v>
      </c>
      <c r="DX155">
        <v>0.75</v>
      </c>
      <c r="DY155">
        <v>0</v>
      </c>
      <c r="DZ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J155">
        <v>-0.5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0.5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I155">
        <v>0</v>
      </c>
      <c r="FJ155">
        <v>0</v>
      </c>
      <c r="FK155">
        <v>0</v>
      </c>
      <c r="FM155">
        <v>0</v>
      </c>
      <c r="FN155">
        <v>0</v>
      </c>
      <c r="FO155">
        <v>0</v>
      </c>
      <c r="FP155">
        <v>-1</v>
      </c>
      <c r="FQ155">
        <v>0</v>
      </c>
      <c r="FR155">
        <v>0</v>
      </c>
    </row>
    <row r="156" spans="1:174" x14ac:dyDescent="0.2">
      <c r="A156" t="s">
        <v>287</v>
      </c>
      <c r="D156">
        <v>0</v>
      </c>
      <c r="E156">
        <v>0</v>
      </c>
      <c r="F156" t="s">
        <v>133</v>
      </c>
      <c r="G156">
        <v>0</v>
      </c>
      <c r="H156">
        <v>0</v>
      </c>
      <c r="I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  <c r="U156">
        <v>0.5</v>
      </c>
      <c r="V156">
        <v>0</v>
      </c>
      <c r="W156">
        <v>0</v>
      </c>
      <c r="X156">
        <v>0</v>
      </c>
      <c r="Y156">
        <v>0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Z156">
        <v>0.5</v>
      </c>
      <c r="BA156">
        <v>0</v>
      </c>
      <c r="BB156">
        <v>0</v>
      </c>
      <c r="BC156">
        <v>0</v>
      </c>
      <c r="BD156">
        <v>0</v>
      </c>
      <c r="BE156">
        <v>0</v>
      </c>
      <c r="BH156">
        <v>0</v>
      </c>
      <c r="BI156">
        <v>0.5</v>
      </c>
      <c r="BJ156">
        <v>0</v>
      </c>
      <c r="BK156">
        <v>0</v>
      </c>
      <c r="BL156">
        <v>0</v>
      </c>
      <c r="BM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CB156">
        <v>0.5</v>
      </c>
      <c r="CC156">
        <v>0</v>
      </c>
      <c r="CD156">
        <v>0</v>
      </c>
      <c r="CE156">
        <v>0</v>
      </c>
      <c r="CF156">
        <v>0</v>
      </c>
      <c r="CG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Q156">
        <v>0</v>
      </c>
      <c r="CR156">
        <v>0</v>
      </c>
      <c r="CS156">
        <v>0</v>
      </c>
      <c r="CT156">
        <v>0</v>
      </c>
      <c r="CU156">
        <v>-1</v>
      </c>
      <c r="CV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F156">
        <v>0</v>
      </c>
      <c r="DH156">
        <v>0.75</v>
      </c>
      <c r="DI156">
        <v>0</v>
      </c>
      <c r="DJ156">
        <v>0</v>
      </c>
      <c r="DK156">
        <v>0</v>
      </c>
      <c r="DM156">
        <v>0</v>
      </c>
      <c r="DN156">
        <v>0</v>
      </c>
      <c r="DO156">
        <v>0.5</v>
      </c>
      <c r="DP156">
        <v>0</v>
      </c>
      <c r="DQ156">
        <v>0</v>
      </c>
      <c r="DR156">
        <v>0.5</v>
      </c>
      <c r="DU156">
        <v>0</v>
      </c>
      <c r="DV156">
        <v>0</v>
      </c>
      <c r="DW156">
        <v>0</v>
      </c>
      <c r="DX156">
        <v>0.75</v>
      </c>
      <c r="DY156">
        <v>0</v>
      </c>
      <c r="DZ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J156">
        <v>-1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0.5</v>
      </c>
      <c r="EQ156">
        <v>0</v>
      </c>
      <c r="ER156">
        <v>-0.5</v>
      </c>
      <c r="ET156">
        <v>0.5</v>
      </c>
      <c r="EU156">
        <v>0</v>
      </c>
      <c r="EV156">
        <v>0</v>
      </c>
      <c r="EW156">
        <v>0</v>
      </c>
      <c r="EX156">
        <v>0</v>
      </c>
      <c r="EY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I156">
        <v>0</v>
      </c>
      <c r="FJ156">
        <v>0</v>
      </c>
      <c r="FK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</row>
    <row r="157" spans="1:174" x14ac:dyDescent="0.2">
      <c r="A157" t="s">
        <v>288</v>
      </c>
      <c r="D157">
        <v>0</v>
      </c>
      <c r="E157">
        <v>0</v>
      </c>
      <c r="F157" t="s">
        <v>133</v>
      </c>
      <c r="G157">
        <v>0</v>
      </c>
      <c r="H157">
        <v>0</v>
      </c>
      <c r="I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R157">
        <v>0</v>
      </c>
      <c r="AS157">
        <v>0</v>
      </c>
      <c r="AT157">
        <v>0.75</v>
      </c>
      <c r="AU157">
        <v>0</v>
      </c>
      <c r="AV157">
        <v>0</v>
      </c>
      <c r="AW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Q157">
        <v>0</v>
      </c>
      <c r="CR157">
        <v>0</v>
      </c>
      <c r="CS157">
        <v>0</v>
      </c>
      <c r="CT157">
        <v>0</v>
      </c>
      <c r="CU157">
        <v>-1</v>
      </c>
      <c r="CV157">
        <v>0</v>
      </c>
      <c r="CX157">
        <v>0.75</v>
      </c>
      <c r="CY157">
        <v>0</v>
      </c>
      <c r="CZ157">
        <v>0</v>
      </c>
      <c r="DA157">
        <v>0</v>
      </c>
      <c r="DB157">
        <v>0</v>
      </c>
      <c r="DC157">
        <v>0</v>
      </c>
      <c r="DF157">
        <v>0</v>
      </c>
      <c r="DH157">
        <v>0</v>
      </c>
      <c r="DI157">
        <v>0</v>
      </c>
      <c r="DJ157">
        <v>0</v>
      </c>
      <c r="DK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0.75</v>
      </c>
      <c r="DU157">
        <v>0</v>
      </c>
      <c r="DV157">
        <v>0</v>
      </c>
      <c r="DW157">
        <v>0</v>
      </c>
      <c r="DX157">
        <v>0.75</v>
      </c>
      <c r="DY157">
        <v>0</v>
      </c>
      <c r="DZ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I157">
        <v>0</v>
      </c>
      <c r="FJ157">
        <v>0</v>
      </c>
      <c r="FK157">
        <v>0</v>
      </c>
      <c r="FM157">
        <v>0</v>
      </c>
      <c r="FN157">
        <v>0</v>
      </c>
      <c r="FO157">
        <v>0</v>
      </c>
      <c r="FP157">
        <v>-1</v>
      </c>
      <c r="FQ157">
        <v>0</v>
      </c>
      <c r="FR157">
        <v>0</v>
      </c>
    </row>
    <row r="158" spans="1:174" x14ac:dyDescent="0.2">
      <c r="A158" t="s">
        <v>289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L158" t="s">
        <v>133</v>
      </c>
      <c r="M158">
        <v>-1</v>
      </c>
      <c r="N158">
        <v>-1</v>
      </c>
      <c r="O158">
        <v>-1</v>
      </c>
      <c r="P158">
        <v>-1</v>
      </c>
      <c r="Q158" t="s">
        <v>133</v>
      </c>
      <c r="T158" t="s">
        <v>133</v>
      </c>
      <c r="U158">
        <v>-1</v>
      </c>
      <c r="V158">
        <v>-1</v>
      </c>
      <c r="W158">
        <v>-1</v>
      </c>
      <c r="X158">
        <v>-1</v>
      </c>
      <c r="Y158" t="s">
        <v>133</v>
      </c>
      <c r="AB158">
        <v>-1</v>
      </c>
      <c r="AC158">
        <v>-1</v>
      </c>
      <c r="AD158">
        <v>-1</v>
      </c>
      <c r="AE158" t="s">
        <v>133</v>
      </c>
      <c r="AF158">
        <v>-1</v>
      </c>
      <c r="AG158">
        <v>-1</v>
      </c>
      <c r="AJ158" t="s">
        <v>133</v>
      </c>
      <c r="AK158">
        <v>-1</v>
      </c>
      <c r="AL158">
        <v>-1</v>
      </c>
      <c r="AM158">
        <v>-1</v>
      </c>
      <c r="AN158" t="s">
        <v>133</v>
      </c>
      <c r="AO158" t="s">
        <v>133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Z158">
        <v>-1</v>
      </c>
      <c r="BA158">
        <v>-1</v>
      </c>
      <c r="BB158">
        <v>-1</v>
      </c>
      <c r="BC158">
        <v>-1</v>
      </c>
      <c r="BD158">
        <v>-1</v>
      </c>
      <c r="BE158">
        <v>-1</v>
      </c>
      <c r="BH158">
        <v>-1</v>
      </c>
      <c r="BI158">
        <v>-1</v>
      </c>
      <c r="BJ158">
        <v>-1</v>
      </c>
      <c r="BK158" t="s">
        <v>133</v>
      </c>
      <c r="BL158" t="s">
        <v>133</v>
      </c>
      <c r="BM158" t="s">
        <v>133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CB158">
        <v>-1</v>
      </c>
      <c r="CC158">
        <v>-1</v>
      </c>
      <c r="CD158">
        <v>-1</v>
      </c>
      <c r="CE158" t="s">
        <v>133</v>
      </c>
      <c r="CF158">
        <v>-1</v>
      </c>
      <c r="CG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>
        <v>-1</v>
      </c>
      <c r="CQ158">
        <v>-1</v>
      </c>
      <c r="CR158">
        <v>-1</v>
      </c>
      <c r="CS158" t="s">
        <v>133</v>
      </c>
      <c r="CT158">
        <v>-1</v>
      </c>
      <c r="CU158">
        <v>0.75</v>
      </c>
      <c r="CV158">
        <v>-1</v>
      </c>
      <c r="CX158">
        <v>-1</v>
      </c>
      <c r="CY158">
        <v>-1</v>
      </c>
      <c r="CZ158">
        <v>-1</v>
      </c>
      <c r="DA158">
        <v>-1</v>
      </c>
      <c r="DB158" t="s">
        <v>133</v>
      </c>
      <c r="DC158">
        <v>-1</v>
      </c>
      <c r="DF158" t="s">
        <v>133</v>
      </c>
      <c r="DH158">
        <v>-1</v>
      </c>
      <c r="DI158">
        <v>-1</v>
      </c>
      <c r="DJ158">
        <v>-1</v>
      </c>
      <c r="DK158">
        <v>-1</v>
      </c>
      <c r="DM158">
        <v>-1</v>
      </c>
      <c r="DN158">
        <v>-1</v>
      </c>
      <c r="DO158">
        <v>-1</v>
      </c>
      <c r="DP158">
        <v>0.75</v>
      </c>
      <c r="DQ158">
        <v>-1</v>
      </c>
      <c r="DR158">
        <v>-1</v>
      </c>
      <c r="DU158">
        <v>-1</v>
      </c>
      <c r="DV158">
        <v>-1</v>
      </c>
      <c r="DW158">
        <v>-1</v>
      </c>
      <c r="DX158">
        <v>0.75</v>
      </c>
      <c r="DY158">
        <v>-1</v>
      </c>
      <c r="DZ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>
        <v>-1</v>
      </c>
      <c r="EP158" t="s">
        <v>133</v>
      </c>
      <c r="EQ158">
        <v>-1</v>
      </c>
      <c r="ER158">
        <v>-1</v>
      </c>
      <c r="ET158">
        <v>-1</v>
      </c>
      <c r="EU158">
        <v>-1</v>
      </c>
      <c r="EV158">
        <v>-1</v>
      </c>
      <c r="EW158">
        <v>-1</v>
      </c>
      <c r="EX158">
        <v>-1</v>
      </c>
      <c r="EY158">
        <v>-1</v>
      </c>
      <c r="FB158">
        <v>-1</v>
      </c>
      <c r="FC158">
        <v>-1</v>
      </c>
      <c r="FD158">
        <v>-1</v>
      </c>
      <c r="FE158" t="s">
        <v>133</v>
      </c>
      <c r="FF158">
        <v>-1</v>
      </c>
      <c r="FG158">
        <v>-1</v>
      </c>
      <c r="FI158">
        <v>-1</v>
      </c>
      <c r="FJ158" t="s">
        <v>133</v>
      </c>
      <c r="FK158">
        <v>-1</v>
      </c>
      <c r="FM158">
        <v>-1</v>
      </c>
      <c r="FN158">
        <v>-1</v>
      </c>
      <c r="FO158">
        <v>-1</v>
      </c>
      <c r="FP158">
        <v>-1</v>
      </c>
      <c r="FQ158">
        <v>-1</v>
      </c>
      <c r="FR158">
        <v>-1</v>
      </c>
    </row>
    <row r="159" spans="1:174" x14ac:dyDescent="0.2">
      <c r="A159" t="s">
        <v>290</v>
      </c>
      <c r="D159">
        <v>0</v>
      </c>
      <c r="E159">
        <v>0</v>
      </c>
      <c r="F159" t="s">
        <v>133</v>
      </c>
      <c r="G159">
        <v>0.5</v>
      </c>
      <c r="H159">
        <v>0</v>
      </c>
      <c r="I159" t="s">
        <v>133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-0.5</v>
      </c>
      <c r="U159">
        <v>0</v>
      </c>
      <c r="V159">
        <v>0.5</v>
      </c>
      <c r="W159" t="s">
        <v>133</v>
      </c>
      <c r="X159">
        <v>-0.5</v>
      </c>
      <c r="Y159">
        <v>0</v>
      </c>
      <c r="AB159">
        <v>0</v>
      </c>
      <c r="AC159">
        <v>0</v>
      </c>
      <c r="AD159">
        <v>0.5</v>
      </c>
      <c r="AE159">
        <v>0</v>
      </c>
      <c r="AF159">
        <v>-0.5</v>
      </c>
      <c r="AG159">
        <v>0</v>
      </c>
      <c r="AJ159">
        <v>0</v>
      </c>
      <c r="AK159">
        <v>0</v>
      </c>
      <c r="AL159">
        <v>0</v>
      </c>
      <c r="AM159">
        <v>0</v>
      </c>
      <c r="AN159">
        <v>0.5</v>
      </c>
      <c r="AO159">
        <v>0</v>
      </c>
      <c r="AR159" t="s">
        <v>133</v>
      </c>
      <c r="AS159">
        <v>0</v>
      </c>
      <c r="AT159">
        <v>0</v>
      </c>
      <c r="AU159">
        <v>0.75</v>
      </c>
      <c r="AV159">
        <v>0</v>
      </c>
      <c r="AW159">
        <v>0</v>
      </c>
      <c r="AZ159">
        <v>-0.5</v>
      </c>
      <c r="BA159">
        <v>-0.5</v>
      </c>
      <c r="BB159">
        <v>-0.5</v>
      </c>
      <c r="BC159">
        <v>-0.5</v>
      </c>
      <c r="BD159" t="s">
        <v>133</v>
      </c>
      <c r="BE159">
        <v>-0.5</v>
      </c>
      <c r="BH159" t="s">
        <v>133</v>
      </c>
      <c r="BI159">
        <v>-0.5</v>
      </c>
      <c r="BJ159">
        <v>-0.5</v>
      </c>
      <c r="BK159" t="s">
        <v>133</v>
      </c>
      <c r="BL159">
        <v>-0.5</v>
      </c>
      <c r="BM159">
        <v>-0.5</v>
      </c>
      <c r="BP159">
        <v>-0.5</v>
      </c>
      <c r="BQ159" t="s">
        <v>133</v>
      </c>
      <c r="BR159" t="s">
        <v>133</v>
      </c>
      <c r="BS159">
        <v>-0.5</v>
      </c>
      <c r="BT159">
        <v>-0.5</v>
      </c>
      <c r="BU159" t="s">
        <v>133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I159">
        <v>0</v>
      </c>
      <c r="CJ159">
        <v>0</v>
      </c>
      <c r="CK159">
        <v>0.5</v>
      </c>
      <c r="CL159">
        <v>0.5</v>
      </c>
      <c r="CM159">
        <v>0.5</v>
      </c>
      <c r="CN159">
        <v>0.75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0.5</v>
      </c>
      <c r="DF159">
        <v>0</v>
      </c>
      <c r="DH159" t="s">
        <v>133</v>
      </c>
      <c r="DI159">
        <v>0</v>
      </c>
      <c r="DJ159">
        <v>0</v>
      </c>
      <c r="DK159">
        <v>0</v>
      </c>
      <c r="DM159">
        <v>0</v>
      </c>
      <c r="DN159">
        <v>0.5</v>
      </c>
      <c r="DO159">
        <v>0.5</v>
      </c>
      <c r="DP159">
        <v>0</v>
      </c>
      <c r="DQ159">
        <v>0</v>
      </c>
      <c r="DR159">
        <v>0</v>
      </c>
      <c r="DU159" t="s">
        <v>133</v>
      </c>
      <c r="DV159">
        <v>0</v>
      </c>
      <c r="DW159">
        <v>0</v>
      </c>
      <c r="DX159">
        <v>0.75</v>
      </c>
      <c r="DY159">
        <v>0</v>
      </c>
      <c r="DZ159">
        <v>0</v>
      </c>
      <c r="EB159">
        <v>0</v>
      </c>
      <c r="EC159">
        <v>0</v>
      </c>
      <c r="ED159" t="s">
        <v>133</v>
      </c>
      <c r="EE159">
        <v>0</v>
      </c>
      <c r="EF159">
        <v>0</v>
      </c>
      <c r="EG159">
        <v>0</v>
      </c>
      <c r="EJ159">
        <v>-0.5</v>
      </c>
      <c r="EK159">
        <v>-0.5</v>
      </c>
      <c r="EL159">
        <v>-0.5</v>
      </c>
      <c r="EM159">
        <v>-0.5</v>
      </c>
      <c r="EN159">
        <v>0</v>
      </c>
      <c r="EO159">
        <v>-0.5</v>
      </c>
      <c r="EP159">
        <v>-0.5</v>
      </c>
      <c r="EQ159">
        <v>-0.5</v>
      </c>
      <c r="ER159">
        <v>-0.5</v>
      </c>
      <c r="ET159">
        <v>-0.5</v>
      </c>
      <c r="EU159">
        <v>-0.5</v>
      </c>
      <c r="EV159">
        <v>-0.5</v>
      </c>
      <c r="EW159">
        <v>-0.5</v>
      </c>
      <c r="EX159">
        <v>-0.5</v>
      </c>
      <c r="EY159">
        <v>-0.5</v>
      </c>
      <c r="FB159" t="s">
        <v>133</v>
      </c>
      <c r="FC159">
        <v>0</v>
      </c>
      <c r="FD159" t="s">
        <v>133</v>
      </c>
      <c r="FE159">
        <v>-0.5</v>
      </c>
      <c r="FF159">
        <v>-0.5</v>
      </c>
      <c r="FG159">
        <v>-0.5</v>
      </c>
      <c r="FI159">
        <v>-0.5</v>
      </c>
      <c r="FJ159">
        <v>-0.5</v>
      </c>
      <c r="FK159">
        <v>-0.5</v>
      </c>
      <c r="FM159">
        <v>-0.5</v>
      </c>
      <c r="FN159">
        <v>-0.5</v>
      </c>
      <c r="FO159">
        <v>-0.5</v>
      </c>
      <c r="FP159" t="s">
        <v>133</v>
      </c>
      <c r="FQ159">
        <v>-0.5</v>
      </c>
      <c r="FR159">
        <v>-0.5</v>
      </c>
    </row>
    <row r="160" spans="1:174" x14ac:dyDescent="0.2">
      <c r="A160" t="s">
        <v>291</v>
      </c>
      <c r="D160">
        <v>0.5</v>
      </c>
      <c r="E160">
        <v>0.5</v>
      </c>
      <c r="F160" t="s">
        <v>133</v>
      </c>
      <c r="G160">
        <v>0.5</v>
      </c>
      <c r="H160">
        <v>0.5</v>
      </c>
      <c r="I160" t="s">
        <v>133</v>
      </c>
      <c r="L160">
        <v>0</v>
      </c>
      <c r="M160">
        <v>0</v>
      </c>
      <c r="N160">
        <v>0.5</v>
      </c>
      <c r="O160">
        <v>0.5</v>
      </c>
      <c r="P160">
        <v>0.5</v>
      </c>
      <c r="Q160">
        <v>0</v>
      </c>
      <c r="T160">
        <v>0</v>
      </c>
      <c r="U160">
        <v>0</v>
      </c>
      <c r="V160" t="s">
        <v>133</v>
      </c>
      <c r="W160">
        <v>0.5</v>
      </c>
      <c r="X160">
        <v>0</v>
      </c>
      <c r="Y160">
        <v>0.5</v>
      </c>
      <c r="AB160">
        <v>0.5</v>
      </c>
      <c r="AC160">
        <v>0.5</v>
      </c>
      <c r="AD160">
        <v>0.5</v>
      </c>
      <c r="AE160">
        <v>0.5</v>
      </c>
      <c r="AF160">
        <v>0</v>
      </c>
      <c r="AG160">
        <v>0.5</v>
      </c>
      <c r="AJ160">
        <v>0.5</v>
      </c>
      <c r="AK160">
        <v>0.5</v>
      </c>
      <c r="AL160">
        <v>0</v>
      </c>
      <c r="AM160">
        <v>0.5</v>
      </c>
      <c r="AN160">
        <v>0.5</v>
      </c>
      <c r="AO160">
        <v>0</v>
      </c>
      <c r="AR160">
        <v>0</v>
      </c>
      <c r="AS160">
        <v>0.5</v>
      </c>
      <c r="AT160">
        <v>0</v>
      </c>
      <c r="AU160" t="s">
        <v>133</v>
      </c>
      <c r="AV160">
        <v>0.5</v>
      </c>
      <c r="AW160">
        <v>0.5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H160">
        <v>0</v>
      </c>
      <c r="BI160">
        <v>0</v>
      </c>
      <c r="BJ160">
        <v>0</v>
      </c>
      <c r="BK160" t="s">
        <v>133</v>
      </c>
      <c r="BL160">
        <v>0</v>
      </c>
      <c r="BM160">
        <v>0</v>
      </c>
      <c r="BP160">
        <v>0</v>
      </c>
      <c r="BQ160" t="s">
        <v>133</v>
      </c>
      <c r="BR160" t="s">
        <v>133</v>
      </c>
      <c r="BS160">
        <v>0</v>
      </c>
      <c r="BT160">
        <v>0</v>
      </c>
      <c r="BU160">
        <v>0</v>
      </c>
      <c r="CB160">
        <v>0.5</v>
      </c>
      <c r="CC160">
        <v>0.5</v>
      </c>
      <c r="CD160">
        <v>0.5</v>
      </c>
      <c r="CE160">
        <v>0.5</v>
      </c>
      <c r="CF160">
        <v>0.5</v>
      </c>
      <c r="CG160">
        <v>0.5</v>
      </c>
      <c r="CI160">
        <v>0.5</v>
      </c>
      <c r="CJ160">
        <v>0.5</v>
      </c>
      <c r="CK160" t="s">
        <v>133</v>
      </c>
      <c r="CL160" t="s">
        <v>133</v>
      </c>
      <c r="CM160" t="s">
        <v>133</v>
      </c>
      <c r="CN160" t="s">
        <v>133</v>
      </c>
      <c r="CQ160">
        <v>0.5</v>
      </c>
      <c r="CR160">
        <v>0.5</v>
      </c>
      <c r="CS160">
        <v>0.5</v>
      </c>
      <c r="CT160">
        <v>0.5</v>
      </c>
      <c r="CU160">
        <v>0.75</v>
      </c>
      <c r="CV160">
        <v>0.5</v>
      </c>
      <c r="CX160">
        <v>0.5</v>
      </c>
      <c r="CY160">
        <v>0.5</v>
      </c>
      <c r="CZ160">
        <v>0.5</v>
      </c>
      <c r="DA160">
        <v>0.5</v>
      </c>
      <c r="DB160">
        <v>0.5</v>
      </c>
      <c r="DC160">
        <v>0.5</v>
      </c>
      <c r="DF160" t="s">
        <v>133</v>
      </c>
      <c r="DH160">
        <v>0</v>
      </c>
      <c r="DI160">
        <v>0.5</v>
      </c>
      <c r="DJ160">
        <v>0.5</v>
      </c>
      <c r="DK160">
        <v>0.5</v>
      </c>
      <c r="DM160">
        <v>0.5</v>
      </c>
      <c r="DN160" t="s">
        <v>133</v>
      </c>
      <c r="DO160" t="s">
        <v>133</v>
      </c>
      <c r="DP160">
        <v>0.75</v>
      </c>
      <c r="DQ160">
        <v>0.5</v>
      </c>
      <c r="DR160">
        <v>0.5</v>
      </c>
      <c r="DU160">
        <v>0.5</v>
      </c>
      <c r="DV160">
        <v>0.5</v>
      </c>
      <c r="DW160">
        <v>0.5</v>
      </c>
      <c r="DX160">
        <v>0.75</v>
      </c>
      <c r="DY160">
        <v>0.5</v>
      </c>
      <c r="DZ160">
        <v>0.5</v>
      </c>
      <c r="EB160">
        <v>0</v>
      </c>
      <c r="EC160">
        <v>0.5</v>
      </c>
      <c r="ED160">
        <v>0</v>
      </c>
      <c r="EE160">
        <v>0.5</v>
      </c>
      <c r="EF160">
        <v>0.5</v>
      </c>
      <c r="EG160">
        <v>0.5</v>
      </c>
      <c r="EJ160">
        <v>0</v>
      </c>
      <c r="EK160">
        <v>0</v>
      </c>
      <c r="EL160">
        <v>0</v>
      </c>
      <c r="EM160">
        <v>0</v>
      </c>
      <c r="EN160">
        <v>0.5</v>
      </c>
      <c r="EO160">
        <v>0</v>
      </c>
      <c r="EP160">
        <v>0</v>
      </c>
      <c r="EQ160">
        <v>0</v>
      </c>
      <c r="ER160">
        <v>0</v>
      </c>
      <c r="ET160">
        <v>0</v>
      </c>
      <c r="EU160">
        <v>0</v>
      </c>
      <c r="EV160">
        <v>0</v>
      </c>
      <c r="EW160">
        <v>0</v>
      </c>
      <c r="EX160" t="s">
        <v>133</v>
      </c>
      <c r="EY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I160">
        <v>0</v>
      </c>
      <c r="FJ160">
        <v>0</v>
      </c>
      <c r="FK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</row>
    <row r="161" spans="1:174" x14ac:dyDescent="0.2">
      <c r="A161" t="s">
        <v>292</v>
      </c>
      <c r="D161">
        <v>0</v>
      </c>
      <c r="E161">
        <v>0</v>
      </c>
      <c r="F161">
        <v>0.5</v>
      </c>
      <c r="G161">
        <v>0</v>
      </c>
      <c r="H161">
        <v>0</v>
      </c>
      <c r="I161" t="s">
        <v>133</v>
      </c>
      <c r="L161">
        <v>0.5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  <c r="U161">
        <v>0.5</v>
      </c>
      <c r="V161">
        <v>0.5</v>
      </c>
      <c r="W161">
        <v>0.5</v>
      </c>
      <c r="X161">
        <v>0.5</v>
      </c>
      <c r="Y161">
        <v>0.5</v>
      </c>
      <c r="AB161">
        <v>0.5</v>
      </c>
      <c r="AC161">
        <v>0</v>
      </c>
      <c r="AD161" t="s">
        <v>133</v>
      </c>
      <c r="AE161" t="s">
        <v>133</v>
      </c>
      <c r="AF161">
        <v>0</v>
      </c>
      <c r="AG161">
        <v>0</v>
      </c>
      <c r="AJ161">
        <v>0</v>
      </c>
      <c r="AK161">
        <v>0</v>
      </c>
      <c r="AL161">
        <v>0.5</v>
      </c>
      <c r="AM161">
        <v>0</v>
      </c>
      <c r="AN161">
        <v>0.5</v>
      </c>
      <c r="AO161">
        <v>0.5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Z161">
        <v>0.5</v>
      </c>
      <c r="BA161">
        <v>0</v>
      </c>
      <c r="BB161">
        <v>0</v>
      </c>
      <c r="BC161">
        <v>0</v>
      </c>
      <c r="BD161">
        <v>0</v>
      </c>
      <c r="BE161">
        <v>0</v>
      </c>
      <c r="BH161">
        <v>0</v>
      </c>
      <c r="BI161">
        <v>0.5</v>
      </c>
      <c r="BJ161">
        <v>0</v>
      </c>
      <c r="BK161" t="s">
        <v>133</v>
      </c>
      <c r="BL161">
        <v>0</v>
      </c>
      <c r="BM161">
        <v>0.5</v>
      </c>
      <c r="BP161">
        <v>0</v>
      </c>
      <c r="BQ161">
        <v>0</v>
      </c>
      <c r="BR161">
        <v>0</v>
      </c>
      <c r="BS161">
        <v>0</v>
      </c>
      <c r="BT161">
        <v>0.5</v>
      </c>
      <c r="BU161" t="s">
        <v>133</v>
      </c>
      <c r="CB161">
        <v>0.5</v>
      </c>
      <c r="CC161">
        <v>0</v>
      </c>
      <c r="CD161">
        <v>0</v>
      </c>
      <c r="CE161">
        <v>0.5</v>
      </c>
      <c r="CF161">
        <v>0</v>
      </c>
      <c r="CG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 t="s">
        <v>133</v>
      </c>
      <c r="CQ161">
        <v>0</v>
      </c>
      <c r="CR161">
        <v>0</v>
      </c>
      <c r="CS161">
        <v>0</v>
      </c>
      <c r="CT161">
        <v>0.5</v>
      </c>
      <c r="CU161">
        <v>0.75</v>
      </c>
      <c r="CV161">
        <v>0</v>
      </c>
      <c r="CX161">
        <v>0.5</v>
      </c>
      <c r="CY161">
        <v>0</v>
      </c>
      <c r="CZ161">
        <v>0</v>
      </c>
      <c r="DA161" t="s">
        <v>133</v>
      </c>
      <c r="DB161">
        <v>0</v>
      </c>
      <c r="DC161" t="s">
        <v>133</v>
      </c>
      <c r="DF161" t="s">
        <v>133</v>
      </c>
      <c r="DH161">
        <v>0.5</v>
      </c>
      <c r="DI161">
        <v>0.5</v>
      </c>
      <c r="DJ161">
        <v>0</v>
      </c>
      <c r="DK161">
        <v>0</v>
      </c>
      <c r="DM161">
        <v>0</v>
      </c>
      <c r="DN161">
        <v>0</v>
      </c>
      <c r="DO161">
        <v>0.5</v>
      </c>
      <c r="DP161">
        <v>0.75</v>
      </c>
      <c r="DQ161">
        <v>0</v>
      </c>
      <c r="DR161">
        <v>0.5</v>
      </c>
      <c r="DU161">
        <v>0</v>
      </c>
      <c r="DV161">
        <v>0</v>
      </c>
      <c r="DW161">
        <v>0</v>
      </c>
      <c r="DX161">
        <v>0.75</v>
      </c>
      <c r="DY161">
        <v>0.5</v>
      </c>
      <c r="DZ161">
        <v>0</v>
      </c>
      <c r="EB161">
        <v>0.5</v>
      </c>
      <c r="EC161">
        <v>0</v>
      </c>
      <c r="ED161">
        <v>0.5</v>
      </c>
      <c r="EE161">
        <v>0</v>
      </c>
      <c r="EF161">
        <v>0</v>
      </c>
      <c r="EG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 t="s">
        <v>133</v>
      </c>
      <c r="EP161">
        <v>0.5</v>
      </c>
      <c r="EQ161">
        <v>0</v>
      </c>
      <c r="ER161">
        <v>0.5</v>
      </c>
      <c r="ET161">
        <v>0.5</v>
      </c>
      <c r="EU161">
        <v>0.5</v>
      </c>
      <c r="EV161">
        <v>0</v>
      </c>
      <c r="EW161">
        <v>0</v>
      </c>
      <c r="EX161">
        <v>0</v>
      </c>
      <c r="EY161" t="s">
        <v>133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0.5</v>
      </c>
      <c r="FI161">
        <v>0</v>
      </c>
      <c r="FJ161">
        <v>0</v>
      </c>
      <c r="FK161">
        <v>-0.5</v>
      </c>
      <c r="FM161">
        <v>0.5</v>
      </c>
      <c r="FN161">
        <v>0</v>
      </c>
      <c r="FO161">
        <v>0</v>
      </c>
      <c r="FP161">
        <v>0.5</v>
      </c>
      <c r="FQ161">
        <v>0</v>
      </c>
      <c r="FR161">
        <v>0</v>
      </c>
    </row>
    <row r="162" spans="1:174" x14ac:dyDescent="0.2">
      <c r="A162" t="s">
        <v>293</v>
      </c>
      <c r="D162">
        <v>0</v>
      </c>
      <c r="E162">
        <v>0</v>
      </c>
      <c r="F162">
        <v>0.5</v>
      </c>
      <c r="G162">
        <v>0.5</v>
      </c>
      <c r="H162">
        <v>0</v>
      </c>
      <c r="I162">
        <v>0.5</v>
      </c>
      <c r="L162">
        <v>0.5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  <c r="X162">
        <v>0.5</v>
      </c>
      <c r="Y162">
        <v>0</v>
      </c>
      <c r="AB162">
        <v>0</v>
      </c>
      <c r="AC162">
        <v>0</v>
      </c>
      <c r="AD162" t="s">
        <v>133</v>
      </c>
      <c r="AE162" t="s">
        <v>133</v>
      </c>
      <c r="AF162">
        <v>-0.5</v>
      </c>
      <c r="AG162">
        <v>0</v>
      </c>
      <c r="AJ162">
        <v>-0.5</v>
      </c>
      <c r="AK162">
        <v>0</v>
      </c>
      <c r="AL162">
        <v>0</v>
      </c>
      <c r="AM162">
        <v>0</v>
      </c>
      <c r="AN162">
        <v>0</v>
      </c>
      <c r="AO162">
        <v>0.5</v>
      </c>
      <c r="AR162">
        <v>0</v>
      </c>
      <c r="AS162">
        <v>0</v>
      </c>
      <c r="AT162">
        <v>0.5</v>
      </c>
      <c r="AU162">
        <v>0</v>
      </c>
      <c r="AV162">
        <v>0</v>
      </c>
      <c r="AW162">
        <v>0</v>
      </c>
      <c r="AZ162">
        <v>0.5</v>
      </c>
      <c r="BA162">
        <v>0</v>
      </c>
      <c r="BB162">
        <v>0</v>
      </c>
      <c r="BC162">
        <v>0</v>
      </c>
      <c r="BD162">
        <v>0</v>
      </c>
      <c r="BE162">
        <v>0</v>
      </c>
      <c r="BH162">
        <v>0</v>
      </c>
      <c r="BI162">
        <v>0.5</v>
      </c>
      <c r="BJ162">
        <v>0</v>
      </c>
      <c r="BK162">
        <v>-0.5</v>
      </c>
      <c r="BL162">
        <v>-0.5</v>
      </c>
      <c r="BM162">
        <v>0</v>
      </c>
      <c r="BP162">
        <v>0</v>
      </c>
      <c r="BQ162">
        <v>0</v>
      </c>
      <c r="BR162">
        <v>0</v>
      </c>
      <c r="BS162">
        <v>0</v>
      </c>
      <c r="BT162">
        <v>0.5</v>
      </c>
      <c r="BU162">
        <v>0</v>
      </c>
      <c r="CB162">
        <v>1</v>
      </c>
      <c r="CC162">
        <v>0</v>
      </c>
      <c r="CD162">
        <v>0</v>
      </c>
      <c r="CE162">
        <v>0.5</v>
      </c>
      <c r="CF162">
        <v>0</v>
      </c>
      <c r="CG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-1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-0.5</v>
      </c>
      <c r="DF162">
        <v>0</v>
      </c>
      <c r="DH162">
        <v>-0.5</v>
      </c>
      <c r="DI162">
        <v>0.5</v>
      </c>
      <c r="DJ162">
        <v>0</v>
      </c>
      <c r="DK162">
        <v>0</v>
      </c>
      <c r="DM162">
        <v>0.5</v>
      </c>
      <c r="DN162">
        <v>0.5</v>
      </c>
      <c r="DO162">
        <v>0.5</v>
      </c>
      <c r="DP162">
        <v>0</v>
      </c>
      <c r="DQ162">
        <v>0</v>
      </c>
      <c r="DR162">
        <v>0.5</v>
      </c>
      <c r="DU162">
        <v>0</v>
      </c>
      <c r="DV162">
        <v>0</v>
      </c>
      <c r="DW162">
        <v>0</v>
      </c>
      <c r="DX162">
        <v>0.5</v>
      </c>
      <c r="DY162">
        <v>0</v>
      </c>
      <c r="DZ162">
        <v>0</v>
      </c>
      <c r="EB162">
        <v>1</v>
      </c>
      <c r="EC162">
        <v>0</v>
      </c>
      <c r="ED162">
        <v>0.5</v>
      </c>
      <c r="EE162">
        <v>0</v>
      </c>
      <c r="EF162">
        <v>0</v>
      </c>
      <c r="EG162">
        <v>0</v>
      </c>
      <c r="EJ162">
        <v>1</v>
      </c>
      <c r="EK162">
        <v>0</v>
      </c>
      <c r="EL162">
        <v>0</v>
      </c>
      <c r="EM162" t="s">
        <v>133</v>
      </c>
      <c r="EN162">
        <v>0</v>
      </c>
      <c r="EO162">
        <v>0</v>
      </c>
      <c r="EP162">
        <v>0.5</v>
      </c>
      <c r="EQ162">
        <v>0</v>
      </c>
      <c r="ER162">
        <v>-1</v>
      </c>
      <c r="ET162">
        <v>0</v>
      </c>
      <c r="EU162">
        <v>0</v>
      </c>
      <c r="EV162">
        <v>0.5</v>
      </c>
      <c r="EW162">
        <v>0</v>
      </c>
      <c r="EX162">
        <v>0</v>
      </c>
      <c r="EY162">
        <v>0</v>
      </c>
      <c r="FB162">
        <v>0</v>
      </c>
      <c r="FC162">
        <v>0</v>
      </c>
      <c r="FD162">
        <v>-0.5</v>
      </c>
      <c r="FE162">
        <v>0</v>
      </c>
      <c r="FF162">
        <v>-0.5</v>
      </c>
      <c r="FG162">
        <v>0.5</v>
      </c>
      <c r="FI162">
        <v>0</v>
      </c>
      <c r="FJ162" t="s">
        <v>133</v>
      </c>
      <c r="FK162">
        <v>-1</v>
      </c>
      <c r="FM162">
        <v>0.5</v>
      </c>
      <c r="FN162">
        <v>0</v>
      </c>
      <c r="FO162">
        <v>0</v>
      </c>
      <c r="FP162">
        <v>-0.5</v>
      </c>
      <c r="FQ162">
        <v>0</v>
      </c>
      <c r="FR162">
        <v>-0.5</v>
      </c>
    </row>
    <row r="163" spans="1:174" x14ac:dyDescent="0.2">
      <c r="A163" t="s">
        <v>294</v>
      </c>
      <c r="D163">
        <v>0</v>
      </c>
      <c r="E163">
        <v>0</v>
      </c>
      <c r="F163" t="s">
        <v>133</v>
      </c>
      <c r="G163">
        <v>0</v>
      </c>
      <c r="H163">
        <v>0</v>
      </c>
      <c r="I163" t="s">
        <v>133</v>
      </c>
      <c r="L163" t="s">
        <v>133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B163">
        <v>0</v>
      </c>
      <c r="AC163">
        <v>0</v>
      </c>
      <c r="AD163" t="s">
        <v>133</v>
      </c>
      <c r="AE163" t="s">
        <v>133</v>
      </c>
      <c r="AF163">
        <v>0</v>
      </c>
      <c r="AG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133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133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X163">
        <v>0</v>
      </c>
      <c r="CY163">
        <v>0</v>
      </c>
      <c r="CZ163">
        <v>0</v>
      </c>
      <c r="DA163" t="s">
        <v>133</v>
      </c>
      <c r="DB163">
        <v>0</v>
      </c>
      <c r="DC163" t="s">
        <v>133</v>
      </c>
      <c r="DF163">
        <v>0</v>
      </c>
      <c r="DH163">
        <v>0</v>
      </c>
      <c r="DI163">
        <v>0</v>
      </c>
      <c r="DJ163">
        <v>0</v>
      </c>
      <c r="DK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U163">
        <v>0</v>
      </c>
      <c r="DV163">
        <v>0</v>
      </c>
      <c r="DW163">
        <v>0</v>
      </c>
      <c r="DX163">
        <v>0.75</v>
      </c>
      <c r="DY163">
        <v>0</v>
      </c>
      <c r="DZ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 t="s">
        <v>133</v>
      </c>
      <c r="EP163">
        <v>0</v>
      </c>
      <c r="EQ163">
        <v>0</v>
      </c>
      <c r="ER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I163">
        <v>0</v>
      </c>
      <c r="FJ163">
        <v>0</v>
      </c>
      <c r="FK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</row>
    <row r="164" spans="1:174" x14ac:dyDescent="0.2">
      <c r="A164" t="s">
        <v>295</v>
      </c>
      <c r="D164">
        <v>0.75</v>
      </c>
      <c r="E164">
        <v>0.75</v>
      </c>
      <c r="F164" t="s">
        <v>133</v>
      </c>
      <c r="G164">
        <v>0.75</v>
      </c>
      <c r="H164">
        <v>0.75</v>
      </c>
      <c r="I164">
        <v>0.75</v>
      </c>
      <c r="L164">
        <v>0.75</v>
      </c>
      <c r="M164">
        <v>0.75</v>
      </c>
      <c r="N164">
        <v>0.75</v>
      </c>
      <c r="O164">
        <v>0.75</v>
      </c>
      <c r="P164">
        <v>0.75</v>
      </c>
      <c r="Q164">
        <v>0.75</v>
      </c>
      <c r="T164">
        <v>0.75</v>
      </c>
      <c r="U164">
        <v>0.75</v>
      </c>
      <c r="V164" t="s">
        <v>133</v>
      </c>
      <c r="W164">
        <v>0.75</v>
      </c>
      <c r="X164" t="s">
        <v>133</v>
      </c>
      <c r="Y164">
        <v>0.75</v>
      </c>
      <c r="AB164">
        <v>0.75</v>
      </c>
      <c r="AC164">
        <v>0.75</v>
      </c>
      <c r="AD164" t="s">
        <v>133</v>
      </c>
      <c r="AE164">
        <v>0.75</v>
      </c>
      <c r="AF164" t="s">
        <v>133</v>
      </c>
      <c r="AG164">
        <v>0.75</v>
      </c>
      <c r="AJ164">
        <v>0.75</v>
      </c>
      <c r="AK164">
        <v>0.5</v>
      </c>
      <c r="AL164">
        <v>0.75</v>
      </c>
      <c r="AM164">
        <v>0.75</v>
      </c>
      <c r="AN164" t="s">
        <v>133</v>
      </c>
      <c r="AO164">
        <v>0.75</v>
      </c>
      <c r="AR164" t="s">
        <v>133</v>
      </c>
      <c r="AS164">
        <v>0.75</v>
      </c>
      <c r="AT164">
        <v>0.75</v>
      </c>
      <c r="AU164">
        <v>1</v>
      </c>
      <c r="AV164">
        <v>0.75</v>
      </c>
      <c r="AW164">
        <v>0.75</v>
      </c>
      <c r="AZ164">
        <v>0.75</v>
      </c>
      <c r="BA164">
        <v>0.5</v>
      </c>
      <c r="BB164">
        <v>0.75</v>
      </c>
      <c r="BC164" t="s">
        <v>133</v>
      </c>
      <c r="BD164" t="s">
        <v>133</v>
      </c>
      <c r="BE164">
        <v>1</v>
      </c>
      <c r="BH164">
        <v>0.75</v>
      </c>
      <c r="BI164">
        <v>0.75</v>
      </c>
      <c r="BJ164" t="s">
        <v>133</v>
      </c>
      <c r="BK164" t="s">
        <v>133</v>
      </c>
      <c r="BL164">
        <v>0.75</v>
      </c>
      <c r="BM164">
        <v>0.75</v>
      </c>
      <c r="BP164">
        <v>0.5</v>
      </c>
      <c r="BQ164" t="s">
        <v>133</v>
      </c>
      <c r="BR164" t="s">
        <v>133</v>
      </c>
      <c r="BS164">
        <v>0.75</v>
      </c>
      <c r="BT164">
        <v>0.75</v>
      </c>
      <c r="BU164" t="s">
        <v>133</v>
      </c>
      <c r="CB164">
        <v>0.75</v>
      </c>
      <c r="CC164">
        <v>0.75</v>
      </c>
      <c r="CD164">
        <v>0.75</v>
      </c>
      <c r="CE164" t="s">
        <v>133</v>
      </c>
      <c r="CF164">
        <v>1</v>
      </c>
      <c r="CG164">
        <v>0.75</v>
      </c>
      <c r="CI164" t="s">
        <v>133</v>
      </c>
      <c r="CJ164">
        <v>0.75</v>
      </c>
      <c r="CK164" t="s">
        <v>133</v>
      </c>
      <c r="CL164" t="s">
        <v>133</v>
      </c>
      <c r="CM164" t="s">
        <v>133</v>
      </c>
      <c r="CN164" t="s">
        <v>133</v>
      </c>
      <c r="CQ164">
        <v>0.75</v>
      </c>
      <c r="CR164">
        <v>0.75</v>
      </c>
      <c r="CS164">
        <v>0.75</v>
      </c>
      <c r="CT164">
        <v>0.75</v>
      </c>
      <c r="CU164">
        <v>0.75</v>
      </c>
      <c r="CV164">
        <v>0.75</v>
      </c>
      <c r="CX164">
        <v>0.75</v>
      </c>
      <c r="CY164">
        <v>0.75</v>
      </c>
      <c r="CZ164">
        <v>0.75</v>
      </c>
      <c r="DA164">
        <v>1</v>
      </c>
      <c r="DB164">
        <v>0.75</v>
      </c>
      <c r="DC164">
        <v>0.75</v>
      </c>
      <c r="DF164">
        <v>0.75</v>
      </c>
      <c r="DH164">
        <v>0.75</v>
      </c>
      <c r="DI164">
        <v>0.75</v>
      </c>
      <c r="DJ164">
        <v>0.75</v>
      </c>
      <c r="DK164">
        <v>1</v>
      </c>
      <c r="DM164">
        <v>0.75</v>
      </c>
      <c r="DN164">
        <v>0.75</v>
      </c>
      <c r="DO164">
        <v>0.5</v>
      </c>
      <c r="DP164">
        <v>0.75</v>
      </c>
      <c r="DQ164">
        <v>0.75</v>
      </c>
      <c r="DR164">
        <v>0.75</v>
      </c>
      <c r="DU164">
        <v>0.75</v>
      </c>
      <c r="DV164">
        <v>0.75</v>
      </c>
      <c r="DW164" t="s">
        <v>133</v>
      </c>
      <c r="DX164">
        <v>0.75</v>
      </c>
      <c r="DY164">
        <v>0.75</v>
      </c>
      <c r="DZ164">
        <v>0.75</v>
      </c>
      <c r="EB164">
        <v>0.75</v>
      </c>
      <c r="EC164">
        <v>0.75</v>
      </c>
      <c r="ED164">
        <v>0.75</v>
      </c>
      <c r="EE164">
        <v>1</v>
      </c>
      <c r="EF164">
        <v>0.75</v>
      </c>
      <c r="EG164">
        <v>0.75</v>
      </c>
      <c r="EJ164">
        <v>1</v>
      </c>
      <c r="EK164">
        <v>1</v>
      </c>
      <c r="EL164">
        <v>1</v>
      </c>
      <c r="EM164">
        <v>-1</v>
      </c>
      <c r="EN164">
        <v>1</v>
      </c>
      <c r="EO164">
        <v>0.75</v>
      </c>
      <c r="EP164">
        <v>1</v>
      </c>
      <c r="EQ164">
        <v>0.75</v>
      </c>
      <c r="ER164">
        <v>0.75</v>
      </c>
      <c r="ET164">
        <v>0.75</v>
      </c>
      <c r="EU164">
        <v>0.75</v>
      </c>
      <c r="EV164">
        <v>0.75</v>
      </c>
      <c r="EW164">
        <v>0.75</v>
      </c>
      <c r="EX164">
        <v>0.75</v>
      </c>
      <c r="EY164">
        <v>0.75</v>
      </c>
      <c r="FB164">
        <v>0.75</v>
      </c>
      <c r="FC164">
        <v>1</v>
      </c>
      <c r="FD164">
        <v>0.75</v>
      </c>
      <c r="FE164">
        <v>1</v>
      </c>
      <c r="FF164">
        <v>0.75</v>
      </c>
      <c r="FG164">
        <v>0.75</v>
      </c>
      <c r="FI164">
        <v>0.75</v>
      </c>
      <c r="FJ164">
        <v>0.75</v>
      </c>
      <c r="FK164">
        <v>0.75</v>
      </c>
      <c r="FM164">
        <v>1</v>
      </c>
      <c r="FN164">
        <v>0.75</v>
      </c>
      <c r="FO164">
        <v>0.75</v>
      </c>
      <c r="FP164" t="s">
        <v>133</v>
      </c>
      <c r="FQ164">
        <v>1</v>
      </c>
      <c r="FR164" t="s">
        <v>133</v>
      </c>
    </row>
    <row r="165" spans="1:174" x14ac:dyDescent="0.2">
      <c r="A165" t="s">
        <v>296</v>
      </c>
      <c r="D165">
        <v>-1</v>
      </c>
      <c r="E165">
        <v>-0.5</v>
      </c>
      <c r="F165" t="s">
        <v>133</v>
      </c>
      <c r="G165">
        <v>-0.5</v>
      </c>
      <c r="H165">
        <v>-0.5</v>
      </c>
      <c r="I165">
        <v>-0.5</v>
      </c>
      <c r="L165" t="s">
        <v>133</v>
      </c>
      <c r="M165">
        <v>-1</v>
      </c>
      <c r="N165">
        <v>-0.5</v>
      </c>
      <c r="O165">
        <v>-1</v>
      </c>
      <c r="P165">
        <v>-0.5</v>
      </c>
      <c r="Q165">
        <v>-1</v>
      </c>
      <c r="T165">
        <v>-0.5</v>
      </c>
      <c r="U165">
        <v>-0.5</v>
      </c>
      <c r="V165">
        <v>-1</v>
      </c>
      <c r="W165">
        <v>-0.5</v>
      </c>
      <c r="X165">
        <v>-0.5</v>
      </c>
      <c r="Y165">
        <v>-0.5</v>
      </c>
      <c r="AB165">
        <v>-0.5</v>
      </c>
      <c r="AC165">
        <v>-1</v>
      </c>
      <c r="AD165">
        <v>-1</v>
      </c>
      <c r="AE165" t="s">
        <v>133</v>
      </c>
      <c r="AF165">
        <v>-1</v>
      </c>
      <c r="AG165" t="s">
        <v>133</v>
      </c>
      <c r="AJ165">
        <v>-1</v>
      </c>
      <c r="AK165">
        <v>-1</v>
      </c>
      <c r="AL165">
        <v>-0.5</v>
      </c>
      <c r="AM165">
        <v>-0.5</v>
      </c>
      <c r="AN165">
        <v>-0.5</v>
      </c>
      <c r="AO165" t="s">
        <v>133</v>
      </c>
      <c r="AR165" t="s">
        <v>133</v>
      </c>
      <c r="AS165">
        <v>-1</v>
      </c>
      <c r="AT165">
        <v>-0.5</v>
      </c>
      <c r="AU165">
        <v>-1</v>
      </c>
      <c r="AV165">
        <v>-1</v>
      </c>
      <c r="AW165">
        <v>-1</v>
      </c>
      <c r="AZ165">
        <v>-0.5</v>
      </c>
      <c r="BA165">
        <v>-1</v>
      </c>
      <c r="BB165">
        <v>-0.5</v>
      </c>
      <c r="BC165">
        <v>-0.5</v>
      </c>
      <c r="BD165">
        <v>-1</v>
      </c>
      <c r="BE165">
        <v>-0.5</v>
      </c>
      <c r="BH165">
        <v>-0.5</v>
      </c>
      <c r="BI165">
        <v>-0.5</v>
      </c>
      <c r="BJ165">
        <v>-0.5</v>
      </c>
      <c r="BK165">
        <v>0</v>
      </c>
      <c r="BL165" t="s">
        <v>133</v>
      </c>
      <c r="BM165" t="s">
        <v>133</v>
      </c>
      <c r="BP165">
        <v>-1</v>
      </c>
      <c r="BQ165">
        <v>-0.5</v>
      </c>
      <c r="BR165">
        <v>-0.5</v>
      </c>
      <c r="BS165">
        <v>-0.5</v>
      </c>
      <c r="BT165">
        <v>-0.5</v>
      </c>
      <c r="BU165" t="s">
        <v>133</v>
      </c>
      <c r="CB165">
        <v>-0.5</v>
      </c>
      <c r="CC165">
        <v>-1</v>
      </c>
      <c r="CD165">
        <v>-1</v>
      </c>
      <c r="CE165" t="s">
        <v>133</v>
      </c>
      <c r="CF165">
        <v>-1</v>
      </c>
      <c r="CG165">
        <v>-1</v>
      </c>
      <c r="CI165">
        <v>-1</v>
      </c>
      <c r="CJ165">
        <v>-0.5</v>
      </c>
      <c r="CK165">
        <v>-1</v>
      </c>
      <c r="CL165">
        <v>-1</v>
      </c>
      <c r="CM165">
        <v>-1</v>
      </c>
      <c r="CN165">
        <v>-1</v>
      </c>
      <c r="CQ165">
        <v>-1</v>
      </c>
      <c r="CR165">
        <v>-1</v>
      </c>
      <c r="CS165">
        <v>-1</v>
      </c>
      <c r="CT165">
        <v>-1</v>
      </c>
      <c r="CU165">
        <v>-0.5</v>
      </c>
      <c r="CV165">
        <v>-1</v>
      </c>
      <c r="CX165">
        <v>-0.5</v>
      </c>
      <c r="CY165">
        <v>-1</v>
      </c>
      <c r="CZ165">
        <v>-1</v>
      </c>
      <c r="DA165">
        <v>-1</v>
      </c>
      <c r="DB165" t="s">
        <v>133</v>
      </c>
      <c r="DC165">
        <v>-1</v>
      </c>
      <c r="DF165">
        <v>-0.5</v>
      </c>
      <c r="DH165">
        <v>-0.5</v>
      </c>
      <c r="DI165">
        <v>-0.5</v>
      </c>
      <c r="DJ165">
        <v>-1</v>
      </c>
      <c r="DK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-0.5</v>
      </c>
      <c r="DU165">
        <v>-1</v>
      </c>
      <c r="DV165">
        <v>-1</v>
      </c>
      <c r="DW165">
        <v>-1</v>
      </c>
      <c r="DX165">
        <v>0.75</v>
      </c>
      <c r="DY165">
        <v>-0.5</v>
      </c>
      <c r="DZ165">
        <v>-1</v>
      </c>
      <c r="EB165">
        <v>-1</v>
      </c>
      <c r="EC165">
        <v>-1</v>
      </c>
      <c r="ED165">
        <v>-0.5</v>
      </c>
      <c r="EE165">
        <v>-1</v>
      </c>
      <c r="EF165">
        <v>-1</v>
      </c>
      <c r="EG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>
        <v>-1</v>
      </c>
      <c r="EP165" t="s">
        <v>133</v>
      </c>
      <c r="EQ165">
        <v>-1</v>
      </c>
      <c r="ER165">
        <v>-1</v>
      </c>
      <c r="ET165">
        <v>-0.5</v>
      </c>
      <c r="EU165">
        <v>-1</v>
      </c>
      <c r="EV165">
        <v>-1</v>
      </c>
      <c r="EW165">
        <v>-1</v>
      </c>
      <c r="EX165">
        <v>-1</v>
      </c>
      <c r="EY165">
        <v>-1</v>
      </c>
      <c r="FB165">
        <v>-0.5</v>
      </c>
      <c r="FC165">
        <v>-1</v>
      </c>
      <c r="FD165">
        <v>-1</v>
      </c>
      <c r="FE165">
        <v>-1</v>
      </c>
      <c r="FF165">
        <v>-0.5</v>
      </c>
      <c r="FG165">
        <v>-0.5</v>
      </c>
      <c r="FI165">
        <v>-1</v>
      </c>
      <c r="FJ165">
        <v>-1</v>
      </c>
      <c r="FK165">
        <v>-0.5</v>
      </c>
      <c r="FM165">
        <v>-1</v>
      </c>
      <c r="FN165">
        <v>-1</v>
      </c>
      <c r="FO165">
        <v>-1</v>
      </c>
      <c r="FP165">
        <v>-1</v>
      </c>
      <c r="FQ165">
        <v>-1</v>
      </c>
      <c r="FR165">
        <v>-1</v>
      </c>
    </row>
    <row r="166" spans="1:174" x14ac:dyDescent="0.2">
      <c r="A166" t="s">
        <v>297</v>
      </c>
      <c r="D166">
        <v>-0.5</v>
      </c>
      <c r="E166">
        <v>-0.5</v>
      </c>
      <c r="F166">
        <v>-0.5</v>
      </c>
      <c r="G166">
        <v>-0.5</v>
      </c>
      <c r="H166">
        <v>-0.5</v>
      </c>
      <c r="I166">
        <v>-0.5</v>
      </c>
      <c r="L166" t="s">
        <v>133</v>
      </c>
      <c r="M166">
        <v>-1</v>
      </c>
      <c r="N166">
        <v>-0.5</v>
      </c>
      <c r="O166">
        <v>-1</v>
      </c>
      <c r="P166">
        <v>-0.5</v>
      </c>
      <c r="Q166">
        <v>-1</v>
      </c>
      <c r="T166">
        <v>-0.5</v>
      </c>
      <c r="U166">
        <v>-0.5</v>
      </c>
      <c r="V166">
        <v>-1</v>
      </c>
      <c r="W166">
        <v>-0.5</v>
      </c>
      <c r="X166">
        <v>-0.5</v>
      </c>
      <c r="Y166">
        <v>-0.5</v>
      </c>
      <c r="AB166">
        <v>-0.5</v>
      </c>
      <c r="AC166">
        <v>-1</v>
      </c>
      <c r="AD166">
        <v>-1</v>
      </c>
      <c r="AE166" t="s">
        <v>133</v>
      </c>
      <c r="AF166">
        <v>-1</v>
      </c>
      <c r="AG166">
        <v>-1</v>
      </c>
      <c r="AJ166">
        <v>-1</v>
      </c>
      <c r="AK166">
        <v>-1</v>
      </c>
      <c r="AL166">
        <v>-0.5</v>
      </c>
      <c r="AM166">
        <v>-0.5</v>
      </c>
      <c r="AN166">
        <v>-0.5</v>
      </c>
      <c r="AO166" t="s">
        <v>133</v>
      </c>
      <c r="AR166" t="s">
        <v>133</v>
      </c>
      <c r="AS166">
        <v>-0.5</v>
      </c>
      <c r="AT166">
        <v>-0.5</v>
      </c>
      <c r="AU166">
        <v>-0.5</v>
      </c>
      <c r="AV166">
        <v>-1</v>
      </c>
      <c r="AW166">
        <v>-1</v>
      </c>
      <c r="AZ166">
        <v>-0.5</v>
      </c>
      <c r="BA166">
        <v>-1</v>
      </c>
      <c r="BB166">
        <v>-0.5</v>
      </c>
      <c r="BC166">
        <v>-0.5</v>
      </c>
      <c r="BD166">
        <v>-1</v>
      </c>
      <c r="BE166">
        <v>-0.5</v>
      </c>
      <c r="BH166">
        <v>-0.5</v>
      </c>
      <c r="BI166">
        <v>-0.5</v>
      </c>
      <c r="BJ166">
        <v>-0.5</v>
      </c>
      <c r="BK166">
        <v>0</v>
      </c>
      <c r="BL166" t="s">
        <v>133</v>
      </c>
      <c r="BM166" t="s">
        <v>133</v>
      </c>
      <c r="BP166">
        <v>-1</v>
      </c>
      <c r="BQ166">
        <v>-0.5</v>
      </c>
      <c r="BR166">
        <v>-0.5</v>
      </c>
      <c r="BS166">
        <v>-0.5</v>
      </c>
      <c r="BT166">
        <v>-0.5</v>
      </c>
      <c r="BU166">
        <v>-0.5</v>
      </c>
      <c r="CB166">
        <v>-0.5</v>
      </c>
      <c r="CC166">
        <v>-1</v>
      </c>
      <c r="CD166">
        <v>-1</v>
      </c>
      <c r="CE166">
        <v>-0.5</v>
      </c>
      <c r="CF166">
        <v>-1</v>
      </c>
      <c r="CG166">
        <v>-1</v>
      </c>
      <c r="CI166">
        <v>-1</v>
      </c>
      <c r="CJ166">
        <v>-0.5</v>
      </c>
      <c r="CK166">
        <v>-1</v>
      </c>
      <c r="CL166">
        <v>-1</v>
      </c>
      <c r="CM166">
        <v>-1</v>
      </c>
      <c r="CN166">
        <v>-1</v>
      </c>
      <c r="CQ166">
        <v>-1</v>
      </c>
      <c r="CR166">
        <v>-1</v>
      </c>
      <c r="CS166">
        <v>-1</v>
      </c>
      <c r="CT166">
        <v>-1</v>
      </c>
      <c r="CU166">
        <v>-0.5</v>
      </c>
      <c r="CV166">
        <v>-1</v>
      </c>
      <c r="CX166">
        <v>-0.5</v>
      </c>
      <c r="CY166">
        <v>-1</v>
      </c>
      <c r="CZ166">
        <v>-1</v>
      </c>
      <c r="DA166">
        <v>-1</v>
      </c>
      <c r="DB166" t="s">
        <v>133</v>
      </c>
      <c r="DC166">
        <v>-1</v>
      </c>
      <c r="DF166">
        <v>-0.5</v>
      </c>
      <c r="DH166">
        <v>-0.5</v>
      </c>
      <c r="DI166">
        <v>-0.5</v>
      </c>
      <c r="DJ166">
        <v>-1</v>
      </c>
      <c r="DK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-0.5</v>
      </c>
      <c r="DU166">
        <v>-1</v>
      </c>
      <c r="DV166">
        <v>-1</v>
      </c>
      <c r="DW166">
        <v>-1</v>
      </c>
      <c r="DX166">
        <v>0.75</v>
      </c>
      <c r="DY166">
        <v>-0.5</v>
      </c>
      <c r="DZ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>
        <v>-1</v>
      </c>
      <c r="EP166">
        <v>-0.5</v>
      </c>
      <c r="EQ166">
        <v>-1</v>
      </c>
      <c r="ER166">
        <v>-1</v>
      </c>
      <c r="ET166">
        <v>-0.5</v>
      </c>
      <c r="EU166">
        <v>-1</v>
      </c>
      <c r="EV166">
        <v>-1</v>
      </c>
      <c r="EW166">
        <v>-0.5</v>
      </c>
      <c r="EX166">
        <v>-1</v>
      </c>
      <c r="EY166">
        <v>-1</v>
      </c>
      <c r="FB166">
        <v>-0.5</v>
      </c>
      <c r="FC166">
        <v>-1</v>
      </c>
      <c r="FD166">
        <v>-1</v>
      </c>
      <c r="FE166">
        <v>-1</v>
      </c>
      <c r="FF166">
        <v>-0.5</v>
      </c>
      <c r="FG166">
        <v>-0.5</v>
      </c>
      <c r="FI166">
        <v>-1</v>
      </c>
      <c r="FJ166">
        <v>-1</v>
      </c>
      <c r="FK166">
        <v>-0.5</v>
      </c>
      <c r="FM166">
        <v>-0.5</v>
      </c>
      <c r="FN166">
        <v>-1</v>
      </c>
      <c r="FO166">
        <v>-1</v>
      </c>
      <c r="FP166">
        <v>-0.5</v>
      </c>
      <c r="FQ166">
        <v>-1</v>
      </c>
      <c r="FR166">
        <v>-1</v>
      </c>
    </row>
    <row r="167" spans="1:174" x14ac:dyDescent="0.2">
      <c r="A167" t="s">
        <v>298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  <c r="U167">
        <v>0</v>
      </c>
      <c r="V167">
        <v>0</v>
      </c>
      <c r="W167">
        <v>0</v>
      </c>
      <c r="X167" t="s">
        <v>133</v>
      </c>
      <c r="Y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J167">
        <v>0</v>
      </c>
      <c r="AK167">
        <v>0</v>
      </c>
      <c r="AL167">
        <v>0</v>
      </c>
      <c r="AM167">
        <v>0</v>
      </c>
      <c r="AN167" t="s">
        <v>133</v>
      </c>
      <c r="AO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Z167">
        <v>0</v>
      </c>
      <c r="BA167">
        <v>0</v>
      </c>
      <c r="BB167">
        <v>0</v>
      </c>
      <c r="BC167">
        <v>0</v>
      </c>
      <c r="BD167" t="s">
        <v>133</v>
      </c>
      <c r="BE167">
        <v>0</v>
      </c>
      <c r="BH167">
        <v>0</v>
      </c>
      <c r="BI167">
        <v>0</v>
      </c>
      <c r="BJ167">
        <v>0</v>
      </c>
      <c r="BK167" t="s">
        <v>133</v>
      </c>
      <c r="BL167">
        <v>0</v>
      </c>
      <c r="BM167">
        <v>0</v>
      </c>
      <c r="BP167">
        <v>0</v>
      </c>
      <c r="BQ167" t="s">
        <v>133</v>
      </c>
      <c r="BR167">
        <v>0</v>
      </c>
      <c r="BS167">
        <v>0</v>
      </c>
      <c r="BT167">
        <v>0</v>
      </c>
      <c r="BU167" t="s">
        <v>133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 t="s">
        <v>133</v>
      </c>
      <c r="CQ167">
        <v>0</v>
      </c>
      <c r="CR167">
        <v>0</v>
      </c>
      <c r="CS167">
        <v>0</v>
      </c>
      <c r="CT167">
        <v>0</v>
      </c>
      <c r="CU167">
        <v>0.75</v>
      </c>
      <c r="CV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F167" t="s">
        <v>133</v>
      </c>
      <c r="DH167">
        <v>0</v>
      </c>
      <c r="DI167">
        <v>0</v>
      </c>
      <c r="DJ167">
        <v>0</v>
      </c>
      <c r="DK167">
        <v>0</v>
      </c>
      <c r="DM167">
        <v>0</v>
      </c>
      <c r="DN167">
        <v>0</v>
      </c>
      <c r="DO167">
        <v>0</v>
      </c>
      <c r="DP167">
        <v>0.75</v>
      </c>
      <c r="DQ167">
        <v>0</v>
      </c>
      <c r="DR167">
        <v>0</v>
      </c>
      <c r="DU167">
        <v>0</v>
      </c>
      <c r="DV167">
        <v>0</v>
      </c>
      <c r="DW167">
        <v>0</v>
      </c>
      <c r="DX167">
        <v>0.75</v>
      </c>
      <c r="DY167">
        <v>0</v>
      </c>
      <c r="DZ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I167">
        <v>0</v>
      </c>
      <c r="FJ167">
        <v>0</v>
      </c>
      <c r="FK167">
        <v>0</v>
      </c>
      <c r="FM167">
        <v>0</v>
      </c>
      <c r="FN167">
        <v>0</v>
      </c>
      <c r="FO167">
        <v>0</v>
      </c>
      <c r="FP167" t="s">
        <v>133</v>
      </c>
      <c r="FQ167">
        <v>0</v>
      </c>
      <c r="FR167">
        <v>0</v>
      </c>
    </row>
    <row r="168" spans="1:174" x14ac:dyDescent="0.2">
      <c r="A168" t="s">
        <v>299</v>
      </c>
      <c r="D168">
        <v>0</v>
      </c>
      <c r="E168">
        <v>0</v>
      </c>
      <c r="F168" t="s">
        <v>133</v>
      </c>
      <c r="G168">
        <v>0</v>
      </c>
      <c r="H168">
        <v>0</v>
      </c>
      <c r="I168">
        <v>0</v>
      </c>
      <c r="L168">
        <v>0</v>
      </c>
      <c r="M168" t="s">
        <v>133</v>
      </c>
      <c r="N168">
        <v>0</v>
      </c>
      <c r="O168">
        <v>-1</v>
      </c>
      <c r="P168">
        <v>0</v>
      </c>
      <c r="Q168">
        <v>0.5</v>
      </c>
      <c r="T168">
        <v>0</v>
      </c>
      <c r="U168">
        <v>0</v>
      </c>
      <c r="V168">
        <v>0</v>
      </c>
      <c r="W168">
        <v>0</v>
      </c>
      <c r="X168">
        <v>-0.5</v>
      </c>
      <c r="Y168" t="s">
        <v>133</v>
      </c>
      <c r="AB168">
        <v>0</v>
      </c>
      <c r="AC168">
        <v>0</v>
      </c>
      <c r="AD168">
        <v>0</v>
      </c>
      <c r="AE168" t="s">
        <v>133</v>
      </c>
      <c r="AF168">
        <v>0</v>
      </c>
      <c r="AG168" t="s">
        <v>133</v>
      </c>
      <c r="AJ168">
        <v>0</v>
      </c>
      <c r="AK168">
        <v>-0.5</v>
      </c>
      <c r="AL168">
        <v>0</v>
      </c>
      <c r="AM168">
        <v>0</v>
      </c>
      <c r="AN168">
        <v>0</v>
      </c>
      <c r="AO168">
        <v>0</v>
      </c>
      <c r="AR168">
        <v>0</v>
      </c>
      <c r="AS168">
        <v>0</v>
      </c>
      <c r="AT168" t="s">
        <v>133</v>
      </c>
      <c r="AU168" t="s">
        <v>133</v>
      </c>
      <c r="AV168">
        <v>0</v>
      </c>
      <c r="AW168">
        <v>0</v>
      </c>
      <c r="AZ168" t="s">
        <v>133</v>
      </c>
      <c r="BA168">
        <v>0</v>
      </c>
      <c r="BB168">
        <v>0</v>
      </c>
      <c r="BC168" t="s">
        <v>133</v>
      </c>
      <c r="BD168" t="s">
        <v>133</v>
      </c>
      <c r="BE168">
        <v>0</v>
      </c>
      <c r="BH168" t="s">
        <v>133</v>
      </c>
      <c r="BI168">
        <v>0.5</v>
      </c>
      <c r="BJ168">
        <v>0</v>
      </c>
      <c r="BK168">
        <v>0</v>
      </c>
      <c r="BL168">
        <v>0</v>
      </c>
      <c r="BM168">
        <v>0</v>
      </c>
      <c r="BP168" t="s">
        <v>133</v>
      </c>
      <c r="BQ168" t="s">
        <v>133</v>
      </c>
      <c r="BR168" t="s">
        <v>133</v>
      </c>
      <c r="BS168">
        <v>0</v>
      </c>
      <c r="BT168" t="s">
        <v>133</v>
      </c>
      <c r="BU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Q168">
        <v>0</v>
      </c>
      <c r="CR168">
        <v>0</v>
      </c>
      <c r="CS168">
        <v>0</v>
      </c>
      <c r="CT168">
        <v>0</v>
      </c>
      <c r="CU168">
        <v>-1</v>
      </c>
      <c r="CV168">
        <v>0</v>
      </c>
      <c r="CX168">
        <v>0</v>
      </c>
      <c r="CY168">
        <v>0</v>
      </c>
      <c r="CZ168">
        <v>0.5</v>
      </c>
      <c r="DA168">
        <v>0</v>
      </c>
      <c r="DB168">
        <v>0</v>
      </c>
      <c r="DC168">
        <v>0</v>
      </c>
      <c r="DF168" t="s">
        <v>133</v>
      </c>
      <c r="DH168">
        <v>0</v>
      </c>
      <c r="DI168">
        <v>0</v>
      </c>
      <c r="DJ168">
        <v>0</v>
      </c>
      <c r="DK168">
        <v>0</v>
      </c>
      <c r="DM168">
        <v>0</v>
      </c>
      <c r="DN168">
        <v>0</v>
      </c>
      <c r="DO168">
        <v>0</v>
      </c>
      <c r="DP168">
        <v>-1</v>
      </c>
      <c r="DQ168">
        <v>0</v>
      </c>
      <c r="DR168">
        <v>0</v>
      </c>
      <c r="DU168">
        <v>0</v>
      </c>
      <c r="DV168">
        <v>0</v>
      </c>
      <c r="DW168">
        <v>0</v>
      </c>
      <c r="DX168">
        <v>0.75</v>
      </c>
      <c r="DY168">
        <v>0</v>
      </c>
      <c r="DZ168">
        <v>0</v>
      </c>
      <c r="EB168">
        <v>0</v>
      </c>
      <c r="EC168">
        <v>0</v>
      </c>
      <c r="ED168">
        <v>0</v>
      </c>
      <c r="EE168" t="s">
        <v>133</v>
      </c>
      <c r="EF168">
        <v>0</v>
      </c>
      <c r="EG168">
        <v>0</v>
      </c>
      <c r="EJ168" t="s">
        <v>133</v>
      </c>
      <c r="EK168" t="s">
        <v>133</v>
      </c>
      <c r="EL168" t="s">
        <v>133</v>
      </c>
      <c r="EM168" t="s">
        <v>133</v>
      </c>
      <c r="EN168" t="s">
        <v>133</v>
      </c>
      <c r="EO168" t="s">
        <v>133</v>
      </c>
      <c r="EP168" t="s">
        <v>133</v>
      </c>
      <c r="EQ168" t="s">
        <v>133</v>
      </c>
      <c r="ER168" t="s">
        <v>133</v>
      </c>
      <c r="ET168" t="s">
        <v>133</v>
      </c>
      <c r="EU168" t="s">
        <v>133</v>
      </c>
      <c r="EV168" t="s">
        <v>133</v>
      </c>
      <c r="EW168" t="s">
        <v>133</v>
      </c>
      <c r="EX168" t="s">
        <v>133</v>
      </c>
      <c r="EY168" t="s">
        <v>133</v>
      </c>
      <c r="FB168" t="s">
        <v>133</v>
      </c>
      <c r="FC168" t="s">
        <v>133</v>
      </c>
      <c r="FD168" t="s">
        <v>133</v>
      </c>
      <c r="FE168" t="s">
        <v>133</v>
      </c>
      <c r="FF168" t="s">
        <v>133</v>
      </c>
      <c r="FG168" t="s">
        <v>133</v>
      </c>
      <c r="FI168" t="s">
        <v>133</v>
      </c>
      <c r="FJ168" t="s">
        <v>133</v>
      </c>
      <c r="FK168" t="s">
        <v>133</v>
      </c>
      <c r="FM168" t="s">
        <v>133</v>
      </c>
      <c r="FN168" t="s">
        <v>133</v>
      </c>
      <c r="FO168" t="s">
        <v>133</v>
      </c>
      <c r="FP168" t="s">
        <v>133</v>
      </c>
      <c r="FQ168" t="s">
        <v>133</v>
      </c>
      <c r="FR168" t="s">
        <v>133</v>
      </c>
    </row>
    <row r="169" spans="1:174" x14ac:dyDescent="0.2">
      <c r="A169" t="s">
        <v>300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0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AB169">
        <v>-1</v>
      </c>
      <c r="AC169">
        <v>-1</v>
      </c>
      <c r="AD169" t="s">
        <v>133</v>
      </c>
      <c r="AE169">
        <v>-1</v>
      </c>
      <c r="AF169">
        <v>-1</v>
      </c>
      <c r="AG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H169">
        <v>-0.5</v>
      </c>
      <c r="BI169">
        <v>-1</v>
      </c>
      <c r="BJ169">
        <v>-1</v>
      </c>
      <c r="BK169">
        <v>-1</v>
      </c>
      <c r="BL169">
        <v>-1</v>
      </c>
      <c r="BM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CB169">
        <v>-1</v>
      </c>
      <c r="CC169">
        <v>-1</v>
      </c>
      <c r="CD169" t="s">
        <v>133</v>
      </c>
      <c r="CE169">
        <v>-1</v>
      </c>
      <c r="CF169">
        <v>-1</v>
      </c>
      <c r="CG169">
        <v>-1</v>
      </c>
      <c r="CI169">
        <v>-1</v>
      </c>
      <c r="CJ169">
        <v>-1</v>
      </c>
      <c r="CK169" t="s">
        <v>133</v>
      </c>
      <c r="CL169">
        <v>-1</v>
      </c>
      <c r="CM169">
        <v>-0.5</v>
      </c>
      <c r="CN169">
        <v>-1</v>
      </c>
      <c r="CQ169">
        <v>-1</v>
      </c>
      <c r="CR169">
        <v>-1</v>
      </c>
      <c r="CS169">
        <v>-1</v>
      </c>
      <c r="CT169">
        <v>-1</v>
      </c>
      <c r="CU169">
        <v>-0.5</v>
      </c>
      <c r="CV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F169">
        <v>0</v>
      </c>
      <c r="DH169">
        <v>0.5</v>
      </c>
      <c r="DI169">
        <v>-1</v>
      </c>
      <c r="DJ169">
        <v>-1</v>
      </c>
      <c r="DK169">
        <v>-1</v>
      </c>
      <c r="DM169">
        <v>-1</v>
      </c>
      <c r="DN169">
        <v>-1</v>
      </c>
      <c r="DO169">
        <v>-0.5</v>
      </c>
      <c r="DP169">
        <v>-1</v>
      </c>
      <c r="DQ169">
        <v>-1</v>
      </c>
      <c r="DR169">
        <v>-1</v>
      </c>
      <c r="DU169">
        <v>-1</v>
      </c>
      <c r="DV169">
        <v>-1</v>
      </c>
      <c r="DW169">
        <v>-1</v>
      </c>
      <c r="DX169">
        <v>0.75</v>
      </c>
      <c r="DY169" t="s">
        <v>133</v>
      </c>
      <c r="DZ169">
        <v>-1</v>
      </c>
      <c r="EB169">
        <v>-1</v>
      </c>
      <c r="EC169">
        <v>-1</v>
      </c>
      <c r="ED169">
        <v>-1</v>
      </c>
      <c r="EE169">
        <v>-1</v>
      </c>
      <c r="EF169">
        <v>-0.5</v>
      </c>
      <c r="EG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>
        <v>-1</v>
      </c>
      <c r="EP169">
        <v>-1</v>
      </c>
      <c r="EQ169">
        <v>-1</v>
      </c>
      <c r="ER169">
        <v>-1</v>
      </c>
      <c r="ET169">
        <v>-1</v>
      </c>
      <c r="EU169">
        <v>-1</v>
      </c>
      <c r="EV169">
        <v>-1</v>
      </c>
      <c r="EW169">
        <v>-1</v>
      </c>
      <c r="EX169">
        <v>-1</v>
      </c>
      <c r="EY169">
        <v>-1</v>
      </c>
      <c r="FB169">
        <v>-1</v>
      </c>
      <c r="FC169">
        <v>-1</v>
      </c>
      <c r="FD169" t="s">
        <v>133</v>
      </c>
      <c r="FE169">
        <v>-1</v>
      </c>
      <c r="FF169">
        <v>-1</v>
      </c>
      <c r="FG169">
        <v>-1</v>
      </c>
      <c r="FI169">
        <v>-1</v>
      </c>
      <c r="FJ169">
        <v>-1</v>
      </c>
      <c r="FK169">
        <v>-1</v>
      </c>
      <c r="FM169" t="s">
        <v>133</v>
      </c>
      <c r="FN169" t="s">
        <v>133</v>
      </c>
      <c r="FO169">
        <v>-1</v>
      </c>
      <c r="FP169">
        <v>-1</v>
      </c>
      <c r="FQ169">
        <v>-1</v>
      </c>
      <c r="FR169">
        <v>-1</v>
      </c>
    </row>
    <row r="170" spans="1:174" x14ac:dyDescent="0.2">
      <c r="A170" t="s">
        <v>301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0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AB170">
        <v>-1</v>
      </c>
      <c r="AC170">
        <v>-1</v>
      </c>
      <c r="AD170" t="s">
        <v>133</v>
      </c>
      <c r="AE170">
        <v>-1</v>
      </c>
      <c r="AF170">
        <v>-1</v>
      </c>
      <c r="AG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H170">
        <v>-0.5</v>
      </c>
      <c r="BI170">
        <v>-1</v>
      </c>
      <c r="BJ170">
        <v>-1</v>
      </c>
      <c r="BK170">
        <v>-1</v>
      </c>
      <c r="BL170">
        <v>-1</v>
      </c>
      <c r="BM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I170">
        <v>-1</v>
      </c>
      <c r="CJ170">
        <v>-1</v>
      </c>
      <c r="CK170" t="s">
        <v>133</v>
      </c>
      <c r="CL170">
        <v>-1</v>
      </c>
      <c r="CM170">
        <v>-0.5</v>
      </c>
      <c r="CN170" t="s">
        <v>133</v>
      </c>
      <c r="CQ170">
        <v>-1</v>
      </c>
      <c r="CR170">
        <v>-1</v>
      </c>
      <c r="CS170">
        <v>-1</v>
      </c>
      <c r="CT170">
        <v>-1</v>
      </c>
      <c r="CU170">
        <v>0</v>
      </c>
      <c r="CV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F170">
        <v>0</v>
      </c>
      <c r="DH170">
        <v>0</v>
      </c>
      <c r="DI170">
        <v>-1</v>
      </c>
      <c r="DJ170">
        <v>-1</v>
      </c>
      <c r="DK170">
        <v>-1</v>
      </c>
      <c r="DM170">
        <v>-1</v>
      </c>
      <c r="DN170">
        <v>-1</v>
      </c>
      <c r="DO170">
        <v>-0.5</v>
      </c>
      <c r="DP170">
        <v>-1</v>
      </c>
      <c r="DQ170">
        <v>-1</v>
      </c>
      <c r="DR170">
        <v>-1</v>
      </c>
      <c r="DU170">
        <v>-1</v>
      </c>
      <c r="DV170">
        <v>-1</v>
      </c>
      <c r="DW170">
        <v>-1</v>
      </c>
      <c r="DX170">
        <v>0.75</v>
      </c>
      <c r="DY170" t="s">
        <v>133</v>
      </c>
      <c r="DZ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>
        <v>-1</v>
      </c>
      <c r="EP170">
        <v>-1</v>
      </c>
      <c r="EQ170">
        <v>-1</v>
      </c>
      <c r="ER170">
        <v>-1</v>
      </c>
      <c r="ET170">
        <v>-1</v>
      </c>
      <c r="EU170">
        <v>-1</v>
      </c>
      <c r="EV170">
        <v>-1</v>
      </c>
      <c r="EW170">
        <v>-1</v>
      </c>
      <c r="EX170">
        <v>-1</v>
      </c>
      <c r="EY170">
        <v>-1</v>
      </c>
      <c r="FB170">
        <v>-1</v>
      </c>
      <c r="FC170">
        <v>-1</v>
      </c>
      <c r="FD170" t="s">
        <v>133</v>
      </c>
      <c r="FE170">
        <v>-1</v>
      </c>
      <c r="FF170">
        <v>-1</v>
      </c>
      <c r="FG170">
        <v>-1</v>
      </c>
      <c r="FI170">
        <v>-1</v>
      </c>
      <c r="FJ170">
        <v>-1</v>
      </c>
      <c r="FK170">
        <v>-1</v>
      </c>
      <c r="FM170" t="s">
        <v>133</v>
      </c>
      <c r="FN170">
        <v>-1</v>
      </c>
      <c r="FO170">
        <v>-1</v>
      </c>
      <c r="FP170">
        <v>-1</v>
      </c>
      <c r="FQ170">
        <v>-1</v>
      </c>
      <c r="FR170">
        <v>-1</v>
      </c>
    </row>
    <row r="171" spans="1:174" x14ac:dyDescent="0.2">
      <c r="A171" t="s">
        <v>302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-0.5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AB171">
        <v>-1</v>
      </c>
      <c r="AC171">
        <v>-1</v>
      </c>
      <c r="AD171" t="s">
        <v>133</v>
      </c>
      <c r="AE171">
        <v>-1</v>
      </c>
      <c r="AF171">
        <v>-1</v>
      </c>
      <c r="AG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I171">
        <v>-1</v>
      </c>
      <c r="CJ171">
        <v>-1</v>
      </c>
      <c r="CK171" t="s">
        <v>133</v>
      </c>
      <c r="CL171">
        <v>-1</v>
      </c>
      <c r="CM171">
        <v>-1</v>
      </c>
      <c r="CN171" t="s">
        <v>133</v>
      </c>
      <c r="CQ171">
        <v>-1</v>
      </c>
      <c r="CR171">
        <v>-1</v>
      </c>
      <c r="CS171">
        <v>-1</v>
      </c>
      <c r="CT171">
        <v>-1</v>
      </c>
      <c r="CU171">
        <v>-0.5</v>
      </c>
      <c r="CV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F171">
        <v>0</v>
      </c>
      <c r="DH171">
        <v>-0.5</v>
      </c>
      <c r="DI171">
        <v>-1</v>
      </c>
      <c r="DJ171">
        <v>-1</v>
      </c>
      <c r="DK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U171">
        <v>-1</v>
      </c>
      <c r="DV171">
        <v>-1</v>
      </c>
      <c r="DW171">
        <v>-1</v>
      </c>
      <c r="DX171">
        <v>0.75</v>
      </c>
      <c r="DY171" t="s">
        <v>133</v>
      </c>
      <c r="DZ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>
        <v>-1</v>
      </c>
      <c r="EP171">
        <v>-1</v>
      </c>
      <c r="EQ171">
        <v>-1</v>
      </c>
      <c r="ER171">
        <v>-1</v>
      </c>
      <c r="ET171">
        <v>-1</v>
      </c>
      <c r="EU171">
        <v>-1</v>
      </c>
      <c r="EV171">
        <v>-1</v>
      </c>
      <c r="EW171">
        <v>-1</v>
      </c>
      <c r="EX171">
        <v>-1</v>
      </c>
      <c r="EY171">
        <v>-1</v>
      </c>
      <c r="FB171">
        <v>-1</v>
      </c>
      <c r="FC171">
        <v>-1</v>
      </c>
      <c r="FD171" t="s">
        <v>133</v>
      </c>
      <c r="FE171">
        <v>-1</v>
      </c>
      <c r="FF171">
        <v>-1</v>
      </c>
      <c r="FG171">
        <v>-1</v>
      </c>
      <c r="FI171">
        <v>-1</v>
      </c>
      <c r="FJ171">
        <v>-1</v>
      </c>
      <c r="FK171">
        <v>-1</v>
      </c>
      <c r="FM171" t="s">
        <v>133</v>
      </c>
      <c r="FN171">
        <v>-1</v>
      </c>
      <c r="FO171">
        <v>-1</v>
      </c>
      <c r="FP171">
        <v>-1</v>
      </c>
      <c r="FQ171">
        <v>-1</v>
      </c>
      <c r="FR171">
        <v>-1</v>
      </c>
    </row>
    <row r="172" spans="1:174" x14ac:dyDescent="0.2">
      <c r="A172" t="s">
        <v>303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0.5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AB172">
        <v>-1</v>
      </c>
      <c r="AC172">
        <v>-1</v>
      </c>
      <c r="AD172" t="s">
        <v>133</v>
      </c>
      <c r="AE172">
        <v>-1</v>
      </c>
      <c r="AF172">
        <v>-1</v>
      </c>
      <c r="AG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H172">
        <v>0</v>
      </c>
      <c r="BI172">
        <v>-1</v>
      </c>
      <c r="BJ172">
        <v>-1</v>
      </c>
      <c r="BK172">
        <v>-1</v>
      </c>
      <c r="BL172">
        <v>-1</v>
      </c>
      <c r="BM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I172">
        <v>-1</v>
      </c>
      <c r="CJ172">
        <v>-1</v>
      </c>
      <c r="CK172">
        <v>-1</v>
      </c>
      <c r="CL172">
        <v>-1</v>
      </c>
      <c r="CM172">
        <v>0</v>
      </c>
      <c r="CN172">
        <v>-1</v>
      </c>
      <c r="CQ172">
        <v>-1</v>
      </c>
      <c r="CR172">
        <v>-1</v>
      </c>
      <c r="CS172">
        <v>-1</v>
      </c>
      <c r="CT172">
        <v>-1</v>
      </c>
      <c r="CU172">
        <v>0.5</v>
      </c>
      <c r="CV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F172">
        <v>0.5</v>
      </c>
      <c r="DH172">
        <v>0.5</v>
      </c>
      <c r="DI172">
        <v>-1</v>
      </c>
      <c r="DJ172">
        <v>-1</v>
      </c>
      <c r="DK172">
        <v>-1</v>
      </c>
      <c r="DM172">
        <v>-1</v>
      </c>
      <c r="DN172">
        <v>-1</v>
      </c>
      <c r="DO172">
        <v>0</v>
      </c>
      <c r="DP172">
        <v>0</v>
      </c>
      <c r="DQ172">
        <v>-1</v>
      </c>
      <c r="DR172">
        <v>-1</v>
      </c>
      <c r="DU172">
        <v>-1</v>
      </c>
      <c r="DV172">
        <v>-1</v>
      </c>
      <c r="DW172">
        <v>-1</v>
      </c>
      <c r="DX172">
        <v>0.75</v>
      </c>
      <c r="DY172" t="s">
        <v>133</v>
      </c>
      <c r="DZ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>
        <v>-1</v>
      </c>
      <c r="EP172">
        <v>-1</v>
      </c>
      <c r="EQ172">
        <v>-1</v>
      </c>
      <c r="ER172">
        <v>-1</v>
      </c>
      <c r="ET172">
        <v>-1</v>
      </c>
      <c r="EU172">
        <v>-1</v>
      </c>
      <c r="EV172">
        <v>-1</v>
      </c>
      <c r="EW172">
        <v>-1</v>
      </c>
      <c r="EX172">
        <v>-1</v>
      </c>
      <c r="EY172">
        <v>-1</v>
      </c>
      <c r="FB172">
        <v>-1</v>
      </c>
      <c r="FC172">
        <v>-1</v>
      </c>
      <c r="FD172">
        <v>-1</v>
      </c>
      <c r="FE172">
        <v>-1</v>
      </c>
      <c r="FF172">
        <v>0</v>
      </c>
      <c r="FG172">
        <v>-1</v>
      </c>
      <c r="FI172">
        <v>-1</v>
      </c>
      <c r="FJ172">
        <v>-1</v>
      </c>
      <c r="FK172">
        <v>-1</v>
      </c>
      <c r="FM172" t="s">
        <v>133</v>
      </c>
      <c r="FN172">
        <v>-1</v>
      </c>
      <c r="FO172">
        <v>-1</v>
      </c>
      <c r="FP172">
        <v>-1</v>
      </c>
      <c r="FQ172">
        <v>-1</v>
      </c>
      <c r="FR172">
        <v>-1</v>
      </c>
    </row>
    <row r="173" spans="1:174" x14ac:dyDescent="0.2">
      <c r="A173" t="s">
        <v>304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-0.5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AB173">
        <v>-1</v>
      </c>
      <c r="AC173">
        <v>-1</v>
      </c>
      <c r="AD173">
        <v>-1</v>
      </c>
      <c r="AE173">
        <v>-1</v>
      </c>
      <c r="AF173" t="s">
        <v>133</v>
      </c>
      <c r="AG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H173">
        <v>-0.5</v>
      </c>
      <c r="BI173">
        <v>-1</v>
      </c>
      <c r="BJ173">
        <v>-1</v>
      </c>
      <c r="BK173" t="s">
        <v>133</v>
      </c>
      <c r="BL173">
        <v>-1</v>
      </c>
      <c r="BM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I173">
        <v>-1</v>
      </c>
      <c r="CJ173">
        <v>-1</v>
      </c>
      <c r="CK173">
        <v>-1</v>
      </c>
      <c r="CL173">
        <v>-1</v>
      </c>
      <c r="CM173">
        <v>-0.5</v>
      </c>
      <c r="CN173">
        <v>-1</v>
      </c>
      <c r="CQ173">
        <v>-1</v>
      </c>
      <c r="CR173">
        <v>-1</v>
      </c>
      <c r="CS173">
        <v>-1</v>
      </c>
      <c r="CT173">
        <v>-1</v>
      </c>
      <c r="CU173">
        <v>0.75</v>
      </c>
      <c r="CV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F173" t="s">
        <v>133</v>
      </c>
      <c r="DH173">
        <v>0</v>
      </c>
      <c r="DI173">
        <v>-1</v>
      </c>
      <c r="DJ173">
        <v>-1</v>
      </c>
      <c r="DK173">
        <v>-1</v>
      </c>
      <c r="DM173">
        <v>-1</v>
      </c>
      <c r="DN173">
        <v>-1</v>
      </c>
      <c r="DO173">
        <v>-0.5</v>
      </c>
      <c r="DP173">
        <v>0.75</v>
      </c>
      <c r="DQ173">
        <v>-1</v>
      </c>
      <c r="DR173">
        <v>-1</v>
      </c>
      <c r="DU173">
        <v>-1</v>
      </c>
      <c r="DV173">
        <v>-1</v>
      </c>
      <c r="DW173">
        <v>-1</v>
      </c>
      <c r="DX173">
        <v>0.75</v>
      </c>
      <c r="DY173">
        <v>-1</v>
      </c>
      <c r="DZ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>
        <v>-1</v>
      </c>
      <c r="EP173">
        <v>-1</v>
      </c>
      <c r="EQ173">
        <v>-1</v>
      </c>
      <c r="ER173">
        <v>-1</v>
      </c>
      <c r="ET173">
        <v>-1</v>
      </c>
      <c r="EU173">
        <v>-1</v>
      </c>
      <c r="EV173">
        <v>-1</v>
      </c>
      <c r="EW173">
        <v>-1</v>
      </c>
      <c r="EX173">
        <v>-1</v>
      </c>
      <c r="EY173">
        <v>-1</v>
      </c>
      <c r="FB173">
        <v>-1</v>
      </c>
      <c r="FC173">
        <v>-1</v>
      </c>
      <c r="FD173" t="s">
        <v>133</v>
      </c>
      <c r="FE173">
        <v>-1</v>
      </c>
      <c r="FF173">
        <v>-1</v>
      </c>
      <c r="FG173">
        <v>-1</v>
      </c>
      <c r="FI173">
        <v>-1</v>
      </c>
      <c r="FJ173">
        <v>-1</v>
      </c>
      <c r="FK173">
        <v>-1</v>
      </c>
      <c r="FM173">
        <v>-1</v>
      </c>
      <c r="FN173">
        <v>-1</v>
      </c>
      <c r="FO173">
        <v>-1</v>
      </c>
      <c r="FP173">
        <v>-1</v>
      </c>
      <c r="FQ173">
        <v>-1</v>
      </c>
      <c r="FR173">
        <v>-1</v>
      </c>
    </row>
    <row r="174" spans="1:174" x14ac:dyDescent="0.2">
      <c r="A174" t="s">
        <v>305</v>
      </c>
      <c r="D174">
        <v>0</v>
      </c>
      <c r="E174">
        <v>0</v>
      </c>
      <c r="F174">
        <v>0.75</v>
      </c>
      <c r="G174">
        <v>0</v>
      </c>
      <c r="H174">
        <v>0</v>
      </c>
      <c r="I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1</v>
      </c>
      <c r="U174">
        <v>1</v>
      </c>
      <c r="V174">
        <v>0</v>
      </c>
      <c r="W174">
        <v>0</v>
      </c>
      <c r="X174" t="s">
        <v>133</v>
      </c>
      <c r="Y174">
        <v>0</v>
      </c>
      <c r="AB174">
        <v>0.75</v>
      </c>
      <c r="AC174">
        <v>0</v>
      </c>
      <c r="AD174">
        <v>0</v>
      </c>
      <c r="AE174">
        <v>0</v>
      </c>
      <c r="AF174">
        <v>0</v>
      </c>
      <c r="AG174">
        <v>0</v>
      </c>
      <c r="AJ174">
        <v>0</v>
      </c>
      <c r="AK174">
        <v>0</v>
      </c>
      <c r="AL174">
        <v>0.75</v>
      </c>
      <c r="AM174">
        <v>0</v>
      </c>
      <c r="AN174" t="s">
        <v>133</v>
      </c>
      <c r="AO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1</v>
      </c>
      <c r="BP174">
        <v>0</v>
      </c>
      <c r="BQ174">
        <v>0</v>
      </c>
      <c r="BR174" t="s">
        <v>133</v>
      </c>
      <c r="BS174">
        <v>0</v>
      </c>
      <c r="BT174">
        <v>1</v>
      </c>
      <c r="BU174" t="s">
        <v>133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I174">
        <v>0</v>
      </c>
      <c r="CJ174">
        <v>0</v>
      </c>
      <c r="CK174">
        <v>0</v>
      </c>
      <c r="CL174">
        <v>0</v>
      </c>
      <c r="CM174">
        <v>1</v>
      </c>
      <c r="CN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F174">
        <v>0</v>
      </c>
      <c r="DH174">
        <v>0</v>
      </c>
      <c r="DI174">
        <v>1</v>
      </c>
      <c r="DJ174">
        <v>0</v>
      </c>
      <c r="DK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U174">
        <v>0</v>
      </c>
      <c r="DV174">
        <v>0</v>
      </c>
      <c r="DW174">
        <v>0</v>
      </c>
      <c r="DX174">
        <v>0.75</v>
      </c>
      <c r="DY174">
        <v>0</v>
      </c>
      <c r="DZ174">
        <v>0</v>
      </c>
      <c r="EB174">
        <v>1</v>
      </c>
      <c r="EC174">
        <v>0</v>
      </c>
      <c r="ED174">
        <v>1</v>
      </c>
      <c r="EE174">
        <v>0</v>
      </c>
      <c r="EF174">
        <v>0</v>
      </c>
      <c r="EG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1</v>
      </c>
      <c r="ET174">
        <v>0.75</v>
      </c>
      <c r="EU174">
        <v>0</v>
      </c>
      <c r="EV174">
        <v>1</v>
      </c>
      <c r="EW174">
        <v>0.75</v>
      </c>
      <c r="EX174">
        <v>0</v>
      </c>
      <c r="EY174">
        <v>0</v>
      </c>
      <c r="FB174">
        <v>0</v>
      </c>
      <c r="FC174">
        <v>0</v>
      </c>
      <c r="FD174">
        <v>0</v>
      </c>
      <c r="FE174">
        <v>0</v>
      </c>
      <c r="FF174">
        <v>1</v>
      </c>
      <c r="FG174">
        <v>0</v>
      </c>
      <c r="FI174">
        <v>-1</v>
      </c>
      <c r="FJ174">
        <v>0</v>
      </c>
      <c r="FK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</row>
    <row r="175" spans="1:174" x14ac:dyDescent="0.2">
      <c r="A175" t="s">
        <v>306</v>
      </c>
      <c r="D175" t="s">
        <v>133</v>
      </c>
      <c r="E175" t="s">
        <v>133</v>
      </c>
      <c r="F175" t="s">
        <v>133</v>
      </c>
      <c r="G175" t="s">
        <v>133</v>
      </c>
      <c r="H175" t="s">
        <v>133</v>
      </c>
      <c r="I175" t="s">
        <v>133</v>
      </c>
      <c r="L175" t="s">
        <v>133</v>
      </c>
      <c r="M175">
        <v>0</v>
      </c>
      <c r="N175">
        <v>0.5</v>
      </c>
      <c r="O175">
        <v>0</v>
      </c>
      <c r="P175">
        <v>0</v>
      </c>
      <c r="Q175">
        <v>0</v>
      </c>
      <c r="T175">
        <v>0.5</v>
      </c>
      <c r="U175">
        <v>0</v>
      </c>
      <c r="V175" t="s">
        <v>133</v>
      </c>
      <c r="W175" t="s">
        <v>133</v>
      </c>
      <c r="X175">
        <v>0</v>
      </c>
      <c r="Y175" t="s">
        <v>133</v>
      </c>
      <c r="AB175" t="s">
        <v>133</v>
      </c>
      <c r="AC175" t="s">
        <v>133</v>
      </c>
      <c r="AD175" t="s">
        <v>133</v>
      </c>
      <c r="AE175" t="s">
        <v>133</v>
      </c>
      <c r="AF175" t="s">
        <v>133</v>
      </c>
      <c r="AG175" t="s">
        <v>133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133</v>
      </c>
      <c r="AR175">
        <v>0</v>
      </c>
      <c r="AS175">
        <v>0</v>
      </c>
      <c r="AT175">
        <v>0</v>
      </c>
      <c r="AU175">
        <v>0</v>
      </c>
      <c r="AV175">
        <v>0.5</v>
      </c>
      <c r="AW175">
        <v>0</v>
      </c>
      <c r="AZ175">
        <v>0</v>
      </c>
      <c r="BA175" t="s">
        <v>133</v>
      </c>
      <c r="BB175" t="s">
        <v>133</v>
      </c>
      <c r="BC175">
        <v>0</v>
      </c>
      <c r="BD175">
        <v>0</v>
      </c>
      <c r="BE175" t="s">
        <v>133</v>
      </c>
      <c r="BH175">
        <v>0</v>
      </c>
      <c r="BI175">
        <v>0</v>
      </c>
      <c r="BJ175" t="s">
        <v>133</v>
      </c>
      <c r="BK175" t="s">
        <v>133</v>
      </c>
      <c r="BL175">
        <v>0</v>
      </c>
      <c r="BM175">
        <v>0</v>
      </c>
      <c r="BP175" t="s">
        <v>133</v>
      </c>
      <c r="BQ175" t="s">
        <v>133</v>
      </c>
      <c r="BR175" t="s">
        <v>133</v>
      </c>
      <c r="BS175" t="s">
        <v>133</v>
      </c>
      <c r="BT175">
        <v>0.75</v>
      </c>
      <c r="BU175" t="s">
        <v>133</v>
      </c>
      <c r="CB175">
        <v>0</v>
      </c>
      <c r="CC175">
        <v>0</v>
      </c>
      <c r="CD175">
        <v>0</v>
      </c>
      <c r="CE175" t="s">
        <v>133</v>
      </c>
      <c r="CF175">
        <v>0</v>
      </c>
      <c r="CG175">
        <v>0</v>
      </c>
      <c r="CI175">
        <v>0</v>
      </c>
      <c r="CJ175">
        <v>0</v>
      </c>
      <c r="CK175">
        <v>0</v>
      </c>
      <c r="CL175" t="s">
        <v>133</v>
      </c>
      <c r="CM175">
        <v>0</v>
      </c>
      <c r="CN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F175">
        <v>0</v>
      </c>
      <c r="DH175">
        <v>0</v>
      </c>
      <c r="DI175">
        <v>0</v>
      </c>
      <c r="DJ175">
        <v>0</v>
      </c>
      <c r="DK175">
        <v>-0.5</v>
      </c>
      <c r="DM175">
        <v>0</v>
      </c>
      <c r="DN175">
        <v>0</v>
      </c>
      <c r="DO175">
        <v>0</v>
      </c>
      <c r="DP175" t="s">
        <v>133</v>
      </c>
      <c r="DQ175">
        <v>0</v>
      </c>
      <c r="DR175">
        <v>0</v>
      </c>
      <c r="DU175" t="s">
        <v>133</v>
      </c>
      <c r="DV175" t="s">
        <v>133</v>
      </c>
      <c r="DW175">
        <v>0.5</v>
      </c>
      <c r="DX175">
        <v>0.75</v>
      </c>
      <c r="DY175">
        <v>0</v>
      </c>
      <c r="DZ175" t="s">
        <v>133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J175">
        <v>0</v>
      </c>
      <c r="EK175">
        <v>0</v>
      </c>
      <c r="EL175">
        <v>0</v>
      </c>
      <c r="EM175" t="s">
        <v>133</v>
      </c>
      <c r="EN175">
        <v>0</v>
      </c>
      <c r="EO175" t="s">
        <v>133</v>
      </c>
      <c r="EP175">
        <v>0</v>
      </c>
      <c r="EQ175">
        <v>0</v>
      </c>
      <c r="ER175">
        <v>-0.5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I175">
        <v>0</v>
      </c>
      <c r="FJ175">
        <v>0</v>
      </c>
      <c r="FK175">
        <v>0</v>
      </c>
      <c r="FM175">
        <v>0</v>
      </c>
      <c r="FN175">
        <v>0</v>
      </c>
      <c r="FO175" t="s">
        <v>133</v>
      </c>
      <c r="FP175">
        <v>0</v>
      </c>
      <c r="FQ175">
        <v>0</v>
      </c>
      <c r="FR175">
        <v>0</v>
      </c>
    </row>
    <row r="176" spans="1:174" x14ac:dyDescent="0.2">
      <c r="A176" t="s">
        <v>307</v>
      </c>
      <c r="D176" t="s">
        <v>133</v>
      </c>
      <c r="E176" t="s">
        <v>133</v>
      </c>
      <c r="F176" t="s">
        <v>133</v>
      </c>
      <c r="G176" t="s">
        <v>133</v>
      </c>
      <c r="H176" t="s">
        <v>133</v>
      </c>
      <c r="I176" t="s">
        <v>133</v>
      </c>
      <c r="L176" t="s">
        <v>133</v>
      </c>
      <c r="M176">
        <v>0</v>
      </c>
      <c r="N176" t="s">
        <v>133</v>
      </c>
      <c r="O176">
        <v>0</v>
      </c>
      <c r="P176">
        <v>0</v>
      </c>
      <c r="Q176">
        <v>0</v>
      </c>
      <c r="T176" t="s">
        <v>133</v>
      </c>
      <c r="U176" t="s">
        <v>133</v>
      </c>
      <c r="V176" t="s">
        <v>133</v>
      </c>
      <c r="W176" t="s">
        <v>133</v>
      </c>
      <c r="X176">
        <v>0</v>
      </c>
      <c r="Y176" t="s">
        <v>133</v>
      </c>
      <c r="AB176" t="s">
        <v>133</v>
      </c>
      <c r="AC176" t="s">
        <v>133</v>
      </c>
      <c r="AD176" t="s">
        <v>133</v>
      </c>
      <c r="AE176" t="s">
        <v>133</v>
      </c>
      <c r="AF176" t="s">
        <v>133</v>
      </c>
      <c r="AG176" t="s">
        <v>133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133</v>
      </c>
      <c r="AR176">
        <v>0</v>
      </c>
      <c r="AS176">
        <v>0</v>
      </c>
      <c r="AT176">
        <v>0</v>
      </c>
      <c r="AU176">
        <v>0</v>
      </c>
      <c r="AV176" t="s">
        <v>133</v>
      </c>
      <c r="AW176">
        <v>0</v>
      </c>
      <c r="AZ176">
        <v>0</v>
      </c>
      <c r="BA176" t="s">
        <v>133</v>
      </c>
      <c r="BB176" t="s">
        <v>133</v>
      </c>
      <c r="BC176">
        <v>0</v>
      </c>
      <c r="BD176">
        <v>0</v>
      </c>
      <c r="BE176" t="s">
        <v>133</v>
      </c>
      <c r="BH176">
        <v>0</v>
      </c>
      <c r="BI176">
        <v>0</v>
      </c>
      <c r="BJ176" t="s">
        <v>133</v>
      </c>
      <c r="BK176" t="s">
        <v>133</v>
      </c>
      <c r="BL176">
        <v>0</v>
      </c>
      <c r="BM176">
        <v>0</v>
      </c>
      <c r="BP176" t="s">
        <v>133</v>
      </c>
      <c r="BQ176" t="s">
        <v>133</v>
      </c>
      <c r="BR176" t="s">
        <v>133</v>
      </c>
      <c r="BS176" t="s">
        <v>133</v>
      </c>
      <c r="BT176" t="s">
        <v>133</v>
      </c>
      <c r="BU176" t="s">
        <v>133</v>
      </c>
      <c r="CB176">
        <v>0</v>
      </c>
      <c r="CC176">
        <v>0</v>
      </c>
      <c r="CD176">
        <v>0</v>
      </c>
      <c r="CE176" t="s">
        <v>133</v>
      </c>
      <c r="CF176">
        <v>0</v>
      </c>
      <c r="CG176">
        <v>0</v>
      </c>
      <c r="CI176">
        <v>0</v>
      </c>
      <c r="CJ176">
        <v>0</v>
      </c>
      <c r="CK176">
        <v>0</v>
      </c>
      <c r="CL176" t="s">
        <v>133</v>
      </c>
      <c r="CM176">
        <v>0</v>
      </c>
      <c r="CN176">
        <v>0</v>
      </c>
      <c r="CQ176">
        <v>0</v>
      </c>
      <c r="CR176">
        <v>0</v>
      </c>
      <c r="CS176">
        <v>0</v>
      </c>
      <c r="CT176">
        <v>0</v>
      </c>
      <c r="CU176" t="s">
        <v>133</v>
      </c>
      <c r="CV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F176">
        <v>0</v>
      </c>
      <c r="DH176">
        <v>0</v>
      </c>
      <c r="DI176">
        <v>0</v>
      </c>
      <c r="DJ176">
        <v>0</v>
      </c>
      <c r="DK176" t="s">
        <v>133</v>
      </c>
      <c r="DM176">
        <v>0</v>
      </c>
      <c r="DN176">
        <v>0</v>
      </c>
      <c r="DO176">
        <v>0</v>
      </c>
      <c r="DP176" t="s">
        <v>133</v>
      </c>
      <c r="DQ176">
        <v>0</v>
      </c>
      <c r="DR176">
        <v>0</v>
      </c>
      <c r="DU176" t="s">
        <v>133</v>
      </c>
      <c r="DV176" t="s">
        <v>133</v>
      </c>
      <c r="DW176" t="s">
        <v>133</v>
      </c>
      <c r="DX176" t="s">
        <v>133</v>
      </c>
      <c r="DY176">
        <v>0</v>
      </c>
      <c r="DZ176" t="s">
        <v>133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J176">
        <v>0</v>
      </c>
      <c r="EK176">
        <v>0</v>
      </c>
      <c r="EL176">
        <v>0</v>
      </c>
      <c r="EM176" t="s">
        <v>133</v>
      </c>
      <c r="EN176">
        <v>0</v>
      </c>
      <c r="EO176" t="s">
        <v>133</v>
      </c>
      <c r="EP176">
        <v>0</v>
      </c>
      <c r="EQ176">
        <v>0</v>
      </c>
      <c r="ER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I176">
        <v>0</v>
      </c>
      <c r="FJ176">
        <v>0</v>
      </c>
      <c r="FK176">
        <v>0</v>
      </c>
      <c r="FM176">
        <v>0</v>
      </c>
      <c r="FN176">
        <v>0</v>
      </c>
      <c r="FO176" t="s">
        <v>133</v>
      </c>
      <c r="FP176">
        <v>0</v>
      </c>
      <c r="FQ176">
        <v>0</v>
      </c>
      <c r="FR176">
        <v>0</v>
      </c>
    </row>
    <row r="177" spans="1:174" x14ac:dyDescent="0.2">
      <c r="A177" t="s">
        <v>308</v>
      </c>
      <c r="D177" t="s">
        <v>133</v>
      </c>
      <c r="E177" t="s">
        <v>133</v>
      </c>
      <c r="F177">
        <v>0.75</v>
      </c>
      <c r="G177" t="s">
        <v>133</v>
      </c>
      <c r="H177" t="s">
        <v>133</v>
      </c>
      <c r="I177" t="s">
        <v>133</v>
      </c>
      <c r="L177" t="s">
        <v>133</v>
      </c>
      <c r="M177">
        <v>0</v>
      </c>
      <c r="N177" t="s">
        <v>133</v>
      </c>
      <c r="O177">
        <v>-1</v>
      </c>
      <c r="P177">
        <v>0</v>
      </c>
      <c r="Q177">
        <v>0</v>
      </c>
      <c r="T177" t="s">
        <v>133</v>
      </c>
      <c r="U177">
        <v>0.5</v>
      </c>
      <c r="V177" t="s">
        <v>133</v>
      </c>
      <c r="W177" t="s">
        <v>133</v>
      </c>
      <c r="X177">
        <v>0</v>
      </c>
      <c r="Y177" t="s">
        <v>133</v>
      </c>
      <c r="AB177" t="s">
        <v>133</v>
      </c>
      <c r="AC177" t="s">
        <v>133</v>
      </c>
      <c r="AD177" t="s">
        <v>133</v>
      </c>
      <c r="AE177" t="s">
        <v>133</v>
      </c>
      <c r="AF177" t="s">
        <v>133</v>
      </c>
      <c r="AG177" t="s">
        <v>133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133</v>
      </c>
      <c r="AR177">
        <v>0</v>
      </c>
      <c r="AS177">
        <v>0</v>
      </c>
      <c r="AT177">
        <v>0</v>
      </c>
      <c r="AU177">
        <v>0</v>
      </c>
      <c r="AV177" t="s">
        <v>133</v>
      </c>
      <c r="AW177">
        <v>0</v>
      </c>
      <c r="AZ177" t="s">
        <v>133</v>
      </c>
      <c r="BA177" t="s">
        <v>133</v>
      </c>
      <c r="BB177" t="s">
        <v>133</v>
      </c>
      <c r="BC177">
        <v>0</v>
      </c>
      <c r="BD177">
        <v>0</v>
      </c>
      <c r="BE177" t="s">
        <v>133</v>
      </c>
      <c r="BH177">
        <v>0</v>
      </c>
      <c r="BI177">
        <v>0</v>
      </c>
      <c r="BJ177" t="s">
        <v>133</v>
      </c>
      <c r="BK177">
        <v>0.5</v>
      </c>
      <c r="BL177">
        <v>0</v>
      </c>
      <c r="BM177">
        <v>0</v>
      </c>
      <c r="BP177" t="s">
        <v>133</v>
      </c>
      <c r="BQ177" t="s">
        <v>133</v>
      </c>
      <c r="BR177" t="s">
        <v>133</v>
      </c>
      <c r="BS177" t="s">
        <v>133</v>
      </c>
      <c r="BT177" t="s">
        <v>133</v>
      </c>
      <c r="BU177" t="s">
        <v>133</v>
      </c>
      <c r="CB177">
        <v>0</v>
      </c>
      <c r="CC177">
        <v>0</v>
      </c>
      <c r="CD177">
        <v>0</v>
      </c>
      <c r="CE177" t="s">
        <v>133</v>
      </c>
      <c r="CF177">
        <v>0</v>
      </c>
      <c r="CG177">
        <v>0</v>
      </c>
      <c r="CI177">
        <v>0</v>
      </c>
      <c r="CJ177">
        <v>0</v>
      </c>
      <c r="CK177">
        <v>0</v>
      </c>
      <c r="CL177" t="s">
        <v>133</v>
      </c>
      <c r="CM177">
        <v>0</v>
      </c>
      <c r="CN177">
        <v>0</v>
      </c>
      <c r="CQ177">
        <v>0</v>
      </c>
      <c r="CR177">
        <v>0</v>
      </c>
      <c r="CS177">
        <v>0</v>
      </c>
      <c r="CT177">
        <v>0</v>
      </c>
      <c r="CU177" t="s">
        <v>133</v>
      </c>
      <c r="CV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F177" t="s">
        <v>133</v>
      </c>
      <c r="DH177">
        <v>0</v>
      </c>
      <c r="DI177">
        <v>0</v>
      </c>
      <c r="DJ177">
        <v>0</v>
      </c>
      <c r="DK177" t="s">
        <v>133</v>
      </c>
      <c r="DM177">
        <v>0</v>
      </c>
      <c r="DN177">
        <v>0</v>
      </c>
      <c r="DO177" t="s">
        <v>133</v>
      </c>
      <c r="DP177" t="s">
        <v>133</v>
      </c>
      <c r="DQ177">
        <v>0</v>
      </c>
      <c r="DR177">
        <v>0</v>
      </c>
      <c r="DU177" t="s">
        <v>133</v>
      </c>
      <c r="DV177" t="s">
        <v>133</v>
      </c>
      <c r="DW177" t="s">
        <v>133</v>
      </c>
      <c r="DX177" t="s">
        <v>133</v>
      </c>
      <c r="DY177">
        <v>0.5</v>
      </c>
      <c r="DZ177" t="s">
        <v>133</v>
      </c>
      <c r="EB177">
        <v>0.5</v>
      </c>
      <c r="EC177">
        <v>0</v>
      </c>
      <c r="ED177">
        <v>0</v>
      </c>
      <c r="EE177">
        <v>0</v>
      </c>
      <c r="EF177">
        <v>0</v>
      </c>
      <c r="EG177">
        <v>0</v>
      </c>
      <c r="EJ177" t="s">
        <v>133</v>
      </c>
      <c r="EK177" t="s">
        <v>133</v>
      </c>
      <c r="EL177" t="s">
        <v>133</v>
      </c>
      <c r="EM177" t="s">
        <v>133</v>
      </c>
      <c r="EN177" t="s">
        <v>133</v>
      </c>
      <c r="EO177" t="s">
        <v>133</v>
      </c>
      <c r="EP177" t="s">
        <v>133</v>
      </c>
      <c r="EQ177" t="s">
        <v>133</v>
      </c>
      <c r="ER177" t="s">
        <v>133</v>
      </c>
      <c r="ET177" t="s">
        <v>133</v>
      </c>
      <c r="EU177" t="s">
        <v>133</v>
      </c>
      <c r="EV177" t="s">
        <v>133</v>
      </c>
      <c r="EW177" t="s">
        <v>133</v>
      </c>
      <c r="EX177" t="s">
        <v>133</v>
      </c>
      <c r="EY177" t="s">
        <v>133</v>
      </c>
      <c r="FB177" t="s">
        <v>133</v>
      </c>
      <c r="FC177" t="s">
        <v>133</v>
      </c>
      <c r="FD177" t="s">
        <v>133</v>
      </c>
      <c r="FE177" t="s">
        <v>133</v>
      </c>
      <c r="FF177" t="s">
        <v>133</v>
      </c>
      <c r="FG177" t="s">
        <v>133</v>
      </c>
      <c r="FI177" t="s">
        <v>133</v>
      </c>
      <c r="FJ177" t="s">
        <v>133</v>
      </c>
      <c r="FK177" t="s">
        <v>133</v>
      </c>
      <c r="FM177" t="s">
        <v>133</v>
      </c>
      <c r="FN177" t="s">
        <v>133</v>
      </c>
      <c r="FO177" t="s">
        <v>133</v>
      </c>
      <c r="FP177" t="s">
        <v>133</v>
      </c>
      <c r="FQ177" t="s">
        <v>133</v>
      </c>
      <c r="FR177" t="s">
        <v>133</v>
      </c>
    </row>
    <row r="178" spans="1:174" x14ac:dyDescent="0.2">
      <c r="A178" t="s">
        <v>309</v>
      </c>
      <c r="D178">
        <v>0</v>
      </c>
      <c r="E178">
        <v>0</v>
      </c>
      <c r="F178">
        <v>0.5</v>
      </c>
      <c r="G178">
        <v>0</v>
      </c>
      <c r="H178">
        <v>0</v>
      </c>
      <c r="I178" t="s">
        <v>133</v>
      </c>
      <c r="L178" t="s">
        <v>133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AB178">
        <v>0</v>
      </c>
      <c r="AC178">
        <v>0</v>
      </c>
      <c r="AD178" t="s">
        <v>133</v>
      </c>
      <c r="AE178">
        <v>0</v>
      </c>
      <c r="AF178">
        <v>0</v>
      </c>
      <c r="AG178">
        <v>0</v>
      </c>
      <c r="AJ178">
        <v>0</v>
      </c>
      <c r="AK178">
        <v>0</v>
      </c>
      <c r="AL178" t="s">
        <v>133</v>
      </c>
      <c r="AM178">
        <v>0</v>
      </c>
      <c r="AN178">
        <v>0</v>
      </c>
      <c r="AO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H178" t="s">
        <v>133</v>
      </c>
      <c r="BI178">
        <v>0</v>
      </c>
      <c r="BJ178">
        <v>0</v>
      </c>
      <c r="BK178">
        <v>0</v>
      </c>
      <c r="BL178">
        <v>0</v>
      </c>
      <c r="BM178">
        <v>0</v>
      </c>
      <c r="BP178">
        <v>0</v>
      </c>
      <c r="BQ178">
        <v>-0.5</v>
      </c>
      <c r="BR178" t="s">
        <v>133</v>
      </c>
      <c r="BS178">
        <v>0</v>
      </c>
      <c r="BT178">
        <v>0</v>
      </c>
      <c r="BU178" t="s">
        <v>133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-0.5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X178">
        <v>0</v>
      </c>
      <c r="CY178">
        <v>0</v>
      </c>
      <c r="CZ178">
        <v>0</v>
      </c>
      <c r="DA178" t="s">
        <v>133</v>
      </c>
      <c r="DB178">
        <v>0</v>
      </c>
      <c r="DC178">
        <v>-0.5</v>
      </c>
      <c r="DF178">
        <v>0</v>
      </c>
      <c r="DH178">
        <v>0</v>
      </c>
      <c r="DI178">
        <v>0</v>
      </c>
      <c r="DJ178">
        <v>0</v>
      </c>
      <c r="DK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U178">
        <v>0</v>
      </c>
      <c r="DV178">
        <v>0</v>
      </c>
      <c r="DW178">
        <v>0</v>
      </c>
      <c r="DX178">
        <v>0.75</v>
      </c>
      <c r="DY178">
        <v>0</v>
      </c>
      <c r="DZ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 t="s">
        <v>133</v>
      </c>
      <c r="EP178">
        <v>0</v>
      </c>
      <c r="EQ178">
        <v>0</v>
      </c>
      <c r="ER178">
        <v>0</v>
      </c>
      <c r="ET178">
        <v>0.5</v>
      </c>
      <c r="EU178">
        <v>0</v>
      </c>
      <c r="EV178">
        <v>0</v>
      </c>
      <c r="EW178">
        <v>0</v>
      </c>
      <c r="EX178">
        <v>0</v>
      </c>
      <c r="EY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I178">
        <v>0</v>
      </c>
      <c r="FJ178">
        <v>0</v>
      </c>
      <c r="FK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 spans="1:174" x14ac:dyDescent="0.2">
      <c r="A179" t="s">
        <v>310</v>
      </c>
      <c r="D179">
        <v>0</v>
      </c>
      <c r="E179">
        <v>0</v>
      </c>
      <c r="F179" t="s">
        <v>133</v>
      </c>
      <c r="G179">
        <v>0</v>
      </c>
      <c r="H179">
        <v>0</v>
      </c>
      <c r="I179" t="s">
        <v>133</v>
      </c>
      <c r="L179" t="s">
        <v>133</v>
      </c>
      <c r="M179">
        <v>0</v>
      </c>
      <c r="N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B179">
        <v>0</v>
      </c>
      <c r="AC179">
        <v>0</v>
      </c>
      <c r="AD179" t="s">
        <v>133</v>
      </c>
      <c r="AE179" t="s">
        <v>133</v>
      </c>
      <c r="AF179">
        <v>0</v>
      </c>
      <c r="AG179">
        <v>0</v>
      </c>
      <c r="AJ179">
        <v>0</v>
      </c>
      <c r="AK179">
        <v>0</v>
      </c>
      <c r="AL179" t="s">
        <v>133</v>
      </c>
      <c r="AM179">
        <v>0</v>
      </c>
      <c r="AN179">
        <v>0</v>
      </c>
      <c r="AO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Z179">
        <v>0</v>
      </c>
      <c r="BA179">
        <v>0</v>
      </c>
      <c r="BB179">
        <v>0</v>
      </c>
      <c r="BC179">
        <v>0</v>
      </c>
      <c r="BD179" t="s">
        <v>133</v>
      </c>
      <c r="BE179">
        <v>0</v>
      </c>
      <c r="BH179" t="s">
        <v>133</v>
      </c>
      <c r="BI179">
        <v>0</v>
      </c>
      <c r="BJ179">
        <v>0</v>
      </c>
      <c r="BK179">
        <v>0</v>
      </c>
      <c r="BL179">
        <v>0</v>
      </c>
      <c r="BM179">
        <v>0</v>
      </c>
      <c r="BP179">
        <v>0</v>
      </c>
      <c r="BQ179">
        <v>-0.5</v>
      </c>
      <c r="BR179" t="s">
        <v>133</v>
      </c>
      <c r="BS179">
        <v>0</v>
      </c>
      <c r="BT179">
        <v>0</v>
      </c>
      <c r="BU179" t="s">
        <v>133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 t="s">
        <v>133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X179">
        <v>0</v>
      </c>
      <c r="CY179">
        <v>0</v>
      </c>
      <c r="CZ179">
        <v>0</v>
      </c>
      <c r="DA179" t="s">
        <v>133</v>
      </c>
      <c r="DB179">
        <v>0</v>
      </c>
      <c r="DC179" t="s">
        <v>133</v>
      </c>
      <c r="DF179">
        <v>0</v>
      </c>
      <c r="DH179">
        <v>0</v>
      </c>
      <c r="DI179">
        <v>0</v>
      </c>
      <c r="DJ179">
        <v>0</v>
      </c>
      <c r="DK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U179">
        <v>0</v>
      </c>
      <c r="DV179">
        <v>0</v>
      </c>
      <c r="DW179">
        <v>0</v>
      </c>
      <c r="DX179">
        <v>0.75</v>
      </c>
      <c r="DY179">
        <v>0</v>
      </c>
      <c r="DZ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 t="s">
        <v>133</v>
      </c>
      <c r="EP179">
        <v>0</v>
      </c>
      <c r="EQ179">
        <v>0</v>
      </c>
      <c r="ER179">
        <v>0</v>
      </c>
      <c r="ET179" t="s">
        <v>133</v>
      </c>
      <c r="EU179">
        <v>0</v>
      </c>
      <c r="EV179">
        <v>0</v>
      </c>
      <c r="EW179">
        <v>0</v>
      </c>
      <c r="EX179">
        <v>0</v>
      </c>
      <c r="EY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I179">
        <v>0</v>
      </c>
      <c r="FJ179">
        <v>0</v>
      </c>
      <c r="FK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</row>
    <row r="180" spans="1:174" x14ac:dyDescent="0.2">
      <c r="A180" t="s">
        <v>311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0.5</v>
      </c>
      <c r="L180">
        <v>0</v>
      </c>
      <c r="M180">
        <v>0</v>
      </c>
      <c r="N180">
        <v>0</v>
      </c>
      <c r="O180">
        <v>0</v>
      </c>
      <c r="P180" t="s">
        <v>133</v>
      </c>
      <c r="Q180">
        <v>0</v>
      </c>
      <c r="T180">
        <v>0</v>
      </c>
      <c r="U180" t="s">
        <v>133</v>
      </c>
      <c r="V180">
        <v>0</v>
      </c>
      <c r="W180">
        <v>0</v>
      </c>
      <c r="X180">
        <v>0</v>
      </c>
      <c r="Y180" t="s">
        <v>133</v>
      </c>
      <c r="AB180" t="s">
        <v>133</v>
      </c>
      <c r="AC180" t="s">
        <v>133</v>
      </c>
      <c r="AD180" t="s">
        <v>133</v>
      </c>
      <c r="AE180" t="s">
        <v>133</v>
      </c>
      <c r="AF180" t="s">
        <v>133</v>
      </c>
      <c r="AG180" t="s">
        <v>133</v>
      </c>
      <c r="AJ180" t="s">
        <v>133</v>
      </c>
      <c r="AK180">
        <v>0</v>
      </c>
      <c r="AL180">
        <v>0</v>
      </c>
      <c r="AM180">
        <v>0</v>
      </c>
      <c r="AN180">
        <v>0</v>
      </c>
      <c r="AO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Z180" t="s">
        <v>133</v>
      </c>
      <c r="BA180">
        <v>0</v>
      </c>
      <c r="BB180">
        <v>0</v>
      </c>
      <c r="BC180" t="s">
        <v>133</v>
      </c>
      <c r="BD180" t="s">
        <v>133</v>
      </c>
      <c r="BE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P180">
        <v>0</v>
      </c>
      <c r="BQ180" t="s">
        <v>133</v>
      </c>
      <c r="BR180" t="s">
        <v>133</v>
      </c>
      <c r="BS180">
        <v>0</v>
      </c>
      <c r="BT180">
        <v>0</v>
      </c>
      <c r="BU180">
        <v>0</v>
      </c>
      <c r="CB180" t="s">
        <v>133</v>
      </c>
      <c r="CC180" t="s">
        <v>133</v>
      </c>
      <c r="CD180" t="s">
        <v>133</v>
      </c>
      <c r="CE180" t="s">
        <v>133</v>
      </c>
      <c r="CF180" t="s">
        <v>133</v>
      </c>
      <c r="CG180" t="s">
        <v>133</v>
      </c>
      <c r="CI180" t="s">
        <v>133</v>
      </c>
      <c r="CJ180" t="s">
        <v>133</v>
      </c>
      <c r="CK180" t="s">
        <v>133</v>
      </c>
      <c r="CL180" t="s">
        <v>133</v>
      </c>
      <c r="CM180" t="s">
        <v>133</v>
      </c>
      <c r="CN180" t="s">
        <v>133</v>
      </c>
      <c r="CQ180" t="s">
        <v>133</v>
      </c>
      <c r="CR180" t="s">
        <v>133</v>
      </c>
      <c r="CS180" t="s">
        <v>133</v>
      </c>
      <c r="CT180" t="s">
        <v>133</v>
      </c>
      <c r="CU180" t="s">
        <v>133</v>
      </c>
      <c r="CV180" t="s">
        <v>133</v>
      </c>
      <c r="CX180" t="s">
        <v>133</v>
      </c>
      <c r="CY180" t="s">
        <v>133</v>
      </c>
      <c r="CZ180" t="s">
        <v>133</v>
      </c>
      <c r="DA180" t="s">
        <v>133</v>
      </c>
      <c r="DB180" t="s">
        <v>133</v>
      </c>
      <c r="DC180" t="s">
        <v>133</v>
      </c>
      <c r="DF180">
        <v>0.75</v>
      </c>
      <c r="DH180" t="s">
        <v>133</v>
      </c>
      <c r="DI180" t="s">
        <v>133</v>
      </c>
      <c r="DJ180" t="s">
        <v>133</v>
      </c>
      <c r="DK180" t="s">
        <v>133</v>
      </c>
      <c r="DM180" t="s">
        <v>133</v>
      </c>
      <c r="DN180" t="s">
        <v>133</v>
      </c>
      <c r="DO180" t="s">
        <v>133</v>
      </c>
      <c r="DP180" t="s">
        <v>133</v>
      </c>
      <c r="DQ180" t="s">
        <v>133</v>
      </c>
      <c r="DR180" t="s">
        <v>133</v>
      </c>
      <c r="DU180" t="s">
        <v>133</v>
      </c>
      <c r="DV180" t="s">
        <v>133</v>
      </c>
      <c r="DW180" t="s">
        <v>133</v>
      </c>
      <c r="DX180" t="s">
        <v>133</v>
      </c>
      <c r="DY180" t="s">
        <v>133</v>
      </c>
      <c r="DZ180" t="s">
        <v>133</v>
      </c>
      <c r="EB180" t="s">
        <v>133</v>
      </c>
      <c r="EC180" t="s">
        <v>133</v>
      </c>
      <c r="ED180" t="s">
        <v>133</v>
      </c>
      <c r="EE180" t="s">
        <v>133</v>
      </c>
      <c r="EF180" t="s">
        <v>133</v>
      </c>
      <c r="EG180" t="s">
        <v>133</v>
      </c>
      <c r="EJ180">
        <v>0</v>
      </c>
      <c r="EK180">
        <v>0</v>
      </c>
      <c r="EL180">
        <v>0</v>
      </c>
      <c r="EM180" t="s">
        <v>133</v>
      </c>
      <c r="EN180">
        <v>0</v>
      </c>
      <c r="EO180">
        <v>0</v>
      </c>
      <c r="EP180">
        <v>0</v>
      </c>
      <c r="EQ180">
        <v>0</v>
      </c>
      <c r="ER180">
        <v>0</v>
      </c>
      <c r="ET180">
        <v>0</v>
      </c>
      <c r="EU180" t="s">
        <v>133</v>
      </c>
      <c r="EV180">
        <v>0</v>
      </c>
      <c r="EW180">
        <v>0</v>
      </c>
      <c r="EX180">
        <v>0</v>
      </c>
      <c r="EY180">
        <v>0</v>
      </c>
      <c r="FB180">
        <v>0</v>
      </c>
      <c r="FC180">
        <v>0</v>
      </c>
      <c r="FD180">
        <v>0</v>
      </c>
      <c r="FE180" t="s">
        <v>133</v>
      </c>
      <c r="FF180">
        <v>0</v>
      </c>
      <c r="FG180">
        <v>0</v>
      </c>
      <c r="FI180">
        <v>0</v>
      </c>
      <c r="FJ180">
        <v>0</v>
      </c>
      <c r="FK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 spans="1:174" x14ac:dyDescent="0.2">
      <c r="A181" t="s">
        <v>312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L181">
        <v>0</v>
      </c>
      <c r="M181">
        <v>0</v>
      </c>
      <c r="N181">
        <v>0</v>
      </c>
      <c r="O181">
        <v>0</v>
      </c>
      <c r="P181" t="s">
        <v>133</v>
      </c>
      <c r="Q181">
        <v>0</v>
      </c>
      <c r="T181">
        <v>0</v>
      </c>
      <c r="U181" t="s">
        <v>133</v>
      </c>
      <c r="V181">
        <v>0</v>
      </c>
      <c r="W181">
        <v>0</v>
      </c>
      <c r="X181">
        <v>0</v>
      </c>
      <c r="Y181" t="s">
        <v>133</v>
      </c>
      <c r="AB181" t="s">
        <v>133</v>
      </c>
      <c r="AC181">
        <v>0</v>
      </c>
      <c r="AD181">
        <v>0</v>
      </c>
      <c r="AE181" t="s">
        <v>133</v>
      </c>
      <c r="AF181">
        <v>0</v>
      </c>
      <c r="AG181" t="s">
        <v>133</v>
      </c>
      <c r="AJ181" t="s">
        <v>133</v>
      </c>
      <c r="AK181">
        <v>0</v>
      </c>
      <c r="AL181">
        <v>0</v>
      </c>
      <c r="AM181">
        <v>0</v>
      </c>
      <c r="AN181">
        <v>0</v>
      </c>
      <c r="AO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Z181" t="s">
        <v>133</v>
      </c>
      <c r="BA181">
        <v>0</v>
      </c>
      <c r="BB181">
        <v>0</v>
      </c>
      <c r="BC181" t="s">
        <v>133</v>
      </c>
      <c r="BD181" t="s">
        <v>133</v>
      </c>
      <c r="BE181">
        <v>0</v>
      </c>
      <c r="BH181">
        <v>0</v>
      </c>
      <c r="BI181">
        <v>0</v>
      </c>
      <c r="BJ181">
        <v>0</v>
      </c>
      <c r="BK181" t="s">
        <v>133</v>
      </c>
      <c r="BL181">
        <v>0</v>
      </c>
      <c r="BM181">
        <v>0</v>
      </c>
      <c r="BP181">
        <v>0</v>
      </c>
      <c r="BQ181" t="s">
        <v>133</v>
      </c>
      <c r="BR181" t="s">
        <v>133</v>
      </c>
      <c r="BS181">
        <v>0</v>
      </c>
      <c r="BT181">
        <v>0</v>
      </c>
      <c r="BU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Q181">
        <v>0</v>
      </c>
      <c r="CR181">
        <v>0</v>
      </c>
      <c r="CS181">
        <v>0</v>
      </c>
      <c r="CT181">
        <v>0</v>
      </c>
      <c r="CU181">
        <v>0.75</v>
      </c>
      <c r="CV181">
        <v>0</v>
      </c>
      <c r="CX181">
        <v>0</v>
      </c>
      <c r="CY181">
        <v>0</v>
      </c>
      <c r="CZ181" t="s">
        <v>133</v>
      </c>
      <c r="DA181">
        <v>0</v>
      </c>
      <c r="DB181">
        <v>0</v>
      </c>
      <c r="DC181">
        <v>0</v>
      </c>
      <c r="DF181" t="s">
        <v>133</v>
      </c>
      <c r="DH181">
        <v>0</v>
      </c>
      <c r="DI181">
        <v>0</v>
      </c>
      <c r="DJ181">
        <v>0</v>
      </c>
      <c r="DK181">
        <v>0</v>
      </c>
      <c r="DM181">
        <v>0</v>
      </c>
      <c r="DN181">
        <v>0</v>
      </c>
      <c r="DO181">
        <v>0</v>
      </c>
      <c r="DP181">
        <v>0.75</v>
      </c>
      <c r="DQ181">
        <v>0</v>
      </c>
      <c r="DR181">
        <v>0</v>
      </c>
      <c r="DU181">
        <v>0</v>
      </c>
      <c r="DV181">
        <v>0</v>
      </c>
      <c r="DW181">
        <v>0</v>
      </c>
      <c r="DX181">
        <v>0.75</v>
      </c>
      <c r="DY181">
        <v>0</v>
      </c>
      <c r="DZ181">
        <v>0</v>
      </c>
      <c r="EB181">
        <v>0</v>
      </c>
      <c r="EC181">
        <v>0</v>
      </c>
      <c r="ED181">
        <v>0</v>
      </c>
      <c r="EE181" t="s">
        <v>133</v>
      </c>
      <c r="EF181">
        <v>0</v>
      </c>
      <c r="EG181">
        <v>0</v>
      </c>
      <c r="EJ181">
        <v>0</v>
      </c>
      <c r="EK181">
        <v>0</v>
      </c>
      <c r="EL181">
        <v>0</v>
      </c>
      <c r="EM181" t="s">
        <v>133</v>
      </c>
      <c r="EN181">
        <v>0</v>
      </c>
      <c r="EO181">
        <v>0</v>
      </c>
      <c r="EP181">
        <v>0</v>
      </c>
      <c r="EQ181">
        <v>0</v>
      </c>
      <c r="ER181">
        <v>0</v>
      </c>
      <c r="ET181">
        <v>0</v>
      </c>
      <c r="EU181" t="s">
        <v>133</v>
      </c>
      <c r="EV181">
        <v>0</v>
      </c>
      <c r="EW181">
        <v>0</v>
      </c>
      <c r="EX181">
        <v>0</v>
      </c>
      <c r="EY181">
        <v>0</v>
      </c>
      <c r="FB181">
        <v>0</v>
      </c>
      <c r="FC181">
        <v>0</v>
      </c>
      <c r="FD181">
        <v>0</v>
      </c>
      <c r="FE181" t="s">
        <v>133</v>
      </c>
      <c r="FF181">
        <v>0</v>
      </c>
      <c r="FG181">
        <v>0</v>
      </c>
      <c r="FI181">
        <v>0</v>
      </c>
      <c r="FJ181">
        <v>0</v>
      </c>
      <c r="FK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 spans="1:174" x14ac:dyDescent="0.2">
      <c r="A182" t="s">
        <v>313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L182">
        <v>0.75</v>
      </c>
      <c r="M182">
        <v>0</v>
      </c>
      <c r="N182">
        <v>0</v>
      </c>
      <c r="O182">
        <v>0</v>
      </c>
      <c r="P182" t="s">
        <v>133</v>
      </c>
      <c r="Q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0.75</v>
      </c>
      <c r="AB182" t="s">
        <v>133</v>
      </c>
      <c r="AC182">
        <v>0</v>
      </c>
      <c r="AD182" t="s">
        <v>133</v>
      </c>
      <c r="AE182">
        <v>0</v>
      </c>
      <c r="AF182">
        <v>0</v>
      </c>
      <c r="AG182" t="s">
        <v>133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Z182" t="s">
        <v>133</v>
      </c>
      <c r="BA182" t="s">
        <v>133</v>
      </c>
      <c r="BB182" t="s">
        <v>133</v>
      </c>
      <c r="BC182" t="s">
        <v>133</v>
      </c>
      <c r="BD182" t="s">
        <v>133</v>
      </c>
      <c r="BE182">
        <v>0</v>
      </c>
      <c r="BH182">
        <v>0</v>
      </c>
      <c r="BI182">
        <v>0</v>
      </c>
      <c r="BJ182">
        <v>0</v>
      </c>
      <c r="BK182" t="s">
        <v>133</v>
      </c>
      <c r="BL182">
        <v>0</v>
      </c>
      <c r="BM182">
        <v>0</v>
      </c>
      <c r="BP182">
        <v>0</v>
      </c>
      <c r="BQ182" t="s">
        <v>133</v>
      </c>
      <c r="BR182" t="s">
        <v>133</v>
      </c>
      <c r="BS182">
        <v>0</v>
      </c>
      <c r="BT182">
        <v>0</v>
      </c>
      <c r="BU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Q182">
        <v>0</v>
      </c>
      <c r="CR182">
        <v>0</v>
      </c>
      <c r="CS182">
        <v>0</v>
      </c>
      <c r="CT182">
        <v>0</v>
      </c>
      <c r="CU182">
        <v>0.75</v>
      </c>
      <c r="CV182">
        <v>0</v>
      </c>
      <c r="CX182">
        <v>0</v>
      </c>
      <c r="CY182">
        <v>0</v>
      </c>
      <c r="CZ182" t="s">
        <v>133</v>
      </c>
      <c r="DA182">
        <v>0</v>
      </c>
      <c r="DB182">
        <v>0</v>
      </c>
      <c r="DC182">
        <v>0</v>
      </c>
      <c r="DF182">
        <v>0.75</v>
      </c>
      <c r="DH182">
        <v>0</v>
      </c>
      <c r="DI182">
        <v>0</v>
      </c>
      <c r="DJ182">
        <v>0</v>
      </c>
      <c r="DK182">
        <v>0</v>
      </c>
      <c r="DM182">
        <v>0</v>
      </c>
      <c r="DN182">
        <v>0</v>
      </c>
      <c r="DO182">
        <v>0</v>
      </c>
      <c r="DP182">
        <v>0.75</v>
      </c>
      <c r="DQ182">
        <v>0</v>
      </c>
      <c r="DR182">
        <v>0</v>
      </c>
      <c r="DU182">
        <v>0</v>
      </c>
      <c r="DV182">
        <v>0</v>
      </c>
      <c r="DW182">
        <v>0</v>
      </c>
      <c r="DX182">
        <v>0.75</v>
      </c>
      <c r="DY182">
        <v>0</v>
      </c>
      <c r="DZ182">
        <v>0</v>
      </c>
      <c r="EB182">
        <v>0</v>
      </c>
      <c r="EC182">
        <v>0</v>
      </c>
      <c r="ED182">
        <v>0</v>
      </c>
      <c r="EE182" t="s">
        <v>133</v>
      </c>
      <c r="EF182">
        <v>0</v>
      </c>
      <c r="EG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T182">
        <v>0</v>
      </c>
      <c r="EU182" t="s">
        <v>133</v>
      </c>
      <c r="EV182">
        <v>0</v>
      </c>
      <c r="EW182">
        <v>0</v>
      </c>
      <c r="EX182">
        <v>0</v>
      </c>
      <c r="EY182">
        <v>0</v>
      </c>
      <c r="FB182">
        <v>0</v>
      </c>
      <c r="FC182">
        <v>0</v>
      </c>
      <c r="FD182">
        <v>-0.5</v>
      </c>
      <c r="FE182" t="s">
        <v>133</v>
      </c>
      <c r="FF182">
        <v>0</v>
      </c>
      <c r="FG182">
        <v>0</v>
      </c>
      <c r="FI182">
        <v>0</v>
      </c>
      <c r="FJ182">
        <v>0</v>
      </c>
      <c r="FK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</row>
    <row r="183" spans="1:174" x14ac:dyDescent="0.2">
      <c r="A183" t="s">
        <v>314</v>
      </c>
      <c r="D183">
        <v>0.5</v>
      </c>
      <c r="E183">
        <v>0</v>
      </c>
      <c r="F183" t="s">
        <v>133</v>
      </c>
      <c r="G183">
        <v>0</v>
      </c>
      <c r="H183">
        <v>0</v>
      </c>
      <c r="I183" t="s">
        <v>133</v>
      </c>
      <c r="L183">
        <v>0.5</v>
      </c>
      <c r="M183">
        <v>0.5</v>
      </c>
      <c r="N183">
        <v>0</v>
      </c>
      <c r="O183">
        <v>0.75</v>
      </c>
      <c r="P183">
        <v>0.5</v>
      </c>
      <c r="Q183">
        <v>0.5</v>
      </c>
      <c r="T183">
        <v>0</v>
      </c>
      <c r="U183">
        <v>0</v>
      </c>
      <c r="V183" t="s">
        <v>133</v>
      </c>
      <c r="W183">
        <v>0</v>
      </c>
      <c r="X183" t="s">
        <v>133</v>
      </c>
      <c r="Y183">
        <v>0.5</v>
      </c>
      <c r="AB183">
        <v>0</v>
      </c>
      <c r="AC183">
        <v>0</v>
      </c>
      <c r="AD183">
        <v>0</v>
      </c>
      <c r="AE183">
        <v>0</v>
      </c>
      <c r="AF183" t="s">
        <v>133</v>
      </c>
      <c r="AG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R183" t="s">
        <v>133</v>
      </c>
      <c r="AS183">
        <v>0.5</v>
      </c>
      <c r="AT183">
        <v>0</v>
      </c>
      <c r="AU183" t="s">
        <v>133</v>
      </c>
      <c r="AV183">
        <v>0.5</v>
      </c>
      <c r="AW183">
        <v>0.5</v>
      </c>
      <c r="AZ183">
        <v>0</v>
      </c>
      <c r="BA183">
        <v>0.75</v>
      </c>
      <c r="BB183">
        <v>0.5</v>
      </c>
      <c r="BC183">
        <v>0</v>
      </c>
      <c r="BD183" t="s">
        <v>133</v>
      </c>
      <c r="BE183">
        <v>0.75</v>
      </c>
      <c r="BH183">
        <v>0.5</v>
      </c>
      <c r="BI183">
        <v>0</v>
      </c>
      <c r="BJ183" t="s">
        <v>133</v>
      </c>
      <c r="BK183" t="s">
        <v>133</v>
      </c>
      <c r="BL183">
        <v>0.5</v>
      </c>
      <c r="BM183">
        <v>0</v>
      </c>
      <c r="BP183">
        <v>0.75</v>
      </c>
      <c r="BQ183" t="s">
        <v>133</v>
      </c>
      <c r="BR183" t="s">
        <v>133</v>
      </c>
      <c r="BS183">
        <v>0.75</v>
      </c>
      <c r="BT183">
        <v>0</v>
      </c>
      <c r="BU183" t="s">
        <v>133</v>
      </c>
      <c r="CB183">
        <v>0</v>
      </c>
      <c r="CC183">
        <v>0</v>
      </c>
      <c r="CD183">
        <v>0</v>
      </c>
      <c r="CE183" t="s">
        <v>133</v>
      </c>
      <c r="CF183">
        <v>0.5</v>
      </c>
      <c r="CG183">
        <v>0</v>
      </c>
      <c r="CI183">
        <v>0</v>
      </c>
      <c r="CJ183">
        <v>0</v>
      </c>
      <c r="CK183" t="s">
        <v>133</v>
      </c>
      <c r="CL183" t="s">
        <v>133</v>
      </c>
      <c r="CM183" t="s">
        <v>133</v>
      </c>
      <c r="CN183" t="s">
        <v>133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 t="s">
        <v>133</v>
      </c>
      <c r="DF183" t="s">
        <v>133</v>
      </c>
      <c r="DH183">
        <v>-1</v>
      </c>
      <c r="DI183">
        <v>0</v>
      </c>
      <c r="DJ183">
        <v>0</v>
      </c>
      <c r="DK183">
        <v>0.5</v>
      </c>
      <c r="DM183">
        <v>0</v>
      </c>
      <c r="DN183">
        <v>0</v>
      </c>
      <c r="DO183" t="s">
        <v>133</v>
      </c>
      <c r="DP183">
        <v>0</v>
      </c>
      <c r="DQ183">
        <v>0</v>
      </c>
      <c r="DR183">
        <v>0</v>
      </c>
      <c r="DU183">
        <v>0</v>
      </c>
      <c r="DV183">
        <v>0</v>
      </c>
      <c r="DW183">
        <v>0</v>
      </c>
      <c r="DX183">
        <v>0.75</v>
      </c>
      <c r="DY183">
        <v>0</v>
      </c>
      <c r="DZ183">
        <v>0</v>
      </c>
      <c r="EB183">
        <v>0</v>
      </c>
      <c r="EC183">
        <v>0</v>
      </c>
      <c r="ED183" t="s">
        <v>133</v>
      </c>
      <c r="EE183">
        <v>0.5</v>
      </c>
      <c r="EF183">
        <v>0</v>
      </c>
      <c r="EG183">
        <v>0</v>
      </c>
      <c r="EJ183">
        <v>0.5</v>
      </c>
      <c r="EK183">
        <v>0.5</v>
      </c>
      <c r="EL183">
        <v>0</v>
      </c>
      <c r="EM183">
        <v>0.5</v>
      </c>
      <c r="EN183" t="s">
        <v>133</v>
      </c>
      <c r="EO183">
        <v>0.5</v>
      </c>
      <c r="EP183">
        <v>0</v>
      </c>
      <c r="EQ183">
        <v>0.5</v>
      </c>
      <c r="ER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0.5</v>
      </c>
      <c r="FB183">
        <v>0</v>
      </c>
      <c r="FC183">
        <v>0.5</v>
      </c>
      <c r="FD183">
        <v>0</v>
      </c>
      <c r="FE183">
        <v>0.75</v>
      </c>
      <c r="FF183">
        <v>0</v>
      </c>
      <c r="FG183">
        <v>0.5</v>
      </c>
      <c r="FI183">
        <v>0</v>
      </c>
      <c r="FJ183">
        <v>0</v>
      </c>
      <c r="FK183">
        <v>0.5</v>
      </c>
      <c r="FM183">
        <v>0</v>
      </c>
      <c r="FN183">
        <v>0</v>
      </c>
      <c r="FO183">
        <v>0.5</v>
      </c>
      <c r="FP183" t="s">
        <v>133</v>
      </c>
      <c r="FQ183">
        <v>0.5</v>
      </c>
      <c r="FR183">
        <v>0.5</v>
      </c>
    </row>
    <row r="184" spans="1:174" x14ac:dyDescent="0.2">
      <c r="A184" t="s">
        <v>315</v>
      </c>
      <c r="D184">
        <v>0</v>
      </c>
      <c r="E184">
        <v>0</v>
      </c>
      <c r="F184" t="s">
        <v>133</v>
      </c>
      <c r="G184">
        <v>0</v>
      </c>
      <c r="H184">
        <v>0</v>
      </c>
      <c r="I184" t="s">
        <v>133</v>
      </c>
      <c r="L184">
        <v>0.5</v>
      </c>
      <c r="M184">
        <v>0.5</v>
      </c>
      <c r="N184">
        <v>0.5</v>
      </c>
      <c r="O184">
        <v>0.5</v>
      </c>
      <c r="P184">
        <v>0.5</v>
      </c>
      <c r="Q184">
        <v>0.5</v>
      </c>
      <c r="T184">
        <v>0</v>
      </c>
      <c r="U184">
        <v>0</v>
      </c>
      <c r="V184" t="s">
        <v>133</v>
      </c>
      <c r="W184">
        <v>0</v>
      </c>
      <c r="X184" t="s">
        <v>133</v>
      </c>
      <c r="Y184">
        <v>0.5</v>
      </c>
      <c r="AB184">
        <v>0</v>
      </c>
      <c r="AC184">
        <v>0</v>
      </c>
      <c r="AD184">
        <v>0</v>
      </c>
      <c r="AE184">
        <v>0</v>
      </c>
      <c r="AF184" t="s">
        <v>133</v>
      </c>
      <c r="AG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R184" t="s">
        <v>133</v>
      </c>
      <c r="AS184">
        <v>0.5</v>
      </c>
      <c r="AT184">
        <v>0</v>
      </c>
      <c r="AU184" t="s">
        <v>133</v>
      </c>
      <c r="AV184">
        <v>0.5</v>
      </c>
      <c r="AW184">
        <v>0.5</v>
      </c>
      <c r="AZ184">
        <v>0</v>
      </c>
      <c r="BA184">
        <v>0.5</v>
      </c>
      <c r="BB184">
        <v>0.5</v>
      </c>
      <c r="BC184">
        <v>0</v>
      </c>
      <c r="BD184" t="s">
        <v>133</v>
      </c>
      <c r="BE184">
        <v>0.5</v>
      </c>
      <c r="BH184">
        <v>0.5</v>
      </c>
      <c r="BI184">
        <v>0</v>
      </c>
      <c r="BJ184">
        <v>0.5</v>
      </c>
      <c r="BK184" t="s">
        <v>133</v>
      </c>
      <c r="BL184">
        <v>0.5</v>
      </c>
      <c r="BM184">
        <v>0</v>
      </c>
      <c r="BP184">
        <v>0.5</v>
      </c>
      <c r="BQ184" t="s">
        <v>133</v>
      </c>
      <c r="BR184" t="s">
        <v>133</v>
      </c>
      <c r="BS184">
        <v>0.5</v>
      </c>
      <c r="BT184">
        <v>0</v>
      </c>
      <c r="BU184" t="s">
        <v>133</v>
      </c>
      <c r="CB184" t="s">
        <v>133</v>
      </c>
      <c r="CC184">
        <v>0</v>
      </c>
      <c r="CD184">
        <v>0</v>
      </c>
      <c r="CE184" t="s">
        <v>133</v>
      </c>
      <c r="CF184">
        <v>0.5</v>
      </c>
      <c r="CG184">
        <v>0</v>
      </c>
      <c r="CI184">
        <v>0</v>
      </c>
      <c r="CJ184">
        <v>0</v>
      </c>
      <c r="CK184" t="s">
        <v>133</v>
      </c>
      <c r="CL184" t="s">
        <v>133</v>
      </c>
      <c r="CM184" t="s">
        <v>133</v>
      </c>
      <c r="CN184" t="s">
        <v>133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 t="s">
        <v>133</v>
      </c>
      <c r="DF184" t="s">
        <v>133</v>
      </c>
      <c r="DH184">
        <v>-1</v>
      </c>
      <c r="DI184">
        <v>0</v>
      </c>
      <c r="DJ184">
        <v>0</v>
      </c>
      <c r="DK184">
        <v>0.5</v>
      </c>
      <c r="DM184">
        <v>0</v>
      </c>
      <c r="DN184">
        <v>0</v>
      </c>
      <c r="DO184" t="s">
        <v>133</v>
      </c>
      <c r="DP184">
        <v>0</v>
      </c>
      <c r="DQ184">
        <v>0</v>
      </c>
      <c r="DR184">
        <v>0</v>
      </c>
      <c r="DU184">
        <v>0</v>
      </c>
      <c r="DV184">
        <v>0</v>
      </c>
      <c r="DW184">
        <v>0</v>
      </c>
      <c r="DX184">
        <v>0.5</v>
      </c>
      <c r="DY184">
        <v>0</v>
      </c>
      <c r="DZ184">
        <v>0</v>
      </c>
      <c r="EB184">
        <v>0</v>
      </c>
      <c r="EC184">
        <v>0</v>
      </c>
      <c r="ED184" t="s">
        <v>133</v>
      </c>
      <c r="EE184">
        <v>0.5</v>
      </c>
      <c r="EF184">
        <v>0</v>
      </c>
      <c r="EG184">
        <v>0</v>
      </c>
      <c r="EJ184">
        <v>0</v>
      </c>
      <c r="EK184">
        <v>0.5</v>
      </c>
      <c r="EL184">
        <v>0</v>
      </c>
      <c r="EM184">
        <v>0.5</v>
      </c>
      <c r="EN184" t="s">
        <v>133</v>
      </c>
      <c r="EO184">
        <v>0.5</v>
      </c>
      <c r="EP184">
        <v>0</v>
      </c>
      <c r="EQ184">
        <v>0.5</v>
      </c>
      <c r="ER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0.5</v>
      </c>
      <c r="FB184">
        <v>0</v>
      </c>
      <c r="FC184">
        <v>0</v>
      </c>
      <c r="FD184">
        <v>0</v>
      </c>
      <c r="FE184">
        <v>0.5</v>
      </c>
      <c r="FF184">
        <v>0</v>
      </c>
      <c r="FG184">
        <v>0.5</v>
      </c>
      <c r="FI184">
        <v>0</v>
      </c>
      <c r="FJ184">
        <v>0</v>
      </c>
      <c r="FK184">
        <v>0</v>
      </c>
      <c r="FM184">
        <v>0</v>
      </c>
      <c r="FN184">
        <v>0</v>
      </c>
      <c r="FO184">
        <v>0.5</v>
      </c>
      <c r="FP184" t="s">
        <v>133</v>
      </c>
      <c r="FQ184">
        <v>0</v>
      </c>
      <c r="FR184">
        <v>0</v>
      </c>
    </row>
    <row r="185" spans="1:174" x14ac:dyDescent="0.2">
      <c r="A185" t="s">
        <v>316</v>
      </c>
      <c r="D185" t="s">
        <v>133</v>
      </c>
      <c r="E185">
        <v>1</v>
      </c>
      <c r="F185">
        <v>1</v>
      </c>
      <c r="G185" t="s">
        <v>133</v>
      </c>
      <c r="H185">
        <v>1</v>
      </c>
      <c r="I185" t="s">
        <v>133</v>
      </c>
      <c r="L185">
        <v>-1</v>
      </c>
      <c r="M185">
        <v>-0.5</v>
      </c>
      <c r="N185">
        <v>1</v>
      </c>
      <c r="O185">
        <v>1</v>
      </c>
      <c r="P185" t="s">
        <v>133</v>
      </c>
      <c r="Q185" t="s">
        <v>133</v>
      </c>
      <c r="T185" t="s">
        <v>133</v>
      </c>
      <c r="U185" t="s">
        <v>133</v>
      </c>
      <c r="V185" t="s">
        <v>133</v>
      </c>
      <c r="W185" t="s">
        <v>133</v>
      </c>
      <c r="X185">
        <v>1</v>
      </c>
      <c r="Y185" t="s">
        <v>133</v>
      </c>
      <c r="AB185">
        <v>1</v>
      </c>
      <c r="AC185">
        <v>1</v>
      </c>
      <c r="AD185" t="s">
        <v>133</v>
      </c>
      <c r="AE185" t="s">
        <v>133</v>
      </c>
      <c r="AF185">
        <v>-0.5</v>
      </c>
      <c r="AG185">
        <v>1</v>
      </c>
      <c r="AJ185">
        <v>1</v>
      </c>
      <c r="AK185" t="s">
        <v>133</v>
      </c>
      <c r="AL185">
        <v>1</v>
      </c>
      <c r="AM185">
        <v>-1</v>
      </c>
      <c r="AN185" t="s">
        <v>133</v>
      </c>
      <c r="AO185" t="s">
        <v>133</v>
      </c>
      <c r="AR185">
        <v>1</v>
      </c>
      <c r="AS185">
        <v>1</v>
      </c>
      <c r="AT185">
        <v>-1</v>
      </c>
      <c r="AU185">
        <v>-1</v>
      </c>
      <c r="AV185">
        <v>1</v>
      </c>
      <c r="AW185">
        <v>1</v>
      </c>
      <c r="AZ185" t="s">
        <v>133</v>
      </c>
      <c r="BA185" t="s">
        <v>133</v>
      </c>
      <c r="BB185" t="s">
        <v>133</v>
      </c>
      <c r="BC185" t="s">
        <v>133</v>
      </c>
      <c r="BD185" t="s">
        <v>133</v>
      </c>
      <c r="BE185" t="s">
        <v>133</v>
      </c>
      <c r="BH185" t="s">
        <v>133</v>
      </c>
      <c r="BI185" t="s">
        <v>133</v>
      </c>
      <c r="BJ185" t="s">
        <v>133</v>
      </c>
      <c r="BK185" t="s">
        <v>133</v>
      </c>
      <c r="BL185" t="s">
        <v>133</v>
      </c>
      <c r="BM185" t="s">
        <v>133</v>
      </c>
      <c r="BP185" t="s">
        <v>133</v>
      </c>
      <c r="BQ185" t="s">
        <v>133</v>
      </c>
      <c r="BR185" t="s">
        <v>133</v>
      </c>
      <c r="BS185">
        <v>1</v>
      </c>
      <c r="BT185">
        <v>1</v>
      </c>
      <c r="BU185" t="s">
        <v>133</v>
      </c>
      <c r="CB185" t="s">
        <v>133</v>
      </c>
      <c r="CC185">
        <v>-1</v>
      </c>
      <c r="CD185" t="s">
        <v>133</v>
      </c>
      <c r="CE185" t="s">
        <v>133</v>
      </c>
      <c r="CF185">
        <v>1</v>
      </c>
      <c r="CG185" t="s">
        <v>133</v>
      </c>
      <c r="CI185">
        <v>1</v>
      </c>
      <c r="CJ185">
        <v>-1</v>
      </c>
      <c r="CK185">
        <v>1</v>
      </c>
      <c r="CL185">
        <v>1</v>
      </c>
      <c r="CM185">
        <v>-1</v>
      </c>
      <c r="CN185" t="s">
        <v>133</v>
      </c>
      <c r="CQ185">
        <v>-0.5</v>
      </c>
      <c r="CR185">
        <v>-0.5</v>
      </c>
      <c r="CS185" t="s">
        <v>133</v>
      </c>
      <c r="CT185">
        <v>1</v>
      </c>
      <c r="CU185" t="s">
        <v>133</v>
      </c>
      <c r="CV185" t="s">
        <v>133</v>
      </c>
      <c r="CX185">
        <v>-0.5</v>
      </c>
      <c r="CY185" t="s">
        <v>133</v>
      </c>
      <c r="CZ185" t="s">
        <v>133</v>
      </c>
      <c r="DA185" t="s">
        <v>133</v>
      </c>
      <c r="DB185" t="s">
        <v>133</v>
      </c>
      <c r="DC185" t="s">
        <v>133</v>
      </c>
      <c r="DF185" t="s">
        <v>133</v>
      </c>
      <c r="DH185" t="s">
        <v>133</v>
      </c>
      <c r="DI185">
        <v>1</v>
      </c>
      <c r="DJ185">
        <v>-1</v>
      </c>
      <c r="DK185" t="s">
        <v>133</v>
      </c>
      <c r="DM185" t="s">
        <v>133</v>
      </c>
      <c r="DN185" t="s">
        <v>133</v>
      </c>
      <c r="DO185">
        <v>1</v>
      </c>
      <c r="DP185">
        <v>1</v>
      </c>
      <c r="DQ185">
        <v>-0.5</v>
      </c>
      <c r="DR185">
        <v>-0.5</v>
      </c>
      <c r="DU185">
        <v>-1</v>
      </c>
      <c r="DV185" t="s">
        <v>133</v>
      </c>
      <c r="DW185" t="s">
        <v>133</v>
      </c>
      <c r="DX185" t="s">
        <v>133</v>
      </c>
      <c r="DY185" t="s">
        <v>133</v>
      </c>
      <c r="DZ185" t="s">
        <v>133</v>
      </c>
      <c r="EB185" t="s">
        <v>133</v>
      </c>
      <c r="EC185">
        <v>1</v>
      </c>
      <c r="ED185">
        <v>-1</v>
      </c>
      <c r="EE185">
        <v>1</v>
      </c>
      <c r="EF185" t="s">
        <v>133</v>
      </c>
      <c r="EG185" t="s">
        <v>133</v>
      </c>
      <c r="EJ185">
        <v>-1</v>
      </c>
      <c r="EK185" t="s">
        <v>133</v>
      </c>
      <c r="EL185">
        <v>1</v>
      </c>
      <c r="EM185">
        <v>1</v>
      </c>
      <c r="EN185">
        <v>-1</v>
      </c>
      <c r="EO185" t="s">
        <v>133</v>
      </c>
      <c r="EP185">
        <v>1</v>
      </c>
      <c r="EQ185" t="s">
        <v>133</v>
      </c>
      <c r="ER185">
        <v>-0.5</v>
      </c>
      <c r="ET185">
        <v>1</v>
      </c>
      <c r="EU185">
        <v>-0.5</v>
      </c>
      <c r="EV185">
        <v>1</v>
      </c>
      <c r="EW185">
        <v>-1</v>
      </c>
      <c r="EX185">
        <v>1</v>
      </c>
      <c r="EY185" t="s">
        <v>133</v>
      </c>
      <c r="FB185" t="s">
        <v>133</v>
      </c>
      <c r="FC185">
        <v>-0.5</v>
      </c>
      <c r="FD185">
        <v>-0.5</v>
      </c>
      <c r="FE185">
        <v>1</v>
      </c>
      <c r="FF185" t="s">
        <v>133</v>
      </c>
      <c r="FG185" t="s">
        <v>133</v>
      </c>
      <c r="FI185">
        <v>1</v>
      </c>
      <c r="FJ185">
        <v>-1</v>
      </c>
      <c r="FK185">
        <v>-1</v>
      </c>
      <c r="FM185" t="s">
        <v>133</v>
      </c>
      <c r="FN185">
        <v>-1</v>
      </c>
      <c r="FO185" t="s">
        <v>133</v>
      </c>
      <c r="FP185">
        <v>1</v>
      </c>
      <c r="FQ185">
        <v>-1</v>
      </c>
      <c r="FR185" t="s">
        <v>133</v>
      </c>
    </row>
    <row r="186" spans="1:174" x14ac:dyDescent="0.2">
      <c r="A186" t="s">
        <v>317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T186">
        <v>0</v>
      </c>
      <c r="U186" t="s">
        <v>133</v>
      </c>
      <c r="V186">
        <v>0</v>
      </c>
      <c r="W186">
        <v>0</v>
      </c>
      <c r="X186">
        <v>0</v>
      </c>
      <c r="Y186">
        <v>0</v>
      </c>
      <c r="AB186">
        <v>0</v>
      </c>
      <c r="AC186">
        <v>0</v>
      </c>
      <c r="AD186">
        <v>0</v>
      </c>
      <c r="AE186" t="s">
        <v>133</v>
      </c>
      <c r="AF186">
        <v>0</v>
      </c>
      <c r="AG186" t="s">
        <v>133</v>
      </c>
      <c r="AJ186">
        <v>0</v>
      </c>
      <c r="AK186">
        <v>0</v>
      </c>
      <c r="AL186">
        <v>0</v>
      </c>
      <c r="AM186">
        <v>0</v>
      </c>
      <c r="AN186">
        <v>0</v>
      </c>
      <c r="AO186" t="s">
        <v>133</v>
      </c>
      <c r="AR186" t="s">
        <v>133</v>
      </c>
      <c r="AS186">
        <v>0</v>
      </c>
      <c r="AT186">
        <v>0</v>
      </c>
      <c r="AU186">
        <v>0</v>
      </c>
      <c r="AV186">
        <v>0</v>
      </c>
      <c r="AW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H186">
        <v>0</v>
      </c>
      <c r="BI186">
        <v>0</v>
      </c>
      <c r="BJ186">
        <v>0</v>
      </c>
      <c r="BK186" t="s">
        <v>133</v>
      </c>
      <c r="BL186">
        <v>0</v>
      </c>
      <c r="BM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133</v>
      </c>
      <c r="CB186">
        <v>0</v>
      </c>
      <c r="CC186">
        <v>0</v>
      </c>
      <c r="CD186">
        <v>0</v>
      </c>
      <c r="CE186" t="s">
        <v>133</v>
      </c>
      <c r="CF186">
        <v>0</v>
      </c>
      <c r="CG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X186">
        <v>0</v>
      </c>
      <c r="CY186">
        <v>0</v>
      </c>
      <c r="CZ186">
        <v>0</v>
      </c>
      <c r="DA186">
        <v>0</v>
      </c>
      <c r="DB186" t="s">
        <v>133</v>
      </c>
      <c r="DC186">
        <v>0</v>
      </c>
      <c r="DF186">
        <v>0</v>
      </c>
      <c r="DH186">
        <v>0</v>
      </c>
      <c r="DI186">
        <v>0</v>
      </c>
      <c r="DJ186">
        <v>0</v>
      </c>
      <c r="DK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U186">
        <v>0</v>
      </c>
      <c r="DV186">
        <v>0</v>
      </c>
      <c r="DW186">
        <v>0</v>
      </c>
      <c r="DX186">
        <v>0.75</v>
      </c>
      <c r="DY186">
        <v>0</v>
      </c>
      <c r="DZ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I186">
        <v>0</v>
      </c>
      <c r="FJ186">
        <v>0</v>
      </c>
      <c r="FK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</row>
    <row r="187" spans="1:174" x14ac:dyDescent="0.2">
      <c r="A187" t="s">
        <v>318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T187">
        <v>0</v>
      </c>
      <c r="U187">
        <v>-1</v>
      </c>
      <c r="V187">
        <v>0</v>
      </c>
      <c r="W187" t="s">
        <v>133</v>
      </c>
      <c r="X187">
        <v>0</v>
      </c>
      <c r="Y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J187">
        <v>0</v>
      </c>
      <c r="AK187">
        <v>0</v>
      </c>
      <c r="AL187">
        <v>-0.5</v>
      </c>
      <c r="AM187">
        <v>0</v>
      </c>
      <c r="AN187">
        <v>0</v>
      </c>
      <c r="AO187" t="s">
        <v>133</v>
      </c>
      <c r="AR187" t="s">
        <v>133</v>
      </c>
      <c r="AS187">
        <v>0</v>
      </c>
      <c r="AT187">
        <v>0</v>
      </c>
      <c r="AU187">
        <v>0</v>
      </c>
      <c r="AV187">
        <v>0</v>
      </c>
      <c r="AW187" t="s">
        <v>133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H187">
        <v>0</v>
      </c>
      <c r="BI187">
        <v>0</v>
      </c>
      <c r="BJ187">
        <v>0</v>
      </c>
      <c r="BK187" t="s">
        <v>133</v>
      </c>
      <c r="BL187">
        <v>0</v>
      </c>
      <c r="BM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133</v>
      </c>
      <c r="CB187">
        <v>0.75</v>
      </c>
      <c r="CC187">
        <v>0</v>
      </c>
      <c r="CD187">
        <v>0</v>
      </c>
      <c r="CE187" t="s">
        <v>133</v>
      </c>
      <c r="CF187">
        <v>0</v>
      </c>
      <c r="CG187">
        <v>0</v>
      </c>
      <c r="CI187">
        <v>0</v>
      </c>
      <c r="CJ187">
        <v>0.5</v>
      </c>
      <c r="CK187">
        <v>0</v>
      </c>
      <c r="CL187">
        <v>0</v>
      </c>
      <c r="CM187">
        <v>0</v>
      </c>
      <c r="CN187">
        <v>0</v>
      </c>
      <c r="CQ187">
        <v>0</v>
      </c>
      <c r="CR187">
        <v>0.5</v>
      </c>
      <c r="CS187">
        <v>0</v>
      </c>
      <c r="CT187">
        <v>0</v>
      </c>
      <c r="CU187">
        <v>0.75</v>
      </c>
      <c r="CV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F187" t="s">
        <v>133</v>
      </c>
      <c r="DH187">
        <v>0</v>
      </c>
      <c r="DI187">
        <v>0</v>
      </c>
      <c r="DJ187">
        <v>0</v>
      </c>
      <c r="DK187">
        <v>0</v>
      </c>
      <c r="DM187">
        <v>0</v>
      </c>
      <c r="DN187">
        <v>0</v>
      </c>
      <c r="DO187">
        <v>0.5</v>
      </c>
      <c r="DP187" t="s">
        <v>133</v>
      </c>
      <c r="DQ187">
        <v>0</v>
      </c>
      <c r="DR187">
        <v>0</v>
      </c>
      <c r="DU187">
        <v>0</v>
      </c>
      <c r="DV187">
        <v>0</v>
      </c>
      <c r="DW187">
        <v>0</v>
      </c>
      <c r="DX187">
        <v>0.75</v>
      </c>
      <c r="DY187">
        <v>0</v>
      </c>
      <c r="DZ187">
        <v>0</v>
      </c>
      <c r="EB187">
        <v>0.5</v>
      </c>
      <c r="EC187">
        <v>0</v>
      </c>
      <c r="ED187">
        <v>0</v>
      </c>
      <c r="EE187">
        <v>0</v>
      </c>
      <c r="EF187">
        <v>0</v>
      </c>
      <c r="EG187">
        <v>0</v>
      </c>
      <c r="EJ187">
        <v>-1</v>
      </c>
      <c r="EK187">
        <v>0</v>
      </c>
      <c r="EL187">
        <v>0</v>
      </c>
      <c r="EM187" t="s">
        <v>133</v>
      </c>
      <c r="EN187">
        <v>0</v>
      </c>
      <c r="EO187">
        <v>0</v>
      </c>
      <c r="EP187" t="s">
        <v>133</v>
      </c>
      <c r="EQ187">
        <v>0</v>
      </c>
      <c r="ER187" t="s">
        <v>133</v>
      </c>
      <c r="ET187">
        <v>-0.5</v>
      </c>
      <c r="EU187">
        <v>0</v>
      </c>
      <c r="EV187">
        <v>0</v>
      </c>
      <c r="EW187">
        <v>0</v>
      </c>
      <c r="EX187">
        <v>0</v>
      </c>
      <c r="EY187">
        <v>0</v>
      </c>
      <c r="FB187">
        <v>0.5</v>
      </c>
      <c r="FC187">
        <v>0</v>
      </c>
      <c r="FD187">
        <v>0</v>
      </c>
      <c r="FE187">
        <v>0</v>
      </c>
      <c r="FF187">
        <v>0</v>
      </c>
      <c r="FG187">
        <v>0</v>
      </c>
      <c r="FI187">
        <v>0</v>
      </c>
      <c r="FJ187">
        <v>0</v>
      </c>
      <c r="FK187">
        <v>0</v>
      </c>
      <c r="FM187">
        <v>0</v>
      </c>
      <c r="FN187">
        <v>0</v>
      </c>
      <c r="FO187" t="s">
        <v>133</v>
      </c>
      <c r="FP187">
        <v>0</v>
      </c>
      <c r="FQ187">
        <v>0</v>
      </c>
      <c r="FR187" t="s">
        <v>133</v>
      </c>
    </row>
    <row r="188" spans="1:174" x14ac:dyDescent="0.2">
      <c r="A188" t="s">
        <v>319</v>
      </c>
      <c r="D188">
        <v>0</v>
      </c>
      <c r="E188">
        <v>0</v>
      </c>
      <c r="F188" t="s">
        <v>133</v>
      </c>
      <c r="G188">
        <v>0</v>
      </c>
      <c r="H188">
        <v>0</v>
      </c>
      <c r="I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T188">
        <v>0</v>
      </c>
      <c r="U188" t="s">
        <v>133</v>
      </c>
      <c r="V188">
        <v>0</v>
      </c>
      <c r="W188">
        <v>0</v>
      </c>
      <c r="X188" t="s">
        <v>133</v>
      </c>
      <c r="Y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J188">
        <v>0</v>
      </c>
      <c r="AK188">
        <v>0</v>
      </c>
      <c r="AL188" t="s">
        <v>133</v>
      </c>
      <c r="AM188" t="s">
        <v>133</v>
      </c>
      <c r="AN188">
        <v>0</v>
      </c>
      <c r="AO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Z188">
        <v>0</v>
      </c>
      <c r="BA188">
        <v>0</v>
      </c>
      <c r="BB188">
        <v>0</v>
      </c>
      <c r="BC188" t="s">
        <v>133</v>
      </c>
      <c r="BD188">
        <v>0</v>
      </c>
      <c r="BE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P188">
        <v>0</v>
      </c>
      <c r="BQ188">
        <v>0</v>
      </c>
      <c r="BR188" t="s">
        <v>133</v>
      </c>
      <c r="BS188">
        <v>0</v>
      </c>
      <c r="BT188">
        <v>0</v>
      </c>
      <c r="BU188">
        <v>-0.5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F188">
        <v>0</v>
      </c>
      <c r="DH188">
        <v>0</v>
      </c>
      <c r="DI188">
        <v>0</v>
      </c>
      <c r="DJ188">
        <v>0</v>
      </c>
      <c r="DK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U188">
        <v>0</v>
      </c>
      <c r="DV188">
        <v>0</v>
      </c>
      <c r="DW188">
        <v>0</v>
      </c>
      <c r="DX188">
        <v>0.75</v>
      </c>
      <c r="DY188">
        <v>0</v>
      </c>
      <c r="DZ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I188">
        <v>0</v>
      </c>
      <c r="FJ188">
        <v>0</v>
      </c>
      <c r="FK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</row>
    <row r="189" spans="1:174" x14ac:dyDescent="0.2">
      <c r="A189" t="s">
        <v>320</v>
      </c>
      <c r="D189">
        <v>0</v>
      </c>
      <c r="E189" t="s">
        <v>133</v>
      </c>
      <c r="F189">
        <v>0</v>
      </c>
      <c r="G189">
        <v>0</v>
      </c>
      <c r="H189" t="s">
        <v>133</v>
      </c>
      <c r="I189" t="s">
        <v>133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T189">
        <v>-1</v>
      </c>
      <c r="U189" t="s">
        <v>133</v>
      </c>
      <c r="V189" t="s">
        <v>133</v>
      </c>
      <c r="W189" t="s">
        <v>133</v>
      </c>
      <c r="X189">
        <v>0.5</v>
      </c>
      <c r="Y189">
        <v>0</v>
      </c>
      <c r="AB189">
        <v>0</v>
      </c>
      <c r="AC189" t="s">
        <v>133</v>
      </c>
      <c r="AD189" t="s">
        <v>133</v>
      </c>
      <c r="AE189">
        <v>0</v>
      </c>
      <c r="AF189">
        <v>0</v>
      </c>
      <c r="AG189">
        <v>0</v>
      </c>
      <c r="AJ189">
        <v>0</v>
      </c>
      <c r="AK189">
        <v>0</v>
      </c>
      <c r="AL189">
        <v>0</v>
      </c>
      <c r="AM189">
        <v>0</v>
      </c>
      <c r="AN189" t="s">
        <v>133</v>
      </c>
      <c r="AO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Z189" t="s">
        <v>133</v>
      </c>
      <c r="BA189">
        <v>0</v>
      </c>
      <c r="BB189">
        <v>0</v>
      </c>
      <c r="BC189">
        <v>0</v>
      </c>
      <c r="BD189">
        <v>0</v>
      </c>
      <c r="BE189">
        <v>0</v>
      </c>
      <c r="BH189">
        <v>0</v>
      </c>
      <c r="BI189" t="s">
        <v>133</v>
      </c>
      <c r="BJ189" t="s">
        <v>133</v>
      </c>
      <c r="BK189" t="s">
        <v>133</v>
      </c>
      <c r="BL189">
        <v>0</v>
      </c>
      <c r="BM189">
        <v>0</v>
      </c>
      <c r="BP189">
        <v>0</v>
      </c>
      <c r="BQ189" t="s">
        <v>133</v>
      </c>
      <c r="BR189">
        <v>0</v>
      </c>
      <c r="BS189">
        <v>0</v>
      </c>
      <c r="BT189">
        <v>0</v>
      </c>
      <c r="BU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X189">
        <v>0</v>
      </c>
      <c r="CY189" t="s">
        <v>133</v>
      </c>
      <c r="CZ189">
        <v>0</v>
      </c>
      <c r="DA189">
        <v>0</v>
      </c>
      <c r="DB189">
        <v>0</v>
      </c>
      <c r="DC189">
        <v>0</v>
      </c>
      <c r="DF189" t="s">
        <v>133</v>
      </c>
      <c r="DH189" t="s">
        <v>133</v>
      </c>
      <c r="DI189">
        <v>0</v>
      </c>
      <c r="DJ189">
        <v>0</v>
      </c>
      <c r="DK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U189">
        <v>0</v>
      </c>
      <c r="DV189">
        <v>0</v>
      </c>
      <c r="DW189" t="s">
        <v>133</v>
      </c>
      <c r="DX189">
        <v>0.75</v>
      </c>
      <c r="DY189" t="s">
        <v>133</v>
      </c>
      <c r="DZ189">
        <v>0</v>
      </c>
      <c r="EB189">
        <v>0</v>
      </c>
      <c r="EC189">
        <v>0</v>
      </c>
      <c r="ED189">
        <v>0.5</v>
      </c>
      <c r="EE189">
        <v>0</v>
      </c>
      <c r="EF189">
        <v>0</v>
      </c>
      <c r="EG189">
        <v>0</v>
      </c>
      <c r="EJ189">
        <v>0</v>
      </c>
      <c r="EK189">
        <v>0</v>
      </c>
      <c r="EL189">
        <v>0</v>
      </c>
      <c r="EM189" t="s">
        <v>133</v>
      </c>
      <c r="EN189">
        <v>0</v>
      </c>
      <c r="EO189">
        <v>0</v>
      </c>
      <c r="EP189">
        <v>0</v>
      </c>
      <c r="EQ189">
        <v>0</v>
      </c>
      <c r="ER189" t="s">
        <v>133</v>
      </c>
      <c r="ET189">
        <v>0.5</v>
      </c>
      <c r="EU189">
        <v>0.5</v>
      </c>
      <c r="EV189">
        <v>0</v>
      </c>
      <c r="EW189">
        <v>0</v>
      </c>
      <c r="EX189">
        <v>0</v>
      </c>
      <c r="EY189" t="s">
        <v>133</v>
      </c>
      <c r="FB189">
        <v>0</v>
      </c>
      <c r="FC189">
        <v>0</v>
      </c>
      <c r="FD189">
        <v>0</v>
      </c>
      <c r="FE189">
        <v>0</v>
      </c>
      <c r="FF189">
        <v>0</v>
      </c>
      <c r="FG189" t="s">
        <v>133</v>
      </c>
      <c r="FI189">
        <v>0</v>
      </c>
      <c r="FJ189" t="s">
        <v>133</v>
      </c>
      <c r="FK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</row>
    <row r="190" spans="1:174" x14ac:dyDescent="0.2">
      <c r="A190" t="s">
        <v>321</v>
      </c>
      <c r="D190">
        <v>0</v>
      </c>
      <c r="E190">
        <v>0</v>
      </c>
      <c r="F190" t="s">
        <v>133</v>
      </c>
      <c r="G190">
        <v>0</v>
      </c>
      <c r="H190">
        <v>0</v>
      </c>
      <c r="I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H190">
        <v>0</v>
      </c>
      <c r="BI190">
        <v>0</v>
      </c>
      <c r="BJ190">
        <v>0</v>
      </c>
      <c r="BK190" t="s">
        <v>133</v>
      </c>
      <c r="BL190">
        <v>0</v>
      </c>
      <c r="BM190">
        <v>0</v>
      </c>
      <c r="BP190">
        <v>0</v>
      </c>
      <c r="BQ190">
        <v>0</v>
      </c>
      <c r="BR190" t="s">
        <v>133</v>
      </c>
      <c r="BS190">
        <v>0</v>
      </c>
      <c r="BT190">
        <v>0</v>
      </c>
      <c r="BU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Q190">
        <v>0</v>
      </c>
      <c r="CR190">
        <v>0</v>
      </c>
      <c r="CS190">
        <v>0</v>
      </c>
      <c r="CT190">
        <v>0</v>
      </c>
      <c r="CU190">
        <v>0.75</v>
      </c>
      <c r="CV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F190" t="s">
        <v>133</v>
      </c>
      <c r="DH190">
        <v>0</v>
      </c>
      <c r="DI190">
        <v>0</v>
      </c>
      <c r="DJ190">
        <v>0</v>
      </c>
      <c r="DK190">
        <v>0</v>
      </c>
      <c r="DM190">
        <v>0</v>
      </c>
      <c r="DN190">
        <v>0</v>
      </c>
      <c r="DO190">
        <v>0</v>
      </c>
      <c r="DP190">
        <v>0.75</v>
      </c>
      <c r="DQ190">
        <v>0</v>
      </c>
      <c r="DR190">
        <v>0</v>
      </c>
      <c r="DU190">
        <v>0</v>
      </c>
      <c r="DV190">
        <v>0</v>
      </c>
      <c r="DW190">
        <v>0</v>
      </c>
      <c r="DX190">
        <v>0.75</v>
      </c>
      <c r="DY190">
        <v>0</v>
      </c>
      <c r="DZ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I190">
        <v>0</v>
      </c>
      <c r="FJ190">
        <v>0</v>
      </c>
      <c r="FK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</row>
    <row r="191" spans="1:174" x14ac:dyDescent="0.2">
      <c r="A191" t="s">
        <v>322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L191" t="s">
        <v>133</v>
      </c>
      <c r="M191">
        <v>0</v>
      </c>
      <c r="N191">
        <v>0</v>
      </c>
      <c r="O191">
        <v>0</v>
      </c>
      <c r="P191">
        <v>0</v>
      </c>
      <c r="Q191">
        <v>0</v>
      </c>
      <c r="T191" t="s">
        <v>133</v>
      </c>
      <c r="U191">
        <v>0</v>
      </c>
      <c r="V191">
        <v>0</v>
      </c>
      <c r="W191">
        <v>0</v>
      </c>
      <c r="X191">
        <v>0</v>
      </c>
      <c r="Y191" t="s">
        <v>133</v>
      </c>
      <c r="AB191">
        <v>0</v>
      </c>
      <c r="AC191">
        <v>0</v>
      </c>
      <c r="AD191">
        <v>0</v>
      </c>
      <c r="AE191" t="s">
        <v>133</v>
      </c>
      <c r="AF191">
        <v>0</v>
      </c>
      <c r="AG191">
        <v>0</v>
      </c>
      <c r="AJ191" t="s">
        <v>133</v>
      </c>
      <c r="AK191">
        <v>0</v>
      </c>
      <c r="AL191">
        <v>0</v>
      </c>
      <c r="AM191">
        <v>0</v>
      </c>
      <c r="AN191">
        <v>0</v>
      </c>
      <c r="AO191" t="s">
        <v>133</v>
      </c>
      <c r="AR191">
        <v>0</v>
      </c>
      <c r="AS191" t="s">
        <v>133</v>
      </c>
      <c r="AT191">
        <v>0</v>
      </c>
      <c r="AU191">
        <v>0</v>
      </c>
      <c r="AV191">
        <v>0</v>
      </c>
      <c r="AW191" t="s">
        <v>133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H191">
        <v>0</v>
      </c>
      <c r="BI191">
        <v>0</v>
      </c>
      <c r="BJ191">
        <v>0</v>
      </c>
      <c r="BK191">
        <v>0.5</v>
      </c>
      <c r="BL191" t="s">
        <v>133</v>
      </c>
      <c r="BM191" t="s">
        <v>133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CB191">
        <v>0</v>
      </c>
      <c r="CC191">
        <v>0</v>
      </c>
      <c r="CD191">
        <v>0</v>
      </c>
      <c r="CE191" t="s">
        <v>133</v>
      </c>
      <c r="CF191">
        <v>0</v>
      </c>
      <c r="CG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Q191">
        <v>0</v>
      </c>
      <c r="CR191">
        <v>0</v>
      </c>
      <c r="CS191" t="s">
        <v>133</v>
      </c>
      <c r="CT191">
        <v>0</v>
      </c>
      <c r="CU191">
        <v>0</v>
      </c>
      <c r="CV191">
        <v>0</v>
      </c>
      <c r="CX191">
        <v>0</v>
      </c>
      <c r="CY191">
        <v>0</v>
      </c>
      <c r="CZ191">
        <v>0</v>
      </c>
      <c r="DA191">
        <v>0</v>
      </c>
      <c r="DB191" t="s">
        <v>133</v>
      </c>
      <c r="DC191">
        <v>0</v>
      </c>
      <c r="DF191">
        <v>0</v>
      </c>
      <c r="DH191">
        <v>0</v>
      </c>
      <c r="DI191">
        <v>0</v>
      </c>
      <c r="DJ191">
        <v>0</v>
      </c>
      <c r="DK191">
        <v>0</v>
      </c>
      <c r="DM191">
        <v>0</v>
      </c>
      <c r="DN191">
        <v>0</v>
      </c>
      <c r="DO191">
        <v>0</v>
      </c>
      <c r="DP191" t="s">
        <v>133</v>
      </c>
      <c r="DQ191">
        <v>0</v>
      </c>
      <c r="DR191">
        <v>0</v>
      </c>
      <c r="DU191">
        <v>0</v>
      </c>
      <c r="DV191">
        <v>0</v>
      </c>
      <c r="DW191">
        <v>0</v>
      </c>
      <c r="DX191">
        <v>0.75</v>
      </c>
      <c r="DY191">
        <v>0</v>
      </c>
      <c r="DZ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133</v>
      </c>
      <c r="EQ191">
        <v>0</v>
      </c>
      <c r="ER191" t="s">
        <v>133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FB191">
        <v>0</v>
      </c>
      <c r="FC191">
        <v>0</v>
      </c>
      <c r="FD191">
        <v>0</v>
      </c>
      <c r="FE191" t="s">
        <v>133</v>
      </c>
      <c r="FF191">
        <v>0</v>
      </c>
      <c r="FG191">
        <v>0</v>
      </c>
      <c r="FI191">
        <v>0</v>
      </c>
      <c r="FJ191" t="s">
        <v>133</v>
      </c>
      <c r="FK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 t="s">
        <v>133</v>
      </c>
    </row>
    <row r="192" spans="1:174" x14ac:dyDescent="0.2">
      <c r="A192" t="s">
        <v>323</v>
      </c>
      <c r="D192">
        <v>0</v>
      </c>
      <c r="E192" t="s">
        <v>133</v>
      </c>
      <c r="F192">
        <v>0</v>
      </c>
      <c r="G192">
        <v>0</v>
      </c>
      <c r="H192" t="s">
        <v>133</v>
      </c>
      <c r="I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133</v>
      </c>
      <c r="T192" t="s">
        <v>133</v>
      </c>
      <c r="U192">
        <v>0</v>
      </c>
      <c r="V192">
        <v>0</v>
      </c>
      <c r="W192">
        <v>0</v>
      </c>
      <c r="X192">
        <v>0</v>
      </c>
      <c r="Y192">
        <v>0</v>
      </c>
      <c r="AB192">
        <v>0</v>
      </c>
      <c r="AC192" t="s">
        <v>133</v>
      </c>
      <c r="AD192" t="s">
        <v>133</v>
      </c>
      <c r="AE192">
        <v>0</v>
      </c>
      <c r="AF192">
        <v>0</v>
      </c>
      <c r="AG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H192">
        <v>0</v>
      </c>
      <c r="BI192">
        <v>0</v>
      </c>
      <c r="BJ192">
        <v>0</v>
      </c>
      <c r="BK192" t="s">
        <v>133</v>
      </c>
      <c r="BL192">
        <v>0</v>
      </c>
      <c r="BM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Q192">
        <v>0</v>
      </c>
      <c r="CR192">
        <v>0</v>
      </c>
      <c r="CS192" t="s">
        <v>133</v>
      </c>
      <c r="CT192">
        <v>0</v>
      </c>
      <c r="CU192">
        <v>0.75</v>
      </c>
      <c r="CV192">
        <v>0</v>
      </c>
      <c r="CX192">
        <v>0</v>
      </c>
      <c r="CY192" t="s">
        <v>133</v>
      </c>
      <c r="CZ192">
        <v>0</v>
      </c>
      <c r="DA192">
        <v>0</v>
      </c>
      <c r="DB192">
        <v>0</v>
      </c>
      <c r="DC192">
        <v>0</v>
      </c>
      <c r="DF192" t="s">
        <v>133</v>
      </c>
      <c r="DH192">
        <v>0</v>
      </c>
      <c r="DI192">
        <v>0</v>
      </c>
      <c r="DJ192">
        <v>0</v>
      </c>
      <c r="DK192">
        <v>0</v>
      </c>
      <c r="DM192">
        <v>0</v>
      </c>
      <c r="DN192">
        <v>0</v>
      </c>
      <c r="DO192">
        <v>0</v>
      </c>
      <c r="DP192">
        <v>0.75</v>
      </c>
      <c r="DQ192">
        <v>0</v>
      </c>
      <c r="DR192">
        <v>0</v>
      </c>
      <c r="DU192">
        <v>0</v>
      </c>
      <c r="DV192">
        <v>0</v>
      </c>
      <c r="DW192" t="s">
        <v>133</v>
      </c>
      <c r="DX192" t="s">
        <v>133</v>
      </c>
      <c r="DY192">
        <v>0</v>
      </c>
      <c r="DZ192">
        <v>0</v>
      </c>
      <c r="EB192">
        <v>0</v>
      </c>
      <c r="EC192">
        <v>0</v>
      </c>
      <c r="ED192" t="s">
        <v>133</v>
      </c>
      <c r="EE192">
        <v>0</v>
      </c>
      <c r="EF192">
        <v>0</v>
      </c>
      <c r="EG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T192" t="s">
        <v>133</v>
      </c>
      <c r="EU192">
        <v>0</v>
      </c>
      <c r="EV192">
        <v>0</v>
      </c>
      <c r="EW192" t="s">
        <v>133</v>
      </c>
      <c r="EX192" t="s">
        <v>133</v>
      </c>
      <c r="EY192" t="s">
        <v>133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I192">
        <v>0</v>
      </c>
      <c r="FJ192">
        <v>0</v>
      </c>
      <c r="FK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</row>
    <row r="193" spans="1:174" x14ac:dyDescent="0.2">
      <c r="A193" t="s">
        <v>324</v>
      </c>
      <c r="D193">
        <v>0</v>
      </c>
      <c r="E193" t="s">
        <v>133</v>
      </c>
      <c r="F193" t="s">
        <v>133</v>
      </c>
      <c r="G193">
        <v>0</v>
      </c>
      <c r="H193" t="s">
        <v>133</v>
      </c>
      <c r="I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133</v>
      </c>
      <c r="T193" t="s">
        <v>133</v>
      </c>
      <c r="U193">
        <v>0</v>
      </c>
      <c r="V193">
        <v>0</v>
      </c>
      <c r="W193">
        <v>0</v>
      </c>
      <c r="X193">
        <v>0</v>
      </c>
      <c r="Y193">
        <v>0</v>
      </c>
      <c r="AB193">
        <v>0</v>
      </c>
      <c r="AC193" t="s">
        <v>133</v>
      </c>
      <c r="AD193" t="s">
        <v>133</v>
      </c>
      <c r="AE193">
        <v>0</v>
      </c>
      <c r="AF193">
        <v>0</v>
      </c>
      <c r="AG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H193">
        <v>0</v>
      </c>
      <c r="BI193">
        <v>0</v>
      </c>
      <c r="BJ193">
        <v>0</v>
      </c>
      <c r="BK193" t="s">
        <v>133</v>
      </c>
      <c r="BL193">
        <v>0</v>
      </c>
      <c r="BM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133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Q193">
        <v>0</v>
      </c>
      <c r="CR193">
        <v>0</v>
      </c>
      <c r="CS193" t="s">
        <v>133</v>
      </c>
      <c r="CT193">
        <v>0</v>
      </c>
      <c r="CU193">
        <v>0.75</v>
      </c>
      <c r="CV193">
        <v>0</v>
      </c>
      <c r="CX193">
        <v>0</v>
      </c>
      <c r="CY193" t="s">
        <v>133</v>
      </c>
      <c r="CZ193">
        <v>0</v>
      </c>
      <c r="DA193">
        <v>0</v>
      </c>
      <c r="DB193">
        <v>0</v>
      </c>
      <c r="DC193">
        <v>0</v>
      </c>
      <c r="DF193" t="s">
        <v>133</v>
      </c>
      <c r="DH193">
        <v>0</v>
      </c>
      <c r="DI193">
        <v>0</v>
      </c>
      <c r="DJ193">
        <v>0</v>
      </c>
      <c r="DK193">
        <v>0</v>
      </c>
      <c r="DM193">
        <v>0</v>
      </c>
      <c r="DN193">
        <v>0</v>
      </c>
      <c r="DO193">
        <v>0</v>
      </c>
      <c r="DP193">
        <v>0.75</v>
      </c>
      <c r="DQ193">
        <v>0</v>
      </c>
      <c r="DR193">
        <v>0</v>
      </c>
      <c r="DU193">
        <v>0</v>
      </c>
      <c r="DV193">
        <v>0</v>
      </c>
      <c r="DW193" t="s">
        <v>133</v>
      </c>
      <c r="DX193" t="s">
        <v>133</v>
      </c>
      <c r="DY193">
        <v>0</v>
      </c>
      <c r="DZ193">
        <v>0</v>
      </c>
      <c r="EB193">
        <v>0</v>
      </c>
      <c r="EC193">
        <v>0</v>
      </c>
      <c r="ED193" t="s">
        <v>133</v>
      </c>
      <c r="EE193">
        <v>0</v>
      </c>
      <c r="EF193">
        <v>0</v>
      </c>
      <c r="EG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T193" t="s">
        <v>133</v>
      </c>
      <c r="EU193">
        <v>0</v>
      </c>
      <c r="EV193">
        <v>0</v>
      </c>
      <c r="EW193" t="s">
        <v>133</v>
      </c>
      <c r="EX193" t="s">
        <v>133</v>
      </c>
      <c r="EY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I193">
        <v>0</v>
      </c>
      <c r="FJ193">
        <v>0</v>
      </c>
      <c r="FK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</row>
    <row r="194" spans="1:174" x14ac:dyDescent="0.2">
      <c r="A194" t="s">
        <v>325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B194">
        <v>0</v>
      </c>
      <c r="AC194">
        <v>0</v>
      </c>
      <c r="AD194" t="s">
        <v>133</v>
      </c>
      <c r="AE194">
        <v>0</v>
      </c>
      <c r="AF194">
        <v>0</v>
      </c>
      <c r="AG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-0.5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F194">
        <v>0</v>
      </c>
      <c r="DH194" t="s">
        <v>133</v>
      </c>
      <c r="DI194">
        <v>0</v>
      </c>
      <c r="DJ194">
        <v>0</v>
      </c>
      <c r="DK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U194" t="s">
        <v>133</v>
      </c>
      <c r="DV194">
        <v>0</v>
      </c>
      <c r="DW194">
        <v>0</v>
      </c>
      <c r="DX194">
        <v>0.75</v>
      </c>
      <c r="DY194" t="s">
        <v>133</v>
      </c>
      <c r="DZ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FB194">
        <v>0</v>
      </c>
      <c r="FC194">
        <v>0</v>
      </c>
      <c r="FD194" t="s">
        <v>133</v>
      </c>
      <c r="FE194">
        <v>0</v>
      </c>
      <c r="FF194">
        <v>0</v>
      </c>
      <c r="FG194">
        <v>0</v>
      </c>
      <c r="FI194">
        <v>0</v>
      </c>
      <c r="FJ194">
        <v>0</v>
      </c>
      <c r="FK194">
        <v>0</v>
      </c>
      <c r="FM194" t="s">
        <v>133</v>
      </c>
      <c r="FN194">
        <v>0</v>
      </c>
      <c r="FO194">
        <v>0</v>
      </c>
      <c r="FP194">
        <v>0</v>
      </c>
      <c r="FQ194">
        <v>0</v>
      </c>
      <c r="FR194">
        <v>0</v>
      </c>
    </row>
    <row r="195" spans="1:174" x14ac:dyDescent="0.2">
      <c r="A195" t="s">
        <v>326</v>
      </c>
      <c r="D195">
        <v>0</v>
      </c>
      <c r="E195" t="s">
        <v>133</v>
      </c>
      <c r="F195">
        <v>0</v>
      </c>
      <c r="G195">
        <v>0</v>
      </c>
      <c r="H195" t="s">
        <v>133</v>
      </c>
      <c r="I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T195" t="s">
        <v>133</v>
      </c>
      <c r="U195">
        <v>-1</v>
      </c>
      <c r="V195">
        <v>0</v>
      </c>
      <c r="W195">
        <v>0</v>
      </c>
      <c r="X195" t="s">
        <v>133</v>
      </c>
      <c r="Y195">
        <v>0</v>
      </c>
      <c r="AB195">
        <v>0</v>
      </c>
      <c r="AC195" t="s">
        <v>133</v>
      </c>
      <c r="AD195" t="s">
        <v>133</v>
      </c>
      <c r="AE195">
        <v>0</v>
      </c>
      <c r="AF195">
        <v>0</v>
      </c>
      <c r="AG195">
        <v>0</v>
      </c>
      <c r="AJ195">
        <v>0</v>
      </c>
      <c r="AK195">
        <v>0</v>
      </c>
      <c r="AL195" t="s">
        <v>133</v>
      </c>
      <c r="AM195">
        <v>0</v>
      </c>
      <c r="AN195" t="s">
        <v>133</v>
      </c>
      <c r="AO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H195">
        <v>0</v>
      </c>
      <c r="BI195">
        <v>0</v>
      </c>
      <c r="BJ195">
        <v>0</v>
      </c>
      <c r="BK195" t="s">
        <v>133</v>
      </c>
      <c r="BL195">
        <v>0</v>
      </c>
      <c r="BM195">
        <v>0</v>
      </c>
      <c r="BP195">
        <v>0</v>
      </c>
      <c r="BQ195" t="s">
        <v>133</v>
      </c>
      <c r="BR195">
        <v>0</v>
      </c>
      <c r="BS195">
        <v>0</v>
      </c>
      <c r="BT195">
        <v>0</v>
      </c>
      <c r="BU195">
        <v>0</v>
      </c>
      <c r="CB195">
        <v>-1</v>
      </c>
      <c r="CC195">
        <v>0</v>
      </c>
      <c r="CD195">
        <v>0</v>
      </c>
      <c r="CE195">
        <v>0</v>
      </c>
      <c r="CF195">
        <v>0</v>
      </c>
      <c r="CG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Q195">
        <v>0</v>
      </c>
      <c r="CR195">
        <v>0</v>
      </c>
      <c r="CS195" t="s">
        <v>133</v>
      </c>
      <c r="CT195">
        <v>0</v>
      </c>
      <c r="CU195">
        <v>0.75</v>
      </c>
      <c r="CV195">
        <v>0</v>
      </c>
      <c r="CX195">
        <v>0</v>
      </c>
      <c r="CY195" t="s">
        <v>133</v>
      </c>
      <c r="CZ195">
        <v>0</v>
      </c>
      <c r="DA195">
        <v>0</v>
      </c>
      <c r="DB195">
        <v>0</v>
      </c>
      <c r="DC195">
        <v>0</v>
      </c>
      <c r="DF195" t="s">
        <v>133</v>
      </c>
      <c r="DH195">
        <v>0</v>
      </c>
      <c r="DI195">
        <v>0</v>
      </c>
      <c r="DJ195">
        <v>0</v>
      </c>
      <c r="DK195">
        <v>0</v>
      </c>
      <c r="DM195">
        <v>0</v>
      </c>
      <c r="DN195">
        <v>0</v>
      </c>
      <c r="DO195">
        <v>0</v>
      </c>
      <c r="DP195" t="s">
        <v>133</v>
      </c>
      <c r="DQ195">
        <v>0</v>
      </c>
      <c r="DR195">
        <v>0</v>
      </c>
      <c r="DU195">
        <v>0</v>
      </c>
      <c r="DV195">
        <v>0</v>
      </c>
      <c r="DW195" t="s">
        <v>133</v>
      </c>
      <c r="DX195">
        <v>0.75</v>
      </c>
      <c r="DY195">
        <v>0</v>
      </c>
      <c r="DZ195">
        <v>0</v>
      </c>
      <c r="EB195">
        <v>0</v>
      </c>
      <c r="EC195">
        <v>0</v>
      </c>
      <c r="ED195" t="s">
        <v>133</v>
      </c>
      <c r="EE195">
        <v>0</v>
      </c>
      <c r="EF195">
        <v>0</v>
      </c>
      <c r="EG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133</v>
      </c>
      <c r="EQ195">
        <v>0</v>
      </c>
      <c r="ER195" t="s">
        <v>133</v>
      </c>
      <c r="ET195" t="s">
        <v>133</v>
      </c>
      <c r="EU195" t="s">
        <v>133</v>
      </c>
      <c r="EV195">
        <v>0</v>
      </c>
      <c r="EW195">
        <v>0</v>
      </c>
      <c r="EX195">
        <v>0</v>
      </c>
      <c r="EY195" t="s">
        <v>133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I195">
        <v>0</v>
      </c>
      <c r="FJ195">
        <v>0</v>
      </c>
      <c r="FK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 t="s">
        <v>133</v>
      </c>
    </row>
    <row r="196" spans="1:174" x14ac:dyDescent="0.2">
      <c r="A196" t="s">
        <v>327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T196" t="s">
        <v>133</v>
      </c>
      <c r="U196">
        <v>0</v>
      </c>
      <c r="V196">
        <v>0</v>
      </c>
      <c r="W196">
        <v>0</v>
      </c>
      <c r="X196">
        <v>0.75</v>
      </c>
      <c r="Y196">
        <v>0</v>
      </c>
      <c r="AB196">
        <v>0</v>
      </c>
      <c r="AC196" t="s">
        <v>133</v>
      </c>
      <c r="AD196">
        <v>-1</v>
      </c>
      <c r="AE196">
        <v>0</v>
      </c>
      <c r="AF196">
        <v>0</v>
      </c>
      <c r="AG196">
        <v>0</v>
      </c>
      <c r="AJ196">
        <v>0</v>
      </c>
      <c r="AK196">
        <v>0</v>
      </c>
      <c r="AL196">
        <v>0</v>
      </c>
      <c r="AM196">
        <v>0</v>
      </c>
      <c r="AN196" t="s">
        <v>133</v>
      </c>
      <c r="AO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H196">
        <v>0.75</v>
      </c>
      <c r="BI196">
        <v>0</v>
      </c>
      <c r="BJ196">
        <v>0</v>
      </c>
      <c r="BK196">
        <v>0</v>
      </c>
      <c r="BL196">
        <v>0</v>
      </c>
      <c r="BM196">
        <v>0.75</v>
      </c>
      <c r="BP196">
        <v>0</v>
      </c>
      <c r="BQ196" t="s">
        <v>133</v>
      </c>
      <c r="BR196">
        <v>0</v>
      </c>
      <c r="BS196">
        <v>0</v>
      </c>
      <c r="BT196">
        <v>0.75</v>
      </c>
      <c r="BU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Q196">
        <v>0</v>
      </c>
      <c r="CR196">
        <v>0</v>
      </c>
      <c r="CS196" t="s">
        <v>133</v>
      </c>
      <c r="CT196">
        <v>0</v>
      </c>
      <c r="CU196">
        <v>0.75</v>
      </c>
      <c r="CV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F196" t="s">
        <v>133</v>
      </c>
      <c r="DH196">
        <v>0.75</v>
      </c>
      <c r="DI196">
        <v>0</v>
      </c>
      <c r="DJ196">
        <v>0</v>
      </c>
      <c r="DK196">
        <v>0</v>
      </c>
      <c r="DM196">
        <v>0</v>
      </c>
      <c r="DN196">
        <v>0</v>
      </c>
      <c r="DO196">
        <v>0.75</v>
      </c>
      <c r="DP196">
        <v>0.75</v>
      </c>
      <c r="DQ196">
        <v>0</v>
      </c>
      <c r="DR196">
        <v>0</v>
      </c>
      <c r="DU196">
        <v>0</v>
      </c>
      <c r="DV196">
        <v>0</v>
      </c>
      <c r="DW196">
        <v>0</v>
      </c>
      <c r="DX196">
        <v>0.75</v>
      </c>
      <c r="DY196">
        <v>0</v>
      </c>
      <c r="DZ196">
        <v>0</v>
      </c>
      <c r="EB196">
        <v>0</v>
      </c>
      <c r="EC196">
        <v>0</v>
      </c>
      <c r="ED196">
        <v>0.75</v>
      </c>
      <c r="EE196">
        <v>0</v>
      </c>
      <c r="EF196">
        <v>0</v>
      </c>
      <c r="EG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0.75</v>
      </c>
      <c r="EQ196">
        <v>0</v>
      </c>
      <c r="ER196">
        <v>0</v>
      </c>
      <c r="ET196">
        <v>0.75</v>
      </c>
      <c r="EU196" t="s">
        <v>133</v>
      </c>
      <c r="EV196">
        <v>0</v>
      </c>
      <c r="EW196">
        <v>0</v>
      </c>
      <c r="EX196">
        <v>0</v>
      </c>
      <c r="EY196" t="s">
        <v>133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I196">
        <v>0</v>
      </c>
      <c r="FJ196">
        <v>0</v>
      </c>
      <c r="FK196">
        <v>0</v>
      </c>
      <c r="FM196">
        <v>0.75</v>
      </c>
      <c r="FN196">
        <v>0</v>
      </c>
      <c r="FO196">
        <v>0</v>
      </c>
      <c r="FP196">
        <v>0</v>
      </c>
      <c r="FQ196">
        <v>0</v>
      </c>
      <c r="FR196">
        <v>0</v>
      </c>
    </row>
    <row r="197" spans="1:174" x14ac:dyDescent="0.2">
      <c r="A197" t="s">
        <v>328</v>
      </c>
      <c r="D197">
        <v>-0.5</v>
      </c>
      <c r="E197" t="s">
        <v>133</v>
      </c>
      <c r="F197">
        <v>-1</v>
      </c>
      <c r="G197">
        <v>-0.5</v>
      </c>
      <c r="H197">
        <v>-0.5</v>
      </c>
      <c r="I197">
        <v>-1</v>
      </c>
      <c r="L197">
        <v>-0.5</v>
      </c>
      <c r="M197">
        <v>-0.5</v>
      </c>
      <c r="N197">
        <v>-1</v>
      </c>
      <c r="O197">
        <v>-0.5</v>
      </c>
      <c r="P197">
        <v>-1</v>
      </c>
      <c r="Q197">
        <v>-1</v>
      </c>
      <c r="T197" t="s">
        <v>133</v>
      </c>
      <c r="U197">
        <v>-1</v>
      </c>
      <c r="V197">
        <v>-1</v>
      </c>
      <c r="W197">
        <v>-0.5</v>
      </c>
      <c r="X197" t="s">
        <v>133</v>
      </c>
      <c r="Y197">
        <v>-0.5</v>
      </c>
      <c r="AB197">
        <v>-1</v>
      </c>
      <c r="AC197" t="s">
        <v>133</v>
      </c>
      <c r="AD197" t="s">
        <v>133</v>
      </c>
      <c r="AE197">
        <v>-1</v>
      </c>
      <c r="AF197">
        <v>-1</v>
      </c>
      <c r="AG197">
        <v>-0.5</v>
      </c>
      <c r="AJ197">
        <v>-1</v>
      </c>
      <c r="AK197">
        <v>-0.5</v>
      </c>
      <c r="AL197" t="s">
        <v>133</v>
      </c>
      <c r="AM197">
        <v>-1</v>
      </c>
      <c r="AN197" t="s">
        <v>133</v>
      </c>
      <c r="AO197">
        <v>-1</v>
      </c>
      <c r="AR197">
        <v>-0.5</v>
      </c>
      <c r="AS197">
        <v>-1</v>
      </c>
      <c r="AT197">
        <v>1</v>
      </c>
      <c r="AU197">
        <v>-1</v>
      </c>
      <c r="AV197">
        <v>-1</v>
      </c>
      <c r="AW197">
        <v>-0.5</v>
      </c>
      <c r="AZ197">
        <v>-1</v>
      </c>
      <c r="BA197">
        <v>-0.5</v>
      </c>
      <c r="BB197">
        <v>-1</v>
      </c>
      <c r="BC197">
        <v>-1</v>
      </c>
      <c r="BD197">
        <v>-1</v>
      </c>
      <c r="BE197">
        <v>-0.5</v>
      </c>
      <c r="BH197">
        <v>-1</v>
      </c>
      <c r="BI197">
        <v>-1</v>
      </c>
      <c r="BJ197" t="s">
        <v>133</v>
      </c>
      <c r="BK197" t="s">
        <v>133</v>
      </c>
      <c r="BL197">
        <v>-0.5</v>
      </c>
      <c r="BM197">
        <v>-1</v>
      </c>
      <c r="BP197">
        <v>-1</v>
      </c>
      <c r="BQ197" t="s">
        <v>133</v>
      </c>
      <c r="BR197">
        <v>-1</v>
      </c>
      <c r="BS197" t="s">
        <v>133</v>
      </c>
      <c r="BT197" t="s">
        <v>133</v>
      </c>
      <c r="BU197" t="s">
        <v>133</v>
      </c>
      <c r="CB197">
        <v>-1</v>
      </c>
      <c r="CC197">
        <v>-1</v>
      </c>
      <c r="CD197" t="s">
        <v>133</v>
      </c>
      <c r="CE197">
        <v>-1</v>
      </c>
      <c r="CF197">
        <v>-0.5</v>
      </c>
      <c r="CG197">
        <v>-1</v>
      </c>
      <c r="CI197">
        <v>-1</v>
      </c>
      <c r="CJ197">
        <v>-1</v>
      </c>
      <c r="CK197" t="s">
        <v>133</v>
      </c>
      <c r="CL197">
        <v>-0.5</v>
      </c>
      <c r="CM197">
        <v>-1</v>
      </c>
      <c r="CN197">
        <v>-0.5</v>
      </c>
      <c r="CQ197" t="s">
        <v>133</v>
      </c>
      <c r="CR197" t="s">
        <v>133</v>
      </c>
      <c r="CS197" t="s">
        <v>133</v>
      </c>
      <c r="CT197">
        <v>-0.5</v>
      </c>
      <c r="CU197">
        <v>-0.5</v>
      </c>
      <c r="CV197">
        <v>-0.5</v>
      </c>
      <c r="CX197">
        <v>-1</v>
      </c>
      <c r="CY197" t="s">
        <v>133</v>
      </c>
      <c r="CZ197" t="s">
        <v>133</v>
      </c>
      <c r="DA197">
        <v>-0.5</v>
      </c>
      <c r="DB197">
        <v>-0.5</v>
      </c>
      <c r="DC197">
        <v>-0.5</v>
      </c>
      <c r="DF197">
        <v>0.5</v>
      </c>
      <c r="DH197">
        <v>1</v>
      </c>
      <c r="DI197">
        <v>-1</v>
      </c>
      <c r="DJ197">
        <v>-1</v>
      </c>
      <c r="DK197">
        <v>-0.5</v>
      </c>
      <c r="DM197">
        <v>-1</v>
      </c>
      <c r="DN197">
        <v>-1</v>
      </c>
      <c r="DO197">
        <v>1</v>
      </c>
      <c r="DP197">
        <v>0</v>
      </c>
      <c r="DQ197">
        <v>-0.5</v>
      </c>
      <c r="DR197">
        <v>-1</v>
      </c>
      <c r="DU197">
        <v>-1</v>
      </c>
      <c r="DV197">
        <v>-0.5</v>
      </c>
      <c r="DW197">
        <v>-0.5</v>
      </c>
      <c r="DX197">
        <v>0.75</v>
      </c>
      <c r="DY197">
        <v>-1</v>
      </c>
      <c r="DZ197">
        <v>-0.5</v>
      </c>
      <c r="EB197">
        <v>-1</v>
      </c>
      <c r="EC197">
        <v>-0.5</v>
      </c>
      <c r="ED197" t="s">
        <v>133</v>
      </c>
      <c r="EE197" t="s">
        <v>133</v>
      </c>
      <c r="EF197">
        <v>-0.5</v>
      </c>
      <c r="EG197">
        <v>-0.5</v>
      </c>
      <c r="EJ197">
        <v>0</v>
      </c>
      <c r="EK197">
        <v>-0.5</v>
      </c>
      <c r="EL197">
        <v>-0.5</v>
      </c>
      <c r="EM197">
        <v>-0.5</v>
      </c>
      <c r="EN197">
        <v>-0.5</v>
      </c>
      <c r="EO197">
        <v>-0.5</v>
      </c>
      <c r="EP197">
        <v>-1</v>
      </c>
      <c r="EQ197">
        <v>-1</v>
      </c>
      <c r="ER197">
        <v>-1</v>
      </c>
      <c r="ET197" t="s">
        <v>133</v>
      </c>
      <c r="EU197" t="s">
        <v>133</v>
      </c>
      <c r="EV197">
        <v>-1</v>
      </c>
      <c r="EW197">
        <v>-1</v>
      </c>
      <c r="EX197">
        <v>-0.5</v>
      </c>
      <c r="EY197" t="s">
        <v>133</v>
      </c>
      <c r="FB197">
        <v>-1</v>
      </c>
      <c r="FC197">
        <v>-1</v>
      </c>
      <c r="FD197">
        <v>-1</v>
      </c>
      <c r="FE197">
        <v>-0.5</v>
      </c>
      <c r="FF197">
        <v>-1</v>
      </c>
      <c r="FG197">
        <v>-1</v>
      </c>
      <c r="FI197">
        <v>-1</v>
      </c>
      <c r="FJ197">
        <v>-1</v>
      </c>
      <c r="FK197">
        <v>-1</v>
      </c>
      <c r="FM197">
        <v>1</v>
      </c>
      <c r="FN197">
        <v>-0.5</v>
      </c>
      <c r="FO197">
        <v>-0.5</v>
      </c>
      <c r="FP197" t="s">
        <v>133</v>
      </c>
      <c r="FQ197" t="s">
        <v>133</v>
      </c>
      <c r="FR197">
        <v>-0.5</v>
      </c>
    </row>
    <row r="198" spans="1:174" x14ac:dyDescent="0.2">
      <c r="A198" t="s">
        <v>329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L198" t="s">
        <v>133</v>
      </c>
      <c r="M198">
        <v>0</v>
      </c>
      <c r="N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 t="s">
        <v>133</v>
      </c>
      <c r="X198">
        <v>0</v>
      </c>
      <c r="Y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 t="s">
        <v>133</v>
      </c>
      <c r="AR198" t="s">
        <v>133</v>
      </c>
      <c r="AS198">
        <v>0</v>
      </c>
      <c r="AT198">
        <v>0</v>
      </c>
      <c r="AU198">
        <v>0</v>
      </c>
      <c r="AV198">
        <v>0</v>
      </c>
      <c r="AW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H198">
        <v>0</v>
      </c>
      <c r="BI198">
        <v>0</v>
      </c>
      <c r="BJ198">
        <v>0</v>
      </c>
      <c r="BK198" t="s">
        <v>133</v>
      </c>
      <c r="BL198">
        <v>0</v>
      </c>
      <c r="BM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I198">
        <v>0</v>
      </c>
      <c r="CJ198">
        <v>0</v>
      </c>
      <c r="CK198">
        <v>0</v>
      </c>
      <c r="CL198" t="s">
        <v>133</v>
      </c>
      <c r="CM198">
        <v>0</v>
      </c>
      <c r="CN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F198">
        <v>-0.5</v>
      </c>
      <c r="DH198">
        <v>0</v>
      </c>
      <c r="DI198">
        <v>0</v>
      </c>
      <c r="DJ198">
        <v>0</v>
      </c>
      <c r="DK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U198">
        <v>0</v>
      </c>
      <c r="DV198">
        <v>0</v>
      </c>
      <c r="DW198">
        <v>0</v>
      </c>
      <c r="DX198">
        <v>0.75</v>
      </c>
      <c r="DY198">
        <v>0</v>
      </c>
      <c r="DZ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J198">
        <v>0</v>
      </c>
      <c r="EK198">
        <v>0</v>
      </c>
      <c r="EL198">
        <v>0</v>
      </c>
      <c r="EM198" t="s">
        <v>133</v>
      </c>
      <c r="EN198">
        <v>0</v>
      </c>
      <c r="EO198">
        <v>0</v>
      </c>
      <c r="EP198">
        <v>0</v>
      </c>
      <c r="EQ198">
        <v>0</v>
      </c>
      <c r="ER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I198">
        <v>0</v>
      </c>
      <c r="FJ198">
        <v>0</v>
      </c>
      <c r="FK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</row>
    <row r="199" spans="1:174" x14ac:dyDescent="0.2">
      <c r="A199" t="s">
        <v>330</v>
      </c>
      <c r="D199">
        <v>0</v>
      </c>
      <c r="E199">
        <v>0</v>
      </c>
      <c r="F199" t="s">
        <v>133</v>
      </c>
      <c r="G199">
        <v>0</v>
      </c>
      <c r="H199">
        <v>0</v>
      </c>
      <c r="I199">
        <v>0</v>
      </c>
      <c r="L199" t="s">
        <v>133</v>
      </c>
      <c r="M199">
        <v>0</v>
      </c>
      <c r="N199">
        <v>0</v>
      </c>
      <c r="O199">
        <v>0</v>
      </c>
      <c r="P199">
        <v>0</v>
      </c>
      <c r="Q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133</v>
      </c>
      <c r="AB199">
        <v>0</v>
      </c>
      <c r="AC199">
        <v>0</v>
      </c>
      <c r="AD199" t="s">
        <v>133</v>
      </c>
      <c r="AE199">
        <v>0</v>
      </c>
      <c r="AF199">
        <v>0</v>
      </c>
      <c r="AG199">
        <v>0</v>
      </c>
      <c r="AJ199">
        <v>0</v>
      </c>
      <c r="AK199" t="s">
        <v>133</v>
      </c>
      <c r="AL199">
        <v>0</v>
      </c>
      <c r="AM199">
        <v>0</v>
      </c>
      <c r="AN199">
        <v>0</v>
      </c>
      <c r="AO199" t="s">
        <v>133</v>
      </c>
      <c r="AR199" t="s">
        <v>133</v>
      </c>
      <c r="AS199">
        <v>0</v>
      </c>
      <c r="AT199">
        <v>0</v>
      </c>
      <c r="AU199">
        <v>0</v>
      </c>
      <c r="AV199">
        <v>0</v>
      </c>
      <c r="AW199">
        <v>0</v>
      </c>
      <c r="AZ199">
        <v>0</v>
      </c>
      <c r="BA199" t="s">
        <v>133</v>
      </c>
      <c r="BB199" t="s">
        <v>133</v>
      </c>
      <c r="BC199">
        <v>0</v>
      </c>
      <c r="BD199" t="s">
        <v>133</v>
      </c>
      <c r="BE199">
        <v>0</v>
      </c>
      <c r="BH199" t="s">
        <v>133</v>
      </c>
      <c r="BI199" t="s">
        <v>133</v>
      </c>
      <c r="BJ199" t="s">
        <v>133</v>
      </c>
      <c r="BK199">
        <v>0</v>
      </c>
      <c r="BL199">
        <v>0</v>
      </c>
      <c r="BM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133</v>
      </c>
      <c r="CB199">
        <v>0</v>
      </c>
      <c r="CC199">
        <v>0</v>
      </c>
      <c r="CD199">
        <v>0</v>
      </c>
      <c r="CE199">
        <v>0</v>
      </c>
      <c r="CF199" t="s">
        <v>133</v>
      </c>
      <c r="CG199" t="s">
        <v>133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Q199">
        <v>0</v>
      </c>
      <c r="CR199">
        <v>0</v>
      </c>
      <c r="CS199">
        <v>0</v>
      </c>
      <c r="CT199">
        <v>0</v>
      </c>
      <c r="CU199" t="s">
        <v>133</v>
      </c>
      <c r="CV199" t="s">
        <v>133</v>
      </c>
      <c r="CX199">
        <v>0</v>
      </c>
      <c r="CY199">
        <v>0</v>
      </c>
      <c r="CZ199">
        <v>0</v>
      </c>
      <c r="DA199">
        <v>0</v>
      </c>
      <c r="DB199">
        <v>0</v>
      </c>
      <c r="DC199" t="s">
        <v>133</v>
      </c>
      <c r="DF199" t="s">
        <v>133</v>
      </c>
      <c r="DH199">
        <v>0</v>
      </c>
      <c r="DI199">
        <v>0</v>
      </c>
      <c r="DJ199">
        <v>0</v>
      </c>
      <c r="DK199" t="s">
        <v>133</v>
      </c>
      <c r="DM199">
        <v>0</v>
      </c>
      <c r="DN199">
        <v>0</v>
      </c>
      <c r="DO199">
        <v>0</v>
      </c>
      <c r="DP199" t="s">
        <v>133</v>
      </c>
      <c r="DQ199">
        <v>0</v>
      </c>
      <c r="DR199">
        <v>0</v>
      </c>
      <c r="DU199">
        <v>0</v>
      </c>
      <c r="DV199">
        <v>0</v>
      </c>
      <c r="DW199">
        <v>0</v>
      </c>
      <c r="DX199" t="s">
        <v>133</v>
      </c>
      <c r="DY199">
        <v>0</v>
      </c>
      <c r="DZ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 t="s">
        <v>133</v>
      </c>
      <c r="EJ199">
        <v>0</v>
      </c>
      <c r="EK199">
        <v>0</v>
      </c>
      <c r="EL199">
        <v>0</v>
      </c>
      <c r="EM199" t="s">
        <v>133</v>
      </c>
      <c r="EN199">
        <v>0</v>
      </c>
      <c r="EO199">
        <v>0</v>
      </c>
      <c r="EP199">
        <v>0</v>
      </c>
      <c r="EQ199" t="s">
        <v>133</v>
      </c>
      <c r="ER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 t="s">
        <v>133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I199">
        <v>0</v>
      </c>
      <c r="FJ199">
        <v>0</v>
      </c>
      <c r="FK199">
        <v>0</v>
      </c>
      <c r="FM199">
        <v>0</v>
      </c>
      <c r="FN199">
        <v>0</v>
      </c>
      <c r="FO199">
        <v>0.75</v>
      </c>
      <c r="FP199">
        <v>0</v>
      </c>
      <c r="FQ199">
        <v>0</v>
      </c>
      <c r="FR199" t="s">
        <v>133</v>
      </c>
    </row>
    <row r="200" spans="1:174" x14ac:dyDescent="0.2">
      <c r="A200" t="s">
        <v>331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L200" t="s">
        <v>133</v>
      </c>
      <c r="M200" t="s">
        <v>133</v>
      </c>
      <c r="N200">
        <v>-1</v>
      </c>
      <c r="O200">
        <v>0</v>
      </c>
      <c r="P200">
        <v>-1</v>
      </c>
      <c r="Q200" t="s">
        <v>133</v>
      </c>
      <c r="T200">
        <v>-1</v>
      </c>
      <c r="U200">
        <v>-1</v>
      </c>
      <c r="V200">
        <v>0</v>
      </c>
      <c r="W200">
        <v>-1</v>
      </c>
      <c r="X200">
        <v>-1</v>
      </c>
      <c r="Y200" t="s">
        <v>133</v>
      </c>
      <c r="AB200">
        <v>0</v>
      </c>
      <c r="AC200">
        <v>0</v>
      </c>
      <c r="AD200">
        <v>-1</v>
      </c>
      <c r="AE200">
        <v>-0.5</v>
      </c>
      <c r="AF200">
        <v>-0.5</v>
      </c>
      <c r="AG200" t="s">
        <v>133</v>
      </c>
      <c r="AJ200" t="s">
        <v>133</v>
      </c>
      <c r="AK200">
        <v>0</v>
      </c>
      <c r="AL200">
        <v>0</v>
      </c>
      <c r="AM200">
        <v>0</v>
      </c>
      <c r="AN200">
        <v>0</v>
      </c>
      <c r="AO200">
        <v>0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Z200" t="s">
        <v>133</v>
      </c>
      <c r="BA200">
        <v>0</v>
      </c>
      <c r="BB200">
        <v>0</v>
      </c>
      <c r="BC200" t="s">
        <v>133</v>
      </c>
      <c r="BD200" t="s">
        <v>133</v>
      </c>
      <c r="BE200">
        <v>0</v>
      </c>
      <c r="BH200">
        <v>0</v>
      </c>
      <c r="BI200">
        <v>0</v>
      </c>
      <c r="BJ200">
        <v>0</v>
      </c>
      <c r="BK200" t="s">
        <v>133</v>
      </c>
      <c r="BL200">
        <v>-0.5</v>
      </c>
      <c r="BM200">
        <v>0</v>
      </c>
      <c r="BP200" t="s">
        <v>133</v>
      </c>
      <c r="BQ200" t="s">
        <v>133</v>
      </c>
      <c r="BR200" t="s">
        <v>133</v>
      </c>
      <c r="BS200">
        <v>1</v>
      </c>
      <c r="BT200" t="s">
        <v>133</v>
      </c>
      <c r="BU200">
        <v>-1</v>
      </c>
      <c r="CB200">
        <v>-0.5</v>
      </c>
      <c r="CC200">
        <v>0</v>
      </c>
      <c r="CD200">
        <v>-0.5</v>
      </c>
      <c r="CE200">
        <v>-0.5</v>
      </c>
      <c r="CF200">
        <v>-0.5</v>
      </c>
      <c r="CG200">
        <v>0</v>
      </c>
      <c r="CI200">
        <v>-0.5</v>
      </c>
      <c r="CJ200">
        <v>-0.5</v>
      </c>
      <c r="CK200">
        <v>-0.5</v>
      </c>
      <c r="CL200">
        <v>-0.5</v>
      </c>
      <c r="CM200">
        <v>0</v>
      </c>
      <c r="CN200">
        <v>-0.5</v>
      </c>
      <c r="CQ200">
        <v>-0.5</v>
      </c>
      <c r="CR200">
        <v>-0.5</v>
      </c>
      <c r="CS200">
        <v>-0.5</v>
      </c>
      <c r="CT200">
        <v>-0.5</v>
      </c>
      <c r="CU200">
        <v>0.75</v>
      </c>
      <c r="CV200">
        <v>0</v>
      </c>
      <c r="CX200">
        <v>-0.5</v>
      </c>
      <c r="CY200">
        <v>0</v>
      </c>
      <c r="CZ200" t="s">
        <v>133</v>
      </c>
      <c r="DA200">
        <v>-0.5</v>
      </c>
      <c r="DB200">
        <v>-0.5</v>
      </c>
      <c r="DC200">
        <v>-0.5</v>
      </c>
      <c r="DF200" t="s">
        <v>133</v>
      </c>
      <c r="DH200">
        <v>0</v>
      </c>
      <c r="DI200">
        <v>-1</v>
      </c>
      <c r="DJ200">
        <v>-0.5</v>
      </c>
      <c r="DK200">
        <v>0</v>
      </c>
      <c r="DM200">
        <v>0</v>
      </c>
      <c r="DN200">
        <v>0</v>
      </c>
      <c r="DO200">
        <v>-0.5</v>
      </c>
      <c r="DP200">
        <v>0.75</v>
      </c>
      <c r="DQ200">
        <v>0</v>
      </c>
      <c r="DR200">
        <v>-0.5</v>
      </c>
      <c r="DU200">
        <v>0</v>
      </c>
      <c r="DV200">
        <v>-0.5</v>
      </c>
      <c r="DW200">
        <v>-0.5</v>
      </c>
      <c r="DX200">
        <v>0.75</v>
      </c>
      <c r="DY200">
        <v>0</v>
      </c>
      <c r="DZ200">
        <v>0</v>
      </c>
      <c r="EB200">
        <v>0</v>
      </c>
      <c r="EC200">
        <v>0</v>
      </c>
      <c r="ED200">
        <v>-0.5</v>
      </c>
      <c r="EE200" t="s">
        <v>133</v>
      </c>
      <c r="EF200">
        <v>-0.5</v>
      </c>
      <c r="EG200">
        <v>-0.5</v>
      </c>
      <c r="EJ200">
        <v>-0.5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-1</v>
      </c>
      <c r="ET200">
        <v>-0.5</v>
      </c>
      <c r="EU200" t="s">
        <v>133</v>
      </c>
      <c r="EV200">
        <v>0</v>
      </c>
      <c r="EW200">
        <v>0</v>
      </c>
      <c r="EX200">
        <v>0</v>
      </c>
      <c r="EY200">
        <v>0</v>
      </c>
      <c r="FB200">
        <v>0</v>
      </c>
      <c r="FC200">
        <v>0</v>
      </c>
      <c r="FD200">
        <v>0</v>
      </c>
      <c r="FE200" t="s">
        <v>133</v>
      </c>
      <c r="FF200">
        <v>0</v>
      </c>
      <c r="FG200">
        <v>0</v>
      </c>
      <c r="FI200">
        <v>0.5</v>
      </c>
      <c r="FJ200">
        <v>0</v>
      </c>
      <c r="FK200">
        <v>0</v>
      </c>
      <c r="FM200">
        <v>0.5</v>
      </c>
      <c r="FN200">
        <v>0</v>
      </c>
      <c r="FO200">
        <v>0</v>
      </c>
      <c r="FP200">
        <v>0</v>
      </c>
      <c r="FQ200">
        <v>0</v>
      </c>
      <c r="FR200">
        <v>-0.5</v>
      </c>
    </row>
    <row r="201" spans="1:174" x14ac:dyDescent="0.2">
      <c r="A201" t="s">
        <v>332</v>
      </c>
      <c r="D201">
        <v>-1</v>
      </c>
      <c r="E201">
        <v>-1</v>
      </c>
      <c r="F201" t="s">
        <v>133</v>
      </c>
      <c r="G201" t="s">
        <v>133</v>
      </c>
      <c r="H201">
        <v>0</v>
      </c>
      <c r="I201">
        <v>-1</v>
      </c>
      <c r="L201">
        <v>0</v>
      </c>
      <c r="M201" t="s">
        <v>133</v>
      </c>
      <c r="N201">
        <v>-0.5</v>
      </c>
      <c r="O201">
        <v>0</v>
      </c>
      <c r="P201">
        <v>-0.5</v>
      </c>
      <c r="Q201">
        <v>0.75</v>
      </c>
      <c r="T201">
        <v>-1</v>
      </c>
      <c r="U201">
        <v>1</v>
      </c>
      <c r="V201" t="s">
        <v>133</v>
      </c>
      <c r="W201">
        <v>-1</v>
      </c>
      <c r="X201">
        <v>-1</v>
      </c>
      <c r="Y201" t="s">
        <v>133</v>
      </c>
      <c r="AB201" t="s">
        <v>133</v>
      </c>
      <c r="AC201">
        <v>-1</v>
      </c>
      <c r="AD201">
        <v>-0.5</v>
      </c>
      <c r="AE201" t="s">
        <v>133</v>
      </c>
      <c r="AF201">
        <v>-0.5</v>
      </c>
      <c r="AG201" t="s">
        <v>133</v>
      </c>
      <c r="AJ201" t="s">
        <v>133</v>
      </c>
      <c r="AK201">
        <v>1</v>
      </c>
      <c r="AL201" t="s">
        <v>133</v>
      </c>
      <c r="AM201">
        <v>0</v>
      </c>
      <c r="AN201">
        <v>-1</v>
      </c>
      <c r="AO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 t="s">
        <v>133</v>
      </c>
      <c r="AZ201" t="s">
        <v>133</v>
      </c>
      <c r="BA201">
        <v>1</v>
      </c>
      <c r="BB201">
        <v>-0.5</v>
      </c>
      <c r="BC201" t="s">
        <v>133</v>
      </c>
      <c r="BD201" t="s">
        <v>133</v>
      </c>
      <c r="BE201" t="s">
        <v>133</v>
      </c>
      <c r="BH201">
        <v>1</v>
      </c>
      <c r="BI201">
        <v>-1</v>
      </c>
      <c r="BJ201">
        <v>-1</v>
      </c>
      <c r="BK201">
        <v>0</v>
      </c>
      <c r="BL201" t="s">
        <v>133</v>
      </c>
      <c r="BM201">
        <v>1</v>
      </c>
      <c r="BP201" t="s">
        <v>133</v>
      </c>
      <c r="BQ201" t="s">
        <v>133</v>
      </c>
      <c r="BR201" t="s">
        <v>133</v>
      </c>
      <c r="BS201">
        <v>-1</v>
      </c>
      <c r="BT201" t="s">
        <v>133</v>
      </c>
      <c r="BU201">
        <v>-1</v>
      </c>
      <c r="CB201">
        <v>-0.5</v>
      </c>
      <c r="CC201" t="s">
        <v>133</v>
      </c>
      <c r="CD201">
        <v>-1</v>
      </c>
      <c r="CE201">
        <v>1</v>
      </c>
      <c r="CF201">
        <v>1</v>
      </c>
      <c r="CG201">
        <v>-0.5</v>
      </c>
      <c r="CI201">
        <v>1</v>
      </c>
      <c r="CJ201">
        <v>-1</v>
      </c>
      <c r="CK201" t="s">
        <v>133</v>
      </c>
      <c r="CL201">
        <v>0</v>
      </c>
      <c r="CM201">
        <v>-0.5</v>
      </c>
      <c r="CN201" t="s">
        <v>133</v>
      </c>
      <c r="CQ201">
        <v>1</v>
      </c>
      <c r="CR201">
        <v>0</v>
      </c>
      <c r="CS201">
        <v>-1</v>
      </c>
      <c r="CT201">
        <v>-1</v>
      </c>
      <c r="CU201">
        <v>1</v>
      </c>
      <c r="CV201">
        <v>1</v>
      </c>
      <c r="CX201">
        <v>1</v>
      </c>
      <c r="CY201" t="s">
        <v>133</v>
      </c>
      <c r="CZ201">
        <v>0.5</v>
      </c>
      <c r="DA201">
        <v>1</v>
      </c>
      <c r="DB201">
        <v>1</v>
      </c>
      <c r="DC201">
        <v>0</v>
      </c>
      <c r="DF201">
        <v>-0.5</v>
      </c>
      <c r="DH201">
        <v>-1</v>
      </c>
      <c r="DI201">
        <v>-1</v>
      </c>
      <c r="DJ201">
        <v>-0.5</v>
      </c>
      <c r="DK201">
        <v>-1</v>
      </c>
      <c r="DM201">
        <v>-0.5</v>
      </c>
      <c r="DN201">
        <v>-1</v>
      </c>
      <c r="DO201">
        <v>-1</v>
      </c>
      <c r="DP201">
        <v>0</v>
      </c>
      <c r="DQ201">
        <v>-0.5</v>
      </c>
      <c r="DR201">
        <v>-1</v>
      </c>
      <c r="DU201">
        <v>0.75</v>
      </c>
      <c r="DV201">
        <v>1</v>
      </c>
      <c r="DW201">
        <v>0</v>
      </c>
      <c r="DX201">
        <v>0.75</v>
      </c>
      <c r="DY201">
        <v>0</v>
      </c>
      <c r="DZ201">
        <v>1</v>
      </c>
      <c r="EB201">
        <v>1</v>
      </c>
      <c r="EC201">
        <v>1</v>
      </c>
      <c r="ED201">
        <v>1</v>
      </c>
      <c r="EE201">
        <v>1</v>
      </c>
      <c r="EF201">
        <v>-0.5</v>
      </c>
      <c r="EG201">
        <v>-1</v>
      </c>
      <c r="EJ201" t="s">
        <v>133</v>
      </c>
      <c r="EK201">
        <v>0</v>
      </c>
      <c r="EL201">
        <v>1</v>
      </c>
      <c r="EM201">
        <v>1</v>
      </c>
      <c r="EN201">
        <v>1</v>
      </c>
      <c r="EO201">
        <v>-0.5</v>
      </c>
      <c r="EP201">
        <v>1</v>
      </c>
      <c r="EQ201">
        <v>-1</v>
      </c>
      <c r="ER201">
        <v>1</v>
      </c>
      <c r="ET201">
        <v>-1</v>
      </c>
      <c r="EU201">
        <v>1</v>
      </c>
      <c r="EV201">
        <v>-1</v>
      </c>
      <c r="EW201">
        <v>-1</v>
      </c>
      <c r="EX201">
        <v>-1</v>
      </c>
      <c r="EY201" t="s">
        <v>133</v>
      </c>
      <c r="FB201">
        <v>1</v>
      </c>
      <c r="FC201">
        <v>1</v>
      </c>
      <c r="FD201">
        <v>1</v>
      </c>
      <c r="FE201">
        <v>0</v>
      </c>
      <c r="FF201">
        <v>-1</v>
      </c>
      <c r="FG201">
        <v>1</v>
      </c>
      <c r="FI201">
        <v>1</v>
      </c>
      <c r="FJ201">
        <v>1</v>
      </c>
      <c r="FK201" t="s">
        <v>133</v>
      </c>
      <c r="FM201">
        <v>-1</v>
      </c>
      <c r="FN201">
        <v>1</v>
      </c>
      <c r="FO201">
        <v>-0.5</v>
      </c>
      <c r="FP201">
        <v>-0.5</v>
      </c>
      <c r="FQ201">
        <v>-0.5</v>
      </c>
      <c r="FR201">
        <v>-1</v>
      </c>
    </row>
    <row r="202" spans="1:174" x14ac:dyDescent="0.2">
      <c r="A202" t="s">
        <v>333</v>
      </c>
      <c r="D202">
        <v>0</v>
      </c>
      <c r="E202">
        <v>0</v>
      </c>
      <c r="F202" t="s">
        <v>133</v>
      </c>
      <c r="G202">
        <v>0</v>
      </c>
      <c r="H202">
        <v>0</v>
      </c>
      <c r="I202" t="s">
        <v>133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AB202">
        <v>0</v>
      </c>
      <c r="AC202">
        <v>0</v>
      </c>
      <c r="AD202" t="s">
        <v>133</v>
      </c>
      <c r="AE202" t="s">
        <v>133</v>
      </c>
      <c r="AF202">
        <v>0</v>
      </c>
      <c r="AG202">
        <v>0</v>
      </c>
      <c r="AJ202">
        <v>0</v>
      </c>
      <c r="AK202">
        <v>0</v>
      </c>
      <c r="AL202" t="s">
        <v>133</v>
      </c>
      <c r="AM202">
        <v>0</v>
      </c>
      <c r="AN202">
        <v>0</v>
      </c>
      <c r="AO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P202">
        <v>0</v>
      </c>
      <c r="BQ202" t="s">
        <v>133</v>
      </c>
      <c r="BR202" t="s">
        <v>133</v>
      </c>
      <c r="BS202">
        <v>0</v>
      </c>
      <c r="BT202">
        <v>0</v>
      </c>
      <c r="BU202" t="s">
        <v>133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 t="s">
        <v>133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X202">
        <v>0</v>
      </c>
      <c r="CY202">
        <v>0</v>
      </c>
      <c r="CZ202">
        <v>0</v>
      </c>
      <c r="DA202" t="s">
        <v>133</v>
      </c>
      <c r="DB202">
        <v>0</v>
      </c>
      <c r="DC202" t="s">
        <v>133</v>
      </c>
      <c r="DF202">
        <v>0</v>
      </c>
      <c r="DH202">
        <v>0.75</v>
      </c>
      <c r="DI202">
        <v>0</v>
      </c>
      <c r="DJ202">
        <v>0</v>
      </c>
      <c r="DK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U202">
        <v>0</v>
      </c>
      <c r="DV202">
        <v>0</v>
      </c>
      <c r="DW202">
        <v>0</v>
      </c>
      <c r="DX202">
        <v>0.75</v>
      </c>
      <c r="DY202">
        <v>0</v>
      </c>
      <c r="DZ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 t="s">
        <v>133</v>
      </c>
      <c r="EP202">
        <v>0</v>
      </c>
      <c r="EQ202">
        <v>0</v>
      </c>
      <c r="ER202">
        <v>-1</v>
      </c>
      <c r="ET202" t="s">
        <v>133</v>
      </c>
      <c r="EU202">
        <v>0</v>
      </c>
      <c r="EV202">
        <v>0</v>
      </c>
      <c r="EW202">
        <v>0</v>
      </c>
      <c r="EX202" t="s">
        <v>133</v>
      </c>
      <c r="EY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I202">
        <v>0</v>
      </c>
      <c r="FJ202">
        <v>0</v>
      </c>
      <c r="FK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 spans="1:174" x14ac:dyDescent="0.2">
      <c r="A203" t="s">
        <v>334</v>
      </c>
      <c r="D203">
        <v>0</v>
      </c>
      <c r="E203">
        <v>0</v>
      </c>
      <c r="F203">
        <v>0.5</v>
      </c>
      <c r="G203">
        <v>0</v>
      </c>
      <c r="H203">
        <v>0</v>
      </c>
      <c r="I203">
        <v>0.5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T203">
        <v>0</v>
      </c>
      <c r="U203" t="s">
        <v>133</v>
      </c>
      <c r="V203">
        <v>0</v>
      </c>
      <c r="W203">
        <v>0</v>
      </c>
      <c r="X203">
        <v>0</v>
      </c>
      <c r="Y203">
        <v>0</v>
      </c>
      <c r="AB203">
        <v>0</v>
      </c>
      <c r="AC203" t="s">
        <v>133</v>
      </c>
      <c r="AD203" t="s">
        <v>133</v>
      </c>
      <c r="AE203" t="s">
        <v>133</v>
      </c>
      <c r="AF203">
        <v>0</v>
      </c>
      <c r="AG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H203" t="s">
        <v>133</v>
      </c>
      <c r="BI203">
        <v>0</v>
      </c>
      <c r="BJ203">
        <v>0</v>
      </c>
      <c r="BK203">
        <v>0</v>
      </c>
      <c r="BL203">
        <v>0</v>
      </c>
      <c r="BM203">
        <v>0</v>
      </c>
      <c r="BP203">
        <v>0</v>
      </c>
      <c r="BQ203">
        <v>0</v>
      </c>
      <c r="BR203" t="s">
        <v>133</v>
      </c>
      <c r="BS203">
        <v>0</v>
      </c>
      <c r="BT203">
        <v>0</v>
      </c>
      <c r="BU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 t="s">
        <v>133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X203">
        <v>0</v>
      </c>
      <c r="CY203">
        <v>0</v>
      </c>
      <c r="CZ203">
        <v>0</v>
      </c>
      <c r="DA203" t="s">
        <v>133</v>
      </c>
      <c r="DB203">
        <v>0</v>
      </c>
      <c r="DC203" t="s">
        <v>133</v>
      </c>
      <c r="DF203">
        <v>0</v>
      </c>
      <c r="DH203">
        <v>0</v>
      </c>
      <c r="DI203">
        <v>0</v>
      </c>
      <c r="DJ203">
        <v>0</v>
      </c>
      <c r="DK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U203">
        <v>0</v>
      </c>
      <c r="DV203">
        <v>0</v>
      </c>
      <c r="DW203">
        <v>0</v>
      </c>
      <c r="DX203">
        <v>0.75</v>
      </c>
      <c r="DY203">
        <v>0</v>
      </c>
      <c r="DZ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 t="s">
        <v>133</v>
      </c>
      <c r="EP203">
        <v>0</v>
      </c>
      <c r="EQ203">
        <v>0</v>
      </c>
      <c r="ER203">
        <v>0</v>
      </c>
      <c r="ET203" t="s">
        <v>133</v>
      </c>
      <c r="EU203">
        <v>0</v>
      </c>
      <c r="EV203">
        <v>0</v>
      </c>
      <c r="EW203">
        <v>0</v>
      </c>
      <c r="EX203">
        <v>0</v>
      </c>
      <c r="EY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I203">
        <v>0</v>
      </c>
      <c r="FJ203">
        <v>0</v>
      </c>
      <c r="FK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</row>
    <row r="204" spans="1:174" x14ac:dyDescent="0.2">
      <c r="A204" t="s">
        <v>335</v>
      </c>
      <c r="D204">
        <v>0</v>
      </c>
      <c r="E204" t="s">
        <v>133</v>
      </c>
      <c r="F204" t="s">
        <v>133</v>
      </c>
      <c r="G204">
        <v>0</v>
      </c>
      <c r="H204" t="s">
        <v>133</v>
      </c>
      <c r="I204" t="s">
        <v>133</v>
      </c>
      <c r="L204" t="s">
        <v>133</v>
      </c>
      <c r="M204">
        <v>0</v>
      </c>
      <c r="N204">
        <v>0</v>
      </c>
      <c r="O204">
        <v>0</v>
      </c>
      <c r="P204" t="s">
        <v>133</v>
      </c>
      <c r="Q204" t="s">
        <v>133</v>
      </c>
      <c r="T204">
        <v>0</v>
      </c>
      <c r="U204" t="s">
        <v>133</v>
      </c>
      <c r="V204">
        <v>0</v>
      </c>
      <c r="W204">
        <v>0</v>
      </c>
      <c r="X204" t="s">
        <v>133</v>
      </c>
      <c r="Y204">
        <v>0</v>
      </c>
      <c r="AB204">
        <v>0</v>
      </c>
      <c r="AC204" t="s">
        <v>133</v>
      </c>
      <c r="AD204" t="s">
        <v>133</v>
      </c>
      <c r="AE204" t="s">
        <v>133</v>
      </c>
      <c r="AF204" t="s">
        <v>133</v>
      </c>
      <c r="AG204">
        <v>0</v>
      </c>
      <c r="AJ204" t="s">
        <v>133</v>
      </c>
      <c r="AK204">
        <v>0</v>
      </c>
      <c r="AL204">
        <v>0</v>
      </c>
      <c r="AM204" t="s">
        <v>133</v>
      </c>
      <c r="AN204">
        <v>0</v>
      </c>
      <c r="AO204">
        <v>0</v>
      </c>
      <c r="AR204">
        <v>0</v>
      </c>
      <c r="AS204" t="s">
        <v>133</v>
      </c>
      <c r="AT204">
        <v>0</v>
      </c>
      <c r="AU204" t="s">
        <v>133</v>
      </c>
      <c r="AV204" t="s">
        <v>133</v>
      </c>
      <c r="AW204" t="s">
        <v>133</v>
      </c>
      <c r="AZ204" t="s">
        <v>133</v>
      </c>
      <c r="BA204">
        <v>0</v>
      </c>
      <c r="BB204">
        <v>0</v>
      </c>
      <c r="BC204">
        <v>0</v>
      </c>
      <c r="BD204" t="s">
        <v>133</v>
      </c>
      <c r="BE204" t="s">
        <v>133</v>
      </c>
      <c r="BH204">
        <v>0</v>
      </c>
      <c r="BI204" t="s">
        <v>133</v>
      </c>
      <c r="BJ204">
        <v>0</v>
      </c>
      <c r="BK204" t="s">
        <v>133</v>
      </c>
      <c r="BL204">
        <v>0</v>
      </c>
      <c r="BM204">
        <v>0</v>
      </c>
      <c r="BP204" t="s">
        <v>133</v>
      </c>
      <c r="BQ204" t="s">
        <v>133</v>
      </c>
      <c r="BR204" t="s">
        <v>133</v>
      </c>
      <c r="BS204" t="s">
        <v>133</v>
      </c>
      <c r="BT204" t="s">
        <v>133</v>
      </c>
      <c r="BU204" t="s">
        <v>133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I204">
        <v>0</v>
      </c>
      <c r="CJ204" t="s">
        <v>133</v>
      </c>
      <c r="CK204" t="s">
        <v>133</v>
      </c>
      <c r="CL204">
        <v>0</v>
      </c>
      <c r="CM204" t="s">
        <v>133</v>
      </c>
      <c r="CN204" t="s">
        <v>133</v>
      </c>
      <c r="CQ204">
        <v>0</v>
      </c>
      <c r="CR204">
        <v>0</v>
      </c>
      <c r="CS204" t="s">
        <v>133</v>
      </c>
      <c r="CT204">
        <v>0</v>
      </c>
      <c r="CU204">
        <v>0.75</v>
      </c>
      <c r="CV204">
        <v>0</v>
      </c>
      <c r="CX204">
        <v>0</v>
      </c>
      <c r="CY204">
        <v>0</v>
      </c>
      <c r="CZ204">
        <v>0</v>
      </c>
      <c r="DA204">
        <v>0</v>
      </c>
      <c r="DB204" t="s">
        <v>133</v>
      </c>
      <c r="DC204">
        <v>0</v>
      </c>
      <c r="DF204" t="s">
        <v>133</v>
      </c>
      <c r="DH204">
        <v>0</v>
      </c>
      <c r="DI204">
        <v>0</v>
      </c>
      <c r="DJ204">
        <v>0</v>
      </c>
      <c r="DK204">
        <v>0</v>
      </c>
      <c r="DM204">
        <v>0</v>
      </c>
      <c r="DN204">
        <v>0</v>
      </c>
      <c r="DO204">
        <v>0</v>
      </c>
      <c r="DP204">
        <v>0.75</v>
      </c>
      <c r="DQ204">
        <v>0</v>
      </c>
      <c r="DR204">
        <v>0</v>
      </c>
      <c r="DU204">
        <v>0</v>
      </c>
      <c r="DV204">
        <v>0</v>
      </c>
      <c r="DW204" t="s">
        <v>133</v>
      </c>
      <c r="DX204" t="s">
        <v>133</v>
      </c>
      <c r="DY204">
        <v>0</v>
      </c>
      <c r="DZ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J204" t="s">
        <v>133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133</v>
      </c>
      <c r="EQ204">
        <v>0</v>
      </c>
      <c r="ER204">
        <v>0</v>
      </c>
      <c r="ET204" t="s">
        <v>133</v>
      </c>
      <c r="EU204">
        <v>0</v>
      </c>
      <c r="EV204">
        <v>0</v>
      </c>
      <c r="EW204" t="s">
        <v>133</v>
      </c>
      <c r="EX204" t="s">
        <v>133</v>
      </c>
      <c r="EY204" t="s">
        <v>133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I204">
        <v>0</v>
      </c>
      <c r="FJ204">
        <v>0</v>
      </c>
      <c r="FK204">
        <v>0</v>
      </c>
      <c r="FM204">
        <v>0</v>
      </c>
      <c r="FN204" t="s">
        <v>133</v>
      </c>
      <c r="FO204" t="s">
        <v>133</v>
      </c>
      <c r="FP204">
        <v>0</v>
      </c>
      <c r="FQ204">
        <v>0</v>
      </c>
      <c r="FR204">
        <v>0</v>
      </c>
    </row>
    <row r="205" spans="1:174" x14ac:dyDescent="0.2">
      <c r="A205" t="s">
        <v>336</v>
      </c>
      <c r="D205">
        <v>0</v>
      </c>
      <c r="E205" t="s">
        <v>133</v>
      </c>
      <c r="F205" t="s">
        <v>133</v>
      </c>
      <c r="G205">
        <v>0</v>
      </c>
      <c r="H205" t="s">
        <v>133</v>
      </c>
      <c r="I205" t="s">
        <v>133</v>
      </c>
      <c r="L205" t="s">
        <v>133</v>
      </c>
      <c r="M205">
        <v>0</v>
      </c>
      <c r="N205">
        <v>0</v>
      </c>
      <c r="O205">
        <v>0</v>
      </c>
      <c r="P205" t="s">
        <v>133</v>
      </c>
      <c r="Q205" t="s">
        <v>133</v>
      </c>
      <c r="T205">
        <v>0</v>
      </c>
      <c r="U205" t="s">
        <v>133</v>
      </c>
      <c r="V205">
        <v>0</v>
      </c>
      <c r="W205">
        <v>0</v>
      </c>
      <c r="X205" t="s">
        <v>133</v>
      </c>
      <c r="Y205">
        <v>0</v>
      </c>
      <c r="AB205">
        <v>0</v>
      </c>
      <c r="AC205" t="s">
        <v>133</v>
      </c>
      <c r="AD205" t="s">
        <v>133</v>
      </c>
      <c r="AE205" t="s">
        <v>133</v>
      </c>
      <c r="AF205" t="s">
        <v>133</v>
      </c>
      <c r="AG205">
        <v>0</v>
      </c>
      <c r="AJ205" t="s">
        <v>133</v>
      </c>
      <c r="AK205">
        <v>0</v>
      </c>
      <c r="AL205">
        <v>0</v>
      </c>
      <c r="AM205" t="s">
        <v>133</v>
      </c>
      <c r="AN205">
        <v>0</v>
      </c>
      <c r="AO205">
        <v>0</v>
      </c>
      <c r="AR205">
        <v>0</v>
      </c>
      <c r="AS205" t="s">
        <v>133</v>
      </c>
      <c r="AT205">
        <v>0</v>
      </c>
      <c r="AU205" t="s">
        <v>133</v>
      </c>
      <c r="AV205" t="s">
        <v>133</v>
      </c>
      <c r="AW205" t="s">
        <v>133</v>
      </c>
      <c r="AZ205" t="s">
        <v>133</v>
      </c>
      <c r="BA205">
        <v>0</v>
      </c>
      <c r="BB205">
        <v>0</v>
      </c>
      <c r="BC205">
        <v>0</v>
      </c>
      <c r="BD205" t="s">
        <v>133</v>
      </c>
      <c r="BE205" t="s">
        <v>133</v>
      </c>
      <c r="BH205">
        <v>0</v>
      </c>
      <c r="BI205" t="s">
        <v>133</v>
      </c>
      <c r="BJ205">
        <v>0</v>
      </c>
      <c r="BK205" t="s">
        <v>133</v>
      </c>
      <c r="BL205">
        <v>0</v>
      </c>
      <c r="BM205">
        <v>0</v>
      </c>
      <c r="BP205" t="s">
        <v>133</v>
      </c>
      <c r="BQ205" t="s">
        <v>133</v>
      </c>
      <c r="BR205" t="s">
        <v>133</v>
      </c>
      <c r="BS205" t="s">
        <v>133</v>
      </c>
      <c r="BT205" t="s">
        <v>133</v>
      </c>
      <c r="BU205" t="s">
        <v>133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I205">
        <v>0</v>
      </c>
      <c r="CJ205" t="s">
        <v>133</v>
      </c>
      <c r="CK205" t="s">
        <v>133</v>
      </c>
      <c r="CL205">
        <v>0</v>
      </c>
      <c r="CM205" t="s">
        <v>133</v>
      </c>
      <c r="CN205" t="s">
        <v>133</v>
      </c>
      <c r="CQ205">
        <v>0</v>
      </c>
      <c r="CR205">
        <v>0</v>
      </c>
      <c r="CS205" t="s">
        <v>133</v>
      </c>
      <c r="CT205">
        <v>0</v>
      </c>
      <c r="CU205">
        <v>0.75</v>
      </c>
      <c r="CV205">
        <v>0</v>
      </c>
      <c r="CX205">
        <v>0</v>
      </c>
      <c r="CY205">
        <v>0</v>
      </c>
      <c r="CZ205">
        <v>0</v>
      </c>
      <c r="DA205">
        <v>0</v>
      </c>
      <c r="DB205" t="s">
        <v>133</v>
      </c>
      <c r="DC205">
        <v>0</v>
      </c>
      <c r="DF205" t="s">
        <v>133</v>
      </c>
      <c r="DH205" t="s">
        <v>133</v>
      </c>
      <c r="DI205">
        <v>0</v>
      </c>
      <c r="DJ205">
        <v>0</v>
      </c>
      <c r="DK205">
        <v>0</v>
      </c>
      <c r="DM205">
        <v>0</v>
      </c>
      <c r="DN205">
        <v>0</v>
      </c>
      <c r="DO205">
        <v>0</v>
      </c>
      <c r="DP205">
        <v>0.75</v>
      </c>
      <c r="DQ205">
        <v>0</v>
      </c>
      <c r="DR205">
        <v>0</v>
      </c>
      <c r="DU205">
        <v>0</v>
      </c>
      <c r="DV205">
        <v>0</v>
      </c>
      <c r="DW205" t="s">
        <v>133</v>
      </c>
      <c r="DX205" t="s">
        <v>133</v>
      </c>
      <c r="DY205">
        <v>0</v>
      </c>
      <c r="DZ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J205" t="s">
        <v>133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133</v>
      </c>
      <c r="EQ205">
        <v>0</v>
      </c>
      <c r="ER205">
        <v>0</v>
      </c>
      <c r="ET205" t="s">
        <v>133</v>
      </c>
      <c r="EU205">
        <v>0</v>
      </c>
      <c r="EV205">
        <v>0</v>
      </c>
      <c r="EW205" t="s">
        <v>133</v>
      </c>
      <c r="EX205" t="s">
        <v>133</v>
      </c>
      <c r="EY205" t="s">
        <v>133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I205">
        <v>0</v>
      </c>
      <c r="FJ205">
        <v>0</v>
      </c>
      <c r="FK205">
        <v>0</v>
      </c>
      <c r="FM205">
        <v>0</v>
      </c>
      <c r="FN205" t="s">
        <v>133</v>
      </c>
      <c r="FO205" t="s">
        <v>133</v>
      </c>
      <c r="FP205">
        <v>0</v>
      </c>
      <c r="FQ205">
        <v>0</v>
      </c>
      <c r="FR205">
        <v>0</v>
      </c>
    </row>
    <row r="206" spans="1:174" x14ac:dyDescent="0.2">
      <c r="A206" t="s">
        <v>337</v>
      </c>
      <c r="D206">
        <v>0</v>
      </c>
      <c r="E206">
        <v>0</v>
      </c>
      <c r="F206" t="s">
        <v>133</v>
      </c>
      <c r="G206">
        <v>0</v>
      </c>
      <c r="H206">
        <v>0</v>
      </c>
      <c r="I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T206">
        <v>0</v>
      </c>
      <c r="U206">
        <v>0</v>
      </c>
      <c r="V206" t="s">
        <v>133</v>
      </c>
      <c r="W206">
        <v>0</v>
      </c>
      <c r="X206">
        <v>0</v>
      </c>
      <c r="Y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R206">
        <v>0</v>
      </c>
      <c r="AS206">
        <v>0</v>
      </c>
      <c r="AT206">
        <v>0</v>
      </c>
      <c r="AU206" t="s">
        <v>133</v>
      </c>
      <c r="AV206">
        <v>0</v>
      </c>
      <c r="AW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Q206">
        <v>0</v>
      </c>
      <c r="CR206">
        <v>0</v>
      </c>
      <c r="CS206">
        <v>0</v>
      </c>
      <c r="CT206">
        <v>0</v>
      </c>
      <c r="CU206">
        <v>-1</v>
      </c>
      <c r="CV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F206">
        <v>0</v>
      </c>
      <c r="DH206">
        <v>0</v>
      </c>
      <c r="DI206">
        <v>0</v>
      </c>
      <c r="DJ206">
        <v>0</v>
      </c>
      <c r="DK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U206">
        <v>0</v>
      </c>
      <c r="DV206">
        <v>0</v>
      </c>
      <c r="DW206">
        <v>0</v>
      </c>
      <c r="DX206">
        <v>0.75</v>
      </c>
      <c r="DY206">
        <v>0</v>
      </c>
      <c r="DZ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 t="s">
        <v>133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I206">
        <v>0</v>
      </c>
      <c r="FJ206">
        <v>0</v>
      </c>
      <c r="FK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 spans="1:174" x14ac:dyDescent="0.2">
      <c r="A207" t="s">
        <v>338</v>
      </c>
      <c r="D207">
        <v>-0.5</v>
      </c>
      <c r="E207">
        <v>0</v>
      </c>
      <c r="F207">
        <v>0</v>
      </c>
      <c r="G207">
        <v>0</v>
      </c>
      <c r="H207">
        <v>-0.5</v>
      </c>
      <c r="I207">
        <v>0</v>
      </c>
      <c r="L207">
        <v>-0.5</v>
      </c>
      <c r="M207">
        <v>-0.5</v>
      </c>
      <c r="N207">
        <v>-0.5</v>
      </c>
      <c r="O207">
        <v>0</v>
      </c>
      <c r="P207">
        <v>-0.5</v>
      </c>
      <c r="Q207">
        <v>0</v>
      </c>
      <c r="T207">
        <v>0</v>
      </c>
      <c r="U207">
        <v>0</v>
      </c>
      <c r="V207">
        <v>-0.5</v>
      </c>
      <c r="W207">
        <v>0</v>
      </c>
      <c r="X207">
        <v>0</v>
      </c>
      <c r="Y207">
        <v>0</v>
      </c>
      <c r="AB207">
        <v>0</v>
      </c>
      <c r="AC207">
        <v>0</v>
      </c>
      <c r="AD207">
        <v>-0.5</v>
      </c>
      <c r="AE207">
        <v>0</v>
      </c>
      <c r="AF207">
        <v>-0.5</v>
      </c>
      <c r="AG207">
        <v>-0.5</v>
      </c>
      <c r="AJ207">
        <v>-0.5</v>
      </c>
      <c r="AK207">
        <v>-0.5</v>
      </c>
      <c r="AL207">
        <v>0</v>
      </c>
      <c r="AM207">
        <v>-0.5</v>
      </c>
      <c r="AN207">
        <v>0</v>
      </c>
      <c r="AO207" t="s">
        <v>133</v>
      </c>
      <c r="AR207" t="s">
        <v>133</v>
      </c>
      <c r="AS207">
        <v>0</v>
      </c>
      <c r="AT207">
        <v>0</v>
      </c>
      <c r="AU207">
        <v>-0.5</v>
      </c>
      <c r="AV207">
        <v>-0.5</v>
      </c>
      <c r="AW207" t="s">
        <v>133</v>
      </c>
      <c r="AZ207">
        <v>0</v>
      </c>
      <c r="BA207">
        <v>-0.5</v>
      </c>
      <c r="BB207">
        <v>0</v>
      </c>
      <c r="BC207">
        <v>-0.5</v>
      </c>
      <c r="BD207">
        <v>-0.5</v>
      </c>
      <c r="BE207">
        <v>-0.5</v>
      </c>
      <c r="BH207">
        <v>0</v>
      </c>
      <c r="BI207">
        <v>0</v>
      </c>
      <c r="BJ207">
        <v>-0.5</v>
      </c>
      <c r="BK207" t="s">
        <v>133</v>
      </c>
      <c r="BL207">
        <v>-0.5</v>
      </c>
      <c r="BM207">
        <v>0</v>
      </c>
      <c r="BP207">
        <v>-0.5</v>
      </c>
      <c r="BQ207">
        <v>-0.5</v>
      </c>
      <c r="BR207">
        <v>0</v>
      </c>
      <c r="BS207">
        <v>-0.5</v>
      </c>
      <c r="BT207">
        <v>0</v>
      </c>
      <c r="BU207">
        <v>0</v>
      </c>
      <c r="CB207">
        <v>0</v>
      </c>
      <c r="CC207">
        <v>0</v>
      </c>
      <c r="CD207">
        <v>0</v>
      </c>
      <c r="CE207" t="s">
        <v>133</v>
      </c>
      <c r="CF207">
        <v>-0.5</v>
      </c>
      <c r="CG207">
        <v>0</v>
      </c>
      <c r="CI207">
        <v>-0.5</v>
      </c>
      <c r="CJ207">
        <v>0</v>
      </c>
      <c r="CK207">
        <v>-0.5</v>
      </c>
      <c r="CL207">
        <v>-0.5</v>
      </c>
      <c r="CM207">
        <v>0</v>
      </c>
      <c r="CN207">
        <v>-0.5</v>
      </c>
      <c r="CQ207">
        <v>0</v>
      </c>
      <c r="CR207">
        <v>-0.5</v>
      </c>
      <c r="CS207">
        <v>0</v>
      </c>
      <c r="CT207">
        <v>0</v>
      </c>
      <c r="CU207">
        <v>0.75</v>
      </c>
      <c r="CV207">
        <v>-0.5</v>
      </c>
      <c r="CX207">
        <v>0</v>
      </c>
      <c r="CY207">
        <v>-0.5</v>
      </c>
      <c r="CZ207">
        <v>-0.5</v>
      </c>
      <c r="DA207">
        <v>-0.5</v>
      </c>
      <c r="DB207">
        <v>-0.5</v>
      </c>
      <c r="DC207">
        <v>-0.5</v>
      </c>
      <c r="DF207" t="s">
        <v>133</v>
      </c>
      <c r="DH207">
        <v>0</v>
      </c>
      <c r="DI207">
        <v>0</v>
      </c>
      <c r="DJ207">
        <v>0</v>
      </c>
      <c r="DK207">
        <v>-0.5</v>
      </c>
      <c r="DM207">
        <v>0</v>
      </c>
      <c r="DN207">
        <v>0</v>
      </c>
      <c r="DO207">
        <v>0</v>
      </c>
      <c r="DP207" t="s">
        <v>133</v>
      </c>
      <c r="DQ207">
        <v>-0.5</v>
      </c>
      <c r="DR207">
        <v>0</v>
      </c>
      <c r="DU207">
        <v>-0.5</v>
      </c>
      <c r="DV207">
        <v>-0.5</v>
      </c>
      <c r="DW207">
        <v>-0.5</v>
      </c>
      <c r="DX207">
        <v>0.75</v>
      </c>
      <c r="DY207">
        <v>0</v>
      </c>
      <c r="DZ207">
        <v>-0.5</v>
      </c>
      <c r="EB207">
        <v>0</v>
      </c>
      <c r="EC207">
        <v>-0.5</v>
      </c>
      <c r="ED207">
        <v>0</v>
      </c>
      <c r="EE207">
        <v>-0.5</v>
      </c>
      <c r="EF207">
        <v>0</v>
      </c>
      <c r="EG207">
        <v>-0.5</v>
      </c>
      <c r="EJ207">
        <v>0</v>
      </c>
      <c r="EK207">
        <v>-0.5</v>
      </c>
      <c r="EL207">
        <v>-0.5</v>
      </c>
      <c r="EM207" t="s">
        <v>133</v>
      </c>
      <c r="EN207">
        <v>0</v>
      </c>
      <c r="EO207">
        <v>-0.5</v>
      </c>
      <c r="EP207" t="s">
        <v>133</v>
      </c>
      <c r="EQ207">
        <v>0</v>
      </c>
      <c r="ER207" t="s">
        <v>133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-0.5</v>
      </c>
      <c r="FB207">
        <v>0</v>
      </c>
      <c r="FC207">
        <v>-0.5</v>
      </c>
      <c r="FD207">
        <v>0</v>
      </c>
      <c r="FE207">
        <v>-0.5</v>
      </c>
      <c r="FF207">
        <v>0</v>
      </c>
      <c r="FG207">
        <v>0</v>
      </c>
      <c r="FI207">
        <v>0</v>
      </c>
      <c r="FJ207">
        <v>0</v>
      </c>
      <c r="FK207">
        <v>0</v>
      </c>
      <c r="FM207">
        <v>0</v>
      </c>
      <c r="FN207">
        <v>-0.5</v>
      </c>
      <c r="FO207" t="s">
        <v>133</v>
      </c>
      <c r="FP207">
        <v>0</v>
      </c>
      <c r="FQ207">
        <v>-0.5</v>
      </c>
      <c r="FR207" t="s">
        <v>133</v>
      </c>
    </row>
    <row r="208" spans="1:174" x14ac:dyDescent="0.2">
      <c r="A208" t="s">
        <v>339</v>
      </c>
      <c r="D208">
        <v>1</v>
      </c>
      <c r="E208">
        <v>1</v>
      </c>
      <c r="F208">
        <v>0.75</v>
      </c>
      <c r="G208">
        <v>1</v>
      </c>
      <c r="H208">
        <v>1</v>
      </c>
      <c r="I208">
        <v>1</v>
      </c>
      <c r="L208">
        <v>0.5</v>
      </c>
      <c r="M208">
        <v>0</v>
      </c>
      <c r="N208">
        <v>0</v>
      </c>
      <c r="O208">
        <v>-0.5</v>
      </c>
      <c r="P208">
        <v>1</v>
      </c>
      <c r="Q208">
        <v>1</v>
      </c>
      <c r="T208">
        <v>1</v>
      </c>
      <c r="U208">
        <v>1</v>
      </c>
      <c r="V208">
        <v>0.5</v>
      </c>
      <c r="W208">
        <v>1</v>
      </c>
      <c r="X208">
        <v>1</v>
      </c>
      <c r="Y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0.75</v>
      </c>
      <c r="AJ208" t="s">
        <v>133</v>
      </c>
      <c r="AK208">
        <v>0</v>
      </c>
      <c r="AL208">
        <v>1</v>
      </c>
      <c r="AM208">
        <v>0.5</v>
      </c>
      <c r="AN208">
        <v>1</v>
      </c>
      <c r="AO208">
        <v>1</v>
      </c>
      <c r="AR208">
        <v>0.5</v>
      </c>
      <c r="AS208">
        <v>1</v>
      </c>
      <c r="AT208">
        <v>1</v>
      </c>
      <c r="AU208">
        <v>0.5</v>
      </c>
      <c r="AV208">
        <v>-0.5</v>
      </c>
      <c r="AW208">
        <v>0.75</v>
      </c>
      <c r="AZ208">
        <v>1</v>
      </c>
      <c r="BA208">
        <v>0</v>
      </c>
      <c r="BB208">
        <v>1</v>
      </c>
      <c r="BC208">
        <v>0.75</v>
      </c>
      <c r="BD208">
        <v>1</v>
      </c>
      <c r="BE208">
        <v>0</v>
      </c>
      <c r="BH208">
        <v>1</v>
      </c>
      <c r="BI208">
        <v>1</v>
      </c>
      <c r="BJ208">
        <v>0</v>
      </c>
      <c r="BK208" t="s">
        <v>133</v>
      </c>
      <c r="BL208">
        <v>0.75</v>
      </c>
      <c r="BM208">
        <v>1</v>
      </c>
      <c r="BP208">
        <v>0.75</v>
      </c>
      <c r="BQ208">
        <v>1</v>
      </c>
      <c r="BR208">
        <v>1</v>
      </c>
      <c r="BS208">
        <v>0</v>
      </c>
      <c r="BT208" t="s">
        <v>133</v>
      </c>
      <c r="BU208">
        <v>1</v>
      </c>
      <c r="CB208">
        <v>1</v>
      </c>
      <c r="CC208">
        <v>1</v>
      </c>
      <c r="CD208">
        <v>1</v>
      </c>
      <c r="CE208">
        <v>1</v>
      </c>
      <c r="CF208">
        <v>-0.5</v>
      </c>
      <c r="CG208">
        <v>1</v>
      </c>
      <c r="CI208">
        <v>0</v>
      </c>
      <c r="CJ208">
        <v>1</v>
      </c>
      <c r="CK208">
        <v>-0.5</v>
      </c>
      <c r="CL208">
        <v>0</v>
      </c>
      <c r="CM208">
        <v>1</v>
      </c>
      <c r="CN208">
        <v>-0.5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-0.5</v>
      </c>
      <c r="CX208">
        <v>1</v>
      </c>
      <c r="CY208">
        <v>0</v>
      </c>
      <c r="CZ208">
        <v>1</v>
      </c>
      <c r="DA208">
        <v>0.5</v>
      </c>
      <c r="DB208">
        <v>0.75</v>
      </c>
      <c r="DC208">
        <v>1</v>
      </c>
      <c r="DF208" t="s">
        <v>133</v>
      </c>
      <c r="DH208">
        <v>0</v>
      </c>
      <c r="DI208">
        <v>1</v>
      </c>
      <c r="DJ208">
        <v>1</v>
      </c>
      <c r="DK208">
        <v>0</v>
      </c>
      <c r="DM208">
        <v>1</v>
      </c>
      <c r="DN208">
        <v>1</v>
      </c>
      <c r="DO208">
        <v>1</v>
      </c>
      <c r="DP208">
        <v>0.75</v>
      </c>
      <c r="DQ208">
        <v>0</v>
      </c>
      <c r="DR208">
        <v>1</v>
      </c>
      <c r="DU208">
        <v>1</v>
      </c>
      <c r="DV208">
        <v>0</v>
      </c>
      <c r="DW208">
        <v>0</v>
      </c>
      <c r="DX208">
        <v>0.75</v>
      </c>
      <c r="DY208">
        <v>1</v>
      </c>
      <c r="DZ208">
        <v>0</v>
      </c>
      <c r="EB208">
        <v>1</v>
      </c>
      <c r="EC208">
        <v>0</v>
      </c>
      <c r="ED208">
        <v>1</v>
      </c>
      <c r="EE208">
        <v>0</v>
      </c>
      <c r="EF208">
        <v>1</v>
      </c>
      <c r="EG208">
        <v>0</v>
      </c>
      <c r="EJ208">
        <v>1</v>
      </c>
      <c r="EK208">
        <v>0</v>
      </c>
      <c r="EL208">
        <v>0</v>
      </c>
      <c r="EM208">
        <v>0</v>
      </c>
      <c r="EN208">
        <v>-0.5</v>
      </c>
      <c r="EO208">
        <v>0.75</v>
      </c>
      <c r="EP208">
        <v>1</v>
      </c>
      <c r="EQ208">
        <v>1</v>
      </c>
      <c r="ER208">
        <v>1</v>
      </c>
      <c r="ET208">
        <v>1</v>
      </c>
      <c r="EU208">
        <v>1</v>
      </c>
      <c r="EV208">
        <v>1</v>
      </c>
      <c r="EW208">
        <v>1</v>
      </c>
      <c r="EX208" t="s">
        <v>133</v>
      </c>
      <c r="EY208">
        <v>0</v>
      </c>
      <c r="FB208">
        <v>0</v>
      </c>
      <c r="FC208">
        <v>1</v>
      </c>
      <c r="FD208">
        <v>1</v>
      </c>
      <c r="FE208">
        <v>0</v>
      </c>
      <c r="FF208">
        <v>1</v>
      </c>
      <c r="FG208">
        <v>1</v>
      </c>
      <c r="FI208">
        <v>1</v>
      </c>
      <c r="FJ208">
        <v>1</v>
      </c>
      <c r="FK208">
        <v>1</v>
      </c>
      <c r="FM208">
        <v>1</v>
      </c>
      <c r="FN208">
        <v>1</v>
      </c>
      <c r="FO208">
        <v>0.75</v>
      </c>
      <c r="FP208">
        <v>1</v>
      </c>
      <c r="FQ208">
        <v>1</v>
      </c>
      <c r="FR208">
        <v>1</v>
      </c>
    </row>
    <row r="209" spans="1:174" x14ac:dyDescent="0.2">
      <c r="A209" t="s">
        <v>340</v>
      </c>
      <c r="D209" t="s">
        <v>133</v>
      </c>
      <c r="E209" t="s">
        <v>133</v>
      </c>
      <c r="F209" t="s">
        <v>133</v>
      </c>
      <c r="G209" t="s">
        <v>133</v>
      </c>
      <c r="H209" t="s">
        <v>133</v>
      </c>
      <c r="I209" t="s">
        <v>133</v>
      </c>
      <c r="L209" t="s">
        <v>133</v>
      </c>
      <c r="M209">
        <v>0</v>
      </c>
      <c r="N209" t="s">
        <v>133</v>
      </c>
      <c r="O209">
        <v>0</v>
      </c>
      <c r="P209">
        <v>0</v>
      </c>
      <c r="Q209">
        <v>0</v>
      </c>
      <c r="T209">
        <v>0</v>
      </c>
      <c r="U209">
        <v>0</v>
      </c>
      <c r="V209">
        <v>0</v>
      </c>
      <c r="W209" t="s">
        <v>133</v>
      </c>
      <c r="X209">
        <v>0</v>
      </c>
      <c r="Y209">
        <v>0</v>
      </c>
      <c r="AB209" t="s">
        <v>133</v>
      </c>
      <c r="AC209" t="s">
        <v>133</v>
      </c>
      <c r="AD209" t="s">
        <v>133</v>
      </c>
      <c r="AE209" t="s">
        <v>133</v>
      </c>
      <c r="AF209" t="s">
        <v>133</v>
      </c>
      <c r="AG209" t="s">
        <v>133</v>
      </c>
      <c r="AJ209">
        <v>0</v>
      </c>
      <c r="AK209">
        <v>0</v>
      </c>
      <c r="AL209">
        <v>0</v>
      </c>
      <c r="AM209">
        <v>0</v>
      </c>
      <c r="AN209">
        <v>0</v>
      </c>
      <c r="AO209" t="s">
        <v>133</v>
      </c>
      <c r="AR209">
        <v>0</v>
      </c>
      <c r="AS209">
        <v>0</v>
      </c>
      <c r="AT209">
        <v>0.75</v>
      </c>
      <c r="AU209">
        <v>0</v>
      </c>
      <c r="AV209">
        <v>0</v>
      </c>
      <c r="AW209">
        <v>0</v>
      </c>
      <c r="AZ209">
        <v>0</v>
      </c>
      <c r="BA209" t="s">
        <v>133</v>
      </c>
      <c r="BB209" t="s">
        <v>133</v>
      </c>
      <c r="BC209">
        <v>0</v>
      </c>
      <c r="BD209">
        <v>0</v>
      </c>
      <c r="BE209" t="s">
        <v>133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F209" t="s">
        <v>133</v>
      </c>
      <c r="DH209">
        <v>0</v>
      </c>
      <c r="DI209">
        <v>0.75</v>
      </c>
      <c r="DJ209">
        <v>0</v>
      </c>
      <c r="DK209">
        <v>0</v>
      </c>
      <c r="DM209">
        <v>0</v>
      </c>
      <c r="DN209">
        <v>0</v>
      </c>
      <c r="DO209">
        <v>0</v>
      </c>
      <c r="DP209" t="s">
        <v>133</v>
      </c>
      <c r="DQ209">
        <v>0</v>
      </c>
      <c r="DR209">
        <v>0</v>
      </c>
      <c r="DU209" t="s">
        <v>133</v>
      </c>
      <c r="DV209" t="s">
        <v>133</v>
      </c>
      <c r="DW209" t="s">
        <v>133</v>
      </c>
      <c r="DX209">
        <v>0.75</v>
      </c>
      <c r="DY209">
        <v>0</v>
      </c>
      <c r="DZ209" t="s">
        <v>133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 t="s">
        <v>133</v>
      </c>
      <c r="EP209">
        <v>0</v>
      </c>
      <c r="EQ209">
        <v>0</v>
      </c>
      <c r="ER209">
        <v>0.75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I209">
        <v>0</v>
      </c>
      <c r="FJ209">
        <v>0</v>
      </c>
      <c r="FK209">
        <v>0</v>
      </c>
      <c r="FM209">
        <v>0</v>
      </c>
      <c r="FN209">
        <v>0</v>
      </c>
      <c r="FO209" t="s">
        <v>133</v>
      </c>
      <c r="FP209">
        <v>0</v>
      </c>
      <c r="FQ209">
        <v>0</v>
      </c>
      <c r="FR209" t="s">
        <v>133</v>
      </c>
    </row>
    <row r="210" spans="1:174" x14ac:dyDescent="0.2">
      <c r="A210" t="s">
        <v>341</v>
      </c>
      <c r="D210">
        <v>0</v>
      </c>
      <c r="E210" t="s">
        <v>133</v>
      </c>
      <c r="F210">
        <v>0</v>
      </c>
      <c r="G210">
        <v>0</v>
      </c>
      <c r="H210" t="s">
        <v>133</v>
      </c>
      <c r="I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T210" t="s">
        <v>133</v>
      </c>
      <c r="U210">
        <v>0.5</v>
      </c>
      <c r="V210">
        <v>0</v>
      </c>
      <c r="W210">
        <v>0</v>
      </c>
      <c r="X210" t="s">
        <v>133</v>
      </c>
      <c r="Y210">
        <v>0</v>
      </c>
      <c r="AB210">
        <v>0</v>
      </c>
      <c r="AC210" t="s">
        <v>133</v>
      </c>
      <c r="AD210" t="s">
        <v>133</v>
      </c>
      <c r="AE210">
        <v>0</v>
      </c>
      <c r="AF210">
        <v>0</v>
      </c>
      <c r="AG210">
        <v>0</v>
      </c>
      <c r="AJ210">
        <v>0</v>
      </c>
      <c r="AK210">
        <v>0</v>
      </c>
      <c r="AL210" t="s">
        <v>133</v>
      </c>
      <c r="AM210">
        <v>0</v>
      </c>
      <c r="AN210" t="s">
        <v>133</v>
      </c>
      <c r="AO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P210">
        <v>0</v>
      </c>
      <c r="BQ210" t="s">
        <v>133</v>
      </c>
      <c r="BR210">
        <v>0</v>
      </c>
      <c r="BS210">
        <v>0</v>
      </c>
      <c r="BT210">
        <v>0</v>
      </c>
      <c r="BU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Q210">
        <v>0</v>
      </c>
      <c r="CR210">
        <v>0</v>
      </c>
      <c r="CS210" t="s">
        <v>133</v>
      </c>
      <c r="CT210">
        <v>0</v>
      </c>
      <c r="CU210">
        <v>0</v>
      </c>
      <c r="CV210">
        <v>0</v>
      </c>
      <c r="CX210">
        <v>0</v>
      </c>
      <c r="CY210" t="s">
        <v>133</v>
      </c>
      <c r="CZ210">
        <v>0</v>
      </c>
      <c r="DA210">
        <v>0</v>
      </c>
      <c r="DB210">
        <v>0</v>
      </c>
      <c r="DC210">
        <v>0</v>
      </c>
      <c r="DF210">
        <v>0</v>
      </c>
      <c r="DH210">
        <v>0</v>
      </c>
      <c r="DI210">
        <v>0</v>
      </c>
      <c r="DJ210">
        <v>0</v>
      </c>
      <c r="DK210">
        <v>0</v>
      </c>
      <c r="DM210">
        <v>0.5</v>
      </c>
      <c r="DN210">
        <v>0</v>
      </c>
      <c r="DO210">
        <v>0</v>
      </c>
      <c r="DP210">
        <v>0</v>
      </c>
      <c r="DQ210">
        <v>0</v>
      </c>
      <c r="DR210">
        <v>0</v>
      </c>
      <c r="DU210">
        <v>0</v>
      </c>
      <c r="DV210">
        <v>0</v>
      </c>
      <c r="DW210">
        <v>0</v>
      </c>
      <c r="DX210">
        <v>0.75</v>
      </c>
      <c r="DY210">
        <v>0</v>
      </c>
      <c r="DZ210">
        <v>0</v>
      </c>
      <c r="EB210">
        <v>0</v>
      </c>
      <c r="EC210">
        <v>0</v>
      </c>
      <c r="ED210" t="s">
        <v>133</v>
      </c>
      <c r="EE210">
        <v>0</v>
      </c>
      <c r="EF210">
        <v>0</v>
      </c>
      <c r="EG210">
        <v>0</v>
      </c>
      <c r="EJ210">
        <v>0.75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T210" t="s">
        <v>133</v>
      </c>
      <c r="EU210" t="s">
        <v>133</v>
      </c>
      <c r="EV210">
        <v>0</v>
      </c>
      <c r="EW210">
        <v>0</v>
      </c>
      <c r="EX210">
        <v>0</v>
      </c>
      <c r="EY210">
        <v>0.5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I210">
        <v>0</v>
      </c>
      <c r="FJ210">
        <v>0</v>
      </c>
      <c r="FK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</row>
    <row r="211" spans="1:174" x14ac:dyDescent="0.2">
      <c r="A211" t="s">
        <v>342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L211">
        <v>-0.5</v>
      </c>
      <c r="M211">
        <v>0</v>
      </c>
      <c r="N211">
        <v>0</v>
      </c>
      <c r="O211">
        <v>0</v>
      </c>
      <c r="P211">
        <v>0</v>
      </c>
      <c r="Q211">
        <v>0</v>
      </c>
      <c r="T211">
        <v>0.5</v>
      </c>
      <c r="U211">
        <v>0.5</v>
      </c>
      <c r="V211">
        <v>0</v>
      </c>
      <c r="W211">
        <v>0</v>
      </c>
      <c r="X211">
        <v>-0.5</v>
      </c>
      <c r="Y211">
        <v>0</v>
      </c>
      <c r="AB211">
        <v>0</v>
      </c>
      <c r="AC211">
        <v>-0.5</v>
      </c>
      <c r="AD211" t="s">
        <v>133</v>
      </c>
      <c r="AE211">
        <v>1</v>
      </c>
      <c r="AF211">
        <v>0</v>
      </c>
      <c r="AG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Z211">
        <v>-0.5</v>
      </c>
      <c r="BA211">
        <v>0</v>
      </c>
      <c r="BB211">
        <v>0</v>
      </c>
      <c r="BC211">
        <v>0</v>
      </c>
      <c r="BD211">
        <v>1</v>
      </c>
      <c r="BE211">
        <v>-0.5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Q211">
        <v>0</v>
      </c>
      <c r="CR211">
        <v>0</v>
      </c>
      <c r="CS211">
        <v>-0.5</v>
      </c>
      <c r="CT211">
        <v>0</v>
      </c>
      <c r="CU211">
        <v>1</v>
      </c>
      <c r="CV211">
        <v>0</v>
      </c>
      <c r="CX211">
        <v>0</v>
      </c>
      <c r="CY211">
        <v>0.5</v>
      </c>
      <c r="CZ211">
        <v>0</v>
      </c>
      <c r="DA211">
        <v>0</v>
      </c>
      <c r="DB211">
        <v>0</v>
      </c>
      <c r="DC211">
        <v>0</v>
      </c>
      <c r="DF211" t="s">
        <v>133</v>
      </c>
      <c r="DH211">
        <v>1</v>
      </c>
      <c r="DI211">
        <v>0</v>
      </c>
      <c r="DJ211">
        <v>0</v>
      </c>
      <c r="DK211">
        <v>0</v>
      </c>
      <c r="DM211">
        <v>0.5</v>
      </c>
      <c r="DN211">
        <v>0</v>
      </c>
      <c r="DO211">
        <v>1</v>
      </c>
      <c r="DP211">
        <v>0</v>
      </c>
      <c r="DQ211">
        <v>0</v>
      </c>
      <c r="DR211">
        <v>0</v>
      </c>
      <c r="DU211">
        <v>0</v>
      </c>
      <c r="DV211">
        <v>0</v>
      </c>
      <c r="DW211">
        <v>0</v>
      </c>
      <c r="DX211">
        <v>0.75</v>
      </c>
      <c r="DY211">
        <v>0</v>
      </c>
      <c r="DZ211">
        <v>0</v>
      </c>
      <c r="EB211">
        <v>1</v>
      </c>
      <c r="EC211">
        <v>0</v>
      </c>
      <c r="ED211">
        <v>0.5</v>
      </c>
      <c r="EE211">
        <v>0</v>
      </c>
      <c r="EF211">
        <v>0</v>
      </c>
      <c r="EG211">
        <v>0</v>
      </c>
      <c r="EJ211">
        <v>0.5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T211">
        <v>0.5</v>
      </c>
      <c r="EU211">
        <v>0</v>
      </c>
      <c r="EV211">
        <v>0</v>
      </c>
      <c r="EW211">
        <v>0</v>
      </c>
      <c r="EX211">
        <v>0</v>
      </c>
      <c r="EY211">
        <v>0.5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I211">
        <v>1</v>
      </c>
      <c r="FJ211">
        <v>0</v>
      </c>
      <c r="FK211">
        <v>1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0</v>
      </c>
    </row>
    <row r="212" spans="1:174" x14ac:dyDescent="0.2">
      <c r="A212" t="s">
        <v>343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B212">
        <v>0</v>
      </c>
      <c r="AC212">
        <v>0</v>
      </c>
      <c r="AD212" t="s">
        <v>133</v>
      </c>
      <c r="AE212">
        <v>0</v>
      </c>
      <c r="AF212">
        <v>0</v>
      </c>
      <c r="AG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H212">
        <v>0</v>
      </c>
      <c r="BI212">
        <v>0</v>
      </c>
      <c r="BJ212">
        <v>0</v>
      </c>
      <c r="BK212" t="s">
        <v>133</v>
      </c>
      <c r="BL212">
        <v>0</v>
      </c>
      <c r="BM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CB212">
        <v>0</v>
      </c>
      <c r="CC212">
        <v>0</v>
      </c>
      <c r="CD212">
        <v>-0.5</v>
      </c>
      <c r="CE212">
        <v>0</v>
      </c>
      <c r="CF212">
        <v>0</v>
      </c>
      <c r="CG212">
        <v>0</v>
      </c>
      <c r="CI212">
        <v>0</v>
      </c>
      <c r="CJ212">
        <v>0</v>
      </c>
      <c r="CK212" t="s">
        <v>133</v>
      </c>
      <c r="CL212">
        <v>0</v>
      </c>
      <c r="CM212">
        <v>0</v>
      </c>
      <c r="CN212" t="s">
        <v>133</v>
      </c>
      <c r="CQ212">
        <v>0</v>
      </c>
      <c r="CR212">
        <v>0</v>
      </c>
      <c r="CS212">
        <v>0</v>
      </c>
      <c r="CT212">
        <v>0</v>
      </c>
      <c r="CU212">
        <v>0.75</v>
      </c>
      <c r="CV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F212" t="s">
        <v>133</v>
      </c>
      <c r="DH212">
        <v>0</v>
      </c>
      <c r="DI212">
        <v>0</v>
      </c>
      <c r="DJ212">
        <v>0</v>
      </c>
      <c r="DK212">
        <v>0</v>
      </c>
      <c r="DM212">
        <v>0</v>
      </c>
      <c r="DN212">
        <v>0</v>
      </c>
      <c r="DO212">
        <v>0</v>
      </c>
      <c r="DP212">
        <v>0.75</v>
      </c>
      <c r="DQ212">
        <v>0</v>
      </c>
      <c r="DR212">
        <v>0</v>
      </c>
      <c r="DU212">
        <v>0</v>
      </c>
      <c r="DV212">
        <v>0</v>
      </c>
      <c r="DW212">
        <v>0</v>
      </c>
      <c r="DX212">
        <v>0.75</v>
      </c>
      <c r="DY212" t="s">
        <v>133</v>
      </c>
      <c r="DZ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FB212">
        <v>0</v>
      </c>
      <c r="FC212">
        <v>0</v>
      </c>
      <c r="FD212" t="s">
        <v>133</v>
      </c>
      <c r="FE212">
        <v>0</v>
      </c>
      <c r="FF212">
        <v>0</v>
      </c>
      <c r="FG212">
        <v>0</v>
      </c>
      <c r="FI212">
        <v>0</v>
      </c>
      <c r="FJ212">
        <v>0</v>
      </c>
      <c r="FK212">
        <v>0</v>
      </c>
      <c r="FM212" t="s">
        <v>133</v>
      </c>
      <c r="FN212">
        <v>0</v>
      </c>
      <c r="FO212">
        <v>0</v>
      </c>
      <c r="FP212">
        <v>0</v>
      </c>
      <c r="FQ212">
        <v>0</v>
      </c>
      <c r="FR212">
        <v>0</v>
      </c>
    </row>
    <row r="213" spans="1:174" x14ac:dyDescent="0.2">
      <c r="A213" t="s">
        <v>344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L213" t="s">
        <v>133</v>
      </c>
      <c r="M213" t="s">
        <v>133</v>
      </c>
      <c r="N213">
        <v>0</v>
      </c>
      <c r="O213" t="s">
        <v>133</v>
      </c>
      <c r="P213">
        <v>0</v>
      </c>
      <c r="Q213">
        <v>-0.5</v>
      </c>
      <c r="T213">
        <v>0</v>
      </c>
      <c r="U213" t="s">
        <v>133</v>
      </c>
      <c r="V213" t="s">
        <v>133</v>
      </c>
      <c r="W213" t="s">
        <v>133</v>
      </c>
      <c r="X213">
        <v>0</v>
      </c>
      <c r="Y213" t="s">
        <v>133</v>
      </c>
      <c r="AB213" t="s">
        <v>133</v>
      </c>
      <c r="AC213">
        <v>0</v>
      </c>
      <c r="AD213">
        <v>0</v>
      </c>
      <c r="AE213" t="s">
        <v>133</v>
      </c>
      <c r="AF213">
        <v>-0.5</v>
      </c>
      <c r="AG213">
        <v>0</v>
      </c>
      <c r="AJ213">
        <v>0</v>
      </c>
      <c r="AK213" t="s">
        <v>133</v>
      </c>
      <c r="AL213">
        <v>0</v>
      </c>
      <c r="AM213">
        <v>0</v>
      </c>
      <c r="AN213">
        <v>0</v>
      </c>
      <c r="AO213">
        <v>0</v>
      </c>
      <c r="AR213" t="s">
        <v>133</v>
      </c>
      <c r="AS213">
        <v>0</v>
      </c>
      <c r="AT213" t="s">
        <v>133</v>
      </c>
      <c r="AU213" t="s">
        <v>133</v>
      </c>
      <c r="AV213">
        <v>0</v>
      </c>
      <c r="AW213">
        <v>0</v>
      </c>
      <c r="AZ213" t="s">
        <v>133</v>
      </c>
      <c r="BA213">
        <v>0</v>
      </c>
      <c r="BB213">
        <v>0</v>
      </c>
      <c r="BC213">
        <v>0</v>
      </c>
      <c r="BD213" t="s">
        <v>133</v>
      </c>
      <c r="BE213">
        <v>0</v>
      </c>
      <c r="BH213">
        <v>0</v>
      </c>
      <c r="BI213" t="s">
        <v>133</v>
      </c>
      <c r="BJ213">
        <v>0</v>
      </c>
      <c r="BK213" t="s">
        <v>133</v>
      </c>
      <c r="BL213">
        <v>0</v>
      </c>
      <c r="BM213">
        <v>0</v>
      </c>
      <c r="BP213" t="s">
        <v>133</v>
      </c>
      <c r="BQ213" t="s">
        <v>133</v>
      </c>
      <c r="BR213" t="s">
        <v>133</v>
      </c>
      <c r="BS213" t="s">
        <v>133</v>
      </c>
      <c r="BT213" t="s">
        <v>133</v>
      </c>
      <c r="BU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Q213">
        <v>0</v>
      </c>
      <c r="CR213">
        <v>-1</v>
      </c>
      <c r="CS213">
        <v>0</v>
      </c>
      <c r="CT213">
        <v>0</v>
      </c>
      <c r="CU213">
        <v>0.75</v>
      </c>
      <c r="CV213">
        <v>0</v>
      </c>
      <c r="CX213" t="s">
        <v>133</v>
      </c>
      <c r="CY213" t="s">
        <v>133</v>
      </c>
      <c r="CZ213" t="s">
        <v>133</v>
      </c>
      <c r="DA213">
        <v>0</v>
      </c>
      <c r="DB213">
        <v>0</v>
      </c>
      <c r="DC213" t="s">
        <v>133</v>
      </c>
      <c r="DF213" t="s">
        <v>133</v>
      </c>
      <c r="DH213">
        <v>0</v>
      </c>
      <c r="DI213">
        <v>0</v>
      </c>
      <c r="DJ213">
        <v>0</v>
      </c>
      <c r="DK213">
        <v>0</v>
      </c>
      <c r="DM213" t="s">
        <v>133</v>
      </c>
      <c r="DN213">
        <v>0</v>
      </c>
      <c r="DO213">
        <v>0</v>
      </c>
      <c r="DP213">
        <v>0.75</v>
      </c>
      <c r="DQ213">
        <v>0</v>
      </c>
      <c r="DR213">
        <v>0</v>
      </c>
      <c r="DU213">
        <v>0</v>
      </c>
      <c r="DV213">
        <v>0</v>
      </c>
      <c r="DW213">
        <v>0</v>
      </c>
      <c r="DX213">
        <v>0.75</v>
      </c>
      <c r="DY213">
        <v>0</v>
      </c>
      <c r="DZ213">
        <v>0</v>
      </c>
      <c r="EB213">
        <v>0</v>
      </c>
      <c r="EC213">
        <v>0</v>
      </c>
      <c r="ED213">
        <v>0</v>
      </c>
      <c r="EE213" t="s">
        <v>133</v>
      </c>
      <c r="EF213">
        <v>0</v>
      </c>
      <c r="EG213">
        <v>0</v>
      </c>
      <c r="EJ213" t="s">
        <v>133</v>
      </c>
      <c r="EK213">
        <v>0</v>
      </c>
      <c r="EL213">
        <v>0</v>
      </c>
      <c r="EM213">
        <v>0</v>
      </c>
      <c r="EN213" t="s">
        <v>133</v>
      </c>
      <c r="EO213">
        <v>0</v>
      </c>
      <c r="EP213">
        <v>0</v>
      </c>
      <c r="EQ213">
        <v>0</v>
      </c>
      <c r="ER213">
        <v>0</v>
      </c>
      <c r="ET213">
        <v>0</v>
      </c>
      <c r="EU213" t="s">
        <v>133</v>
      </c>
      <c r="EV213">
        <v>0</v>
      </c>
      <c r="EW213" t="s">
        <v>133</v>
      </c>
      <c r="EX213">
        <v>0</v>
      </c>
      <c r="EY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I213">
        <v>0</v>
      </c>
      <c r="FJ213">
        <v>0</v>
      </c>
      <c r="FK213">
        <v>0</v>
      </c>
      <c r="FM213" t="s">
        <v>133</v>
      </c>
      <c r="FN213">
        <v>0</v>
      </c>
      <c r="FO213">
        <v>0</v>
      </c>
      <c r="FP213" t="s">
        <v>133</v>
      </c>
      <c r="FQ213" t="s">
        <v>133</v>
      </c>
      <c r="FR213">
        <v>0</v>
      </c>
    </row>
    <row r="214" spans="1:174" x14ac:dyDescent="0.2">
      <c r="A214" t="s">
        <v>345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L214" t="s">
        <v>133</v>
      </c>
      <c r="M214" t="s">
        <v>133</v>
      </c>
      <c r="N214">
        <v>0</v>
      </c>
      <c r="O214">
        <v>0</v>
      </c>
      <c r="P214" t="s">
        <v>133</v>
      </c>
      <c r="Q214">
        <v>0</v>
      </c>
      <c r="T214">
        <v>0</v>
      </c>
      <c r="U214" t="s">
        <v>133</v>
      </c>
      <c r="V214">
        <v>0</v>
      </c>
      <c r="W214">
        <v>0</v>
      </c>
      <c r="X214">
        <v>0</v>
      </c>
      <c r="Y214" t="s">
        <v>133</v>
      </c>
      <c r="AB214" t="s">
        <v>133</v>
      </c>
      <c r="AC214">
        <v>0</v>
      </c>
      <c r="AD214">
        <v>0.5</v>
      </c>
      <c r="AE214" t="s">
        <v>133</v>
      </c>
      <c r="AF214">
        <v>0</v>
      </c>
      <c r="AG214" t="s">
        <v>133</v>
      </c>
      <c r="AJ214" t="s">
        <v>133</v>
      </c>
      <c r="AK214">
        <v>0</v>
      </c>
      <c r="AL214">
        <v>0</v>
      </c>
      <c r="AM214">
        <v>0</v>
      </c>
      <c r="AN214">
        <v>0</v>
      </c>
      <c r="AO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Z214" t="s">
        <v>133</v>
      </c>
      <c r="BA214">
        <v>0</v>
      </c>
      <c r="BB214">
        <v>0</v>
      </c>
      <c r="BC214" t="s">
        <v>133</v>
      </c>
      <c r="BD214" t="s">
        <v>133</v>
      </c>
      <c r="BE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P214" t="s">
        <v>133</v>
      </c>
      <c r="BQ214" t="s">
        <v>133</v>
      </c>
      <c r="BR214" t="s">
        <v>133</v>
      </c>
      <c r="BS214">
        <v>0</v>
      </c>
      <c r="BT214" t="s">
        <v>133</v>
      </c>
      <c r="BU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X214">
        <v>0</v>
      </c>
      <c r="CY214">
        <v>0</v>
      </c>
      <c r="CZ214">
        <v>0.5</v>
      </c>
      <c r="DA214">
        <v>0</v>
      </c>
      <c r="DB214">
        <v>0</v>
      </c>
      <c r="DC214">
        <v>0</v>
      </c>
      <c r="DF214">
        <v>0</v>
      </c>
      <c r="DH214">
        <v>0</v>
      </c>
      <c r="DI214">
        <v>0</v>
      </c>
      <c r="DJ214">
        <v>0</v>
      </c>
      <c r="DK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U214">
        <v>0</v>
      </c>
      <c r="DV214">
        <v>0</v>
      </c>
      <c r="DW214">
        <v>0</v>
      </c>
      <c r="DX214">
        <v>0.75</v>
      </c>
      <c r="DY214">
        <v>0</v>
      </c>
      <c r="DZ214">
        <v>0</v>
      </c>
      <c r="EB214">
        <v>-0.5</v>
      </c>
      <c r="EC214">
        <v>0</v>
      </c>
      <c r="ED214">
        <v>0</v>
      </c>
      <c r="EE214" t="s">
        <v>133</v>
      </c>
      <c r="EF214">
        <v>0</v>
      </c>
      <c r="EG214">
        <v>0</v>
      </c>
      <c r="EJ214">
        <v>0.5</v>
      </c>
      <c r="EK214">
        <v>0</v>
      </c>
      <c r="EL214">
        <v>0</v>
      </c>
      <c r="EM214" t="s">
        <v>133</v>
      </c>
      <c r="EN214">
        <v>0</v>
      </c>
      <c r="EO214">
        <v>0</v>
      </c>
      <c r="EP214">
        <v>0</v>
      </c>
      <c r="EQ214">
        <v>0</v>
      </c>
      <c r="ER214">
        <v>0</v>
      </c>
      <c r="ET214">
        <v>0</v>
      </c>
      <c r="EU214" t="s">
        <v>133</v>
      </c>
      <c r="EV214">
        <v>0</v>
      </c>
      <c r="EW214" t="s">
        <v>133</v>
      </c>
      <c r="EX214">
        <v>0</v>
      </c>
      <c r="EY214">
        <v>0</v>
      </c>
      <c r="FB214">
        <v>0</v>
      </c>
      <c r="FC214">
        <v>0</v>
      </c>
      <c r="FD214">
        <v>0</v>
      </c>
      <c r="FE214" t="s">
        <v>133</v>
      </c>
      <c r="FF214">
        <v>0</v>
      </c>
      <c r="FG214">
        <v>0</v>
      </c>
      <c r="FI214">
        <v>0</v>
      </c>
      <c r="FJ214">
        <v>0</v>
      </c>
      <c r="FK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</row>
    <row r="215" spans="1:174" x14ac:dyDescent="0.2">
      <c r="A215" t="s">
        <v>346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L215" t="s">
        <v>133</v>
      </c>
      <c r="M215" t="s">
        <v>133</v>
      </c>
      <c r="N215">
        <v>0</v>
      </c>
      <c r="O215">
        <v>0</v>
      </c>
      <c r="P215">
        <v>0</v>
      </c>
      <c r="Q215" t="s">
        <v>133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133</v>
      </c>
      <c r="AB215">
        <v>0</v>
      </c>
      <c r="AC215">
        <v>0</v>
      </c>
      <c r="AD215">
        <v>0.5</v>
      </c>
      <c r="AE215" t="s">
        <v>133</v>
      </c>
      <c r="AF215">
        <v>0</v>
      </c>
      <c r="AG215" t="s">
        <v>133</v>
      </c>
      <c r="AJ215" t="s">
        <v>133</v>
      </c>
      <c r="AK215" t="s">
        <v>133</v>
      </c>
      <c r="AL215">
        <v>0</v>
      </c>
      <c r="AM215">
        <v>0</v>
      </c>
      <c r="AN215">
        <v>0</v>
      </c>
      <c r="AO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Z215" t="s">
        <v>133</v>
      </c>
      <c r="BA215">
        <v>0</v>
      </c>
      <c r="BB215">
        <v>0</v>
      </c>
      <c r="BC215" t="s">
        <v>133</v>
      </c>
      <c r="BD215" t="s">
        <v>133</v>
      </c>
      <c r="BE215">
        <v>0</v>
      </c>
      <c r="BH215" t="s">
        <v>133</v>
      </c>
      <c r="BI215">
        <v>0</v>
      </c>
      <c r="BJ215">
        <v>0</v>
      </c>
      <c r="BK215" t="s">
        <v>133</v>
      </c>
      <c r="BL215">
        <v>0</v>
      </c>
      <c r="BM215">
        <v>0</v>
      </c>
      <c r="BP215" t="s">
        <v>133</v>
      </c>
      <c r="BQ215" t="s">
        <v>133</v>
      </c>
      <c r="BR215" t="s">
        <v>133</v>
      </c>
      <c r="BS215">
        <v>0</v>
      </c>
      <c r="BT215" t="s">
        <v>133</v>
      </c>
      <c r="BU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Q215">
        <v>0</v>
      </c>
      <c r="CR215">
        <v>0</v>
      </c>
      <c r="CS215">
        <v>0</v>
      </c>
      <c r="CT215">
        <v>0</v>
      </c>
      <c r="CU215">
        <v>0.75</v>
      </c>
      <c r="CV215">
        <v>0</v>
      </c>
      <c r="CX215">
        <v>0</v>
      </c>
      <c r="CY215">
        <v>0</v>
      </c>
      <c r="CZ215" t="s">
        <v>133</v>
      </c>
      <c r="DA215">
        <v>0</v>
      </c>
      <c r="DB215">
        <v>0</v>
      </c>
      <c r="DC215">
        <v>0</v>
      </c>
      <c r="DF215" t="s">
        <v>133</v>
      </c>
      <c r="DH215">
        <v>0</v>
      </c>
      <c r="DI215">
        <v>0</v>
      </c>
      <c r="DJ215">
        <v>0</v>
      </c>
      <c r="DK215">
        <v>0</v>
      </c>
      <c r="DM215">
        <v>0</v>
      </c>
      <c r="DN215">
        <v>0</v>
      </c>
      <c r="DO215">
        <v>0</v>
      </c>
      <c r="DP215">
        <v>0.75</v>
      </c>
      <c r="DQ215">
        <v>0</v>
      </c>
      <c r="DR215">
        <v>0</v>
      </c>
      <c r="DU215">
        <v>0</v>
      </c>
      <c r="DV215">
        <v>0</v>
      </c>
      <c r="DW215">
        <v>0</v>
      </c>
      <c r="DX215">
        <v>0.75</v>
      </c>
      <c r="DY215">
        <v>0</v>
      </c>
      <c r="DZ215">
        <v>0</v>
      </c>
      <c r="EB215">
        <v>0</v>
      </c>
      <c r="EC215">
        <v>0</v>
      </c>
      <c r="ED215">
        <v>0</v>
      </c>
      <c r="EE215" t="s">
        <v>133</v>
      </c>
      <c r="EF215">
        <v>0</v>
      </c>
      <c r="EG215">
        <v>0</v>
      </c>
      <c r="EJ215">
        <v>0</v>
      </c>
      <c r="EK215">
        <v>0</v>
      </c>
      <c r="EL215">
        <v>0</v>
      </c>
      <c r="EM215" t="s">
        <v>133</v>
      </c>
      <c r="EN215">
        <v>0</v>
      </c>
      <c r="EO215">
        <v>0</v>
      </c>
      <c r="EP215">
        <v>0</v>
      </c>
      <c r="EQ215">
        <v>0</v>
      </c>
      <c r="ER215">
        <v>0</v>
      </c>
      <c r="ET215">
        <v>0</v>
      </c>
      <c r="EU215" t="s">
        <v>133</v>
      </c>
      <c r="EV215">
        <v>0</v>
      </c>
      <c r="EW215">
        <v>0</v>
      </c>
      <c r="EX215">
        <v>0</v>
      </c>
      <c r="EY215">
        <v>0</v>
      </c>
      <c r="FB215">
        <v>0</v>
      </c>
      <c r="FC215">
        <v>0</v>
      </c>
      <c r="FD215">
        <v>0</v>
      </c>
      <c r="FE215" t="s">
        <v>133</v>
      </c>
      <c r="FF215">
        <v>0</v>
      </c>
      <c r="FG215">
        <v>0</v>
      </c>
      <c r="FI215">
        <v>0</v>
      </c>
      <c r="FJ215" t="s">
        <v>133</v>
      </c>
      <c r="FK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</row>
    <row r="216" spans="1:174" x14ac:dyDescent="0.2">
      <c r="A216" t="s">
        <v>347</v>
      </c>
      <c r="D216">
        <v>0</v>
      </c>
      <c r="E216">
        <v>-0.5</v>
      </c>
      <c r="F216">
        <v>0</v>
      </c>
      <c r="G216">
        <v>0</v>
      </c>
      <c r="H216">
        <v>0</v>
      </c>
      <c r="I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T216">
        <v>-1</v>
      </c>
      <c r="U216">
        <v>1</v>
      </c>
      <c r="V216">
        <v>0</v>
      </c>
      <c r="W216">
        <v>0</v>
      </c>
      <c r="X216">
        <v>0</v>
      </c>
      <c r="Y216">
        <v>0</v>
      </c>
      <c r="AB216">
        <v>0</v>
      </c>
      <c r="AC216">
        <v>0</v>
      </c>
      <c r="AD216" t="s">
        <v>133</v>
      </c>
      <c r="AE216">
        <v>0</v>
      </c>
      <c r="AF216">
        <v>0</v>
      </c>
      <c r="AG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-0.5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H216">
        <v>0.75</v>
      </c>
      <c r="BI216">
        <v>0</v>
      </c>
      <c r="BJ216">
        <v>0</v>
      </c>
      <c r="BK216" t="s">
        <v>133</v>
      </c>
      <c r="BL216">
        <v>0</v>
      </c>
      <c r="BM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CB216">
        <v>0</v>
      </c>
      <c r="CC216">
        <v>0</v>
      </c>
      <c r="CD216" t="s">
        <v>133</v>
      </c>
      <c r="CE216">
        <v>-1</v>
      </c>
      <c r="CF216">
        <v>0</v>
      </c>
      <c r="CG216">
        <v>0</v>
      </c>
      <c r="CI216">
        <v>0</v>
      </c>
      <c r="CJ216" t="s">
        <v>133</v>
      </c>
      <c r="CK216" t="s">
        <v>133</v>
      </c>
      <c r="CL216">
        <v>0</v>
      </c>
      <c r="CM216">
        <v>0</v>
      </c>
      <c r="CN216">
        <v>0</v>
      </c>
      <c r="CQ216">
        <v>0</v>
      </c>
      <c r="CR216">
        <v>0</v>
      </c>
      <c r="CS216">
        <v>0</v>
      </c>
      <c r="CT216">
        <v>0</v>
      </c>
      <c r="CU216">
        <v>0.75</v>
      </c>
      <c r="CV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F216" t="s">
        <v>133</v>
      </c>
      <c r="DH216">
        <v>0</v>
      </c>
      <c r="DI216">
        <v>0</v>
      </c>
      <c r="DJ216">
        <v>0</v>
      </c>
      <c r="DK216">
        <v>0</v>
      </c>
      <c r="DM216">
        <v>0</v>
      </c>
      <c r="DN216">
        <v>0</v>
      </c>
      <c r="DO216">
        <v>1</v>
      </c>
      <c r="DP216">
        <v>0.75</v>
      </c>
      <c r="DQ216">
        <v>0</v>
      </c>
      <c r="DR216">
        <v>0</v>
      </c>
      <c r="DU216">
        <v>0</v>
      </c>
      <c r="DV216">
        <v>0</v>
      </c>
      <c r="DW216">
        <v>0</v>
      </c>
      <c r="DX216">
        <v>0.75</v>
      </c>
      <c r="DY216" t="s">
        <v>133</v>
      </c>
      <c r="DZ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-0.5</v>
      </c>
      <c r="ER216">
        <v>0.75</v>
      </c>
      <c r="ET216">
        <v>0.75</v>
      </c>
      <c r="EU216">
        <v>0</v>
      </c>
      <c r="EV216">
        <v>0</v>
      </c>
      <c r="EW216">
        <v>0</v>
      </c>
      <c r="EX216">
        <v>0</v>
      </c>
      <c r="EY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I216">
        <v>0</v>
      </c>
      <c r="FJ216">
        <v>0</v>
      </c>
      <c r="FK216">
        <v>0</v>
      </c>
      <c r="FM216" t="s">
        <v>133</v>
      </c>
      <c r="FN216">
        <v>0</v>
      </c>
      <c r="FO216">
        <v>0</v>
      </c>
      <c r="FP216">
        <v>0</v>
      </c>
      <c r="FQ216">
        <v>0</v>
      </c>
      <c r="FR216">
        <v>0</v>
      </c>
    </row>
    <row r="217" spans="1:174" x14ac:dyDescent="0.2">
      <c r="A217" t="s">
        <v>348</v>
      </c>
      <c r="D217">
        <v>-0.5</v>
      </c>
      <c r="E217">
        <v>-1</v>
      </c>
      <c r="F217">
        <v>-1</v>
      </c>
      <c r="G217">
        <v>0</v>
      </c>
      <c r="H217">
        <v>-0.5</v>
      </c>
      <c r="I217">
        <v>-1</v>
      </c>
      <c r="L217">
        <v>-1</v>
      </c>
      <c r="M217">
        <v>1</v>
      </c>
      <c r="N217">
        <v>0.5</v>
      </c>
      <c r="O217">
        <v>1</v>
      </c>
      <c r="P217">
        <v>1</v>
      </c>
      <c r="Q217">
        <v>1</v>
      </c>
      <c r="T217">
        <v>-1</v>
      </c>
      <c r="U217">
        <v>0.5</v>
      </c>
      <c r="V217">
        <v>-1</v>
      </c>
      <c r="W217">
        <v>0</v>
      </c>
      <c r="X217">
        <v>0</v>
      </c>
      <c r="Y217">
        <v>-0.5</v>
      </c>
      <c r="AB217">
        <v>-0.5</v>
      </c>
      <c r="AC217">
        <v>0</v>
      </c>
      <c r="AD217" t="s">
        <v>133</v>
      </c>
      <c r="AE217">
        <v>0.5</v>
      </c>
      <c r="AF217">
        <v>0.5</v>
      </c>
      <c r="AG217">
        <v>0</v>
      </c>
      <c r="AJ217">
        <v>1</v>
      </c>
      <c r="AK217">
        <v>1</v>
      </c>
      <c r="AL217">
        <v>-0.5</v>
      </c>
      <c r="AM217">
        <v>0</v>
      </c>
      <c r="AN217">
        <v>1</v>
      </c>
      <c r="AO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Z217">
        <v>0</v>
      </c>
      <c r="BA217">
        <v>0</v>
      </c>
      <c r="BB217">
        <v>0.5</v>
      </c>
      <c r="BC217">
        <v>-0.5</v>
      </c>
      <c r="BD217">
        <v>-1</v>
      </c>
      <c r="BE217">
        <v>-1</v>
      </c>
      <c r="BH217">
        <v>0</v>
      </c>
      <c r="BI217">
        <v>0</v>
      </c>
      <c r="BJ217">
        <v>-1</v>
      </c>
      <c r="BK217">
        <v>-0.5</v>
      </c>
      <c r="BL217">
        <v>-0.5</v>
      </c>
      <c r="BM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0</v>
      </c>
      <c r="CB217">
        <v>0.5</v>
      </c>
      <c r="CC217">
        <v>-0.5</v>
      </c>
      <c r="CD217">
        <v>0</v>
      </c>
      <c r="CE217">
        <v>0</v>
      </c>
      <c r="CF217">
        <v>1</v>
      </c>
      <c r="CG217">
        <v>1</v>
      </c>
      <c r="CI217">
        <v>1</v>
      </c>
      <c r="CJ217" t="s">
        <v>133</v>
      </c>
      <c r="CK217">
        <v>1</v>
      </c>
      <c r="CL217">
        <v>1</v>
      </c>
      <c r="CM217">
        <v>1</v>
      </c>
      <c r="CN217">
        <v>1</v>
      </c>
      <c r="CQ217">
        <v>-0.5</v>
      </c>
      <c r="CR217">
        <v>0.5</v>
      </c>
      <c r="CS217">
        <v>0.5</v>
      </c>
      <c r="CT217">
        <v>-1</v>
      </c>
      <c r="CU217">
        <v>0.5</v>
      </c>
      <c r="CV217">
        <v>-0.5</v>
      </c>
      <c r="CX217">
        <v>-1</v>
      </c>
      <c r="CY217">
        <v>-0.5</v>
      </c>
      <c r="CZ217">
        <v>0</v>
      </c>
      <c r="DA217">
        <v>-0.5</v>
      </c>
      <c r="DB217">
        <v>0</v>
      </c>
      <c r="DC217">
        <v>0</v>
      </c>
      <c r="DF217">
        <v>1</v>
      </c>
      <c r="DH217">
        <v>-0.5</v>
      </c>
      <c r="DI217">
        <v>1</v>
      </c>
      <c r="DJ217">
        <v>0</v>
      </c>
      <c r="DK217">
        <v>-1</v>
      </c>
      <c r="DM217">
        <v>1</v>
      </c>
      <c r="DN217">
        <v>0</v>
      </c>
      <c r="DO217">
        <v>1</v>
      </c>
      <c r="DP217">
        <v>1</v>
      </c>
      <c r="DQ217">
        <v>1</v>
      </c>
      <c r="DR217">
        <v>1</v>
      </c>
      <c r="DU217">
        <v>1</v>
      </c>
      <c r="DV217">
        <v>1</v>
      </c>
      <c r="DW217">
        <v>0</v>
      </c>
      <c r="DX217">
        <v>0.75</v>
      </c>
      <c r="DY217">
        <v>-0.5</v>
      </c>
      <c r="DZ217">
        <v>-0.5</v>
      </c>
      <c r="EB217">
        <v>0.75</v>
      </c>
      <c r="EC217">
        <v>0</v>
      </c>
      <c r="ED217">
        <v>-1</v>
      </c>
      <c r="EE217">
        <v>1</v>
      </c>
      <c r="EF217">
        <v>-0.5</v>
      </c>
      <c r="EG217">
        <v>-1</v>
      </c>
      <c r="EJ217">
        <v>-1</v>
      </c>
      <c r="EK217">
        <v>1</v>
      </c>
      <c r="EL217">
        <v>0.5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0.5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0</v>
      </c>
      <c r="FB217">
        <v>0</v>
      </c>
      <c r="FC217">
        <v>0</v>
      </c>
      <c r="FD217" t="s">
        <v>133</v>
      </c>
      <c r="FE217">
        <v>-0.5</v>
      </c>
      <c r="FF217">
        <v>-0.5</v>
      </c>
      <c r="FG217">
        <v>-0.5</v>
      </c>
      <c r="FI217">
        <v>-1</v>
      </c>
      <c r="FJ217">
        <v>1</v>
      </c>
      <c r="FK217">
        <v>0.5</v>
      </c>
      <c r="FM217" t="s">
        <v>133</v>
      </c>
      <c r="FN217">
        <v>-0.5</v>
      </c>
      <c r="FO217">
        <v>1</v>
      </c>
      <c r="FP217">
        <v>0</v>
      </c>
      <c r="FQ217">
        <v>0</v>
      </c>
      <c r="FR217">
        <v>1</v>
      </c>
    </row>
    <row r="218" spans="1:174" x14ac:dyDescent="0.2">
      <c r="A218" t="s">
        <v>349</v>
      </c>
      <c r="D218" t="s">
        <v>133</v>
      </c>
      <c r="E218" t="s">
        <v>133</v>
      </c>
      <c r="F218" t="s">
        <v>133</v>
      </c>
      <c r="G218" t="s">
        <v>133</v>
      </c>
      <c r="H218" t="s">
        <v>133</v>
      </c>
      <c r="I218" t="s">
        <v>133</v>
      </c>
      <c r="L218" t="s">
        <v>133</v>
      </c>
      <c r="M218">
        <v>0</v>
      </c>
      <c r="N218">
        <v>0</v>
      </c>
      <c r="O218">
        <v>0</v>
      </c>
      <c r="P218">
        <v>0</v>
      </c>
      <c r="Q218">
        <v>0</v>
      </c>
      <c r="T218" t="s">
        <v>133</v>
      </c>
      <c r="U218">
        <v>0</v>
      </c>
      <c r="V218" t="s">
        <v>133</v>
      </c>
      <c r="W218" t="s">
        <v>133</v>
      </c>
      <c r="X218">
        <v>0</v>
      </c>
      <c r="Y218" t="s">
        <v>133</v>
      </c>
      <c r="AB218" t="s">
        <v>133</v>
      </c>
      <c r="AC218" t="s">
        <v>133</v>
      </c>
      <c r="AD218" t="s">
        <v>133</v>
      </c>
      <c r="AE218" t="s">
        <v>133</v>
      </c>
      <c r="AF218" t="s">
        <v>133</v>
      </c>
      <c r="AG218" t="s">
        <v>133</v>
      </c>
      <c r="AJ218">
        <v>0</v>
      </c>
      <c r="AK218">
        <v>0</v>
      </c>
      <c r="AL218">
        <v>0</v>
      </c>
      <c r="AM218">
        <v>0</v>
      </c>
      <c r="AN218">
        <v>0</v>
      </c>
      <c r="AO218" t="s">
        <v>133</v>
      </c>
      <c r="AR218">
        <v>0</v>
      </c>
      <c r="AS218">
        <v>0</v>
      </c>
      <c r="AT218">
        <v>0</v>
      </c>
      <c r="AU218">
        <v>0</v>
      </c>
      <c r="AV218" t="s">
        <v>133</v>
      </c>
      <c r="AW218">
        <v>0</v>
      </c>
      <c r="AZ218">
        <v>0</v>
      </c>
      <c r="BA218" t="s">
        <v>133</v>
      </c>
      <c r="BB218" t="s">
        <v>133</v>
      </c>
      <c r="BC218">
        <v>0</v>
      </c>
      <c r="BD218">
        <v>0</v>
      </c>
      <c r="BE218" t="s">
        <v>133</v>
      </c>
      <c r="BH218">
        <v>0</v>
      </c>
      <c r="BI218">
        <v>0</v>
      </c>
      <c r="BJ218" t="s">
        <v>133</v>
      </c>
      <c r="BK218" t="s">
        <v>133</v>
      </c>
      <c r="BL218">
        <v>0</v>
      </c>
      <c r="BM218">
        <v>0</v>
      </c>
      <c r="BP218" t="s">
        <v>133</v>
      </c>
      <c r="BQ218" t="s">
        <v>133</v>
      </c>
      <c r="BR218" t="s">
        <v>133</v>
      </c>
      <c r="BS218" t="s">
        <v>133</v>
      </c>
      <c r="BT218" t="s">
        <v>133</v>
      </c>
      <c r="BU218" t="s">
        <v>133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I218">
        <v>0</v>
      </c>
      <c r="CJ218">
        <v>0</v>
      </c>
      <c r="CK218">
        <v>0</v>
      </c>
      <c r="CL218" t="s">
        <v>133</v>
      </c>
      <c r="CM218">
        <v>0</v>
      </c>
      <c r="CN218">
        <v>0</v>
      </c>
      <c r="CQ218">
        <v>0</v>
      </c>
      <c r="CR218">
        <v>0</v>
      </c>
      <c r="CS218">
        <v>0</v>
      </c>
      <c r="CT218">
        <v>0</v>
      </c>
      <c r="CU218" t="s">
        <v>133</v>
      </c>
      <c r="CV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F218" t="s">
        <v>133</v>
      </c>
      <c r="DH218">
        <v>0</v>
      </c>
      <c r="DI218">
        <v>0</v>
      </c>
      <c r="DJ218">
        <v>0</v>
      </c>
      <c r="DK218">
        <v>0</v>
      </c>
      <c r="DM218">
        <v>0</v>
      </c>
      <c r="DN218">
        <v>0</v>
      </c>
      <c r="DO218">
        <v>0</v>
      </c>
      <c r="DP218" t="s">
        <v>133</v>
      </c>
      <c r="DQ218">
        <v>0</v>
      </c>
      <c r="DR218">
        <v>0</v>
      </c>
      <c r="DU218" t="s">
        <v>133</v>
      </c>
      <c r="DV218" t="s">
        <v>133</v>
      </c>
      <c r="DW218">
        <v>0</v>
      </c>
      <c r="DX218">
        <v>0.75</v>
      </c>
      <c r="DY218">
        <v>0</v>
      </c>
      <c r="DZ218" t="s">
        <v>133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J218">
        <v>0</v>
      </c>
      <c r="EK218">
        <v>0</v>
      </c>
      <c r="EL218">
        <v>0</v>
      </c>
      <c r="EM218" t="s">
        <v>133</v>
      </c>
      <c r="EN218">
        <v>0</v>
      </c>
      <c r="EO218" t="s">
        <v>133</v>
      </c>
      <c r="EP218">
        <v>0</v>
      </c>
      <c r="EQ218">
        <v>0</v>
      </c>
      <c r="ER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I218">
        <v>0</v>
      </c>
      <c r="FJ218">
        <v>0</v>
      </c>
      <c r="FK218">
        <v>0</v>
      </c>
      <c r="FM218">
        <v>0</v>
      </c>
      <c r="FN218">
        <v>0</v>
      </c>
      <c r="FO218" t="s">
        <v>133</v>
      </c>
      <c r="FP218">
        <v>0</v>
      </c>
      <c r="FQ218">
        <v>0</v>
      </c>
      <c r="FR218">
        <v>0</v>
      </c>
    </row>
    <row r="219" spans="1:174" x14ac:dyDescent="0.2">
      <c r="A219" t="s">
        <v>350</v>
      </c>
      <c r="D219">
        <v>0</v>
      </c>
      <c r="E219">
        <v>0</v>
      </c>
      <c r="F219">
        <v>0.5</v>
      </c>
      <c r="G219">
        <v>0</v>
      </c>
      <c r="H219">
        <v>0</v>
      </c>
      <c r="I219">
        <v>0.5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B219">
        <v>0</v>
      </c>
      <c r="AC219" t="s">
        <v>133</v>
      </c>
      <c r="AD219" t="s">
        <v>133</v>
      </c>
      <c r="AE219">
        <v>0.5</v>
      </c>
      <c r="AF219" t="s">
        <v>133</v>
      </c>
      <c r="AG219">
        <v>0</v>
      </c>
      <c r="AJ219">
        <v>0</v>
      </c>
      <c r="AK219">
        <v>0</v>
      </c>
      <c r="AL219" t="s">
        <v>133</v>
      </c>
      <c r="AM219">
        <v>0</v>
      </c>
      <c r="AN219">
        <v>0</v>
      </c>
      <c r="AO219">
        <v>0</v>
      </c>
      <c r="AR219">
        <v>0</v>
      </c>
      <c r="AS219">
        <v>0</v>
      </c>
      <c r="AT219">
        <v>0.5</v>
      </c>
      <c r="AU219">
        <v>0</v>
      </c>
      <c r="AV219">
        <v>0</v>
      </c>
      <c r="AW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H219" t="s">
        <v>133</v>
      </c>
      <c r="BI219">
        <v>0</v>
      </c>
      <c r="BJ219">
        <v>0</v>
      </c>
      <c r="BK219" t="s">
        <v>133</v>
      </c>
      <c r="BL219">
        <v>0</v>
      </c>
      <c r="BM219">
        <v>0</v>
      </c>
      <c r="BP219">
        <v>0</v>
      </c>
      <c r="BQ219" t="s">
        <v>133</v>
      </c>
      <c r="BR219" t="s">
        <v>133</v>
      </c>
      <c r="BS219">
        <v>0</v>
      </c>
      <c r="BT219">
        <v>0</v>
      </c>
      <c r="BU219" t="s">
        <v>133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 t="s">
        <v>133</v>
      </c>
      <c r="CQ219">
        <v>0</v>
      </c>
      <c r="CR219">
        <v>0</v>
      </c>
      <c r="CS219">
        <v>0</v>
      </c>
      <c r="CT219">
        <v>0</v>
      </c>
      <c r="CU219">
        <v>0.75</v>
      </c>
      <c r="CV219">
        <v>0</v>
      </c>
      <c r="CX219">
        <v>0</v>
      </c>
      <c r="CY219">
        <v>0</v>
      </c>
      <c r="CZ219">
        <v>0</v>
      </c>
      <c r="DA219" t="s">
        <v>133</v>
      </c>
      <c r="DB219">
        <v>0</v>
      </c>
      <c r="DC219" t="s">
        <v>133</v>
      </c>
      <c r="DF219" t="s">
        <v>133</v>
      </c>
      <c r="DH219">
        <v>0</v>
      </c>
      <c r="DI219">
        <v>0</v>
      </c>
      <c r="DJ219">
        <v>0</v>
      </c>
      <c r="DK219">
        <v>0</v>
      </c>
      <c r="DM219">
        <v>0</v>
      </c>
      <c r="DN219">
        <v>0</v>
      </c>
      <c r="DO219">
        <v>0</v>
      </c>
      <c r="DP219">
        <v>0.75</v>
      </c>
      <c r="DQ219">
        <v>0</v>
      </c>
      <c r="DR219">
        <v>0</v>
      </c>
      <c r="DU219">
        <v>0</v>
      </c>
      <c r="DV219">
        <v>0</v>
      </c>
      <c r="DW219">
        <v>0</v>
      </c>
      <c r="DX219">
        <v>0.75</v>
      </c>
      <c r="DY219">
        <v>0</v>
      </c>
      <c r="DZ219">
        <v>0</v>
      </c>
      <c r="EB219">
        <v>0.75</v>
      </c>
      <c r="EC219">
        <v>0</v>
      </c>
      <c r="ED219">
        <v>0</v>
      </c>
      <c r="EE219">
        <v>0</v>
      </c>
      <c r="EF219">
        <v>0</v>
      </c>
      <c r="EG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 t="s">
        <v>133</v>
      </c>
      <c r="EP219">
        <v>0</v>
      </c>
      <c r="EQ219">
        <v>0</v>
      </c>
      <c r="ER219">
        <v>0</v>
      </c>
      <c r="ET219">
        <v>0.5</v>
      </c>
      <c r="EU219">
        <v>0</v>
      </c>
      <c r="EV219">
        <v>0</v>
      </c>
      <c r="EW219">
        <v>0</v>
      </c>
      <c r="EX219">
        <v>0</v>
      </c>
      <c r="EY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I219">
        <v>0</v>
      </c>
      <c r="FJ219">
        <v>0</v>
      </c>
      <c r="FK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</row>
    <row r="220" spans="1:174" x14ac:dyDescent="0.2">
      <c r="A220" t="s">
        <v>351</v>
      </c>
      <c r="D220">
        <v>1</v>
      </c>
      <c r="E220" t="s">
        <v>133</v>
      </c>
      <c r="F220">
        <v>1</v>
      </c>
      <c r="G220">
        <v>1</v>
      </c>
      <c r="H220" t="s">
        <v>133</v>
      </c>
      <c r="I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T220" t="s">
        <v>133</v>
      </c>
      <c r="U220">
        <v>1</v>
      </c>
      <c r="V220">
        <v>1</v>
      </c>
      <c r="W220" t="s">
        <v>133</v>
      </c>
      <c r="X220">
        <v>1</v>
      </c>
      <c r="Y220">
        <v>1</v>
      </c>
      <c r="AB220">
        <v>1</v>
      </c>
      <c r="AC220" t="s">
        <v>133</v>
      </c>
      <c r="AD220" t="s">
        <v>133</v>
      </c>
      <c r="AE220">
        <v>1</v>
      </c>
      <c r="AF220">
        <v>1</v>
      </c>
      <c r="AG220" t="s">
        <v>133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Z220" t="s">
        <v>133</v>
      </c>
      <c r="BA220">
        <v>1</v>
      </c>
      <c r="BB220">
        <v>1</v>
      </c>
      <c r="BC220">
        <v>1</v>
      </c>
      <c r="BD220">
        <v>1</v>
      </c>
      <c r="BE220">
        <v>1</v>
      </c>
      <c r="BH220">
        <v>1</v>
      </c>
      <c r="BI220">
        <v>1</v>
      </c>
      <c r="BJ220">
        <v>1</v>
      </c>
      <c r="BK220" t="s">
        <v>133</v>
      </c>
      <c r="BL220">
        <v>1</v>
      </c>
      <c r="BM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 t="s">
        <v>133</v>
      </c>
      <c r="CB220">
        <v>1</v>
      </c>
      <c r="CC220">
        <v>1</v>
      </c>
      <c r="CD220" t="s">
        <v>133</v>
      </c>
      <c r="CE220">
        <v>1</v>
      </c>
      <c r="CF220">
        <v>1</v>
      </c>
      <c r="CG220">
        <v>1</v>
      </c>
      <c r="CI220">
        <v>1</v>
      </c>
      <c r="CJ220">
        <v>1</v>
      </c>
      <c r="CK220" t="s">
        <v>133</v>
      </c>
      <c r="CL220">
        <v>1</v>
      </c>
      <c r="CM220">
        <v>1</v>
      </c>
      <c r="CN220">
        <v>1</v>
      </c>
      <c r="CQ220">
        <v>1</v>
      </c>
      <c r="CR220">
        <v>1</v>
      </c>
      <c r="CS220" t="s">
        <v>133</v>
      </c>
      <c r="CT220">
        <v>1</v>
      </c>
      <c r="CU220">
        <v>1</v>
      </c>
      <c r="CV220">
        <v>1</v>
      </c>
      <c r="CX220">
        <v>1</v>
      </c>
      <c r="CY220" t="s">
        <v>133</v>
      </c>
      <c r="CZ220">
        <v>1</v>
      </c>
      <c r="DA220">
        <v>1</v>
      </c>
      <c r="DB220">
        <v>1</v>
      </c>
      <c r="DC220">
        <v>1</v>
      </c>
      <c r="DF220" t="s">
        <v>133</v>
      </c>
      <c r="DH220">
        <v>1</v>
      </c>
      <c r="DI220">
        <v>1</v>
      </c>
      <c r="DJ220">
        <v>1</v>
      </c>
      <c r="DK220">
        <v>1</v>
      </c>
      <c r="DM220">
        <v>1</v>
      </c>
      <c r="DN220">
        <v>1</v>
      </c>
      <c r="DO220" t="s">
        <v>133</v>
      </c>
      <c r="DP220">
        <v>1</v>
      </c>
      <c r="DQ220">
        <v>1</v>
      </c>
      <c r="DR220">
        <v>1</v>
      </c>
      <c r="DU220">
        <v>1</v>
      </c>
      <c r="DV220">
        <v>1</v>
      </c>
      <c r="DW220" t="s">
        <v>133</v>
      </c>
      <c r="DX220">
        <v>0.75</v>
      </c>
      <c r="DY220">
        <v>1</v>
      </c>
      <c r="DZ220">
        <v>1</v>
      </c>
      <c r="EB220">
        <v>1</v>
      </c>
      <c r="EC220">
        <v>1</v>
      </c>
      <c r="ED220" t="s">
        <v>133</v>
      </c>
      <c r="EE220">
        <v>1</v>
      </c>
      <c r="EF220">
        <v>1</v>
      </c>
      <c r="EG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T220" t="s">
        <v>133</v>
      </c>
      <c r="EU220">
        <v>1</v>
      </c>
      <c r="EV220">
        <v>1</v>
      </c>
      <c r="EW220" t="s">
        <v>133</v>
      </c>
      <c r="EX220" t="s">
        <v>133</v>
      </c>
      <c r="EY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I220" t="s">
        <v>133</v>
      </c>
      <c r="FJ220">
        <v>1</v>
      </c>
      <c r="FK220">
        <v>1</v>
      </c>
      <c r="FM220">
        <v>1</v>
      </c>
      <c r="FN220">
        <v>1</v>
      </c>
      <c r="FO220">
        <v>1</v>
      </c>
      <c r="FP220" t="s">
        <v>133</v>
      </c>
      <c r="FQ220" t="s">
        <v>133</v>
      </c>
      <c r="FR220">
        <v>1</v>
      </c>
    </row>
    <row r="221" spans="1:174" x14ac:dyDescent="0.2">
      <c r="A221" t="s">
        <v>352</v>
      </c>
      <c r="D221">
        <v>0</v>
      </c>
      <c r="E221">
        <v>0.5</v>
      </c>
      <c r="F221" t="s">
        <v>133</v>
      </c>
      <c r="G221">
        <v>0</v>
      </c>
      <c r="H221">
        <v>0</v>
      </c>
      <c r="I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T221">
        <v>0.5</v>
      </c>
      <c r="U221">
        <v>0.5</v>
      </c>
      <c r="V221">
        <v>0</v>
      </c>
      <c r="W221">
        <v>0.5</v>
      </c>
      <c r="X221" t="s">
        <v>133</v>
      </c>
      <c r="Y221">
        <v>0</v>
      </c>
      <c r="AB221">
        <v>0.5</v>
      </c>
      <c r="AC221">
        <v>0.5</v>
      </c>
      <c r="AD221">
        <v>0.5</v>
      </c>
      <c r="AE221">
        <v>0.5</v>
      </c>
      <c r="AF221">
        <v>0.5</v>
      </c>
      <c r="AG221">
        <v>0.5</v>
      </c>
      <c r="AJ221">
        <v>0</v>
      </c>
      <c r="AK221">
        <v>0</v>
      </c>
      <c r="AL221" t="s">
        <v>133</v>
      </c>
      <c r="AM221" t="s">
        <v>133</v>
      </c>
      <c r="AN221">
        <v>0.5</v>
      </c>
      <c r="AO221">
        <v>0.5</v>
      </c>
      <c r="AR221">
        <v>0</v>
      </c>
      <c r="AS221">
        <v>0.5</v>
      </c>
      <c r="AT221">
        <v>0.5</v>
      </c>
      <c r="AU221">
        <v>0</v>
      </c>
      <c r="AV221">
        <v>0</v>
      </c>
      <c r="AW221">
        <v>0</v>
      </c>
      <c r="AZ221">
        <v>0.5</v>
      </c>
      <c r="BA221">
        <v>0</v>
      </c>
      <c r="BB221">
        <v>0</v>
      </c>
      <c r="BC221" t="s">
        <v>133</v>
      </c>
      <c r="BD221">
        <v>0</v>
      </c>
      <c r="BE221">
        <v>0</v>
      </c>
      <c r="BH221">
        <v>0</v>
      </c>
      <c r="BI221">
        <v>0.5</v>
      </c>
      <c r="BJ221">
        <v>0.5</v>
      </c>
      <c r="BK221">
        <v>0.5</v>
      </c>
      <c r="BL221">
        <v>0</v>
      </c>
      <c r="BM221">
        <v>0.5</v>
      </c>
      <c r="BP221">
        <v>0</v>
      </c>
      <c r="BQ221">
        <v>0.5</v>
      </c>
      <c r="BR221" t="s">
        <v>133</v>
      </c>
      <c r="BS221">
        <v>0</v>
      </c>
      <c r="BT221">
        <v>0</v>
      </c>
      <c r="BU221">
        <v>0</v>
      </c>
      <c r="CB221">
        <v>0</v>
      </c>
      <c r="CC221">
        <v>0</v>
      </c>
      <c r="CD221">
        <v>0</v>
      </c>
      <c r="CE221">
        <v>0.75</v>
      </c>
      <c r="CF221">
        <v>0</v>
      </c>
      <c r="CG221">
        <v>0.5</v>
      </c>
      <c r="CI221">
        <v>0</v>
      </c>
      <c r="CJ221">
        <v>0.5</v>
      </c>
      <c r="CK221">
        <v>0</v>
      </c>
      <c r="CL221">
        <v>0</v>
      </c>
      <c r="CM221">
        <v>0.5</v>
      </c>
      <c r="CN221">
        <v>0</v>
      </c>
      <c r="CQ221">
        <v>0.5</v>
      </c>
      <c r="CR221">
        <v>0.5</v>
      </c>
      <c r="CS221">
        <v>0.5</v>
      </c>
      <c r="CT221">
        <v>0.5</v>
      </c>
      <c r="CU221">
        <v>0</v>
      </c>
      <c r="CV221">
        <v>0</v>
      </c>
      <c r="CX221">
        <v>0.5</v>
      </c>
      <c r="CY221">
        <v>0</v>
      </c>
      <c r="CZ221">
        <v>0</v>
      </c>
      <c r="DA221">
        <v>0</v>
      </c>
      <c r="DB221">
        <v>0</v>
      </c>
      <c r="DC221">
        <v>0.5</v>
      </c>
      <c r="DF221" t="s">
        <v>133</v>
      </c>
      <c r="DH221">
        <v>0</v>
      </c>
      <c r="DI221">
        <v>0.5</v>
      </c>
      <c r="DJ221">
        <v>0</v>
      </c>
      <c r="DK221">
        <v>0</v>
      </c>
      <c r="DM221">
        <v>0.5</v>
      </c>
      <c r="DN221">
        <v>0.5</v>
      </c>
      <c r="DO221">
        <v>0.5</v>
      </c>
      <c r="DP221">
        <v>0</v>
      </c>
      <c r="DQ221">
        <v>0</v>
      </c>
      <c r="DR221">
        <v>0.5</v>
      </c>
      <c r="DU221" t="s">
        <v>133</v>
      </c>
      <c r="DV221">
        <v>0</v>
      </c>
      <c r="DW221">
        <v>0</v>
      </c>
      <c r="DX221">
        <v>0.75</v>
      </c>
      <c r="DY221">
        <v>0.5</v>
      </c>
      <c r="DZ221">
        <v>0</v>
      </c>
      <c r="EB221">
        <v>0.75</v>
      </c>
      <c r="EC221">
        <v>0</v>
      </c>
      <c r="ED221">
        <v>0.5</v>
      </c>
      <c r="EE221">
        <v>0</v>
      </c>
      <c r="EF221">
        <v>0.5</v>
      </c>
      <c r="EG221">
        <v>0</v>
      </c>
      <c r="EJ221">
        <v>0.5</v>
      </c>
      <c r="EK221">
        <v>0</v>
      </c>
      <c r="EL221">
        <v>0.5</v>
      </c>
      <c r="EM221">
        <v>0</v>
      </c>
      <c r="EN221">
        <v>0</v>
      </c>
      <c r="EO221">
        <v>0</v>
      </c>
      <c r="EP221">
        <v>0.5</v>
      </c>
      <c r="EQ221">
        <v>0.5</v>
      </c>
      <c r="ER221">
        <v>0.5</v>
      </c>
      <c r="ET221">
        <v>0.5</v>
      </c>
      <c r="EU221">
        <v>0.5</v>
      </c>
      <c r="EV221">
        <v>0.5</v>
      </c>
      <c r="EW221">
        <v>0.5</v>
      </c>
      <c r="EX221">
        <v>0.5</v>
      </c>
      <c r="EY221">
        <v>0</v>
      </c>
      <c r="FB221">
        <v>0</v>
      </c>
      <c r="FC221">
        <v>0.5</v>
      </c>
      <c r="FD221">
        <v>0.5</v>
      </c>
      <c r="FE221">
        <v>0</v>
      </c>
      <c r="FF221">
        <v>0.5</v>
      </c>
      <c r="FG221">
        <v>0</v>
      </c>
      <c r="FI221">
        <v>0.5</v>
      </c>
      <c r="FJ221">
        <v>0.5</v>
      </c>
      <c r="FK221">
        <v>0.5</v>
      </c>
      <c r="FM221">
        <v>0.5</v>
      </c>
      <c r="FN221">
        <v>0.5</v>
      </c>
      <c r="FO221">
        <v>0</v>
      </c>
      <c r="FP221">
        <v>0.5</v>
      </c>
      <c r="FQ221">
        <v>0</v>
      </c>
      <c r="FR221">
        <v>0.5</v>
      </c>
    </row>
    <row r="222" spans="1:174" x14ac:dyDescent="0.2">
      <c r="A222" t="s">
        <v>353</v>
      </c>
      <c r="D222">
        <v>0</v>
      </c>
      <c r="E222">
        <v>0</v>
      </c>
      <c r="F222">
        <v>-0.5</v>
      </c>
      <c r="G222">
        <v>0</v>
      </c>
      <c r="H222">
        <v>0</v>
      </c>
      <c r="I222" t="s">
        <v>133</v>
      </c>
      <c r="L222">
        <v>0.5</v>
      </c>
      <c r="M222">
        <v>0</v>
      </c>
      <c r="N222">
        <v>0</v>
      </c>
      <c r="O222">
        <v>0</v>
      </c>
      <c r="P222">
        <v>0</v>
      </c>
      <c r="Q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AB222">
        <v>0</v>
      </c>
      <c r="AC222">
        <v>0</v>
      </c>
      <c r="AD222" t="s">
        <v>133</v>
      </c>
      <c r="AE222">
        <v>0</v>
      </c>
      <c r="AF222">
        <v>0</v>
      </c>
      <c r="AG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H222" t="s">
        <v>133</v>
      </c>
      <c r="BI222">
        <v>0</v>
      </c>
      <c r="BJ222">
        <v>0</v>
      </c>
      <c r="BK222" t="s">
        <v>133</v>
      </c>
      <c r="BL222">
        <v>0</v>
      </c>
      <c r="BM222">
        <v>0</v>
      </c>
      <c r="BP222">
        <v>0</v>
      </c>
      <c r="BQ222">
        <v>0</v>
      </c>
      <c r="BR222" t="s">
        <v>133</v>
      </c>
      <c r="BS222">
        <v>0</v>
      </c>
      <c r="BT222">
        <v>0</v>
      </c>
      <c r="BU222" t="s">
        <v>133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Q222">
        <v>0</v>
      </c>
      <c r="CR222">
        <v>0</v>
      </c>
      <c r="CS222">
        <v>0</v>
      </c>
      <c r="CT222">
        <v>0</v>
      </c>
      <c r="CU222">
        <v>0.75</v>
      </c>
      <c r="CV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 t="s">
        <v>133</v>
      </c>
      <c r="DF222" t="s">
        <v>133</v>
      </c>
      <c r="DH222">
        <v>0</v>
      </c>
      <c r="DI222">
        <v>0</v>
      </c>
      <c r="DJ222">
        <v>0</v>
      </c>
      <c r="DK222">
        <v>0</v>
      </c>
      <c r="DM222">
        <v>0</v>
      </c>
      <c r="DN222">
        <v>0</v>
      </c>
      <c r="DO222">
        <v>0</v>
      </c>
      <c r="DP222">
        <v>0.75</v>
      </c>
      <c r="DQ222">
        <v>0</v>
      </c>
      <c r="DR222">
        <v>0</v>
      </c>
      <c r="DU222">
        <v>0</v>
      </c>
      <c r="DV222">
        <v>0</v>
      </c>
      <c r="DW222">
        <v>0</v>
      </c>
      <c r="DX222">
        <v>0.75</v>
      </c>
      <c r="DY222">
        <v>0</v>
      </c>
      <c r="DZ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 t="s">
        <v>133</v>
      </c>
      <c r="EP222">
        <v>0</v>
      </c>
      <c r="EQ222">
        <v>0</v>
      </c>
      <c r="ER222">
        <v>-0.5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I222">
        <v>0</v>
      </c>
      <c r="FJ222">
        <v>0</v>
      </c>
      <c r="FK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</row>
    <row r="223" spans="1:174" x14ac:dyDescent="0.2">
      <c r="A223" t="s">
        <v>354</v>
      </c>
      <c r="D223">
        <v>0</v>
      </c>
      <c r="E223">
        <v>0</v>
      </c>
      <c r="F223">
        <v>-0.5</v>
      </c>
      <c r="G223">
        <v>0</v>
      </c>
      <c r="H223">
        <v>0</v>
      </c>
      <c r="I223">
        <v>0</v>
      </c>
      <c r="L223">
        <v>0.5</v>
      </c>
      <c r="M223">
        <v>0</v>
      </c>
      <c r="N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AB223">
        <v>0</v>
      </c>
      <c r="AC223">
        <v>0</v>
      </c>
      <c r="AD223" t="s">
        <v>133</v>
      </c>
      <c r="AE223">
        <v>0</v>
      </c>
      <c r="AF223">
        <v>0</v>
      </c>
      <c r="AG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Z223">
        <v>0</v>
      </c>
      <c r="BA223">
        <v>0</v>
      </c>
      <c r="BB223">
        <v>0</v>
      </c>
      <c r="BC223">
        <v>0</v>
      </c>
      <c r="BD223" t="s">
        <v>133</v>
      </c>
      <c r="BE223">
        <v>0</v>
      </c>
      <c r="BH223" t="s">
        <v>133</v>
      </c>
      <c r="BI223">
        <v>0</v>
      </c>
      <c r="BJ223">
        <v>0</v>
      </c>
      <c r="BK223" t="s">
        <v>133</v>
      </c>
      <c r="BL223">
        <v>0</v>
      </c>
      <c r="BM223">
        <v>0</v>
      </c>
      <c r="BP223">
        <v>0</v>
      </c>
      <c r="BQ223">
        <v>0</v>
      </c>
      <c r="BR223" t="s">
        <v>133</v>
      </c>
      <c r="BS223">
        <v>0</v>
      </c>
      <c r="BT223">
        <v>0</v>
      </c>
      <c r="BU223">
        <v>-0.5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 t="s">
        <v>133</v>
      </c>
      <c r="DF223" t="s">
        <v>133</v>
      </c>
      <c r="DH223">
        <v>0</v>
      </c>
      <c r="DI223">
        <v>0</v>
      </c>
      <c r="DJ223">
        <v>0</v>
      </c>
      <c r="DK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U223">
        <v>0</v>
      </c>
      <c r="DV223">
        <v>0</v>
      </c>
      <c r="DW223">
        <v>0</v>
      </c>
      <c r="DX223">
        <v>0.75</v>
      </c>
      <c r="DY223">
        <v>0</v>
      </c>
      <c r="DZ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 t="s">
        <v>133</v>
      </c>
      <c r="EP223">
        <v>0</v>
      </c>
      <c r="EQ223">
        <v>0</v>
      </c>
      <c r="ER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I223">
        <v>0</v>
      </c>
      <c r="FJ223">
        <v>0</v>
      </c>
      <c r="FK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</row>
    <row r="224" spans="1:174" x14ac:dyDescent="0.2">
      <c r="A224" t="s">
        <v>355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AB224">
        <v>0</v>
      </c>
      <c r="AC224">
        <v>0</v>
      </c>
      <c r="AD224" t="s">
        <v>133</v>
      </c>
      <c r="AE224">
        <v>0</v>
      </c>
      <c r="AF224">
        <v>0</v>
      </c>
      <c r="AG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H224">
        <v>0</v>
      </c>
      <c r="BI224">
        <v>0</v>
      </c>
      <c r="BJ224">
        <v>0</v>
      </c>
      <c r="BK224" t="s">
        <v>133</v>
      </c>
      <c r="BL224">
        <v>0</v>
      </c>
      <c r="BM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Q224">
        <v>0</v>
      </c>
      <c r="CR224">
        <v>0</v>
      </c>
      <c r="CS224">
        <v>0</v>
      </c>
      <c r="CT224">
        <v>0</v>
      </c>
      <c r="CU224">
        <v>0.75</v>
      </c>
      <c r="CV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F224" t="s">
        <v>133</v>
      </c>
      <c r="DH224">
        <v>0</v>
      </c>
      <c r="DI224">
        <v>0</v>
      </c>
      <c r="DJ224">
        <v>0</v>
      </c>
      <c r="DK224">
        <v>0</v>
      </c>
      <c r="DM224">
        <v>0</v>
      </c>
      <c r="DN224">
        <v>0</v>
      </c>
      <c r="DO224">
        <v>0</v>
      </c>
      <c r="DP224">
        <v>0.75</v>
      </c>
      <c r="DQ224">
        <v>0</v>
      </c>
      <c r="DR224">
        <v>0</v>
      </c>
      <c r="DU224">
        <v>0</v>
      </c>
      <c r="DV224">
        <v>0</v>
      </c>
      <c r="DW224">
        <v>0</v>
      </c>
      <c r="DX224">
        <v>0.75</v>
      </c>
      <c r="DY224">
        <v>0</v>
      </c>
      <c r="DZ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I224">
        <v>0</v>
      </c>
      <c r="FJ224">
        <v>0</v>
      </c>
      <c r="FK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</row>
    <row r="225" spans="1:182" x14ac:dyDescent="0.2">
      <c r="A225" t="s">
        <v>356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 t="s">
        <v>133</v>
      </c>
      <c r="AR225" t="s">
        <v>133</v>
      </c>
      <c r="AS225">
        <v>0</v>
      </c>
      <c r="AT225">
        <v>0</v>
      </c>
      <c r="AU225">
        <v>0</v>
      </c>
      <c r="AV225">
        <v>0</v>
      </c>
      <c r="AW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H225">
        <v>0</v>
      </c>
      <c r="BI225">
        <v>0</v>
      </c>
      <c r="BJ225">
        <v>0</v>
      </c>
      <c r="BK225" t="s">
        <v>133</v>
      </c>
      <c r="BL225">
        <v>0</v>
      </c>
      <c r="BM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CB225">
        <v>0</v>
      </c>
      <c r="CC225">
        <v>0</v>
      </c>
      <c r="CD225">
        <v>0</v>
      </c>
      <c r="CE225" t="s">
        <v>133</v>
      </c>
      <c r="CF225">
        <v>0</v>
      </c>
      <c r="CG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Q225">
        <v>0</v>
      </c>
      <c r="CR225">
        <v>0</v>
      </c>
      <c r="CS225">
        <v>0</v>
      </c>
      <c r="CT225">
        <v>0</v>
      </c>
      <c r="CU225">
        <v>0.5</v>
      </c>
      <c r="CV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F225">
        <v>0.5</v>
      </c>
      <c r="DH225">
        <v>0</v>
      </c>
      <c r="DI225">
        <v>0</v>
      </c>
      <c r="DJ225">
        <v>0</v>
      </c>
      <c r="DK225">
        <v>0</v>
      </c>
      <c r="DM225">
        <v>0</v>
      </c>
      <c r="DN225">
        <v>0</v>
      </c>
      <c r="DO225">
        <v>0</v>
      </c>
      <c r="DP225">
        <v>0.5</v>
      </c>
      <c r="DQ225">
        <v>0</v>
      </c>
      <c r="DR225">
        <v>0</v>
      </c>
      <c r="DU225">
        <v>0</v>
      </c>
      <c r="DV225">
        <v>0</v>
      </c>
      <c r="DW225">
        <v>0</v>
      </c>
      <c r="DX225">
        <v>0.75</v>
      </c>
      <c r="DY225">
        <v>0</v>
      </c>
      <c r="DZ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I225">
        <v>0</v>
      </c>
      <c r="FJ225">
        <v>0</v>
      </c>
      <c r="FK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 spans="1:182" x14ac:dyDescent="0.2">
      <c r="A226" t="s">
        <v>357</v>
      </c>
      <c r="D226" t="s">
        <v>133</v>
      </c>
      <c r="E226" t="s">
        <v>133</v>
      </c>
      <c r="F226" t="s">
        <v>133</v>
      </c>
      <c r="G226" t="s">
        <v>133</v>
      </c>
      <c r="H226" t="s">
        <v>133</v>
      </c>
      <c r="I226" t="s">
        <v>133</v>
      </c>
      <c r="L226" t="s">
        <v>133</v>
      </c>
      <c r="M226" t="s">
        <v>133</v>
      </c>
      <c r="N226" t="s">
        <v>133</v>
      </c>
      <c r="O226" t="s">
        <v>133</v>
      </c>
      <c r="P226" t="s">
        <v>133</v>
      </c>
      <c r="Q226" t="s">
        <v>133</v>
      </c>
      <c r="T226" t="s">
        <v>133</v>
      </c>
      <c r="U226">
        <v>0</v>
      </c>
      <c r="V226" t="s">
        <v>133</v>
      </c>
      <c r="W226" t="s">
        <v>133</v>
      </c>
      <c r="X226">
        <v>0</v>
      </c>
      <c r="Y226" t="s">
        <v>133</v>
      </c>
      <c r="AB226" t="s">
        <v>133</v>
      </c>
      <c r="AC226" t="s">
        <v>133</v>
      </c>
      <c r="AD226" t="s">
        <v>133</v>
      </c>
      <c r="AE226" t="s">
        <v>133</v>
      </c>
      <c r="AF226" t="s">
        <v>133</v>
      </c>
      <c r="AG226" t="s">
        <v>133</v>
      </c>
      <c r="AJ226">
        <v>0</v>
      </c>
      <c r="AK226">
        <v>0</v>
      </c>
      <c r="AL226">
        <v>0</v>
      </c>
      <c r="AM226">
        <v>0</v>
      </c>
      <c r="AN226">
        <v>0</v>
      </c>
      <c r="AO226" t="s">
        <v>133</v>
      </c>
      <c r="AR226">
        <v>0</v>
      </c>
      <c r="AS226">
        <v>0</v>
      </c>
      <c r="AT226" t="s">
        <v>133</v>
      </c>
      <c r="AU226" t="s">
        <v>133</v>
      </c>
      <c r="AV226" t="s">
        <v>133</v>
      </c>
      <c r="AW226">
        <v>0</v>
      </c>
      <c r="AZ226" t="s">
        <v>133</v>
      </c>
      <c r="BA226" t="s">
        <v>133</v>
      </c>
      <c r="BB226" t="s">
        <v>133</v>
      </c>
      <c r="BC226" t="s">
        <v>133</v>
      </c>
      <c r="BD226" t="s">
        <v>133</v>
      </c>
      <c r="BE226" t="s">
        <v>133</v>
      </c>
      <c r="BH226" t="s">
        <v>133</v>
      </c>
      <c r="BI226">
        <v>0</v>
      </c>
      <c r="BJ226" t="s">
        <v>133</v>
      </c>
      <c r="BK226" t="s">
        <v>133</v>
      </c>
      <c r="BL226" t="s">
        <v>133</v>
      </c>
      <c r="BM226" t="s">
        <v>133</v>
      </c>
      <c r="BP226" t="s">
        <v>133</v>
      </c>
      <c r="BQ226" t="s">
        <v>133</v>
      </c>
      <c r="BR226" t="s">
        <v>133</v>
      </c>
      <c r="BS226" t="s">
        <v>133</v>
      </c>
      <c r="BT226" t="s">
        <v>133</v>
      </c>
      <c r="BU226" t="s">
        <v>133</v>
      </c>
      <c r="CB226">
        <v>0</v>
      </c>
      <c r="CC226">
        <v>0</v>
      </c>
      <c r="CD226">
        <v>0</v>
      </c>
      <c r="CE226" t="s">
        <v>133</v>
      </c>
      <c r="CF226">
        <v>0</v>
      </c>
      <c r="CG226">
        <v>0</v>
      </c>
      <c r="CI226">
        <v>0</v>
      </c>
      <c r="CJ226">
        <v>0</v>
      </c>
      <c r="CK226">
        <v>0</v>
      </c>
      <c r="CL226" t="s">
        <v>133</v>
      </c>
      <c r="CM226">
        <v>0</v>
      </c>
      <c r="CN226">
        <v>0</v>
      </c>
      <c r="CQ226">
        <v>0</v>
      </c>
      <c r="CR226">
        <v>0</v>
      </c>
      <c r="CS226">
        <v>0</v>
      </c>
      <c r="CT226" t="s">
        <v>133</v>
      </c>
      <c r="CU226" t="s">
        <v>133</v>
      </c>
      <c r="CV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F226">
        <v>-0.5</v>
      </c>
      <c r="DH226">
        <v>0</v>
      </c>
      <c r="DI226">
        <v>0</v>
      </c>
      <c r="DJ226">
        <v>0</v>
      </c>
      <c r="DK226">
        <v>0</v>
      </c>
      <c r="DM226">
        <v>0.75</v>
      </c>
      <c r="DN226" t="s">
        <v>133</v>
      </c>
      <c r="DO226">
        <v>0</v>
      </c>
      <c r="DP226" t="s">
        <v>133</v>
      </c>
      <c r="DQ226">
        <v>0</v>
      </c>
      <c r="DR226">
        <v>0</v>
      </c>
      <c r="DU226" t="s">
        <v>133</v>
      </c>
      <c r="DV226" t="s">
        <v>133</v>
      </c>
      <c r="DW226" t="s">
        <v>133</v>
      </c>
      <c r="DX226" t="s">
        <v>133</v>
      </c>
      <c r="DY226">
        <v>0</v>
      </c>
      <c r="DZ226" t="s">
        <v>133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J226">
        <v>0</v>
      </c>
      <c r="EK226">
        <v>0</v>
      </c>
      <c r="EL226">
        <v>0</v>
      </c>
      <c r="EM226" t="s">
        <v>133</v>
      </c>
      <c r="EN226">
        <v>0</v>
      </c>
      <c r="EO226">
        <v>0</v>
      </c>
      <c r="EP226">
        <v>0</v>
      </c>
      <c r="EQ226">
        <v>0</v>
      </c>
      <c r="ER226">
        <v>0</v>
      </c>
      <c r="ET226" t="s">
        <v>133</v>
      </c>
      <c r="EU226" t="s">
        <v>133</v>
      </c>
      <c r="EV226" t="s">
        <v>133</v>
      </c>
      <c r="EW226">
        <v>0</v>
      </c>
      <c r="EX226" t="s">
        <v>133</v>
      </c>
      <c r="EY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I226" t="s">
        <v>133</v>
      </c>
      <c r="FJ226">
        <v>0</v>
      </c>
      <c r="FK226" t="s">
        <v>133</v>
      </c>
      <c r="FM226" t="s">
        <v>133</v>
      </c>
      <c r="FN226">
        <v>0</v>
      </c>
      <c r="FO226" t="s">
        <v>133</v>
      </c>
      <c r="FP226" t="s">
        <v>133</v>
      </c>
      <c r="FQ226" t="s">
        <v>133</v>
      </c>
      <c r="FR226" t="s">
        <v>133</v>
      </c>
    </row>
    <row r="227" spans="1:182" x14ac:dyDescent="0.2">
      <c r="A227" t="s">
        <v>358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B227">
        <v>0</v>
      </c>
      <c r="AC227">
        <v>0</v>
      </c>
      <c r="AD227" t="s">
        <v>133</v>
      </c>
      <c r="AE227">
        <v>0</v>
      </c>
      <c r="AF227">
        <v>0</v>
      </c>
      <c r="AG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H227">
        <v>0</v>
      </c>
      <c r="BI227">
        <v>0</v>
      </c>
      <c r="BJ227">
        <v>0</v>
      </c>
      <c r="BK227" t="s">
        <v>133</v>
      </c>
      <c r="BL227">
        <v>0</v>
      </c>
      <c r="BM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I227">
        <v>0</v>
      </c>
      <c r="CJ227" t="s">
        <v>133</v>
      </c>
      <c r="CK227">
        <v>0</v>
      </c>
      <c r="CL227">
        <v>0</v>
      </c>
      <c r="CM227">
        <v>0</v>
      </c>
      <c r="CN227" t="s">
        <v>133</v>
      </c>
      <c r="CQ227">
        <v>0</v>
      </c>
      <c r="CR227">
        <v>0</v>
      </c>
      <c r="CS227">
        <v>0</v>
      </c>
      <c r="CT227">
        <v>0</v>
      </c>
      <c r="CU227">
        <v>0.75</v>
      </c>
      <c r="CV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F227" t="s">
        <v>133</v>
      </c>
      <c r="DH227">
        <v>0</v>
      </c>
      <c r="DI227">
        <v>0</v>
      </c>
      <c r="DJ227">
        <v>0</v>
      </c>
      <c r="DK227">
        <v>0</v>
      </c>
      <c r="DM227">
        <v>0</v>
      </c>
      <c r="DN227">
        <v>0</v>
      </c>
      <c r="DO227">
        <v>0</v>
      </c>
      <c r="DP227">
        <v>0.75</v>
      </c>
      <c r="DQ227">
        <v>0</v>
      </c>
      <c r="DR227">
        <v>0</v>
      </c>
      <c r="DU227">
        <v>0</v>
      </c>
      <c r="DV227">
        <v>0</v>
      </c>
      <c r="DW227">
        <v>0</v>
      </c>
      <c r="DX227">
        <v>0</v>
      </c>
      <c r="DY227" t="s">
        <v>133</v>
      </c>
      <c r="DZ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I227">
        <v>0</v>
      </c>
      <c r="FJ227">
        <v>0</v>
      </c>
      <c r="FK227">
        <v>0</v>
      </c>
      <c r="FM227" t="s">
        <v>133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 spans="1:182" x14ac:dyDescent="0.2">
      <c r="A228" t="s">
        <v>359</v>
      </c>
      <c r="D228">
        <v>0</v>
      </c>
      <c r="E228">
        <v>0</v>
      </c>
      <c r="F228" t="s">
        <v>133</v>
      </c>
      <c r="G228">
        <v>0.5</v>
      </c>
      <c r="H228">
        <v>0</v>
      </c>
      <c r="I228">
        <v>0.5</v>
      </c>
      <c r="L228">
        <v>0</v>
      </c>
      <c r="M228">
        <v>0</v>
      </c>
      <c r="N228">
        <v>0</v>
      </c>
      <c r="O228">
        <v>-1</v>
      </c>
      <c r="P228">
        <v>0</v>
      </c>
      <c r="Q228">
        <v>0</v>
      </c>
      <c r="T228">
        <v>0</v>
      </c>
      <c r="U228">
        <v>0</v>
      </c>
      <c r="V228">
        <v>0</v>
      </c>
      <c r="W228">
        <v>0</v>
      </c>
      <c r="X228" t="s">
        <v>133</v>
      </c>
      <c r="Y228">
        <v>0</v>
      </c>
      <c r="AB228" t="s">
        <v>133</v>
      </c>
      <c r="AC228" t="s">
        <v>133</v>
      </c>
      <c r="AD228" t="s">
        <v>133</v>
      </c>
      <c r="AE228" t="s">
        <v>133</v>
      </c>
      <c r="AF228" t="s">
        <v>133</v>
      </c>
      <c r="AG228" t="s">
        <v>133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R228">
        <v>0</v>
      </c>
      <c r="AS228">
        <v>0</v>
      </c>
      <c r="AT228">
        <v>-1</v>
      </c>
      <c r="AU228" t="s">
        <v>133</v>
      </c>
      <c r="AV228">
        <v>0</v>
      </c>
      <c r="AW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H228">
        <v>0</v>
      </c>
      <c r="BI228">
        <v>0</v>
      </c>
      <c r="BJ228">
        <v>0</v>
      </c>
      <c r="BK228" t="s">
        <v>133</v>
      </c>
      <c r="BL228">
        <v>0</v>
      </c>
      <c r="BM228">
        <v>0</v>
      </c>
      <c r="BP228">
        <v>0</v>
      </c>
      <c r="BQ228" t="s">
        <v>133</v>
      </c>
      <c r="BR228" t="s">
        <v>133</v>
      </c>
      <c r="BS228">
        <v>0</v>
      </c>
      <c r="BT228">
        <v>0</v>
      </c>
      <c r="BU228" t="s">
        <v>133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I228">
        <v>0</v>
      </c>
      <c r="CJ228">
        <v>0</v>
      </c>
      <c r="CK228">
        <v>0</v>
      </c>
      <c r="CL228">
        <v>0.5</v>
      </c>
      <c r="CM228">
        <v>0.5</v>
      </c>
      <c r="CN228" t="s">
        <v>133</v>
      </c>
      <c r="CQ228">
        <v>0</v>
      </c>
      <c r="CR228">
        <v>0</v>
      </c>
      <c r="CS228">
        <v>0</v>
      </c>
      <c r="CT228">
        <v>0</v>
      </c>
      <c r="CU228">
        <v>-1</v>
      </c>
      <c r="CV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F228">
        <v>0</v>
      </c>
      <c r="DH228">
        <v>0</v>
      </c>
      <c r="DI228">
        <v>0</v>
      </c>
      <c r="DJ228">
        <v>0</v>
      </c>
      <c r="DK228">
        <v>0</v>
      </c>
      <c r="DM228">
        <v>0</v>
      </c>
      <c r="DN228">
        <v>0.5</v>
      </c>
      <c r="DO228">
        <v>0.5</v>
      </c>
      <c r="DP228">
        <v>-1</v>
      </c>
      <c r="DQ228">
        <v>0</v>
      </c>
      <c r="DR228">
        <v>0</v>
      </c>
      <c r="DU228">
        <v>0</v>
      </c>
      <c r="DV228">
        <v>0</v>
      </c>
      <c r="DW228">
        <v>0</v>
      </c>
      <c r="DX228">
        <v>0.5</v>
      </c>
      <c r="DY228">
        <v>0</v>
      </c>
      <c r="DZ228">
        <v>0</v>
      </c>
      <c r="EB228">
        <v>0</v>
      </c>
      <c r="EC228">
        <v>0</v>
      </c>
      <c r="ED228" t="s">
        <v>133</v>
      </c>
      <c r="EE228">
        <v>0</v>
      </c>
      <c r="EF228">
        <v>0</v>
      </c>
      <c r="EG228">
        <v>0</v>
      </c>
      <c r="EJ228" t="s">
        <v>133</v>
      </c>
      <c r="EK228" t="s">
        <v>133</v>
      </c>
      <c r="EL228" t="s">
        <v>133</v>
      </c>
      <c r="EM228" t="s">
        <v>133</v>
      </c>
      <c r="EN228" t="s">
        <v>133</v>
      </c>
      <c r="EO228" t="s">
        <v>133</v>
      </c>
      <c r="EP228" t="s">
        <v>133</v>
      </c>
      <c r="EQ228" t="s">
        <v>133</v>
      </c>
      <c r="ER228" t="s">
        <v>133</v>
      </c>
      <c r="ET228" t="s">
        <v>133</v>
      </c>
      <c r="EU228" t="s">
        <v>133</v>
      </c>
      <c r="EV228" t="s">
        <v>133</v>
      </c>
      <c r="EW228" t="s">
        <v>133</v>
      </c>
      <c r="EX228" t="s">
        <v>133</v>
      </c>
      <c r="EY228" t="s">
        <v>133</v>
      </c>
      <c r="FB228" t="s">
        <v>133</v>
      </c>
      <c r="FC228" t="s">
        <v>133</v>
      </c>
      <c r="FD228" t="s">
        <v>133</v>
      </c>
      <c r="FE228" t="s">
        <v>133</v>
      </c>
      <c r="FF228" t="s">
        <v>133</v>
      </c>
      <c r="FG228" t="s">
        <v>133</v>
      </c>
      <c r="FI228" t="s">
        <v>133</v>
      </c>
      <c r="FJ228" t="s">
        <v>133</v>
      </c>
      <c r="FK228" t="s">
        <v>133</v>
      </c>
      <c r="FM228" t="s">
        <v>133</v>
      </c>
      <c r="FN228" t="s">
        <v>133</v>
      </c>
      <c r="FO228" t="s">
        <v>133</v>
      </c>
      <c r="FP228" t="s">
        <v>133</v>
      </c>
      <c r="FQ228" t="s">
        <v>133</v>
      </c>
      <c r="FR228" t="s">
        <v>133</v>
      </c>
    </row>
    <row r="229" spans="1:182" x14ac:dyDescent="0.2">
      <c r="A229" t="s">
        <v>360</v>
      </c>
      <c r="D229">
        <v>-1</v>
      </c>
      <c r="E229">
        <v>-1</v>
      </c>
      <c r="F229">
        <v>-1</v>
      </c>
      <c r="G229">
        <v>-0.5</v>
      </c>
      <c r="H229">
        <v>-1</v>
      </c>
      <c r="I229">
        <v>-1</v>
      </c>
      <c r="L229">
        <v>-1</v>
      </c>
      <c r="M229">
        <v>-1</v>
      </c>
      <c r="N229">
        <v>-0.5</v>
      </c>
      <c r="O229">
        <v>-1</v>
      </c>
      <c r="P229">
        <v>-1</v>
      </c>
      <c r="Q229">
        <v>-0.5</v>
      </c>
      <c r="T229">
        <v>-1</v>
      </c>
      <c r="U229">
        <v>-0.5</v>
      </c>
      <c r="V229">
        <v>-0.5</v>
      </c>
      <c r="W229">
        <v>0</v>
      </c>
      <c r="X229">
        <v>-1</v>
      </c>
      <c r="Y229">
        <v>-1</v>
      </c>
      <c r="AB229">
        <v>-1</v>
      </c>
      <c r="AC229">
        <v>-0.5</v>
      </c>
      <c r="AD229">
        <v>-1</v>
      </c>
      <c r="AE229">
        <v>-1</v>
      </c>
      <c r="AF229">
        <v>-1</v>
      </c>
      <c r="AG229">
        <v>-1</v>
      </c>
      <c r="AJ229">
        <v>-1</v>
      </c>
      <c r="AK229">
        <v>-1</v>
      </c>
      <c r="AL229">
        <v>-0.5</v>
      </c>
      <c r="AM229">
        <v>-0.5</v>
      </c>
      <c r="AN229">
        <v>-1</v>
      </c>
      <c r="AO229">
        <v>-1</v>
      </c>
      <c r="AR229">
        <v>-0.5</v>
      </c>
      <c r="AS229">
        <v>-1</v>
      </c>
      <c r="AT229">
        <v>-1</v>
      </c>
      <c r="AU229">
        <v>-0.5</v>
      </c>
      <c r="AV229">
        <v>-0.5</v>
      </c>
      <c r="AW229">
        <v>-1</v>
      </c>
      <c r="AZ229">
        <v>-1</v>
      </c>
      <c r="BA229">
        <v>-1</v>
      </c>
      <c r="BB229">
        <v>-0.5</v>
      </c>
      <c r="BC229">
        <v>0</v>
      </c>
      <c r="BD229">
        <v>-1</v>
      </c>
      <c r="BE229">
        <v>-0.5</v>
      </c>
      <c r="BH229">
        <v>-0.5</v>
      </c>
      <c r="BI229">
        <v>-1</v>
      </c>
      <c r="BJ229">
        <v>-1</v>
      </c>
      <c r="BK229">
        <v>-1</v>
      </c>
      <c r="BL229">
        <v>-1</v>
      </c>
      <c r="BM229">
        <v>-1</v>
      </c>
      <c r="BP229">
        <v>0</v>
      </c>
      <c r="BQ229">
        <v>-0.5</v>
      </c>
      <c r="BR229">
        <v>-1</v>
      </c>
      <c r="BS229">
        <v>-1</v>
      </c>
      <c r="BT229">
        <v>-1</v>
      </c>
      <c r="BU229">
        <v>-1</v>
      </c>
      <c r="CB229">
        <v>-0.5</v>
      </c>
      <c r="CC229">
        <v>-1</v>
      </c>
      <c r="CD229">
        <v>-1</v>
      </c>
      <c r="CE229">
        <v>-0.5</v>
      </c>
      <c r="CF229">
        <v>-0.5</v>
      </c>
      <c r="CG229">
        <v>-1</v>
      </c>
      <c r="CI229">
        <v>-1</v>
      </c>
      <c r="CJ229">
        <v>-0.5</v>
      </c>
      <c r="CK229">
        <v>-1</v>
      </c>
      <c r="CL229">
        <v>-0.5</v>
      </c>
      <c r="CM229">
        <v>-1</v>
      </c>
      <c r="CN229">
        <v>-1</v>
      </c>
      <c r="CQ229">
        <v>-1</v>
      </c>
      <c r="CR229">
        <v>-0.5</v>
      </c>
      <c r="CS229">
        <v>-1</v>
      </c>
      <c r="CT229">
        <v>-1</v>
      </c>
      <c r="CU229">
        <v>-1</v>
      </c>
      <c r="CV229">
        <v>-1</v>
      </c>
      <c r="CX229">
        <v>-1</v>
      </c>
      <c r="CY229">
        <v>-0.5</v>
      </c>
      <c r="CZ229">
        <v>0</v>
      </c>
      <c r="DA229">
        <v>-1</v>
      </c>
      <c r="DB229">
        <v>-0.5</v>
      </c>
      <c r="DC229">
        <v>-1</v>
      </c>
      <c r="DF229">
        <v>-1</v>
      </c>
      <c r="DH229">
        <v>-1</v>
      </c>
      <c r="DI229">
        <v>-0.5</v>
      </c>
      <c r="DJ229">
        <v>-0.5</v>
      </c>
      <c r="DK229">
        <v>-0.5</v>
      </c>
      <c r="DM229">
        <v>-1</v>
      </c>
      <c r="DN229">
        <v>-0.5</v>
      </c>
      <c r="DO229">
        <v>-1</v>
      </c>
      <c r="DP229">
        <v>-1</v>
      </c>
      <c r="DQ229">
        <v>-1</v>
      </c>
      <c r="DR229">
        <v>-1</v>
      </c>
      <c r="DU229">
        <v>-0.5</v>
      </c>
      <c r="DV229">
        <v>-1</v>
      </c>
      <c r="DW229">
        <v>-1</v>
      </c>
      <c r="DX229">
        <v>0.75</v>
      </c>
      <c r="DY229">
        <v>0</v>
      </c>
      <c r="DZ229">
        <v>-1</v>
      </c>
      <c r="EB229">
        <v>-1</v>
      </c>
      <c r="EC229">
        <v>0</v>
      </c>
      <c r="ED229">
        <v>-0.5</v>
      </c>
      <c r="EE229">
        <v>-1</v>
      </c>
      <c r="EF229">
        <v>-0.5</v>
      </c>
      <c r="EG229">
        <v>-1</v>
      </c>
      <c r="EJ229">
        <v>-0.5</v>
      </c>
      <c r="EK229">
        <v>-0.5</v>
      </c>
      <c r="EL229">
        <v>0</v>
      </c>
      <c r="EM229" t="s">
        <v>133</v>
      </c>
      <c r="EN229">
        <v>-1</v>
      </c>
      <c r="EO229">
        <v>-1</v>
      </c>
      <c r="EP229">
        <v>-1</v>
      </c>
      <c r="EQ229">
        <v>-1</v>
      </c>
      <c r="ER229">
        <v>-0.5</v>
      </c>
      <c r="ET229">
        <v>-1</v>
      </c>
      <c r="EU229">
        <v>-0.5</v>
      </c>
      <c r="EV229">
        <v>-1</v>
      </c>
      <c r="EW229">
        <v>-1</v>
      </c>
      <c r="EX229">
        <v>-0.5</v>
      </c>
      <c r="EY229">
        <v>-1</v>
      </c>
      <c r="FB229">
        <v>0</v>
      </c>
      <c r="FC229">
        <v>-1</v>
      </c>
      <c r="FD229">
        <v>-0.5</v>
      </c>
      <c r="FE229">
        <v>-1</v>
      </c>
      <c r="FF229">
        <v>-1</v>
      </c>
      <c r="FG229">
        <v>-1</v>
      </c>
      <c r="FI229">
        <v>-1</v>
      </c>
      <c r="FJ229" t="s">
        <v>133</v>
      </c>
      <c r="FK229">
        <v>-0.5</v>
      </c>
      <c r="FM229">
        <v>-1</v>
      </c>
      <c r="FN229">
        <v>-1</v>
      </c>
      <c r="FO229">
        <v>-0.5</v>
      </c>
      <c r="FP229">
        <v>0</v>
      </c>
      <c r="FQ229">
        <v>-1</v>
      </c>
      <c r="FR229">
        <v>-1</v>
      </c>
    </row>
    <row r="230" spans="1:182" x14ac:dyDescent="0.2">
      <c r="A230" t="s">
        <v>361</v>
      </c>
      <c r="D230">
        <v>-0.5</v>
      </c>
      <c r="E230">
        <v>-1</v>
      </c>
      <c r="F230" t="s">
        <v>133</v>
      </c>
      <c r="G230">
        <v>-0.5</v>
      </c>
      <c r="H230">
        <v>-1</v>
      </c>
      <c r="I230" t="s">
        <v>133</v>
      </c>
      <c r="L230" t="s">
        <v>133</v>
      </c>
      <c r="M230">
        <v>-0.5</v>
      </c>
      <c r="N230">
        <v>-0.5</v>
      </c>
      <c r="O230">
        <v>-0.5</v>
      </c>
      <c r="P230">
        <v>0</v>
      </c>
      <c r="Q230">
        <v>-0.5</v>
      </c>
      <c r="T230">
        <v>-1</v>
      </c>
      <c r="U230" t="s">
        <v>133</v>
      </c>
      <c r="V230">
        <v>-1</v>
      </c>
      <c r="W230" t="s">
        <v>133</v>
      </c>
      <c r="X230">
        <v>-1</v>
      </c>
      <c r="Y230">
        <v>-0.5</v>
      </c>
      <c r="AB230" t="s">
        <v>133</v>
      </c>
      <c r="AC230" t="s">
        <v>133</v>
      </c>
      <c r="AD230" t="s">
        <v>133</v>
      </c>
      <c r="AE230" t="s">
        <v>133</v>
      </c>
      <c r="AF230" t="s">
        <v>133</v>
      </c>
      <c r="AG230" t="s">
        <v>133</v>
      </c>
      <c r="AJ230">
        <v>0.5</v>
      </c>
      <c r="AK230">
        <v>0</v>
      </c>
      <c r="AL230">
        <v>0.75</v>
      </c>
      <c r="AM230">
        <v>0</v>
      </c>
      <c r="AN230">
        <v>0.5</v>
      </c>
      <c r="AO230" t="s">
        <v>133</v>
      </c>
      <c r="AR230" t="s">
        <v>133</v>
      </c>
      <c r="AS230">
        <v>-0.5</v>
      </c>
      <c r="AT230">
        <v>-1</v>
      </c>
      <c r="AU230">
        <v>-0.5</v>
      </c>
      <c r="AV230">
        <v>-0.5</v>
      </c>
      <c r="AW230">
        <v>-0.5</v>
      </c>
      <c r="AZ230">
        <v>-0.5</v>
      </c>
      <c r="BA230">
        <v>-0.5</v>
      </c>
      <c r="BB230">
        <v>0</v>
      </c>
      <c r="BC230">
        <v>-0.5</v>
      </c>
      <c r="BD230">
        <v>-0.5</v>
      </c>
      <c r="BE230">
        <v>-0.5</v>
      </c>
      <c r="BH230">
        <v>-0.5</v>
      </c>
      <c r="BI230">
        <v>-0.5</v>
      </c>
      <c r="BJ230" t="s">
        <v>133</v>
      </c>
      <c r="BK230" t="s">
        <v>133</v>
      </c>
      <c r="BL230">
        <v>0</v>
      </c>
      <c r="BM230">
        <v>-1</v>
      </c>
      <c r="BP230">
        <v>0</v>
      </c>
      <c r="BQ230">
        <v>0</v>
      </c>
      <c r="BR230">
        <v>0</v>
      </c>
      <c r="BS230">
        <v>-0.5</v>
      </c>
      <c r="BT230">
        <v>0.5</v>
      </c>
      <c r="BU230" t="s">
        <v>133</v>
      </c>
      <c r="CB230">
        <v>-1</v>
      </c>
      <c r="CC230">
        <v>0.5</v>
      </c>
      <c r="CD230">
        <v>0</v>
      </c>
      <c r="CE230">
        <v>0</v>
      </c>
      <c r="CF230">
        <v>0</v>
      </c>
      <c r="CG230">
        <v>0.5</v>
      </c>
      <c r="CI230">
        <v>0</v>
      </c>
      <c r="CJ230">
        <v>0</v>
      </c>
      <c r="CK230">
        <v>0.5</v>
      </c>
      <c r="CL230">
        <v>0</v>
      </c>
      <c r="CM230">
        <v>0.5</v>
      </c>
      <c r="CN230">
        <v>0</v>
      </c>
      <c r="CQ230">
        <v>-1</v>
      </c>
      <c r="CR230">
        <v>-1</v>
      </c>
      <c r="CS230">
        <v>-0.5</v>
      </c>
      <c r="CT230">
        <v>0</v>
      </c>
      <c r="CU230">
        <v>0.5</v>
      </c>
      <c r="CV230">
        <v>0</v>
      </c>
      <c r="CX230" t="s">
        <v>133</v>
      </c>
      <c r="CY230">
        <v>0</v>
      </c>
      <c r="CZ230">
        <v>0</v>
      </c>
      <c r="DA230">
        <v>0.5</v>
      </c>
      <c r="DB230">
        <v>0</v>
      </c>
      <c r="DC230">
        <v>0</v>
      </c>
      <c r="DF230" t="s">
        <v>133</v>
      </c>
      <c r="DH230">
        <v>-1</v>
      </c>
      <c r="DI230">
        <v>0</v>
      </c>
      <c r="DJ230">
        <v>0.5</v>
      </c>
      <c r="DK230">
        <v>0</v>
      </c>
      <c r="DM230">
        <v>-0.5</v>
      </c>
      <c r="DN230">
        <v>0</v>
      </c>
      <c r="DO230">
        <v>-0.5</v>
      </c>
      <c r="DP230">
        <v>0.75</v>
      </c>
      <c r="DQ230">
        <v>0.5</v>
      </c>
      <c r="DR230">
        <v>0.5</v>
      </c>
      <c r="DU230" t="s">
        <v>133</v>
      </c>
      <c r="DV230" t="s">
        <v>133</v>
      </c>
      <c r="DW230">
        <v>0</v>
      </c>
      <c r="DX230">
        <v>0.75</v>
      </c>
      <c r="DY230">
        <v>-0.5</v>
      </c>
      <c r="DZ230" t="s">
        <v>133</v>
      </c>
      <c r="EB230">
        <v>-1</v>
      </c>
      <c r="EC230">
        <v>0</v>
      </c>
      <c r="ED230" t="s">
        <v>133</v>
      </c>
      <c r="EE230">
        <v>0</v>
      </c>
      <c r="EF230">
        <v>0.5</v>
      </c>
      <c r="EG230">
        <v>0</v>
      </c>
      <c r="EJ230">
        <v>-1</v>
      </c>
      <c r="EK230">
        <v>-0.5</v>
      </c>
      <c r="EL230">
        <v>-0.5</v>
      </c>
      <c r="EM230" t="s">
        <v>133</v>
      </c>
      <c r="EN230">
        <v>-0.5</v>
      </c>
      <c r="EO230" t="s">
        <v>133</v>
      </c>
      <c r="EP230">
        <v>0</v>
      </c>
      <c r="EQ230">
        <v>0.5</v>
      </c>
      <c r="ER230">
        <v>-1</v>
      </c>
      <c r="ET230">
        <v>1</v>
      </c>
      <c r="EU230">
        <v>0.5</v>
      </c>
      <c r="EV230">
        <v>0</v>
      </c>
      <c r="EW230">
        <v>0</v>
      </c>
      <c r="EX230">
        <v>-0.5</v>
      </c>
      <c r="EY230">
        <v>-0.5</v>
      </c>
      <c r="FB230">
        <v>-1</v>
      </c>
      <c r="FC230">
        <v>-0.5</v>
      </c>
      <c r="FD230">
        <v>-0.5</v>
      </c>
      <c r="FE230">
        <v>-0.5</v>
      </c>
      <c r="FF230">
        <v>0</v>
      </c>
      <c r="FG230">
        <v>-0.5</v>
      </c>
      <c r="FI230">
        <v>-1</v>
      </c>
      <c r="FJ230">
        <v>-0.5</v>
      </c>
      <c r="FK230">
        <v>-0.5</v>
      </c>
      <c r="FM230">
        <v>-0.5</v>
      </c>
      <c r="FN230">
        <v>0</v>
      </c>
      <c r="FO230" t="s">
        <v>133</v>
      </c>
      <c r="FP230">
        <v>1</v>
      </c>
      <c r="FQ230">
        <v>0</v>
      </c>
      <c r="FR230">
        <v>0</v>
      </c>
    </row>
    <row r="231" spans="1:182" x14ac:dyDescent="0.2">
      <c r="A231" t="s">
        <v>362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AB231">
        <v>0</v>
      </c>
      <c r="AC231">
        <v>0</v>
      </c>
      <c r="AD231" t="s">
        <v>133</v>
      </c>
      <c r="AE231">
        <v>0</v>
      </c>
      <c r="AF231">
        <v>0</v>
      </c>
      <c r="AG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CB231">
        <v>-0.5</v>
      </c>
      <c r="CC231">
        <v>0</v>
      </c>
      <c r="CD231">
        <v>-0.5</v>
      </c>
      <c r="CE231">
        <v>0</v>
      </c>
      <c r="CF231">
        <v>0</v>
      </c>
      <c r="CG231">
        <v>0</v>
      </c>
      <c r="CI231">
        <v>0</v>
      </c>
      <c r="CJ231" t="s">
        <v>133</v>
      </c>
      <c r="CK231" t="s">
        <v>133</v>
      </c>
      <c r="CL231">
        <v>0</v>
      </c>
      <c r="CM231">
        <v>0</v>
      </c>
      <c r="CN231" t="s">
        <v>133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F231">
        <v>0</v>
      </c>
      <c r="DH231">
        <v>0</v>
      </c>
      <c r="DI231">
        <v>0</v>
      </c>
      <c r="DJ231">
        <v>0</v>
      </c>
      <c r="DK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U231">
        <v>0</v>
      </c>
      <c r="DV231">
        <v>0</v>
      </c>
      <c r="DW231">
        <v>0</v>
      </c>
      <c r="DX231">
        <v>0.75</v>
      </c>
      <c r="DY231" t="s">
        <v>133</v>
      </c>
      <c r="DZ231">
        <v>0</v>
      </c>
      <c r="EB231">
        <v>0.75</v>
      </c>
      <c r="EC231">
        <v>0</v>
      </c>
      <c r="ED231">
        <v>0</v>
      </c>
      <c r="EE231">
        <v>0</v>
      </c>
      <c r="EF231">
        <v>0</v>
      </c>
      <c r="EG231">
        <v>0</v>
      </c>
      <c r="EJ231">
        <v>0.75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FB231">
        <v>0</v>
      </c>
      <c r="FC231">
        <v>0</v>
      </c>
      <c r="FD231" t="s">
        <v>133</v>
      </c>
      <c r="FE231">
        <v>0</v>
      </c>
      <c r="FF231">
        <v>0</v>
      </c>
      <c r="FG231">
        <v>0</v>
      </c>
      <c r="FI231">
        <v>0</v>
      </c>
      <c r="FJ231">
        <v>0</v>
      </c>
      <c r="FK231">
        <v>0</v>
      </c>
      <c r="FM231" t="s">
        <v>133</v>
      </c>
      <c r="FN231">
        <v>0</v>
      </c>
      <c r="FO231">
        <v>0</v>
      </c>
      <c r="FP231">
        <v>0</v>
      </c>
      <c r="FQ231">
        <v>0</v>
      </c>
      <c r="FR231">
        <v>0</v>
      </c>
    </row>
    <row r="232" spans="1:182" x14ac:dyDescent="0.2">
      <c r="A232" t="s">
        <v>363</v>
      </c>
      <c r="D232">
        <v>0.5</v>
      </c>
      <c r="E232">
        <v>0.5</v>
      </c>
      <c r="F232">
        <v>0.5</v>
      </c>
      <c r="G232">
        <v>0.5</v>
      </c>
      <c r="H232">
        <v>0</v>
      </c>
      <c r="I232">
        <v>1</v>
      </c>
      <c r="L232">
        <v>0.5</v>
      </c>
      <c r="M232">
        <v>0.5</v>
      </c>
      <c r="N232">
        <v>0</v>
      </c>
      <c r="O232" t="s">
        <v>133</v>
      </c>
      <c r="P232" t="s">
        <v>133</v>
      </c>
      <c r="Q232" t="s">
        <v>133</v>
      </c>
      <c r="T232" t="s">
        <v>133</v>
      </c>
      <c r="U232" t="s">
        <v>133</v>
      </c>
      <c r="V232" t="s">
        <v>133</v>
      </c>
      <c r="W232" t="s">
        <v>133</v>
      </c>
      <c r="X232">
        <v>0</v>
      </c>
      <c r="Y232" t="s">
        <v>133</v>
      </c>
      <c r="AB232" t="s">
        <v>133</v>
      </c>
      <c r="AC232">
        <v>0</v>
      </c>
      <c r="AD232">
        <v>0</v>
      </c>
      <c r="AE232" t="s">
        <v>133</v>
      </c>
      <c r="AF232">
        <v>0</v>
      </c>
      <c r="AG232" t="s">
        <v>133</v>
      </c>
      <c r="AJ232">
        <v>0</v>
      </c>
      <c r="AK232">
        <v>0.5</v>
      </c>
      <c r="AL232">
        <v>0</v>
      </c>
      <c r="AM232">
        <v>0</v>
      </c>
      <c r="AN232">
        <v>0</v>
      </c>
      <c r="AO232">
        <v>0</v>
      </c>
      <c r="AR232">
        <v>0</v>
      </c>
      <c r="AS232">
        <v>0</v>
      </c>
      <c r="AT232" t="s">
        <v>133</v>
      </c>
      <c r="AU232">
        <v>0</v>
      </c>
      <c r="AV232">
        <v>0</v>
      </c>
      <c r="AW232">
        <v>0</v>
      </c>
      <c r="AZ232" t="s">
        <v>133</v>
      </c>
      <c r="BA232">
        <v>0</v>
      </c>
      <c r="BB232" t="s">
        <v>133</v>
      </c>
      <c r="BC232" t="s">
        <v>133</v>
      </c>
      <c r="BD232" t="s">
        <v>133</v>
      </c>
      <c r="BE232">
        <v>0</v>
      </c>
      <c r="BH232">
        <v>0</v>
      </c>
      <c r="BI232">
        <v>0</v>
      </c>
      <c r="BJ232">
        <v>0</v>
      </c>
      <c r="BK232">
        <v>0</v>
      </c>
      <c r="BL232" t="s">
        <v>133</v>
      </c>
      <c r="BM232" t="s">
        <v>133</v>
      </c>
      <c r="BP232">
        <v>0.5</v>
      </c>
      <c r="BQ232" t="s">
        <v>133</v>
      </c>
      <c r="BR232" t="s">
        <v>133</v>
      </c>
      <c r="BS232">
        <v>0</v>
      </c>
      <c r="BT232" t="s">
        <v>133</v>
      </c>
      <c r="BU232">
        <v>0.75</v>
      </c>
      <c r="CB232">
        <v>0</v>
      </c>
      <c r="CC232">
        <v>0.5</v>
      </c>
      <c r="CD232">
        <v>0.5</v>
      </c>
      <c r="CE232">
        <v>0.5</v>
      </c>
      <c r="CF232">
        <v>0</v>
      </c>
      <c r="CG232">
        <v>0.5</v>
      </c>
      <c r="CI232">
        <v>0</v>
      </c>
      <c r="CJ232">
        <v>0.5</v>
      </c>
      <c r="CK232">
        <v>0</v>
      </c>
      <c r="CL232">
        <v>0</v>
      </c>
      <c r="CM232">
        <v>0.75</v>
      </c>
      <c r="CN232">
        <v>0</v>
      </c>
      <c r="CQ232">
        <v>0.5</v>
      </c>
      <c r="CR232">
        <v>0</v>
      </c>
      <c r="CS232">
        <v>0.5</v>
      </c>
      <c r="CT232">
        <v>0.5</v>
      </c>
      <c r="CU232">
        <v>0</v>
      </c>
      <c r="CV232">
        <v>0</v>
      </c>
      <c r="CX232">
        <v>0</v>
      </c>
      <c r="CY232">
        <v>0</v>
      </c>
      <c r="CZ232" t="s">
        <v>133</v>
      </c>
      <c r="DA232">
        <v>0.5</v>
      </c>
      <c r="DB232">
        <v>0</v>
      </c>
      <c r="DC232">
        <v>0</v>
      </c>
      <c r="DF232">
        <v>0</v>
      </c>
      <c r="DH232">
        <v>0</v>
      </c>
      <c r="DI232">
        <v>0</v>
      </c>
      <c r="DJ232">
        <v>0.5</v>
      </c>
      <c r="DK232">
        <v>0</v>
      </c>
      <c r="DM232">
        <v>0.5</v>
      </c>
      <c r="DN232" t="s">
        <v>133</v>
      </c>
      <c r="DO232">
        <v>0.5</v>
      </c>
      <c r="DP232">
        <v>0</v>
      </c>
      <c r="DQ232">
        <v>0</v>
      </c>
      <c r="DR232">
        <v>0.5</v>
      </c>
      <c r="DU232">
        <v>0.5</v>
      </c>
      <c r="DV232">
        <v>0</v>
      </c>
      <c r="DW232">
        <v>0.5</v>
      </c>
      <c r="DX232">
        <v>0.75</v>
      </c>
      <c r="DY232">
        <v>0</v>
      </c>
      <c r="DZ232">
        <v>0</v>
      </c>
      <c r="EB232">
        <v>0.5</v>
      </c>
      <c r="EC232">
        <v>0</v>
      </c>
      <c r="ED232">
        <v>0</v>
      </c>
      <c r="EE232" t="s">
        <v>133</v>
      </c>
      <c r="EF232">
        <v>0</v>
      </c>
      <c r="EG232">
        <v>0</v>
      </c>
      <c r="EJ232">
        <v>0.5</v>
      </c>
      <c r="EK232">
        <v>0.5</v>
      </c>
      <c r="EL232">
        <v>0.5</v>
      </c>
      <c r="EM232" t="s">
        <v>133</v>
      </c>
      <c r="EN232">
        <v>0.5</v>
      </c>
      <c r="EO232">
        <v>0.5</v>
      </c>
      <c r="EP232">
        <v>0.5</v>
      </c>
      <c r="EQ232">
        <v>0</v>
      </c>
      <c r="ER232" t="s">
        <v>133</v>
      </c>
      <c r="ET232">
        <v>0.5</v>
      </c>
      <c r="EU232" t="s">
        <v>133</v>
      </c>
      <c r="EV232">
        <v>0.5</v>
      </c>
      <c r="EW232">
        <v>0.5</v>
      </c>
      <c r="EX232" t="s">
        <v>133</v>
      </c>
      <c r="EY232">
        <v>0</v>
      </c>
      <c r="FB232">
        <v>0.5</v>
      </c>
      <c r="FC232">
        <v>0.5</v>
      </c>
      <c r="FD232" t="s">
        <v>133</v>
      </c>
      <c r="FE232" t="s">
        <v>133</v>
      </c>
      <c r="FF232" t="s">
        <v>133</v>
      </c>
      <c r="FG232">
        <v>0.5</v>
      </c>
      <c r="FI232">
        <v>0.5</v>
      </c>
      <c r="FJ232">
        <v>0.5</v>
      </c>
      <c r="FK232">
        <v>-1</v>
      </c>
      <c r="FM232">
        <v>0.5</v>
      </c>
      <c r="FN232">
        <v>0.5</v>
      </c>
      <c r="FO232">
        <v>0.5</v>
      </c>
      <c r="FP232">
        <v>0</v>
      </c>
      <c r="FQ232">
        <v>0.5</v>
      </c>
      <c r="FR232">
        <v>0.75</v>
      </c>
    </row>
    <row r="233" spans="1:182" x14ac:dyDescent="0.2">
      <c r="A233" t="s">
        <v>364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L233" t="s">
        <v>133</v>
      </c>
      <c r="M233">
        <v>0</v>
      </c>
      <c r="N233">
        <v>0</v>
      </c>
      <c r="O233">
        <v>0</v>
      </c>
      <c r="P233">
        <v>0</v>
      </c>
      <c r="Q233">
        <v>0</v>
      </c>
      <c r="T233">
        <v>0</v>
      </c>
      <c r="U233" t="s">
        <v>133</v>
      </c>
      <c r="V233">
        <v>0</v>
      </c>
      <c r="W233">
        <v>0</v>
      </c>
      <c r="X233">
        <v>0</v>
      </c>
      <c r="Y233">
        <v>0</v>
      </c>
      <c r="AB233">
        <v>-0.5</v>
      </c>
      <c r="AC233">
        <v>0</v>
      </c>
      <c r="AD233">
        <v>0</v>
      </c>
      <c r="AE233" t="s">
        <v>133</v>
      </c>
      <c r="AF233">
        <v>0</v>
      </c>
      <c r="AG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 t="s">
        <v>133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H233">
        <v>0</v>
      </c>
      <c r="BI233">
        <v>0</v>
      </c>
      <c r="BJ233">
        <v>0</v>
      </c>
      <c r="BK233">
        <v>0.5</v>
      </c>
      <c r="BL233" t="s">
        <v>133</v>
      </c>
      <c r="BM233" t="s">
        <v>133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CB233">
        <v>0</v>
      </c>
      <c r="CC233">
        <v>0</v>
      </c>
      <c r="CD233">
        <v>0</v>
      </c>
      <c r="CE233" t="s">
        <v>133</v>
      </c>
      <c r="CF233">
        <v>0</v>
      </c>
      <c r="CG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Q233">
        <v>0</v>
      </c>
      <c r="CR233">
        <v>0</v>
      </c>
      <c r="CS233">
        <v>0</v>
      </c>
      <c r="CT233">
        <v>0</v>
      </c>
      <c r="CU233">
        <v>-0.5</v>
      </c>
      <c r="CV233">
        <v>0</v>
      </c>
      <c r="CX233">
        <v>0</v>
      </c>
      <c r="CY233">
        <v>0</v>
      </c>
      <c r="CZ233">
        <v>0</v>
      </c>
      <c r="DA233">
        <v>0</v>
      </c>
      <c r="DB233" t="s">
        <v>133</v>
      </c>
      <c r="DC233">
        <v>0</v>
      </c>
      <c r="DF233">
        <v>-0.5</v>
      </c>
      <c r="DH233">
        <v>0</v>
      </c>
      <c r="DI233">
        <v>0</v>
      </c>
      <c r="DJ233">
        <v>0</v>
      </c>
      <c r="DK233">
        <v>0</v>
      </c>
      <c r="DM233">
        <v>0</v>
      </c>
      <c r="DN233">
        <v>0</v>
      </c>
      <c r="DO233">
        <v>0</v>
      </c>
      <c r="DP233">
        <v>-0.5</v>
      </c>
      <c r="DQ233">
        <v>0</v>
      </c>
      <c r="DR233">
        <v>0</v>
      </c>
      <c r="DU233">
        <v>0</v>
      </c>
      <c r="DV233">
        <v>0</v>
      </c>
      <c r="DW233">
        <v>0</v>
      </c>
      <c r="DX233">
        <v>0.75</v>
      </c>
      <c r="DY233">
        <v>0</v>
      </c>
      <c r="DZ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133</v>
      </c>
      <c r="EQ233">
        <v>0</v>
      </c>
      <c r="ER233">
        <v>0.5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I233">
        <v>0</v>
      </c>
      <c r="FJ233">
        <v>0</v>
      </c>
      <c r="FK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</row>
    <row r="234" spans="1:182" x14ac:dyDescent="0.2">
      <c r="A234" t="s">
        <v>365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K234" s="1" t="s">
        <v>366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 s="1" t="s">
        <v>367</v>
      </c>
      <c r="T234">
        <v>0</v>
      </c>
      <c r="U234">
        <v>0</v>
      </c>
      <c r="V234">
        <v>0</v>
      </c>
      <c r="W234" t="s">
        <v>133</v>
      </c>
      <c r="X234">
        <v>0</v>
      </c>
      <c r="Y234">
        <v>0</v>
      </c>
      <c r="AA234" s="1" t="s">
        <v>368</v>
      </c>
      <c r="AB234">
        <v>0</v>
      </c>
      <c r="AC234">
        <v>0</v>
      </c>
      <c r="AD234">
        <v>0</v>
      </c>
      <c r="AE234">
        <v>0</v>
      </c>
      <c r="AF234" t="s">
        <v>133</v>
      </c>
      <c r="AG234">
        <v>0</v>
      </c>
      <c r="AI234" s="1" t="s">
        <v>369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Q234" s="1" t="s">
        <v>370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Y234" s="1" t="s">
        <v>371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G234" s="1" t="s">
        <v>372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O234" s="1" t="s">
        <v>373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W234" s="1" t="s">
        <v>374</v>
      </c>
      <c r="BY234" s="2" t="s">
        <v>375</v>
      </c>
      <c r="BZ234" t="s">
        <v>376</v>
      </c>
      <c r="CB234">
        <v>0</v>
      </c>
      <c r="CC234">
        <v>0</v>
      </c>
      <c r="CD234" t="s">
        <v>133</v>
      </c>
      <c r="CE234">
        <v>0</v>
      </c>
      <c r="CF234">
        <v>0</v>
      </c>
      <c r="CG234">
        <v>0</v>
      </c>
      <c r="CI234">
        <v>0</v>
      </c>
      <c r="CJ234">
        <v>-0.5</v>
      </c>
      <c r="CK234" t="s">
        <v>133</v>
      </c>
      <c r="CL234">
        <v>0</v>
      </c>
      <c r="CM234">
        <v>0</v>
      </c>
      <c r="CN234">
        <v>0</v>
      </c>
      <c r="CP234" s="1" t="s">
        <v>377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E234" s="1" t="s">
        <v>378</v>
      </c>
      <c r="DF234">
        <v>0</v>
      </c>
      <c r="DH234">
        <v>0</v>
      </c>
      <c r="DI234">
        <v>0</v>
      </c>
      <c r="DJ234">
        <v>0</v>
      </c>
      <c r="DK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T234" s="1" t="s">
        <v>379</v>
      </c>
      <c r="DU234">
        <v>0</v>
      </c>
      <c r="DV234">
        <v>0</v>
      </c>
      <c r="DW234">
        <v>0</v>
      </c>
      <c r="DX234">
        <v>0.75</v>
      </c>
      <c r="DY234">
        <v>0</v>
      </c>
      <c r="DZ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I234" s="1" t="s">
        <v>380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-0.5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FA234" s="1" t="s">
        <v>381</v>
      </c>
      <c r="FB234">
        <v>0</v>
      </c>
      <c r="FC234">
        <v>0</v>
      </c>
      <c r="FD234">
        <v>0.5</v>
      </c>
      <c r="FE234">
        <v>0</v>
      </c>
      <c r="FF234">
        <v>0</v>
      </c>
      <c r="FG234">
        <v>0</v>
      </c>
      <c r="FI234">
        <v>0</v>
      </c>
      <c r="FJ234">
        <v>0</v>
      </c>
      <c r="FK234">
        <v>0</v>
      </c>
      <c r="FM234" t="s">
        <v>133</v>
      </c>
      <c r="FN234">
        <v>0</v>
      </c>
      <c r="FO234">
        <v>0</v>
      </c>
      <c r="FP234">
        <v>0</v>
      </c>
      <c r="FQ234">
        <v>0</v>
      </c>
      <c r="FR234">
        <v>0</v>
      </c>
      <c r="FT234" s="1" t="s">
        <v>382</v>
      </c>
      <c r="FV234" s="2" t="s">
        <v>383</v>
      </c>
      <c r="FW234" s="2" t="s">
        <v>376</v>
      </c>
      <c r="FZ234" s="3" t="s">
        <v>384</v>
      </c>
    </row>
    <row r="235" spans="1:182" x14ac:dyDescent="0.2">
      <c r="A235" t="s">
        <v>385</v>
      </c>
      <c r="B235" t="s">
        <v>386</v>
      </c>
      <c r="C235" t="s">
        <v>387</v>
      </c>
      <c r="D235">
        <f>COUNTIF(D2:D234,-1)</f>
        <v>18</v>
      </c>
      <c r="E235">
        <f t="shared" ref="E235:I235" si="0">COUNTIF(E2:E234,-1)</f>
        <v>23</v>
      </c>
      <c r="F235">
        <f t="shared" si="0"/>
        <v>18</v>
      </c>
      <c r="G235">
        <f t="shared" si="0"/>
        <v>17</v>
      </c>
      <c r="H235">
        <f t="shared" si="0"/>
        <v>17</v>
      </c>
      <c r="I235">
        <f t="shared" si="0"/>
        <v>14</v>
      </c>
      <c r="J235" s="1">
        <f>SUM(D235:I235)</f>
        <v>107</v>
      </c>
      <c r="K235" s="4">
        <f>J235/J241</f>
        <v>9.5706618962432918E-2</v>
      </c>
      <c r="L235">
        <f>COUNTIF(L2:L234,-1)</f>
        <v>12</v>
      </c>
      <c r="M235">
        <f t="shared" ref="M235:Q235" si="1">COUNTIF(M2:M234,-1)</f>
        <v>16</v>
      </c>
      <c r="N235">
        <f t="shared" si="1"/>
        <v>15</v>
      </c>
      <c r="O235">
        <f t="shared" si="1"/>
        <v>15</v>
      </c>
      <c r="P235">
        <f t="shared" si="1"/>
        <v>19</v>
      </c>
      <c r="Q235">
        <f t="shared" si="1"/>
        <v>17</v>
      </c>
      <c r="R235" s="1">
        <f>SUM(L235:Q235)</f>
        <v>94</v>
      </c>
      <c r="S235" s="4">
        <f>R235/R241</f>
        <v>7.9124579124579125E-2</v>
      </c>
      <c r="T235">
        <f>COUNTIF(T2:T234,-1)</f>
        <v>20</v>
      </c>
      <c r="U235">
        <f t="shared" ref="U235:Y235" si="2">COUNTIF(U2:U234,-1)</f>
        <v>24</v>
      </c>
      <c r="V235">
        <f t="shared" si="2"/>
        <v>18</v>
      </c>
      <c r="W235">
        <f t="shared" si="2"/>
        <v>16</v>
      </c>
      <c r="X235">
        <f t="shared" si="2"/>
        <v>15</v>
      </c>
      <c r="Y235">
        <f t="shared" si="2"/>
        <v>16</v>
      </c>
      <c r="Z235" s="1">
        <f>SUM(T235:Y235)</f>
        <v>109</v>
      </c>
      <c r="AA235" s="4">
        <f>Z235/Z241</f>
        <v>0.10283018867924529</v>
      </c>
      <c r="AB235">
        <f>COUNTIF(AB2:AB234,-1)</f>
        <v>17</v>
      </c>
      <c r="AC235">
        <f t="shared" ref="AC235:AG235" si="3">COUNTIF(AC2:AC234,-1)</f>
        <v>16</v>
      </c>
      <c r="AD235">
        <f t="shared" si="3"/>
        <v>11</v>
      </c>
      <c r="AE235">
        <f t="shared" si="3"/>
        <v>12</v>
      </c>
      <c r="AF235">
        <f t="shared" si="3"/>
        <v>16</v>
      </c>
      <c r="AG235">
        <f t="shared" si="3"/>
        <v>15</v>
      </c>
      <c r="AH235" s="1">
        <f>SUM(AB235:AG235)</f>
        <v>87</v>
      </c>
      <c r="AI235" s="4">
        <f>AH235/AH241</f>
        <v>8.9048106448311154E-2</v>
      </c>
      <c r="AJ235">
        <f>COUNTIF(AJ2:AJ234,-1)</f>
        <v>20</v>
      </c>
      <c r="AK235">
        <f t="shared" ref="AK235:AO235" si="4">COUNTIF(AK2:AK234,-1)</f>
        <v>14</v>
      </c>
      <c r="AL235">
        <f t="shared" si="4"/>
        <v>12</v>
      </c>
      <c r="AM235">
        <f t="shared" si="4"/>
        <v>13</v>
      </c>
      <c r="AN235">
        <f t="shared" si="4"/>
        <v>16</v>
      </c>
      <c r="AO235">
        <f t="shared" si="4"/>
        <v>15</v>
      </c>
      <c r="AP235" s="1">
        <f>SUM(AJ235:AO235)</f>
        <v>90</v>
      </c>
      <c r="AQ235" s="4">
        <f>AP235/AP241</f>
        <v>7.7120822622107968E-2</v>
      </c>
      <c r="AR235">
        <f>COUNTIF(AR2:AR234,-1)</f>
        <v>12</v>
      </c>
      <c r="AS235">
        <f t="shared" ref="AS235:AW235" si="5">COUNTIF(AS2:AS234,-1)</f>
        <v>24</v>
      </c>
      <c r="AT235">
        <f t="shared" si="5"/>
        <v>21</v>
      </c>
      <c r="AU235">
        <f t="shared" si="5"/>
        <v>18</v>
      </c>
      <c r="AV235">
        <f t="shared" si="5"/>
        <v>16</v>
      </c>
      <c r="AW235">
        <f t="shared" si="5"/>
        <v>16</v>
      </c>
      <c r="AX235" s="1">
        <f>SUM(AR235:AW235)</f>
        <v>107</v>
      </c>
      <c r="AY235" s="4">
        <f>AX235/AX241</f>
        <v>8.8065843621399173E-2</v>
      </c>
      <c r="AZ235">
        <f>COUNTIF(AZ2:AZ234,-1)</f>
        <v>18</v>
      </c>
      <c r="BA235">
        <f t="shared" ref="BA235:BE235" si="6">COUNTIF(BA2:BA234,-1)</f>
        <v>14</v>
      </c>
      <c r="BB235">
        <f t="shared" si="6"/>
        <v>16</v>
      </c>
      <c r="BC235">
        <f t="shared" si="6"/>
        <v>11</v>
      </c>
      <c r="BD235">
        <f t="shared" si="6"/>
        <v>18</v>
      </c>
      <c r="BE235">
        <f t="shared" si="6"/>
        <v>11</v>
      </c>
      <c r="BF235" s="1">
        <f>SUM(AZ235:BE235)</f>
        <v>88</v>
      </c>
      <c r="BG235" s="4">
        <f>BF235/BF241</f>
        <v>7.7396657871591903E-2</v>
      </c>
      <c r="BH235">
        <f>COUNTIF(BH2:BH234,-1)</f>
        <v>8</v>
      </c>
      <c r="BI235">
        <f t="shared" ref="BI235:BM235" si="7">COUNTIF(BI2:BI234,-1)</f>
        <v>20</v>
      </c>
      <c r="BJ235">
        <f t="shared" si="7"/>
        <v>14</v>
      </c>
      <c r="BK235">
        <f t="shared" si="7"/>
        <v>12</v>
      </c>
      <c r="BL235">
        <f t="shared" si="7"/>
        <v>11</v>
      </c>
      <c r="BM235">
        <f t="shared" si="7"/>
        <v>14</v>
      </c>
      <c r="BN235" s="1">
        <f>SUM(BH235:BM235)</f>
        <v>79</v>
      </c>
      <c r="BO235" s="4">
        <f>BN235/BN241</f>
        <v>6.9603524229074884E-2</v>
      </c>
      <c r="BP235">
        <f>COUNTIF(BP2:BP234,-1)</f>
        <v>13</v>
      </c>
      <c r="BQ235">
        <f t="shared" ref="BQ235:BU235" si="8">COUNTIF(BQ2:BQ234,-1)</f>
        <v>12</v>
      </c>
      <c r="BR235">
        <f t="shared" si="8"/>
        <v>19</v>
      </c>
      <c r="BS235">
        <f t="shared" si="8"/>
        <v>12</v>
      </c>
      <c r="BT235">
        <f t="shared" si="8"/>
        <v>15</v>
      </c>
      <c r="BU235">
        <f t="shared" si="8"/>
        <v>17</v>
      </c>
      <c r="BV235" s="1">
        <f>SUM(BP235:BU235)</f>
        <v>88</v>
      </c>
      <c r="BW235" s="4">
        <f>BV235/BV241</f>
        <v>9.1476091476091481E-2</v>
      </c>
      <c r="BX235" s="2">
        <f>SUM(J235,R235,Z235,AH235,AP235,AX235,BF235,BN235,BV235)</f>
        <v>849</v>
      </c>
      <c r="BY235" s="5">
        <f>BX235/BX241</f>
        <v>8.5249523044482384E-2</v>
      </c>
      <c r="BZ235" t="s">
        <v>387</v>
      </c>
      <c r="CB235">
        <f>COUNTIF(CB2:CB234,-1)</f>
        <v>20</v>
      </c>
      <c r="CC235">
        <f t="shared" ref="CC235:CN235" si="9">COUNTIF(CC2:CC234,-1)</f>
        <v>17</v>
      </c>
      <c r="CD235">
        <f t="shared" si="9"/>
        <v>19</v>
      </c>
      <c r="CE235">
        <f t="shared" si="9"/>
        <v>14</v>
      </c>
      <c r="CF235">
        <f t="shared" si="9"/>
        <v>14</v>
      </c>
      <c r="CG235">
        <f t="shared" si="9"/>
        <v>20</v>
      </c>
      <c r="CH235">
        <f t="shared" si="9"/>
        <v>0</v>
      </c>
      <c r="CI235">
        <f t="shared" si="9"/>
        <v>15</v>
      </c>
      <c r="CJ235">
        <f t="shared" si="9"/>
        <v>14</v>
      </c>
      <c r="CK235">
        <f t="shared" si="9"/>
        <v>11</v>
      </c>
      <c r="CL235">
        <f t="shared" si="9"/>
        <v>13</v>
      </c>
      <c r="CM235">
        <f t="shared" si="9"/>
        <v>15</v>
      </c>
      <c r="CN235">
        <f t="shared" si="9"/>
        <v>13</v>
      </c>
      <c r="CO235" s="1">
        <f>SUM(CB235:CN235)</f>
        <v>185</v>
      </c>
      <c r="CP235" s="4">
        <f>CO235/CO241</f>
        <v>7.3587907716786E-2</v>
      </c>
      <c r="CQ235">
        <f>COUNTIF(CQ2:CQ234,-1)</f>
        <v>21</v>
      </c>
      <c r="CR235">
        <f t="shared" ref="CR235:DC235" si="10">COUNTIF(CR2:CR234,-1)</f>
        <v>21</v>
      </c>
      <c r="CS235">
        <f t="shared" si="10"/>
        <v>17</v>
      </c>
      <c r="CT235">
        <f t="shared" si="10"/>
        <v>22</v>
      </c>
      <c r="CU235">
        <f t="shared" si="10"/>
        <v>10</v>
      </c>
      <c r="CV235">
        <f t="shared" si="10"/>
        <v>14</v>
      </c>
      <c r="CW235">
        <f t="shared" si="10"/>
        <v>0</v>
      </c>
      <c r="CX235">
        <f t="shared" si="10"/>
        <v>14</v>
      </c>
      <c r="CY235">
        <f t="shared" si="10"/>
        <v>12</v>
      </c>
      <c r="CZ235">
        <f t="shared" si="10"/>
        <v>14</v>
      </c>
      <c r="DA235">
        <f t="shared" si="10"/>
        <v>14</v>
      </c>
      <c r="DB235">
        <f t="shared" si="10"/>
        <v>10</v>
      </c>
      <c r="DC235">
        <f t="shared" si="10"/>
        <v>14</v>
      </c>
      <c r="DD235" s="1">
        <f>SUM(CQ235:DC235)</f>
        <v>183</v>
      </c>
      <c r="DE235" s="4">
        <f>DD235/DD241</f>
        <v>7.3671497584541057E-2</v>
      </c>
      <c r="DF235">
        <f>COUNTIF(DF2:DF234,-1)</f>
        <v>1</v>
      </c>
      <c r="DG235">
        <f t="shared" ref="DG235:DR235" si="11">COUNTIF(DG2:DG234,-1)</f>
        <v>0</v>
      </c>
      <c r="DH235">
        <f t="shared" si="11"/>
        <v>10</v>
      </c>
      <c r="DI235">
        <f t="shared" si="11"/>
        <v>15</v>
      </c>
      <c r="DJ235">
        <f t="shared" si="11"/>
        <v>18</v>
      </c>
      <c r="DK235">
        <f t="shared" si="11"/>
        <v>16</v>
      </c>
      <c r="DL235">
        <f t="shared" si="11"/>
        <v>0</v>
      </c>
      <c r="DM235">
        <f t="shared" si="11"/>
        <v>19</v>
      </c>
      <c r="DN235">
        <f t="shared" si="11"/>
        <v>18</v>
      </c>
      <c r="DO235">
        <f t="shared" si="11"/>
        <v>12</v>
      </c>
      <c r="DP235">
        <f t="shared" si="11"/>
        <v>9</v>
      </c>
      <c r="DQ235">
        <f t="shared" si="11"/>
        <v>14</v>
      </c>
      <c r="DR235">
        <f t="shared" si="11"/>
        <v>16</v>
      </c>
      <c r="DS235" s="1">
        <f>SUM(DF235:DR235)</f>
        <v>148</v>
      </c>
      <c r="DT235" s="4">
        <f>DS235/DS241</f>
        <v>6.4013840830449822E-2</v>
      </c>
      <c r="DU235">
        <f>COUNTIF(DU2:DU234,-1)</f>
        <v>19</v>
      </c>
      <c r="DV235">
        <f t="shared" ref="DV235:EG235" si="12">COUNTIF(DV2:DV234,-1)</f>
        <v>14</v>
      </c>
      <c r="DW235">
        <f t="shared" si="12"/>
        <v>15</v>
      </c>
      <c r="DX235">
        <f t="shared" si="12"/>
        <v>1</v>
      </c>
      <c r="DY235">
        <f t="shared" si="12"/>
        <v>9</v>
      </c>
      <c r="DZ235">
        <f t="shared" si="12"/>
        <v>14</v>
      </c>
      <c r="EA235">
        <f t="shared" si="12"/>
        <v>0</v>
      </c>
      <c r="EB235">
        <f t="shared" si="12"/>
        <v>22</v>
      </c>
      <c r="EC235">
        <f t="shared" si="12"/>
        <v>13</v>
      </c>
      <c r="ED235">
        <f t="shared" si="12"/>
        <v>15</v>
      </c>
      <c r="EE235">
        <f t="shared" si="12"/>
        <v>13</v>
      </c>
      <c r="EF235">
        <f t="shared" si="12"/>
        <v>15</v>
      </c>
      <c r="EG235">
        <f t="shared" si="12"/>
        <v>16</v>
      </c>
      <c r="EH235" s="1">
        <f>SUM(DU235:EG235)</f>
        <v>166</v>
      </c>
      <c r="EI235" s="4">
        <f>EH235/EH241</f>
        <v>6.6479775730877058E-2</v>
      </c>
      <c r="EJ235">
        <f>COUNTIF(EJ2:EJ234,-1)</f>
        <v>22</v>
      </c>
      <c r="EK235">
        <f t="shared" ref="EK235:EY235" si="13">COUNTIF(EK2:EK234,-1)</f>
        <v>10</v>
      </c>
      <c r="EL235">
        <f t="shared" si="13"/>
        <v>11</v>
      </c>
      <c r="EM235">
        <f t="shared" si="13"/>
        <v>12</v>
      </c>
      <c r="EN235">
        <f t="shared" si="13"/>
        <v>14</v>
      </c>
      <c r="EO235">
        <f t="shared" si="13"/>
        <v>14</v>
      </c>
      <c r="EP235">
        <f t="shared" si="13"/>
        <v>17</v>
      </c>
      <c r="EQ235">
        <f t="shared" si="13"/>
        <v>20</v>
      </c>
      <c r="ER235">
        <f t="shared" si="13"/>
        <v>30</v>
      </c>
      <c r="ES235">
        <f t="shared" si="13"/>
        <v>0</v>
      </c>
      <c r="ET235">
        <f t="shared" si="13"/>
        <v>15</v>
      </c>
      <c r="EU235">
        <f t="shared" si="13"/>
        <v>13</v>
      </c>
      <c r="EV235">
        <f t="shared" si="13"/>
        <v>20</v>
      </c>
      <c r="EW235">
        <f t="shared" si="13"/>
        <v>19</v>
      </c>
      <c r="EX235">
        <f t="shared" si="13"/>
        <v>15</v>
      </c>
      <c r="EY235">
        <f t="shared" si="13"/>
        <v>12</v>
      </c>
      <c r="EZ235" s="1">
        <f>SUM(EJ235:EY235)</f>
        <v>244</v>
      </c>
      <c r="FA235" s="4">
        <f>EZ235/EZ241</f>
        <v>8.0607862570201513E-2</v>
      </c>
      <c r="FB235">
        <f>COUNTIF(FB2:FB234,-1)</f>
        <v>12</v>
      </c>
      <c r="FC235">
        <f t="shared" ref="FC235:FR235" si="14">COUNTIF(FC2:FC234,-1)</f>
        <v>17</v>
      </c>
      <c r="FD235">
        <f t="shared" si="14"/>
        <v>9</v>
      </c>
      <c r="FE235">
        <f t="shared" si="14"/>
        <v>11</v>
      </c>
      <c r="FF235">
        <f t="shared" si="14"/>
        <v>15</v>
      </c>
      <c r="FG235">
        <f t="shared" si="14"/>
        <v>15</v>
      </c>
      <c r="FH235">
        <f t="shared" si="14"/>
        <v>0</v>
      </c>
      <c r="FI235">
        <f t="shared" si="14"/>
        <v>19</v>
      </c>
      <c r="FJ235">
        <f t="shared" si="14"/>
        <v>18</v>
      </c>
      <c r="FK235">
        <f t="shared" si="14"/>
        <v>15</v>
      </c>
      <c r="FL235">
        <f t="shared" si="14"/>
        <v>0</v>
      </c>
      <c r="FM235">
        <f t="shared" si="14"/>
        <v>13</v>
      </c>
      <c r="FN235">
        <f t="shared" si="14"/>
        <v>18</v>
      </c>
      <c r="FO235">
        <f t="shared" si="14"/>
        <v>12</v>
      </c>
      <c r="FP235">
        <f t="shared" si="14"/>
        <v>18</v>
      </c>
      <c r="FQ235">
        <f t="shared" si="14"/>
        <v>14</v>
      </c>
      <c r="FR235">
        <f t="shared" si="14"/>
        <v>20</v>
      </c>
      <c r="FS235" s="1">
        <f>SUM(FB235:FR235)</f>
        <v>226</v>
      </c>
      <c r="FT235" s="4">
        <f>FS235/FS241</f>
        <v>7.1473750790638835E-2</v>
      </c>
      <c r="FU235" s="2">
        <f>SUM(CO235,DD235,DS235,EH235,EZ235+FS235)</f>
        <v>1152</v>
      </c>
      <c r="FV235" s="5">
        <f>FU235/FU241</f>
        <v>7.2018004501125277E-2</v>
      </c>
      <c r="FW235" s="2" t="s">
        <v>387</v>
      </c>
      <c r="FY235" s="3">
        <f>SUM(BX235,FU235)</f>
        <v>2001</v>
      </c>
      <c r="FZ235" s="6">
        <f>FY235/FY241</f>
        <v>7.7094972067039108E-2</v>
      </c>
    </row>
    <row r="236" spans="1:182" x14ac:dyDescent="0.2">
      <c r="A236" t="s">
        <v>388</v>
      </c>
      <c r="B236" t="s">
        <v>389</v>
      </c>
      <c r="C236" t="s">
        <v>390</v>
      </c>
      <c r="D236">
        <f>COUNTIF(D2:D234,-0.5)</f>
        <v>9</v>
      </c>
      <c r="E236">
        <f t="shared" ref="E236:I236" si="15">COUNTIF(E2:E234,-0.5)</f>
        <v>7</v>
      </c>
      <c r="F236">
        <f t="shared" si="15"/>
        <v>6</v>
      </c>
      <c r="G236">
        <f t="shared" si="15"/>
        <v>8</v>
      </c>
      <c r="H236">
        <f t="shared" si="15"/>
        <v>6</v>
      </c>
      <c r="I236">
        <f t="shared" si="15"/>
        <v>7</v>
      </c>
      <c r="J236" s="1">
        <f t="shared" ref="J236:J241" si="16">SUM(D236:I236)</f>
        <v>43</v>
      </c>
      <c r="K236" s="4">
        <f>J236/J241</f>
        <v>3.8461538461538464E-2</v>
      </c>
      <c r="L236">
        <f>COUNTIF(L2:L234,-0.5)</f>
        <v>10</v>
      </c>
      <c r="M236">
        <f t="shared" ref="M236:Q236" si="17">COUNTIF(M2:M234,-0.5)</f>
        <v>9</v>
      </c>
      <c r="N236">
        <f t="shared" si="17"/>
        <v>12</v>
      </c>
      <c r="O236">
        <f t="shared" si="17"/>
        <v>13</v>
      </c>
      <c r="P236">
        <f t="shared" si="17"/>
        <v>7</v>
      </c>
      <c r="Q236">
        <f t="shared" si="17"/>
        <v>10</v>
      </c>
      <c r="R236" s="1">
        <f t="shared" ref="R236:R237" si="18">SUM(L236:Q236)</f>
        <v>61</v>
      </c>
      <c r="S236" s="4">
        <f>R236/R241</f>
        <v>5.1346801346801349E-2</v>
      </c>
      <c r="T236">
        <f>COUNTIF(T2:T234,-0.5)</f>
        <v>4</v>
      </c>
      <c r="U236">
        <f t="shared" ref="U236:Y236" si="19">COUNTIF(U2:U234,-0.5)</f>
        <v>8</v>
      </c>
      <c r="V236">
        <f t="shared" si="19"/>
        <v>7</v>
      </c>
      <c r="W236">
        <f t="shared" si="19"/>
        <v>6</v>
      </c>
      <c r="X236">
        <f t="shared" si="19"/>
        <v>12</v>
      </c>
      <c r="Y236">
        <f t="shared" si="19"/>
        <v>8</v>
      </c>
      <c r="Z236" s="1">
        <f t="shared" ref="Z236:Z237" si="20">SUM(T236:Y236)</f>
        <v>45</v>
      </c>
      <c r="AA236" s="4">
        <f>Z236/Z241</f>
        <v>4.2452830188679243E-2</v>
      </c>
      <c r="AB236">
        <f>COUNTIF(AB2:AB234,-0.5)</f>
        <v>7</v>
      </c>
      <c r="AC236">
        <f t="shared" ref="AC236:AG236" si="21">COUNTIF(AC2:AC234,-0.5)</f>
        <v>6</v>
      </c>
      <c r="AD236">
        <f t="shared" si="21"/>
        <v>7</v>
      </c>
      <c r="AE236">
        <f t="shared" si="21"/>
        <v>6</v>
      </c>
      <c r="AF236">
        <f t="shared" si="21"/>
        <v>13</v>
      </c>
      <c r="AG236">
        <f t="shared" si="21"/>
        <v>5</v>
      </c>
      <c r="AH236" s="1">
        <f t="shared" ref="AH236:AH237" si="22">SUM(AB236:AG236)</f>
        <v>44</v>
      </c>
      <c r="AI236" s="4">
        <f>AH236/AH241</f>
        <v>4.503582395087001E-2</v>
      </c>
      <c r="AJ236">
        <f>COUNTIF(AJ2:AJ234,-0.5)</f>
        <v>8</v>
      </c>
      <c r="AK236">
        <f t="shared" ref="AK236:AO236" si="23">COUNTIF(AK2:AK234,-0.5)</f>
        <v>9</v>
      </c>
      <c r="AL236">
        <f t="shared" si="23"/>
        <v>11</v>
      </c>
      <c r="AM236">
        <f t="shared" si="23"/>
        <v>13</v>
      </c>
      <c r="AN236">
        <f t="shared" si="23"/>
        <v>7</v>
      </c>
      <c r="AO236">
        <f t="shared" si="23"/>
        <v>4</v>
      </c>
      <c r="AP236" s="1">
        <f t="shared" ref="AP236:AP237" si="24">SUM(AJ236:AO236)</f>
        <v>52</v>
      </c>
      <c r="AQ236" s="4">
        <f>AP236/AP241</f>
        <v>4.4558697514995714E-2</v>
      </c>
      <c r="AR236">
        <f>COUNTIF(AR2:AR234,-0.5)</f>
        <v>8</v>
      </c>
      <c r="AS236">
        <f t="shared" ref="AS236:AW236" si="25">COUNTIF(AS2:AS234,-0.5)</f>
        <v>4</v>
      </c>
      <c r="AT236">
        <f t="shared" si="25"/>
        <v>6</v>
      </c>
      <c r="AU236">
        <f t="shared" si="25"/>
        <v>10</v>
      </c>
      <c r="AV236">
        <f t="shared" si="25"/>
        <v>11</v>
      </c>
      <c r="AW236">
        <f t="shared" si="25"/>
        <v>7</v>
      </c>
      <c r="AX236" s="1">
        <f t="shared" ref="AX236:AX237" si="26">SUM(AR236:AW236)</f>
        <v>46</v>
      </c>
      <c r="AY236" s="4">
        <f>AX236/AX241</f>
        <v>3.7860082304526747E-2</v>
      </c>
      <c r="AZ236">
        <f>COUNTIF(AZ2:AZ234,-0.5)</f>
        <v>9</v>
      </c>
      <c r="BA236">
        <f t="shared" ref="BA236:BE236" si="27">COUNTIF(BA2:BA234,-0.5)</f>
        <v>9</v>
      </c>
      <c r="BB236">
        <f t="shared" si="27"/>
        <v>8</v>
      </c>
      <c r="BC236">
        <f t="shared" si="27"/>
        <v>13</v>
      </c>
      <c r="BD236">
        <f t="shared" si="27"/>
        <v>6</v>
      </c>
      <c r="BE236">
        <f t="shared" si="27"/>
        <v>14</v>
      </c>
      <c r="BF236" s="1">
        <f t="shared" ref="BF236:BF237" si="28">SUM(AZ236:BE236)</f>
        <v>59</v>
      </c>
      <c r="BG236" s="4">
        <f>BF236/BF241</f>
        <v>5.1890941072999124E-2</v>
      </c>
      <c r="BH236">
        <f>COUNTIF(BH2:BH234,-0.5)</f>
        <v>11</v>
      </c>
      <c r="BI236">
        <f t="shared" ref="BI236:BM236" si="29">COUNTIF(BI2:BI234,-0.5)</f>
        <v>6</v>
      </c>
      <c r="BJ236">
        <f t="shared" si="29"/>
        <v>8</v>
      </c>
      <c r="BK236">
        <f t="shared" si="29"/>
        <v>3</v>
      </c>
      <c r="BL236">
        <f t="shared" si="29"/>
        <v>12</v>
      </c>
      <c r="BM236">
        <f t="shared" si="29"/>
        <v>4</v>
      </c>
      <c r="BN236" s="1">
        <f t="shared" ref="BN236:BN237" si="30">SUM(BH236:BM236)</f>
        <v>44</v>
      </c>
      <c r="BO236" s="4">
        <f>BN236/BN241</f>
        <v>3.8766519823788544E-2</v>
      </c>
      <c r="BP236">
        <f>COUNTIF(BP2:BP234,-0.5)</f>
        <v>6</v>
      </c>
      <c r="BQ236">
        <f t="shared" ref="BQ236:BU236" si="31">COUNTIF(BQ2:BQ234,-0.5)</f>
        <v>11</v>
      </c>
      <c r="BR236">
        <f t="shared" si="31"/>
        <v>7</v>
      </c>
      <c r="BS236">
        <f t="shared" si="31"/>
        <v>10</v>
      </c>
      <c r="BT236">
        <f t="shared" si="31"/>
        <v>5</v>
      </c>
      <c r="BU236">
        <f t="shared" si="31"/>
        <v>9</v>
      </c>
      <c r="BV236" s="1">
        <f t="shared" ref="BV236:BV237" si="32">SUM(BP236:BU236)</f>
        <v>48</v>
      </c>
      <c r="BW236" s="4">
        <f>BV236/BV241</f>
        <v>4.9896049896049899E-2</v>
      </c>
      <c r="BX236" s="2">
        <f t="shared" ref="BX236:BX241" si="33">SUM(J236,R236,Z236,AH236,AP236,AX236,BF236,BN236,BV236)</f>
        <v>442</v>
      </c>
      <c r="BY236" s="5">
        <f>BX236/BX241</f>
        <v>4.438196606084948E-2</v>
      </c>
      <c r="BZ236" t="s">
        <v>390</v>
      </c>
      <c r="CB236">
        <f>COUNTIF(CB2:CB234,-0.5)</f>
        <v>11</v>
      </c>
      <c r="CC236">
        <f t="shared" ref="CC236:CN236" si="34">COUNTIF(CC2:CC234,-0.5)</f>
        <v>5</v>
      </c>
      <c r="CD236">
        <f t="shared" si="34"/>
        <v>9</v>
      </c>
      <c r="CE236">
        <f t="shared" si="34"/>
        <v>6</v>
      </c>
      <c r="CF236">
        <f t="shared" si="34"/>
        <v>9</v>
      </c>
      <c r="CG236">
        <f t="shared" si="34"/>
        <v>2</v>
      </c>
      <c r="CH236">
        <f t="shared" si="34"/>
        <v>0</v>
      </c>
      <c r="CI236">
        <f t="shared" si="34"/>
        <v>6</v>
      </c>
      <c r="CJ236">
        <f t="shared" si="34"/>
        <v>8</v>
      </c>
      <c r="CK236">
        <f t="shared" si="34"/>
        <v>5</v>
      </c>
      <c r="CL236">
        <f t="shared" si="34"/>
        <v>8</v>
      </c>
      <c r="CM236">
        <f t="shared" si="34"/>
        <v>7</v>
      </c>
      <c r="CN236">
        <f t="shared" si="34"/>
        <v>11</v>
      </c>
      <c r="CO236" s="1">
        <f t="shared" ref="CO236:CO241" si="35">SUM(CB236:CN236)</f>
        <v>87</v>
      </c>
      <c r="CP236" s="4">
        <f>CO236/CO241</f>
        <v>3.4606205250596656E-2</v>
      </c>
      <c r="CQ236">
        <f>COUNTIF(CQ2:CQ234,-0.5)</f>
        <v>6</v>
      </c>
      <c r="CR236">
        <f t="shared" ref="CR236:DC236" si="36">COUNTIF(CR2:CR234,-0.5)</f>
        <v>10</v>
      </c>
      <c r="CS236">
        <f t="shared" si="36"/>
        <v>6</v>
      </c>
      <c r="CT236">
        <f t="shared" si="36"/>
        <v>5</v>
      </c>
      <c r="CU236">
        <f t="shared" si="36"/>
        <v>13</v>
      </c>
      <c r="CV236">
        <f t="shared" si="36"/>
        <v>8</v>
      </c>
      <c r="CW236">
        <f t="shared" si="36"/>
        <v>0</v>
      </c>
      <c r="CX236">
        <f t="shared" si="36"/>
        <v>10</v>
      </c>
      <c r="CY236">
        <f t="shared" si="36"/>
        <v>6</v>
      </c>
      <c r="CZ236">
        <f t="shared" si="36"/>
        <v>5</v>
      </c>
      <c r="DA236">
        <f t="shared" si="36"/>
        <v>10</v>
      </c>
      <c r="DB236">
        <f t="shared" si="36"/>
        <v>12</v>
      </c>
      <c r="DC236">
        <f t="shared" si="36"/>
        <v>9</v>
      </c>
      <c r="DD236" s="1">
        <f t="shared" ref="DD236:DD241" si="37">SUM(CQ236:DC236)</f>
        <v>100</v>
      </c>
      <c r="DE236" s="4">
        <f>DD236/DD241</f>
        <v>4.0257648953301126E-2</v>
      </c>
      <c r="DF236">
        <f>COUNTIF(DF2:DF234,-0.5)</f>
        <v>13</v>
      </c>
      <c r="DG236">
        <f t="shared" ref="DG236:DR236" si="38">COUNTIF(DG2:DG234,-0.5)</f>
        <v>0</v>
      </c>
      <c r="DH236">
        <f t="shared" si="38"/>
        <v>8</v>
      </c>
      <c r="DI236">
        <f t="shared" si="38"/>
        <v>8</v>
      </c>
      <c r="DJ236">
        <f t="shared" si="38"/>
        <v>6</v>
      </c>
      <c r="DK236">
        <f t="shared" si="38"/>
        <v>8</v>
      </c>
      <c r="DL236">
        <f t="shared" si="38"/>
        <v>0</v>
      </c>
      <c r="DM236">
        <f t="shared" si="38"/>
        <v>5</v>
      </c>
      <c r="DN236">
        <f t="shared" si="38"/>
        <v>5</v>
      </c>
      <c r="DO236">
        <f t="shared" si="38"/>
        <v>10</v>
      </c>
      <c r="DP236">
        <f t="shared" si="38"/>
        <v>7</v>
      </c>
      <c r="DQ236">
        <f t="shared" si="38"/>
        <v>8</v>
      </c>
      <c r="DR236">
        <f t="shared" si="38"/>
        <v>8</v>
      </c>
      <c r="DS236" s="1">
        <f t="shared" ref="DS236:DS241" si="39">SUM(DF236:DR236)</f>
        <v>86</v>
      </c>
      <c r="DT236" s="4">
        <f>DS236/DS241</f>
        <v>3.7197231833910036E-2</v>
      </c>
      <c r="DU236">
        <f>COUNTIF(DU2:DU234,-0.5)</f>
        <v>6</v>
      </c>
      <c r="DV236">
        <f t="shared" ref="DV236:EG236" si="40">COUNTIF(DV2:DV234,-0.5)</f>
        <v>9</v>
      </c>
      <c r="DW236">
        <f t="shared" si="40"/>
        <v>8</v>
      </c>
      <c r="DX236">
        <f t="shared" si="40"/>
        <v>0</v>
      </c>
      <c r="DY236">
        <f t="shared" si="40"/>
        <v>8</v>
      </c>
      <c r="DZ236">
        <f t="shared" si="40"/>
        <v>7</v>
      </c>
      <c r="EA236">
        <f t="shared" si="40"/>
        <v>0</v>
      </c>
      <c r="EB236">
        <f t="shared" si="40"/>
        <v>4</v>
      </c>
      <c r="EC236">
        <f t="shared" si="40"/>
        <v>5</v>
      </c>
      <c r="ED236">
        <f t="shared" si="40"/>
        <v>6</v>
      </c>
      <c r="EE236">
        <f t="shared" si="40"/>
        <v>4</v>
      </c>
      <c r="EF236">
        <f t="shared" si="40"/>
        <v>12</v>
      </c>
      <c r="EG236">
        <f t="shared" si="40"/>
        <v>6</v>
      </c>
      <c r="EH236" s="1">
        <f t="shared" ref="EH236:EH241" si="41">SUM(DU236:EG236)</f>
        <v>75</v>
      </c>
      <c r="EI236" s="4">
        <f>EH236/EH241</f>
        <v>3.0036043251902282E-2</v>
      </c>
      <c r="EJ236">
        <f>COUNTIF(EJ2:EJ234,-0.5)</f>
        <v>16</v>
      </c>
      <c r="EK236">
        <f t="shared" ref="EK236:EY236" si="42">COUNTIF(EK2:EK234,-0.5)</f>
        <v>16</v>
      </c>
      <c r="EL236">
        <f t="shared" si="42"/>
        <v>13</v>
      </c>
      <c r="EM236">
        <f t="shared" si="42"/>
        <v>13</v>
      </c>
      <c r="EN236">
        <f t="shared" si="42"/>
        <v>11</v>
      </c>
      <c r="EO236">
        <f t="shared" si="42"/>
        <v>14</v>
      </c>
      <c r="EP236">
        <f t="shared" si="42"/>
        <v>3</v>
      </c>
      <c r="EQ236">
        <f t="shared" si="42"/>
        <v>5</v>
      </c>
      <c r="ER236">
        <f t="shared" si="42"/>
        <v>17</v>
      </c>
      <c r="ES236">
        <f t="shared" si="42"/>
        <v>0</v>
      </c>
      <c r="ET236">
        <f t="shared" si="42"/>
        <v>9</v>
      </c>
      <c r="EU236">
        <f t="shared" si="42"/>
        <v>7</v>
      </c>
      <c r="EV236">
        <f t="shared" si="42"/>
        <v>2</v>
      </c>
      <c r="EW236">
        <f t="shared" si="42"/>
        <v>3</v>
      </c>
      <c r="EX236">
        <f t="shared" si="42"/>
        <v>6</v>
      </c>
      <c r="EY236">
        <f t="shared" si="42"/>
        <v>7</v>
      </c>
      <c r="EZ236" s="1">
        <f t="shared" ref="EZ236:EZ241" si="43">SUM(EJ236:EY236)</f>
        <v>142</v>
      </c>
      <c r="FA236" s="4">
        <f>EZ236/EZ241</f>
        <v>4.6911133135117279E-2</v>
      </c>
      <c r="FB236">
        <f>COUNTIF(FB2:FB234,-0.5)</f>
        <v>9</v>
      </c>
      <c r="FC236">
        <f t="shared" ref="FC236:FR236" si="44">COUNTIF(FC2:FC234,-0.5)</f>
        <v>7</v>
      </c>
      <c r="FD236">
        <f t="shared" si="44"/>
        <v>8</v>
      </c>
      <c r="FE236">
        <f t="shared" si="44"/>
        <v>10</v>
      </c>
      <c r="FF236">
        <f t="shared" si="44"/>
        <v>8</v>
      </c>
      <c r="FG236">
        <f t="shared" si="44"/>
        <v>9</v>
      </c>
      <c r="FH236">
        <f t="shared" si="44"/>
        <v>0</v>
      </c>
      <c r="FI236">
        <f t="shared" si="44"/>
        <v>7</v>
      </c>
      <c r="FJ236">
        <f t="shared" si="44"/>
        <v>5</v>
      </c>
      <c r="FK236">
        <f t="shared" si="44"/>
        <v>12</v>
      </c>
      <c r="FL236">
        <f t="shared" si="44"/>
        <v>0</v>
      </c>
      <c r="FM236">
        <f t="shared" si="44"/>
        <v>6</v>
      </c>
      <c r="FN236">
        <f t="shared" si="44"/>
        <v>7</v>
      </c>
      <c r="FO236">
        <f t="shared" si="44"/>
        <v>11</v>
      </c>
      <c r="FP236">
        <f t="shared" si="44"/>
        <v>10</v>
      </c>
      <c r="FQ236">
        <f t="shared" si="44"/>
        <v>13</v>
      </c>
      <c r="FR236">
        <f t="shared" si="44"/>
        <v>8</v>
      </c>
      <c r="FS236" s="1">
        <f t="shared" ref="FS236:FS241" si="45">SUM(FB236:FR236)</f>
        <v>130</v>
      </c>
      <c r="FT236" s="4">
        <f>FS236/FS241</f>
        <v>4.1113219481340925E-2</v>
      </c>
      <c r="FU236" s="2">
        <f t="shared" ref="FU236:FU241" si="46">SUM(CO236,DD236,DS236,EH236,EZ236+FS236)</f>
        <v>620</v>
      </c>
      <c r="FV236" s="5">
        <f>FU236/FU241</f>
        <v>3.875968992248062E-2</v>
      </c>
      <c r="FW236" s="2" t="s">
        <v>390</v>
      </c>
      <c r="FY236" s="3">
        <f t="shared" ref="FY236:FY241" si="47">SUM(BX236,FU236)</f>
        <v>1062</v>
      </c>
      <c r="FZ236" s="6">
        <f>FY236/FY241</f>
        <v>4.0916971681756883E-2</v>
      </c>
    </row>
    <row r="237" spans="1:182" x14ac:dyDescent="0.2">
      <c r="A237" t="s">
        <v>391</v>
      </c>
      <c r="B237" t="s">
        <v>392</v>
      </c>
      <c r="C237" t="s">
        <v>393</v>
      </c>
      <c r="D237">
        <f>COUNTIF(D2:D234,0)</f>
        <v>175</v>
      </c>
      <c r="E237">
        <f t="shared" ref="E237:I237" si="48">COUNTIF(E2:E234,0)</f>
        <v>137</v>
      </c>
      <c r="F237">
        <f t="shared" si="48"/>
        <v>103</v>
      </c>
      <c r="G237">
        <f t="shared" si="48"/>
        <v>172</v>
      </c>
      <c r="H237">
        <f t="shared" si="48"/>
        <v>150</v>
      </c>
      <c r="I237">
        <f t="shared" si="48"/>
        <v>127</v>
      </c>
      <c r="J237" s="1">
        <f t="shared" si="16"/>
        <v>864</v>
      </c>
      <c r="K237" s="4">
        <f>J237/J241</f>
        <v>0.77280858676207509</v>
      </c>
      <c r="L237">
        <f>COUNTIF(L2:L234,0)</f>
        <v>119</v>
      </c>
      <c r="M237">
        <f t="shared" ref="M237:Q237" si="49">COUNTIF(M2:M234,0)</f>
        <v>165</v>
      </c>
      <c r="N237">
        <f t="shared" si="49"/>
        <v>173</v>
      </c>
      <c r="O237">
        <f t="shared" si="49"/>
        <v>168</v>
      </c>
      <c r="P237">
        <f t="shared" si="49"/>
        <v>160</v>
      </c>
      <c r="Q237">
        <f t="shared" si="49"/>
        <v>152</v>
      </c>
      <c r="R237" s="1">
        <f t="shared" si="18"/>
        <v>937</v>
      </c>
      <c r="S237" s="4">
        <f>R237/R241</f>
        <v>0.78872053872053871</v>
      </c>
      <c r="T237">
        <f>COUNTIF(T2:T234,0)</f>
        <v>117</v>
      </c>
      <c r="U237">
        <f t="shared" ref="U237:Y237" si="50">COUNTIF(U2:U234,0)</f>
        <v>112</v>
      </c>
      <c r="V237">
        <f t="shared" si="50"/>
        <v>158</v>
      </c>
      <c r="W237">
        <f t="shared" si="50"/>
        <v>149</v>
      </c>
      <c r="X237">
        <f t="shared" si="50"/>
        <v>127</v>
      </c>
      <c r="Y237">
        <f t="shared" si="50"/>
        <v>131</v>
      </c>
      <c r="Z237" s="1">
        <f t="shared" si="20"/>
        <v>794</v>
      </c>
      <c r="AA237" s="4">
        <f>Z237/Z241</f>
        <v>0.74905660377358485</v>
      </c>
      <c r="AB237">
        <f>COUNTIF(AB2:AB234,0)</f>
        <v>148</v>
      </c>
      <c r="AC237">
        <f t="shared" ref="AC237:AG237" si="51">COUNTIF(AC2:AC234,0)</f>
        <v>128</v>
      </c>
      <c r="AD237">
        <f t="shared" si="51"/>
        <v>71</v>
      </c>
      <c r="AE237">
        <f t="shared" si="51"/>
        <v>111</v>
      </c>
      <c r="AF237">
        <f t="shared" si="51"/>
        <v>151</v>
      </c>
      <c r="AG237">
        <f t="shared" si="51"/>
        <v>143</v>
      </c>
      <c r="AH237" s="1">
        <f t="shared" si="22"/>
        <v>752</v>
      </c>
      <c r="AI237" s="4">
        <f>AH237/AH241</f>
        <v>0.76970317297850566</v>
      </c>
      <c r="AJ237">
        <f>COUNTIF(AJ2:AJ234,0)</f>
        <v>144</v>
      </c>
      <c r="AK237">
        <f t="shared" ref="AK237:AO237" si="52">COUNTIF(AK2:AK234,0)</f>
        <v>170</v>
      </c>
      <c r="AL237">
        <f t="shared" si="52"/>
        <v>147</v>
      </c>
      <c r="AM237">
        <f t="shared" si="52"/>
        <v>173</v>
      </c>
      <c r="AN237">
        <f t="shared" si="52"/>
        <v>145</v>
      </c>
      <c r="AO237">
        <f t="shared" si="52"/>
        <v>141</v>
      </c>
      <c r="AP237" s="1">
        <f t="shared" si="24"/>
        <v>920</v>
      </c>
      <c r="AQ237" s="4">
        <f>AP237/AP241</f>
        <v>0.78834618680377033</v>
      </c>
      <c r="AR237">
        <f>COUNTIF(AR2:AR234,0)</f>
        <v>157</v>
      </c>
      <c r="AS237">
        <f t="shared" ref="AS237:AW237" si="53">COUNTIF(AS2:AS234,0)</f>
        <v>175</v>
      </c>
      <c r="AT237">
        <f t="shared" si="53"/>
        <v>146</v>
      </c>
      <c r="AU237">
        <f t="shared" si="53"/>
        <v>149</v>
      </c>
      <c r="AV237">
        <f t="shared" si="53"/>
        <v>172</v>
      </c>
      <c r="AW237">
        <f t="shared" si="53"/>
        <v>171</v>
      </c>
      <c r="AX237" s="1">
        <f t="shared" si="26"/>
        <v>970</v>
      </c>
      <c r="AY237" s="4">
        <f>AX237/AX241</f>
        <v>0.79835390946502061</v>
      </c>
      <c r="AZ237">
        <f>COUNTIF(AZ2:AZ234,0)</f>
        <v>140</v>
      </c>
      <c r="BA237">
        <f t="shared" ref="BA237:BE237" si="54">COUNTIF(BA2:BA234,0)</f>
        <v>173</v>
      </c>
      <c r="BB237">
        <f t="shared" si="54"/>
        <v>159</v>
      </c>
      <c r="BC237">
        <f t="shared" si="54"/>
        <v>143</v>
      </c>
      <c r="BD237">
        <f t="shared" si="54"/>
        <v>137</v>
      </c>
      <c r="BE237">
        <f t="shared" si="54"/>
        <v>168</v>
      </c>
      <c r="BF237" s="1">
        <f t="shared" si="28"/>
        <v>920</v>
      </c>
      <c r="BG237" s="4">
        <f>BF237/BF241</f>
        <v>0.80914687774846084</v>
      </c>
      <c r="BH237">
        <f>COUNTIF(BH2:BH234,0)</f>
        <v>155</v>
      </c>
      <c r="BI237">
        <f t="shared" ref="BI237:BM237" si="55">COUNTIF(BI2:BI234,0)</f>
        <v>163</v>
      </c>
      <c r="BJ237">
        <f t="shared" si="55"/>
        <v>168</v>
      </c>
      <c r="BK237">
        <f t="shared" si="55"/>
        <v>82</v>
      </c>
      <c r="BL237">
        <f t="shared" si="55"/>
        <v>166</v>
      </c>
      <c r="BM237">
        <f t="shared" si="55"/>
        <v>171</v>
      </c>
      <c r="BN237" s="1">
        <f t="shared" si="30"/>
        <v>905</v>
      </c>
      <c r="BO237" s="4">
        <f>BN237/BN241</f>
        <v>0.79735682819383258</v>
      </c>
      <c r="BP237">
        <f>COUNTIF(BP2:BP234,0)</f>
        <v>150</v>
      </c>
      <c r="BQ237">
        <f t="shared" ref="BQ237:BU237" si="56">COUNTIF(BQ2:BQ234,0)</f>
        <v>103</v>
      </c>
      <c r="BR237">
        <f t="shared" si="56"/>
        <v>93</v>
      </c>
      <c r="BS237">
        <f t="shared" si="56"/>
        <v>165</v>
      </c>
      <c r="BT237">
        <f t="shared" si="56"/>
        <v>134</v>
      </c>
      <c r="BU237">
        <f t="shared" si="56"/>
        <v>101</v>
      </c>
      <c r="BV237" s="1">
        <f t="shared" si="32"/>
        <v>746</v>
      </c>
      <c r="BW237" s="4">
        <f>BV237/BV241</f>
        <v>0.77546777546777546</v>
      </c>
      <c r="BX237" s="2">
        <f t="shared" si="33"/>
        <v>7808</v>
      </c>
      <c r="BY237" s="5">
        <f>BX237/BX241</f>
        <v>0.78401445928306057</v>
      </c>
      <c r="BZ237" t="s">
        <v>393</v>
      </c>
      <c r="CB237">
        <f>COUNTIF(CB2:CB234,0)</f>
        <v>166</v>
      </c>
      <c r="CC237">
        <f t="shared" ref="CC237:CN237" si="57">COUNTIF(CC2:CC234,0)</f>
        <v>187</v>
      </c>
      <c r="CD237">
        <f t="shared" si="57"/>
        <v>172</v>
      </c>
      <c r="CE237">
        <f t="shared" si="57"/>
        <v>142</v>
      </c>
      <c r="CF237">
        <f t="shared" si="57"/>
        <v>183</v>
      </c>
      <c r="CG237">
        <f t="shared" si="57"/>
        <v>184</v>
      </c>
      <c r="CH237">
        <f t="shared" si="57"/>
        <v>0</v>
      </c>
      <c r="CI237">
        <f t="shared" si="57"/>
        <v>192</v>
      </c>
      <c r="CJ237">
        <f t="shared" si="57"/>
        <v>168</v>
      </c>
      <c r="CK237">
        <f t="shared" si="57"/>
        <v>166</v>
      </c>
      <c r="CL237">
        <f t="shared" si="57"/>
        <v>178</v>
      </c>
      <c r="CM237">
        <f t="shared" si="57"/>
        <v>170</v>
      </c>
      <c r="CN237">
        <f t="shared" si="57"/>
        <v>144</v>
      </c>
      <c r="CO237" s="1">
        <f t="shared" si="35"/>
        <v>2052</v>
      </c>
      <c r="CP237" s="4">
        <f>CO237/CO241</f>
        <v>0.81622911694510736</v>
      </c>
      <c r="CQ237">
        <f>COUNTIF(CQ2:CQ234,0)</f>
        <v>176</v>
      </c>
      <c r="CR237">
        <f t="shared" ref="CR237:DC237" si="58">COUNTIF(CR2:CR234,0)</f>
        <v>170</v>
      </c>
      <c r="CS237">
        <f t="shared" si="58"/>
        <v>143</v>
      </c>
      <c r="CT237">
        <f t="shared" si="58"/>
        <v>178</v>
      </c>
      <c r="CU237">
        <f t="shared" si="58"/>
        <v>97</v>
      </c>
      <c r="CV237">
        <f t="shared" si="58"/>
        <v>188</v>
      </c>
      <c r="CW237">
        <f t="shared" si="58"/>
        <v>0</v>
      </c>
      <c r="CX237">
        <f t="shared" si="58"/>
        <v>162</v>
      </c>
      <c r="CY237">
        <f t="shared" si="58"/>
        <v>157</v>
      </c>
      <c r="CZ237">
        <f t="shared" si="58"/>
        <v>170</v>
      </c>
      <c r="DA237">
        <f t="shared" si="58"/>
        <v>171</v>
      </c>
      <c r="DB237">
        <f t="shared" si="58"/>
        <v>166</v>
      </c>
      <c r="DC237">
        <f t="shared" si="58"/>
        <v>153</v>
      </c>
      <c r="DD237" s="1">
        <f t="shared" si="37"/>
        <v>1931</v>
      </c>
      <c r="DE237" s="4">
        <f>DD237/DD241</f>
        <v>0.77737520128824478</v>
      </c>
      <c r="DF237">
        <f>COUNTIF(DF2:DF234,0)</f>
        <v>97</v>
      </c>
      <c r="DG237">
        <f t="shared" ref="DG237:DR237" si="59">COUNTIF(DG2:DG234,0)</f>
        <v>0</v>
      </c>
      <c r="DH237">
        <f t="shared" si="59"/>
        <v>167</v>
      </c>
      <c r="DI237">
        <f t="shared" si="59"/>
        <v>177</v>
      </c>
      <c r="DJ237">
        <f t="shared" si="59"/>
        <v>188</v>
      </c>
      <c r="DK237">
        <f t="shared" si="59"/>
        <v>181</v>
      </c>
      <c r="DL237">
        <f t="shared" si="59"/>
        <v>0</v>
      </c>
      <c r="DM237">
        <f t="shared" si="59"/>
        <v>172</v>
      </c>
      <c r="DN237">
        <f t="shared" si="59"/>
        <v>176</v>
      </c>
      <c r="DO237">
        <f t="shared" si="59"/>
        <v>159</v>
      </c>
      <c r="DP237">
        <f t="shared" si="59"/>
        <v>95</v>
      </c>
      <c r="DQ237">
        <f t="shared" si="59"/>
        <v>189</v>
      </c>
      <c r="DR237">
        <f t="shared" si="59"/>
        <v>176</v>
      </c>
      <c r="DS237" s="1">
        <f t="shared" si="39"/>
        <v>1777</v>
      </c>
      <c r="DT237" s="4">
        <f>DS237/DS241</f>
        <v>0.768598615916955</v>
      </c>
      <c r="DU237">
        <f>COUNTIF(DU2:DU234,0)</f>
        <v>167</v>
      </c>
      <c r="DV237">
        <f t="shared" ref="DV237:EG237" si="60">COUNTIF(DV2:DV234,0)</f>
        <v>176</v>
      </c>
      <c r="DW237">
        <f t="shared" si="60"/>
        <v>155</v>
      </c>
      <c r="DX237">
        <f t="shared" si="60"/>
        <v>4</v>
      </c>
      <c r="DY237">
        <f t="shared" si="60"/>
        <v>171</v>
      </c>
      <c r="DZ237">
        <f t="shared" si="60"/>
        <v>177</v>
      </c>
      <c r="EA237">
        <f t="shared" si="60"/>
        <v>0</v>
      </c>
      <c r="EB237">
        <f t="shared" si="60"/>
        <v>155</v>
      </c>
      <c r="EC237">
        <f t="shared" si="60"/>
        <v>194</v>
      </c>
      <c r="ED237">
        <f t="shared" si="60"/>
        <v>147</v>
      </c>
      <c r="EE237">
        <f t="shared" si="60"/>
        <v>167</v>
      </c>
      <c r="EF237">
        <f t="shared" si="60"/>
        <v>184</v>
      </c>
      <c r="EG237">
        <f t="shared" si="60"/>
        <v>190</v>
      </c>
      <c r="EH237" s="1">
        <f t="shared" si="41"/>
        <v>1887</v>
      </c>
      <c r="EI237" s="4">
        <f>EH237/EH241</f>
        <v>0.75570684821786138</v>
      </c>
      <c r="EJ237">
        <f>COUNTIF(EJ2:EJ234,0)</f>
        <v>151</v>
      </c>
      <c r="EK237">
        <f t="shared" ref="EK237:EY237" si="61">COUNTIF(EK2:EK234,0)</f>
        <v>184</v>
      </c>
      <c r="EL237">
        <f t="shared" si="61"/>
        <v>188</v>
      </c>
      <c r="EM237">
        <f t="shared" si="61"/>
        <v>150</v>
      </c>
      <c r="EN237">
        <f t="shared" si="61"/>
        <v>175</v>
      </c>
      <c r="EO237">
        <f t="shared" si="61"/>
        <v>148</v>
      </c>
      <c r="EP237">
        <f t="shared" si="61"/>
        <v>157</v>
      </c>
      <c r="EQ237">
        <f t="shared" si="61"/>
        <v>173</v>
      </c>
      <c r="ER237">
        <f t="shared" si="61"/>
        <v>129</v>
      </c>
      <c r="ES237">
        <f t="shared" si="61"/>
        <v>0</v>
      </c>
      <c r="ET237">
        <f t="shared" si="61"/>
        <v>116</v>
      </c>
      <c r="EU237">
        <f t="shared" si="61"/>
        <v>136</v>
      </c>
      <c r="EV237">
        <f t="shared" si="61"/>
        <v>173</v>
      </c>
      <c r="EW237">
        <f t="shared" si="61"/>
        <v>163</v>
      </c>
      <c r="EX237">
        <f t="shared" si="61"/>
        <v>150</v>
      </c>
      <c r="EY237">
        <f t="shared" si="61"/>
        <v>154</v>
      </c>
      <c r="EZ237" s="1">
        <f t="shared" si="43"/>
        <v>2347</v>
      </c>
      <c r="FA237" s="4">
        <f>EZ237/EZ241</f>
        <v>0.77535513709943837</v>
      </c>
      <c r="FB237">
        <f>COUNTIF(FB2:FB234,0)</f>
        <v>187</v>
      </c>
      <c r="FC237">
        <f t="shared" ref="FC237:FR237" si="62">COUNTIF(FC2:FC234,0)</f>
        <v>186</v>
      </c>
      <c r="FD237">
        <f t="shared" si="62"/>
        <v>157</v>
      </c>
      <c r="FE237">
        <f t="shared" si="62"/>
        <v>161</v>
      </c>
      <c r="FF237">
        <f t="shared" si="62"/>
        <v>177</v>
      </c>
      <c r="FG237">
        <f t="shared" si="62"/>
        <v>176</v>
      </c>
      <c r="FH237">
        <f t="shared" si="62"/>
        <v>0</v>
      </c>
      <c r="FI237">
        <f t="shared" si="62"/>
        <v>169</v>
      </c>
      <c r="FJ237">
        <f t="shared" si="62"/>
        <v>161</v>
      </c>
      <c r="FK237">
        <f t="shared" si="62"/>
        <v>173</v>
      </c>
      <c r="FL237">
        <f t="shared" si="62"/>
        <v>0</v>
      </c>
      <c r="FM237">
        <f t="shared" si="62"/>
        <v>145</v>
      </c>
      <c r="FN237">
        <f t="shared" si="62"/>
        <v>179</v>
      </c>
      <c r="FO237">
        <f t="shared" si="62"/>
        <v>165</v>
      </c>
      <c r="FP237">
        <f t="shared" si="62"/>
        <v>159</v>
      </c>
      <c r="FQ237">
        <f t="shared" si="62"/>
        <v>176</v>
      </c>
      <c r="FR237">
        <f t="shared" si="62"/>
        <v>166</v>
      </c>
      <c r="FS237" s="1">
        <f t="shared" si="45"/>
        <v>2537</v>
      </c>
      <c r="FT237" s="4">
        <f>FS237/FS241</f>
        <v>0.80234029095509174</v>
      </c>
      <c r="FU237" s="2">
        <f t="shared" si="46"/>
        <v>12531</v>
      </c>
      <c r="FV237" s="5">
        <f>FU237/FU241</f>
        <v>0.78338334583645908</v>
      </c>
      <c r="FW237" s="2" t="s">
        <v>393</v>
      </c>
      <c r="FY237" s="3">
        <f t="shared" si="47"/>
        <v>20339</v>
      </c>
      <c r="FZ237" s="6">
        <f>FY237/FY241</f>
        <v>0.78362550568291278</v>
      </c>
    </row>
    <row r="238" spans="1:182" x14ac:dyDescent="0.2">
      <c r="A238" t="s">
        <v>394</v>
      </c>
      <c r="B238" t="s">
        <v>395</v>
      </c>
      <c r="C238" t="s">
        <v>396</v>
      </c>
      <c r="D238">
        <f t="shared" ref="D238:I238" si="63">COUNTIF(D2:D234,0.5)</f>
        <v>5</v>
      </c>
      <c r="E238">
        <f t="shared" si="63"/>
        <v>8</v>
      </c>
      <c r="F238">
        <f t="shared" si="63"/>
        <v>12</v>
      </c>
      <c r="G238">
        <f t="shared" si="63"/>
        <v>6</v>
      </c>
      <c r="H238">
        <f t="shared" si="63"/>
        <v>6</v>
      </c>
      <c r="I238">
        <f t="shared" si="63"/>
        <v>11</v>
      </c>
      <c r="J238" s="1">
        <f>SUM(D238:I238)</f>
        <v>48</v>
      </c>
      <c r="K238" s="4">
        <f>J238/J241</f>
        <v>4.2933810375670838E-2</v>
      </c>
      <c r="L238">
        <f t="shared" ref="L238:Q238" si="64">COUNTIF(L2:L234,0.5)</f>
        <v>15</v>
      </c>
      <c r="M238">
        <f t="shared" si="64"/>
        <v>8</v>
      </c>
      <c r="N238">
        <f t="shared" si="64"/>
        <v>7</v>
      </c>
      <c r="O238">
        <f t="shared" si="64"/>
        <v>6</v>
      </c>
      <c r="P238">
        <f t="shared" si="64"/>
        <v>6</v>
      </c>
      <c r="Q238">
        <f t="shared" si="64"/>
        <v>6</v>
      </c>
      <c r="R238" s="1">
        <f>SUM(L238:Q238)</f>
        <v>48</v>
      </c>
      <c r="S238" s="4">
        <f>R238/R241</f>
        <v>4.0404040404040407E-2</v>
      </c>
      <c r="T238">
        <f t="shared" ref="T238:Y238" si="65">COUNTIF(T2:T234,0.5)</f>
        <v>8</v>
      </c>
      <c r="U238">
        <f t="shared" si="65"/>
        <v>10</v>
      </c>
      <c r="V238">
        <f t="shared" si="65"/>
        <v>6</v>
      </c>
      <c r="W238">
        <f t="shared" si="65"/>
        <v>5</v>
      </c>
      <c r="X238">
        <f t="shared" si="65"/>
        <v>8</v>
      </c>
      <c r="Y238">
        <f t="shared" si="65"/>
        <v>7</v>
      </c>
      <c r="Z238" s="1">
        <f>SUM(T238:Y238)</f>
        <v>44</v>
      </c>
      <c r="AA238" s="4">
        <f>Z238/Z241</f>
        <v>4.1509433962264149E-2</v>
      </c>
      <c r="AB238">
        <f t="shared" ref="AB238:AG238" si="66">COUNTIF(AB2:AB234,0.5)</f>
        <v>5</v>
      </c>
      <c r="AC238">
        <f t="shared" si="66"/>
        <v>8</v>
      </c>
      <c r="AD238">
        <f t="shared" si="66"/>
        <v>10</v>
      </c>
      <c r="AE238">
        <f t="shared" si="66"/>
        <v>8</v>
      </c>
      <c r="AF238">
        <f t="shared" si="66"/>
        <v>6</v>
      </c>
      <c r="AG238">
        <f t="shared" si="66"/>
        <v>9</v>
      </c>
      <c r="AH238" s="1">
        <f>SUM(AB238:AG238)</f>
        <v>46</v>
      </c>
      <c r="AI238" s="4">
        <f>AH238/AH241</f>
        <v>4.7082906857727737E-2</v>
      </c>
      <c r="AJ238">
        <f t="shared" ref="AJ238:AO238" si="67">COUNTIF(AJ2:AJ234,0.5)</f>
        <v>4</v>
      </c>
      <c r="AK238">
        <f t="shared" si="67"/>
        <v>7</v>
      </c>
      <c r="AL238">
        <f t="shared" si="67"/>
        <v>7</v>
      </c>
      <c r="AM238">
        <f t="shared" si="67"/>
        <v>8</v>
      </c>
      <c r="AN238">
        <f t="shared" si="67"/>
        <v>8</v>
      </c>
      <c r="AO238">
        <f t="shared" si="67"/>
        <v>6</v>
      </c>
      <c r="AP238" s="1">
        <f>SUM(AJ238:AO238)</f>
        <v>40</v>
      </c>
      <c r="AQ238" s="4">
        <f>AP238/AP241</f>
        <v>3.4275921165381321E-2</v>
      </c>
      <c r="AR238">
        <f t="shared" ref="AR238:AW238" si="68">COUNTIF(AR2:AR234,0.5)</f>
        <v>3</v>
      </c>
      <c r="AS238">
        <f t="shared" si="68"/>
        <v>5</v>
      </c>
      <c r="AT238">
        <f t="shared" si="68"/>
        <v>6</v>
      </c>
      <c r="AU238">
        <f t="shared" si="68"/>
        <v>4</v>
      </c>
      <c r="AV238">
        <f t="shared" si="68"/>
        <v>5</v>
      </c>
      <c r="AW238">
        <f t="shared" si="68"/>
        <v>6</v>
      </c>
      <c r="AX238" s="1">
        <f>SUM(AR238:AW238)</f>
        <v>29</v>
      </c>
      <c r="AY238" s="4">
        <f>AX238/AX241</f>
        <v>2.3868312757201648E-2</v>
      </c>
      <c r="AZ238">
        <f t="shared" ref="AZ238:BE238" si="69">COUNTIF(AZ2:AZ234,0.5)</f>
        <v>5</v>
      </c>
      <c r="BA238">
        <f t="shared" si="69"/>
        <v>4</v>
      </c>
      <c r="BB238">
        <f t="shared" si="69"/>
        <v>6</v>
      </c>
      <c r="BC238">
        <f t="shared" si="69"/>
        <v>6</v>
      </c>
      <c r="BD238">
        <f t="shared" si="69"/>
        <v>2</v>
      </c>
      <c r="BE238">
        <f t="shared" si="69"/>
        <v>2</v>
      </c>
      <c r="BF238" s="1">
        <f>SUM(AZ238:BE238)</f>
        <v>25</v>
      </c>
      <c r="BG238" s="4">
        <f>BF238/BF241</f>
        <v>2.1987686895338612E-2</v>
      </c>
      <c r="BH238">
        <f t="shared" ref="BH238:BM238" si="70">COUNTIF(BH2:BH234,0.5)</f>
        <v>9</v>
      </c>
      <c r="BI238">
        <f t="shared" si="70"/>
        <v>6</v>
      </c>
      <c r="BJ238">
        <f t="shared" si="70"/>
        <v>5</v>
      </c>
      <c r="BK238">
        <f t="shared" si="70"/>
        <v>7</v>
      </c>
      <c r="BL238">
        <f t="shared" si="70"/>
        <v>5</v>
      </c>
      <c r="BM238">
        <f t="shared" si="70"/>
        <v>4</v>
      </c>
      <c r="BN238" s="1">
        <f>SUM(BH238:BM238)</f>
        <v>36</v>
      </c>
      <c r="BO238" s="4">
        <f>BN238/BN241</f>
        <v>3.1718061674008813E-2</v>
      </c>
      <c r="BP238">
        <f t="shared" ref="BP238:BU238" si="71">COUNTIF(BP2:BP234,0.5)</f>
        <v>6</v>
      </c>
      <c r="BQ238">
        <f t="shared" si="71"/>
        <v>4</v>
      </c>
      <c r="BR238">
        <f t="shared" si="71"/>
        <v>1</v>
      </c>
      <c r="BS238">
        <f t="shared" si="71"/>
        <v>3</v>
      </c>
      <c r="BT238">
        <f t="shared" si="71"/>
        <v>5</v>
      </c>
      <c r="BU238">
        <f t="shared" si="71"/>
        <v>2</v>
      </c>
      <c r="BV238" s="1">
        <f>SUM(BP238:BU238)</f>
        <v>21</v>
      </c>
      <c r="BW238" s="4">
        <f>BV238/BV241</f>
        <v>2.1829521829521831E-2</v>
      </c>
      <c r="BX238" s="2">
        <f t="shared" si="33"/>
        <v>337</v>
      </c>
      <c r="BY238" s="5">
        <f>BX238/BX241</f>
        <v>3.3838738829199716E-2</v>
      </c>
      <c r="BZ238" t="s">
        <v>396</v>
      </c>
      <c r="CB238">
        <f t="shared" ref="CB238:CN238" si="72">COUNTIF(CB2:CB234,0.5)</f>
        <v>7</v>
      </c>
      <c r="CC238">
        <f t="shared" si="72"/>
        <v>8</v>
      </c>
      <c r="CD238">
        <f t="shared" si="72"/>
        <v>4</v>
      </c>
      <c r="CE238">
        <f t="shared" si="72"/>
        <v>9</v>
      </c>
      <c r="CF238">
        <f t="shared" si="72"/>
        <v>7</v>
      </c>
      <c r="CG238">
        <f t="shared" si="72"/>
        <v>7</v>
      </c>
      <c r="CH238">
        <f t="shared" si="72"/>
        <v>0</v>
      </c>
      <c r="CI238">
        <f t="shared" si="72"/>
        <v>4</v>
      </c>
      <c r="CJ238">
        <f t="shared" si="72"/>
        <v>9</v>
      </c>
      <c r="CK238">
        <f t="shared" si="72"/>
        <v>4</v>
      </c>
      <c r="CL238">
        <f t="shared" si="72"/>
        <v>4</v>
      </c>
      <c r="CM238">
        <f t="shared" si="72"/>
        <v>7</v>
      </c>
      <c r="CN238">
        <f t="shared" si="72"/>
        <v>2</v>
      </c>
      <c r="CO238" s="1">
        <f t="shared" si="35"/>
        <v>72</v>
      </c>
      <c r="CP238" s="4">
        <f>CO238/CO241</f>
        <v>2.8639618138424822E-2</v>
      </c>
      <c r="CQ238">
        <f t="shared" ref="CQ238:DC238" si="73">COUNTIF(CQ2:CQ234,0.5)</f>
        <v>4</v>
      </c>
      <c r="CR238">
        <f t="shared" si="73"/>
        <v>8</v>
      </c>
      <c r="CS238">
        <f t="shared" si="73"/>
        <v>7</v>
      </c>
      <c r="CT238">
        <f t="shared" si="73"/>
        <v>9</v>
      </c>
      <c r="CU238">
        <f t="shared" si="73"/>
        <v>11</v>
      </c>
      <c r="CV238">
        <f t="shared" si="73"/>
        <v>3</v>
      </c>
      <c r="CW238">
        <f t="shared" si="73"/>
        <v>0</v>
      </c>
      <c r="CX238">
        <f t="shared" si="73"/>
        <v>6</v>
      </c>
      <c r="CY238">
        <f t="shared" si="73"/>
        <v>10</v>
      </c>
      <c r="CZ238">
        <f t="shared" si="73"/>
        <v>8</v>
      </c>
      <c r="DA238">
        <f t="shared" si="73"/>
        <v>5</v>
      </c>
      <c r="DB238">
        <f t="shared" si="73"/>
        <v>8</v>
      </c>
      <c r="DC238">
        <f t="shared" si="73"/>
        <v>4</v>
      </c>
      <c r="DD238" s="1">
        <f t="shared" si="37"/>
        <v>83</v>
      </c>
      <c r="DE238" s="4">
        <f>DD238/DD241</f>
        <v>3.3413848631239938E-2</v>
      </c>
      <c r="DF238">
        <f t="shared" ref="DF238:DR238" si="74">COUNTIF(DF2:DF234,0.5)</f>
        <v>7</v>
      </c>
      <c r="DG238">
        <f t="shared" si="74"/>
        <v>0</v>
      </c>
      <c r="DH238">
        <f t="shared" si="74"/>
        <v>8</v>
      </c>
      <c r="DI238">
        <f t="shared" si="74"/>
        <v>8</v>
      </c>
      <c r="DJ238">
        <f t="shared" si="74"/>
        <v>7</v>
      </c>
      <c r="DK238">
        <f t="shared" si="74"/>
        <v>6</v>
      </c>
      <c r="DL238">
        <f t="shared" si="74"/>
        <v>0</v>
      </c>
      <c r="DM238">
        <f t="shared" si="74"/>
        <v>10</v>
      </c>
      <c r="DN238">
        <f t="shared" si="74"/>
        <v>7</v>
      </c>
      <c r="DO238">
        <f t="shared" si="74"/>
        <v>11</v>
      </c>
      <c r="DP238">
        <f t="shared" si="74"/>
        <v>14</v>
      </c>
      <c r="DQ238">
        <f t="shared" si="74"/>
        <v>6</v>
      </c>
      <c r="DR238">
        <f t="shared" si="74"/>
        <v>10</v>
      </c>
      <c r="DS238" s="1">
        <f t="shared" si="39"/>
        <v>94</v>
      </c>
      <c r="DT238" s="4">
        <f>DS238/DS241</f>
        <v>4.065743944636678E-2</v>
      </c>
      <c r="DU238">
        <f t="shared" ref="DU238:EG238" si="75">COUNTIF(DU2:DU234,0.5)</f>
        <v>6</v>
      </c>
      <c r="DV238">
        <f t="shared" si="75"/>
        <v>4</v>
      </c>
      <c r="DW238">
        <f t="shared" si="75"/>
        <v>10</v>
      </c>
      <c r="DX238">
        <f t="shared" si="75"/>
        <v>7</v>
      </c>
      <c r="DY238">
        <f t="shared" si="75"/>
        <v>6</v>
      </c>
      <c r="DZ238">
        <f t="shared" si="75"/>
        <v>5</v>
      </c>
      <c r="EA238">
        <f t="shared" si="75"/>
        <v>0</v>
      </c>
      <c r="EB238">
        <f t="shared" si="75"/>
        <v>5</v>
      </c>
      <c r="EC238">
        <f t="shared" si="75"/>
        <v>4</v>
      </c>
      <c r="ED238">
        <f t="shared" si="75"/>
        <v>10</v>
      </c>
      <c r="EE238">
        <f t="shared" si="75"/>
        <v>8</v>
      </c>
      <c r="EF238">
        <f t="shared" si="75"/>
        <v>6</v>
      </c>
      <c r="EG238">
        <f t="shared" si="75"/>
        <v>3</v>
      </c>
      <c r="EH238" s="1">
        <f t="shared" si="41"/>
        <v>74</v>
      </c>
      <c r="EI238" s="4">
        <f>EH238/EH241</f>
        <v>2.9635562675210253E-2</v>
      </c>
      <c r="EJ238">
        <f t="shared" ref="EJ238:EY238" si="76">COUNTIF(EJ2:EJ234,0.5)</f>
        <v>12</v>
      </c>
      <c r="EK238">
        <f t="shared" si="76"/>
        <v>8</v>
      </c>
      <c r="EL238">
        <f t="shared" si="76"/>
        <v>5</v>
      </c>
      <c r="EM238">
        <f t="shared" si="76"/>
        <v>8</v>
      </c>
      <c r="EN238">
        <f t="shared" si="76"/>
        <v>6</v>
      </c>
      <c r="EO238">
        <f t="shared" si="76"/>
        <v>6</v>
      </c>
      <c r="EP238">
        <f t="shared" si="76"/>
        <v>8</v>
      </c>
      <c r="EQ238">
        <f t="shared" si="76"/>
        <v>9</v>
      </c>
      <c r="ER238">
        <f t="shared" si="76"/>
        <v>6</v>
      </c>
      <c r="ES238">
        <f t="shared" si="76"/>
        <v>0</v>
      </c>
      <c r="ET238">
        <f t="shared" si="76"/>
        <v>14</v>
      </c>
      <c r="EU238">
        <f t="shared" si="76"/>
        <v>9</v>
      </c>
      <c r="EV238">
        <f t="shared" si="76"/>
        <v>5</v>
      </c>
      <c r="EW238">
        <f t="shared" si="76"/>
        <v>3</v>
      </c>
      <c r="EX238">
        <f t="shared" si="76"/>
        <v>11</v>
      </c>
      <c r="EY238">
        <f t="shared" si="76"/>
        <v>10</v>
      </c>
      <c r="EZ238" s="1">
        <f t="shared" si="43"/>
        <v>120</v>
      </c>
      <c r="FA238" s="4">
        <f>EZ238/EZ241</f>
        <v>3.9643211100099107E-2</v>
      </c>
      <c r="FB238">
        <f t="shared" ref="FB238:FR238" si="77">COUNTIF(FB2:FB234,0.5)</f>
        <v>4</v>
      </c>
      <c r="FC238">
        <f t="shared" si="77"/>
        <v>7</v>
      </c>
      <c r="FD238">
        <f t="shared" si="77"/>
        <v>5</v>
      </c>
      <c r="FE238">
        <f t="shared" si="77"/>
        <v>3</v>
      </c>
      <c r="FF238">
        <f t="shared" si="77"/>
        <v>5</v>
      </c>
      <c r="FG238">
        <f t="shared" si="77"/>
        <v>8</v>
      </c>
      <c r="FH238">
        <f t="shared" si="77"/>
        <v>0</v>
      </c>
      <c r="FI238">
        <f t="shared" si="77"/>
        <v>6</v>
      </c>
      <c r="FJ238">
        <f t="shared" si="77"/>
        <v>4</v>
      </c>
      <c r="FK238">
        <f t="shared" si="77"/>
        <v>9</v>
      </c>
      <c r="FL238">
        <f t="shared" si="77"/>
        <v>0</v>
      </c>
      <c r="FM238">
        <f t="shared" si="77"/>
        <v>6</v>
      </c>
      <c r="FN238">
        <f t="shared" si="77"/>
        <v>7</v>
      </c>
      <c r="FO238">
        <f t="shared" si="77"/>
        <v>9</v>
      </c>
      <c r="FP238">
        <f t="shared" si="77"/>
        <v>4</v>
      </c>
      <c r="FQ238">
        <f t="shared" si="77"/>
        <v>5</v>
      </c>
      <c r="FR238">
        <f t="shared" si="77"/>
        <v>2</v>
      </c>
      <c r="FS238" s="1">
        <f t="shared" si="45"/>
        <v>84</v>
      </c>
      <c r="FT238" s="4">
        <f>FS238/FS241</f>
        <v>2.6565464895635674E-2</v>
      </c>
      <c r="FU238" s="2">
        <f t="shared" si="46"/>
        <v>527</v>
      </c>
      <c r="FV238" s="5">
        <f>FU238/FU241</f>
        <v>3.294573643410853E-2</v>
      </c>
      <c r="FW238" s="2" t="s">
        <v>396</v>
      </c>
      <c r="FY238" s="3">
        <f t="shared" si="47"/>
        <v>864</v>
      </c>
      <c r="FZ238" s="6">
        <f>FY238/FY241</f>
        <v>3.3288383741090347E-2</v>
      </c>
    </row>
    <row r="239" spans="1:182" x14ac:dyDescent="0.2">
      <c r="A239" t="s">
        <v>397</v>
      </c>
      <c r="B239" t="s">
        <v>398</v>
      </c>
      <c r="C239" t="s">
        <v>399</v>
      </c>
      <c r="D239">
        <f t="shared" ref="D239:I239" si="78">COUNTIF(D2:D234,0.75)</f>
        <v>4</v>
      </c>
      <c r="E239">
        <f t="shared" si="78"/>
        <v>6</v>
      </c>
      <c r="F239">
        <f t="shared" si="78"/>
        <v>7</v>
      </c>
      <c r="G239">
        <f t="shared" si="78"/>
        <v>4</v>
      </c>
      <c r="H239">
        <f t="shared" si="78"/>
        <v>4</v>
      </c>
      <c r="I239">
        <f t="shared" si="78"/>
        <v>5</v>
      </c>
      <c r="J239" s="1">
        <f>SUM(D239:I239)</f>
        <v>30</v>
      </c>
      <c r="K239" s="4">
        <f>J239/J241</f>
        <v>2.6833631484794274E-2</v>
      </c>
      <c r="L239">
        <f t="shared" ref="L239:Q239" si="79">COUNTIF(L2:L234,0.75)</f>
        <v>4</v>
      </c>
      <c r="M239">
        <f t="shared" si="79"/>
        <v>4</v>
      </c>
      <c r="N239">
        <f t="shared" si="79"/>
        <v>4</v>
      </c>
      <c r="O239">
        <f t="shared" si="79"/>
        <v>7</v>
      </c>
      <c r="P239">
        <f t="shared" si="79"/>
        <v>3</v>
      </c>
      <c r="Q239">
        <f t="shared" si="79"/>
        <v>6</v>
      </c>
      <c r="R239" s="1">
        <f>SUM(L239:Q239)</f>
        <v>28</v>
      </c>
      <c r="S239" s="4">
        <f>R239/R241</f>
        <v>2.3569023569023569E-2</v>
      </c>
      <c r="T239">
        <f t="shared" ref="T239:Y239" si="80">COUNTIF(T2:T234,0.75)</f>
        <v>10</v>
      </c>
      <c r="U239">
        <f t="shared" si="80"/>
        <v>6</v>
      </c>
      <c r="V239">
        <f t="shared" si="80"/>
        <v>2</v>
      </c>
      <c r="W239">
        <f t="shared" si="80"/>
        <v>4</v>
      </c>
      <c r="X239">
        <f t="shared" si="80"/>
        <v>5</v>
      </c>
      <c r="Y239">
        <f t="shared" si="80"/>
        <v>5</v>
      </c>
      <c r="Z239" s="1">
        <f>SUM(T239:Y239)</f>
        <v>32</v>
      </c>
      <c r="AA239" s="4">
        <f>Z239/Z241</f>
        <v>3.0188679245283019E-2</v>
      </c>
      <c r="AB239">
        <f t="shared" ref="AB239:AG239" si="81">COUNTIF(AB2:AB234,0.75)</f>
        <v>7</v>
      </c>
      <c r="AC239">
        <f t="shared" si="81"/>
        <v>3</v>
      </c>
      <c r="AD239">
        <f t="shared" si="81"/>
        <v>3</v>
      </c>
      <c r="AE239">
        <f t="shared" si="81"/>
        <v>3</v>
      </c>
      <c r="AF239">
        <f t="shared" si="81"/>
        <v>3</v>
      </c>
      <c r="AG239">
        <f t="shared" si="81"/>
        <v>3</v>
      </c>
      <c r="AH239" s="1">
        <f>SUM(AB239:AG239)</f>
        <v>22</v>
      </c>
      <c r="AI239" s="4">
        <f>AH239/AH241</f>
        <v>2.2517911975435005E-2</v>
      </c>
      <c r="AJ239">
        <f t="shared" ref="AJ239:AO239" si="82">COUNTIF(AJ2:AJ234,0.75)</f>
        <v>5</v>
      </c>
      <c r="AK239">
        <f t="shared" si="82"/>
        <v>2</v>
      </c>
      <c r="AL239">
        <f t="shared" si="82"/>
        <v>9</v>
      </c>
      <c r="AM239">
        <f t="shared" si="82"/>
        <v>3</v>
      </c>
      <c r="AN239">
        <f t="shared" si="82"/>
        <v>7</v>
      </c>
      <c r="AO239">
        <f t="shared" si="82"/>
        <v>7</v>
      </c>
      <c r="AP239" s="1">
        <f>SUM(AJ239:AO239)</f>
        <v>33</v>
      </c>
      <c r="AQ239" s="4">
        <f>AP239/AP241</f>
        <v>2.8277634961439587E-2</v>
      </c>
      <c r="AR239">
        <f t="shared" ref="AR239:AW239" si="83">COUNTIF(AR2:AR234,0.75)</f>
        <v>2</v>
      </c>
      <c r="AS239">
        <f t="shared" si="83"/>
        <v>4</v>
      </c>
      <c r="AT239">
        <f t="shared" si="83"/>
        <v>9</v>
      </c>
      <c r="AU239">
        <f t="shared" si="83"/>
        <v>3</v>
      </c>
      <c r="AV239">
        <f t="shared" si="83"/>
        <v>5</v>
      </c>
      <c r="AW239">
        <f t="shared" si="83"/>
        <v>6</v>
      </c>
      <c r="AX239" s="1">
        <f>SUM(AR239:AW239)</f>
        <v>29</v>
      </c>
      <c r="AY239" s="4">
        <f>AX239/AX241</f>
        <v>2.3868312757201648E-2</v>
      </c>
      <c r="AZ239">
        <f t="shared" ref="AZ239:BE239" si="84">COUNTIF(AZ2:AZ234,0.75)</f>
        <v>5</v>
      </c>
      <c r="BA239">
        <f t="shared" si="84"/>
        <v>3</v>
      </c>
      <c r="BB239">
        <f t="shared" si="84"/>
        <v>6</v>
      </c>
      <c r="BC239">
        <f t="shared" si="84"/>
        <v>3</v>
      </c>
      <c r="BD239">
        <f t="shared" si="84"/>
        <v>4</v>
      </c>
      <c r="BE239">
        <f t="shared" si="84"/>
        <v>4</v>
      </c>
      <c r="BF239" s="1">
        <f>SUM(AZ239:BE239)</f>
        <v>25</v>
      </c>
      <c r="BG239" s="4">
        <f>BF239/BF241</f>
        <v>2.1987686895338612E-2</v>
      </c>
      <c r="BH239">
        <f t="shared" ref="BH239:BM239" si="85">COUNTIF(BH2:BH234,0.75)</f>
        <v>5</v>
      </c>
      <c r="BI239">
        <f t="shared" si="85"/>
        <v>4</v>
      </c>
      <c r="BJ239">
        <f t="shared" si="85"/>
        <v>3</v>
      </c>
      <c r="BK239">
        <f t="shared" si="85"/>
        <v>12</v>
      </c>
      <c r="BL239">
        <f t="shared" si="85"/>
        <v>5</v>
      </c>
      <c r="BM239">
        <f t="shared" si="85"/>
        <v>8</v>
      </c>
      <c r="BN239" s="1">
        <f>SUM(BH239:BM239)</f>
        <v>37</v>
      </c>
      <c r="BO239" s="4">
        <f>BN239/BN241</f>
        <v>3.2599118942731278E-2</v>
      </c>
      <c r="BP239">
        <f t="shared" ref="BP239:BU239" si="86">COUNTIF(BP2:BP234,0.75)</f>
        <v>4</v>
      </c>
      <c r="BQ239">
        <f t="shared" si="86"/>
        <v>2</v>
      </c>
      <c r="BR239">
        <f t="shared" si="86"/>
        <v>1</v>
      </c>
      <c r="BS239">
        <f t="shared" si="86"/>
        <v>5</v>
      </c>
      <c r="BT239">
        <f t="shared" si="86"/>
        <v>8</v>
      </c>
      <c r="BU239">
        <f t="shared" si="86"/>
        <v>6</v>
      </c>
      <c r="BV239" s="1">
        <f>SUM(BP239:BU239)</f>
        <v>26</v>
      </c>
      <c r="BW239" s="4">
        <f>BV239/BV241</f>
        <v>2.7027027027027029E-2</v>
      </c>
      <c r="BX239" s="2">
        <f t="shared" si="33"/>
        <v>262</v>
      </c>
      <c r="BY239" s="5">
        <f>BX239/BX241</f>
        <v>2.6307862235164174E-2</v>
      </c>
      <c r="BZ239" t="s">
        <v>399</v>
      </c>
      <c r="CB239">
        <f t="shared" ref="CB239:CG239" si="87">COUNTIF(CB2:CB234,0.75)</f>
        <v>10</v>
      </c>
      <c r="CC239">
        <f t="shared" si="87"/>
        <v>6</v>
      </c>
      <c r="CD239">
        <f t="shared" si="87"/>
        <v>6</v>
      </c>
      <c r="CE239">
        <f t="shared" si="87"/>
        <v>3</v>
      </c>
      <c r="CF239">
        <f t="shared" si="87"/>
        <v>5</v>
      </c>
      <c r="CG239">
        <f t="shared" si="87"/>
        <v>4</v>
      </c>
      <c r="CH239">
        <f>COUNTIF(CH2:CH234,0.8)</f>
        <v>0</v>
      </c>
      <c r="CI239">
        <f t="shared" ref="CI239:CN239" si="88">COUNTIF(CI2:CI234,0.75)</f>
        <v>3</v>
      </c>
      <c r="CJ239">
        <f t="shared" si="88"/>
        <v>5</v>
      </c>
      <c r="CK239">
        <f t="shared" si="88"/>
        <v>2</v>
      </c>
      <c r="CL239">
        <f t="shared" si="88"/>
        <v>2</v>
      </c>
      <c r="CM239">
        <f t="shared" si="88"/>
        <v>6</v>
      </c>
      <c r="CN239">
        <f t="shared" si="88"/>
        <v>3</v>
      </c>
      <c r="CO239" s="1">
        <f>SUM(CB239:CN239)</f>
        <v>55</v>
      </c>
      <c r="CP239" s="4">
        <f>CO239/CO241</f>
        <v>2.1877486077963405E-2</v>
      </c>
      <c r="CQ239">
        <f t="shared" ref="CQ239:CV239" si="89">COUNTIF(CQ2:CQ234,0.75)</f>
        <v>7</v>
      </c>
      <c r="CR239">
        <f t="shared" si="89"/>
        <v>4</v>
      </c>
      <c r="CS239">
        <f t="shared" si="89"/>
        <v>7</v>
      </c>
      <c r="CT239">
        <f t="shared" si="89"/>
        <v>5</v>
      </c>
      <c r="CU239">
        <f t="shared" si="89"/>
        <v>76</v>
      </c>
      <c r="CV239">
        <f t="shared" si="89"/>
        <v>5</v>
      </c>
      <c r="CW239">
        <f>COUNTIF(CW2:CW234,0.8)</f>
        <v>0</v>
      </c>
      <c r="CX239">
        <f t="shared" ref="CX239:DC239" si="90">COUNTIF(CX2:CX234,0.75)</f>
        <v>9</v>
      </c>
      <c r="CY239">
        <f t="shared" si="90"/>
        <v>3</v>
      </c>
      <c r="CZ239">
        <f t="shared" si="90"/>
        <v>3</v>
      </c>
      <c r="DA239">
        <f t="shared" si="90"/>
        <v>2</v>
      </c>
      <c r="DB239">
        <f t="shared" si="90"/>
        <v>2</v>
      </c>
      <c r="DC239">
        <f t="shared" si="90"/>
        <v>3</v>
      </c>
      <c r="DD239" s="1">
        <f>SUM(CQ239:DC239)</f>
        <v>126</v>
      </c>
      <c r="DE239" s="4">
        <f>DD239/DD241</f>
        <v>5.0724637681159424E-2</v>
      </c>
      <c r="DF239">
        <f t="shared" ref="DF239:DK239" si="91">COUNTIF(DF2:DF234,0.75)</f>
        <v>6</v>
      </c>
      <c r="DG239">
        <f t="shared" si="91"/>
        <v>0</v>
      </c>
      <c r="DH239">
        <f t="shared" si="91"/>
        <v>12</v>
      </c>
      <c r="DI239">
        <f t="shared" si="91"/>
        <v>9</v>
      </c>
      <c r="DJ239">
        <f t="shared" si="91"/>
        <v>3</v>
      </c>
      <c r="DK239">
        <f t="shared" si="91"/>
        <v>1</v>
      </c>
      <c r="DL239">
        <f>COUNTIF(DL2:DL234,0.8)</f>
        <v>0</v>
      </c>
      <c r="DM239">
        <f t="shared" ref="DM239:DR239" si="92">COUNTIF(DM2:DM234,0.75)</f>
        <v>9</v>
      </c>
      <c r="DN239">
        <f t="shared" si="92"/>
        <v>6</v>
      </c>
      <c r="DO239">
        <f t="shared" si="92"/>
        <v>11</v>
      </c>
      <c r="DP239">
        <f t="shared" si="92"/>
        <v>74</v>
      </c>
      <c r="DQ239">
        <f t="shared" si="92"/>
        <v>4</v>
      </c>
      <c r="DR239">
        <f t="shared" si="92"/>
        <v>7</v>
      </c>
      <c r="DS239" s="1">
        <f>SUM(DF239:DR239)</f>
        <v>142</v>
      </c>
      <c r="DT239" s="4">
        <f>DS239/DS241</f>
        <v>6.1418685121107264E-2</v>
      </c>
      <c r="DU239">
        <f t="shared" ref="DU239:DZ239" si="93">COUNTIF(DU2:DU234,0.75)</f>
        <v>3</v>
      </c>
      <c r="DV239">
        <f t="shared" si="93"/>
        <v>4</v>
      </c>
      <c r="DW239">
        <f t="shared" si="93"/>
        <v>3</v>
      </c>
      <c r="DX239">
        <f t="shared" si="93"/>
        <v>191</v>
      </c>
      <c r="DY239">
        <f t="shared" si="93"/>
        <v>3</v>
      </c>
      <c r="DZ239">
        <f t="shared" si="93"/>
        <v>2</v>
      </c>
      <c r="EA239">
        <f>COUNTIF(EA2:EA234,0.8)</f>
        <v>0</v>
      </c>
      <c r="EB239">
        <f t="shared" ref="EB239:EG239" si="94">COUNTIF(EB2:EB234,0.75)</f>
        <v>16</v>
      </c>
      <c r="EC239">
        <f t="shared" si="94"/>
        <v>3</v>
      </c>
      <c r="ED239">
        <f t="shared" si="94"/>
        <v>8</v>
      </c>
      <c r="EE239">
        <f t="shared" si="94"/>
        <v>1</v>
      </c>
      <c r="EF239">
        <f t="shared" si="94"/>
        <v>4</v>
      </c>
      <c r="EG239">
        <f t="shared" si="94"/>
        <v>3</v>
      </c>
      <c r="EH239" s="1">
        <f>SUM(DU239:EG239)</f>
        <v>241</v>
      </c>
      <c r="EI239" s="4">
        <f>EH239/EH241</f>
        <v>9.6515818982779333E-2</v>
      </c>
      <c r="EJ239">
        <f t="shared" ref="EJ239:EY239" si="95">COUNTIF(EJ2:EJ234,0.75)</f>
        <v>8</v>
      </c>
      <c r="EK239">
        <f t="shared" si="95"/>
        <v>2</v>
      </c>
      <c r="EL239">
        <f t="shared" si="95"/>
        <v>2</v>
      </c>
      <c r="EM239">
        <f t="shared" si="95"/>
        <v>1</v>
      </c>
      <c r="EN239">
        <f t="shared" si="95"/>
        <v>3</v>
      </c>
      <c r="EO239">
        <f t="shared" si="95"/>
        <v>5</v>
      </c>
      <c r="EP239">
        <f t="shared" si="95"/>
        <v>5</v>
      </c>
      <c r="EQ239">
        <f t="shared" si="95"/>
        <v>5</v>
      </c>
      <c r="ER239">
        <f t="shared" si="95"/>
        <v>11</v>
      </c>
      <c r="ES239">
        <f t="shared" si="95"/>
        <v>0</v>
      </c>
      <c r="ET239">
        <f t="shared" si="95"/>
        <v>12</v>
      </c>
      <c r="EU239">
        <f t="shared" si="95"/>
        <v>7</v>
      </c>
      <c r="EV239">
        <f t="shared" si="95"/>
        <v>8</v>
      </c>
      <c r="EW239">
        <f t="shared" si="95"/>
        <v>8</v>
      </c>
      <c r="EX239">
        <f t="shared" si="95"/>
        <v>3</v>
      </c>
      <c r="EY239">
        <f t="shared" si="95"/>
        <v>7</v>
      </c>
      <c r="EZ239" s="1">
        <f>SUM(EJ239:EY239)</f>
        <v>87</v>
      </c>
      <c r="FA239" s="4">
        <f>EZ239/EZ241</f>
        <v>2.8741328047571853E-2</v>
      </c>
      <c r="FB239">
        <f t="shared" ref="FB239:FG239" si="96">COUNTIF(FB2:FB234,0.75)</f>
        <v>3</v>
      </c>
      <c r="FC239">
        <f t="shared" si="96"/>
        <v>3</v>
      </c>
      <c r="FD239">
        <f t="shared" si="96"/>
        <v>6</v>
      </c>
      <c r="FE239">
        <f t="shared" si="96"/>
        <v>4</v>
      </c>
      <c r="FF239">
        <f t="shared" si="96"/>
        <v>4</v>
      </c>
      <c r="FG239">
        <f t="shared" si="96"/>
        <v>6</v>
      </c>
      <c r="FH239">
        <f>COUNTIF(FH2:FH234,0.8)</f>
        <v>0</v>
      </c>
      <c r="FI239">
        <f t="shared" ref="FI239:FR239" si="97">COUNTIF(FI2:FI234,0.75)</f>
        <v>8</v>
      </c>
      <c r="FJ239">
        <f t="shared" si="97"/>
        <v>9</v>
      </c>
      <c r="FK239">
        <f t="shared" si="97"/>
        <v>8</v>
      </c>
      <c r="FL239">
        <f t="shared" si="97"/>
        <v>0</v>
      </c>
      <c r="FM239">
        <f t="shared" si="97"/>
        <v>7</v>
      </c>
      <c r="FN239">
        <f t="shared" si="97"/>
        <v>4</v>
      </c>
      <c r="FO239">
        <f t="shared" si="97"/>
        <v>6</v>
      </c>
      <c r="FP239">
        <f t="shared" si="97"/>
        <v>9</v>
      </c>
      <c r="FQ239">
        <f t="shared" si="97"/>
        <v>5</v>
      </c>
      <c r="FR239">
        <f t="shared" si="97"/>
        <v>6</v>
      </c>
      <c r="FS239" s="1">
        <f>SUM(FB239:FR239)</f>
        <v>88</v>
      </c>
      <c r="FT239" s="4">
        <f>FS239/FS241</f>
        <v>2.7830487033523088E-2</v>
      </c>
      <c r="FU239" s="2">
        <f t="shared" si="46"/>
        <v>739</v>
      </c>
      <c r="FV239" s="5">
        <f>FU239/FU241</f>
        <v>4.619904976244061E-2</v>
      </c>
      <c r="FW239" s="2" t="s">
        <v>399</v>
      </c>
      <c r="FY239" s="3">
        <f t="shared" si="47"/>
        <v>1001</v>
      </c>
      <c r="FZ239" s="6">
        <f>FY239/FY241</f>
        <v>3.8566750144480834E-2</v>
      </c>
    </row>
    <row r="240" spans="1:182" x14ac:dyDescent="0.2">
      <c r="A240" t="s">
        <v>400</v>
      </c>
      <c r="B240" t="s">
        <v>401</v>
      </c>
      <c r="C240" t="s">
        <v>402</v>
      </c>
      <c r="D240">
        <f t="shared" ref="D240:I240" si="98">COUNTIF(D2:D234,1)</f>
        <v>3</v>
      </c>
      <c r="E240">
        <f t="shared" si="98"/>
        <v>4</v>
      </c>
      <c r="F240">
        <f t="shared" si="98"/>
        <v>3</v>
      </c>
      <c r="G240">
        <f t="shared" si="98"/>
        <v>3</v>
      </c>
      <c r="H240">
        <f t="shared" si="98"/>
        <v>2</v>
      </c>
      <c r="I240">
        <f t="shared" si="98"/>
        <v>11</v>
      </c>
      <c r="J240" s="1">
        <f>SUM(D240:I240)</f>
        <v>26</v>
      </c>
      <c r="K240" s="4">
        <f>J240/J241</f>
        <v>2.3255813953488372E-2</v>
      </c>
      <c r="L240">
        <f t="shared" ref="L240:Q240" si="99">COUNTIF(L2:L234,1)</f>
        <v>2</v>
      </c>
      <c r="M240">
        <f t="shared" si="99"/>
        <v>2</v>
      </c>
      <c r="N240">
        <f t="shared" si="99"/>
        <v>3</v>
      </c>
      <c r="O240">
        <f t="shared" si="99"/>
        <v>4</v>
      </c>
      <c r="P240">
        <f t="shared" si="99"/>
        <v>4</v>
      </c>
      <c r="Q240">
        <f t="shared" si="99"/>
        <v>5</v>
      </c>
      <c r="R240" s="1">
        <f>SUM(L240:Q240)</f>
        <v>20</v>
      </c>
      <c r="S240" s="4">
        <f>R240/R241</f>
        <v>1.6835016835016835E-2</v>
      </c>
      <c r="T240">
        <f t="shared" ref="T240:Y240" si="100">COUNTIF(T2:T234,1)</f>
        <v>6</v>
      </c>
      <c r="U240">
        <f t="shared" si="100"/>
        <v>14</v>
      </c>
      <c r="V240">
        <f t="shared" si="100"/>
        <v>2</v>
      </c>
      <c r="W240">
        <f t="shared" si="100"/>
        <v>1</v>
      </c>
      <c r="X240">
        <f t="shared" si="100"/>
        <v>9</v>
      </c>
      <c r="Y240">
        <f t="shared" si="100"/>
        <v>4</v>
      </c>
      <c r="Z240" s="1">
        <f>SUM(T240:Y240)</f>
        <v>36</v>
      </c>
      <c r="AA240" s="4">
        <f>Z240/Z241</f>
        <v>3.3962264150943396E-2</v>
      </c>
      <c r="AB240">
        <f t="shared" ref="AB240:AG240" si="101">COUNTIF(AB2:AB234,1)</f>
        <v>7</v>
      </c>
      <c r="AC240">
        <f t="shared" si="101"/>
        <v>2</v>
      </c>
      <c r="AD240">
        <f t="shared" si="101"/>
        <v>3</v>
      </c>
      <c r="AE240">
        <f t="shared" si="101"/>
        <v>7</v>
      </c>
      <c r="AF240">
        <f t="shared" si="101"/>
        <v>5</v>
      </c>
      <c r="AG240">
        <f t="shared" si="101"/>
        <v>2</v>
      </c>
      <c r="AH240" s="1">
        <f>SUM(AB240:AG240)</f>
        <v>26</v>
      </c>
      <c r="AI240" s="4">
        <f>AH240/AH241</f>
        <v>2.6612077789150462E-2</v>
      </c>
      <c r="AJ240">
        <f t="shared" ref="AJ240:AO240" si="102">COUNTIF(AJ2:AJ234,1)</f>
        <v>4</v>
      </c>
      <c r="AK240">
        <f t="shared" si="102"/>
        <v>3</v>
      </c>
      <c r="AL240">
        <f t="shared" si="102"/>
        <v>6</v>
      </c>
      <c r="AM240">
        <f t="shared" si="102"/>
        <v>2</v>
      </c>
      <c r="AN240">
        <f t="shared" si="102"/>
        <v>6</v>
      </c>
      <c r="AO240">
        <f t="shared" si="102"/>
        <v>11</v>
      </c>
      <c r="AP240" s="1">
        <f>SUM(AJ240:AO240)</f>
        <v>32</v>
      </c>
      <c r="AQ240" s="4">
        <f>AP240/AP241</f>
        <v>2.7420736932305057E-2</v>
      </c>
      <c r="AR240">
        <f t="shared" ref="AR240:AW240" si="103">COUNTIF(AR2:AR234,1)</f>
        <v>5</v>
      </c>
      <c r="AS240">
        <f t="shared" si="103"/>
        <v>7</v>
      </c>
      <c r="AT240">
        <f t="shared" si="103"/>
        <v>10</v>
      </c>
      <c r="AU240">
        <f t="shared" si="103"/>
        <v>4</v>
      </c>
      <c r="AV240">
        <f t="shared" si="103"/>
        <v>4</v>
      </c>
      <c r="AW240">
        <f t="shared" si="103"/>
        <v>4</v>
      </c>
      <c r="AX240" s="1">
        <f>SUM(AR240:AW240)</f>
        <v>34</v>
      </c>
      <c r="AY240" s="4">
        <f>AX240/AX241</f>
        <v>2.7983539094650206E-2</v>
      </c>
      <c r="AZ240">
        <f t="shared" ref="AZ240:BE240" si="104">COUNTIF(AZ2:AZ234,1)</f>
        <v>2</v>
      </c>
      <c r="BA240">
        <f t="shared" si="104"/>
        <v>3</v>
      </c>
      <c r="BB240">
        <f t="shared" si="104"/>
        <v>4</v>
      </c>
      <c r="BC240">
        <f t="shared" si="104"/>
        <v>2</v>
      </c>
      <c r="BD240">
        <f t="shared" si="104"/>
        <v>6</v>
      </c>
      <c r="BE240">
        <f t="shared" si="104"/>
        <v>3</v>
      </c>
      <c r="BF240" s="1">
        <f>SUM(AZ240:BE240)</f>
        <v>20</v>
      </c>
      <c r="BG240" s="4">
        <f>BF240/BF241</f>
        <v>1.759014951627089E-2</v>
      </c>
      <c r="BH240">
        <f t="shared" ref="BH240:BM240" si="105">COUNTIF(BH2:BH234,1)</f>
        <v>8</v>
      </c>
      <c r="BI240">
        <f t="shared" si="105"/>
        <v>8</v>
      </c>
      <c r="BJ240">
        <f t="shared" si="105"/>
        <v>3</v>
      </c>
      <c r="BK240">
        <f t="shared" si="105"/>
        <v>5</v>
      </c>
      <c r="BL240">
        <f t="shared" si="105"/>
        <v>2</v>
      </c>
      <c r="BM240">
        <f t="shared" si="105"/>
        <v>8</v>
      </c>
      <c r="BN240" s="1">
        <f>SUM(BH240:BM240)</f>
        <v>34</v>
      </c>
      <c r="BO240" s="4">
        <f>BN240/BN241</f>
        <v>2.9955947136563875E-2</v>
      </c>
      <c r="BP240">
        <f t="shared" ref="BP240:BU240" si="106">COUNTIF(BP2:BP234,1)</f>
        <v>2</v>
      </c>
      <c r="BQ240">
        <f t="shared" si="106"/>
        <v>3</v>
      </c>
      <c r="BR240">
        <f t="shared" si="106"/>
        <v>7</v>
      </c>
      <c r="BS240">
        <f t="shared" si="106"/>
        <v>5</v>
      </c>
      <c r="BT240">
        <f t="shared" si="106"/>
        <v>10</v>
      </c>
      <c r="BU240">
        <f t="shared" si="106"/>
        <v>6</v>
      </c>
      <c r="BV240" s="1">
        <f>SUM(BP240:BU240)</f>
        <v>33</v>
      </c>
      <c r="BW240" s="4">
        <f>BV240/BV241</f>
        <v>3.4303534303534305E-2</v>
      </c>
      <c r="BX240" s="2">
        <f t="shared" si="33"/>
        <v>261</v>
      </c>
      <c r="BY240" s="5">
        <f>BX240/BX241</f>
        <v>2.6207450547243698E-2</v>
      </c>
      <c r="BZ240" t="s">
        <v>402</v>
      </c>
      <c r="CB240">
        <f t="shared" ref="CB240:CN240" si="107">COUNTIF(CB2:CB234,1)</f>
        <v>9</v>
      </c>
      <c r="CC240">
        <f t="shared" si="107"/>
        <v>3</v>
      </c>
      <c r="CD240">
        <f t="shared" si="107"/>
        <v>2</v>
      </c>
      <c r="CE240">
        <f t="shared" si="107"/>
        <v>9</v>
      </c>
      <c r="CF240">
        <f t="shared" si="107"/>
        <v>6</v>
      </c>
      <c r="CG240">
        <f t="shared" si="107"/>
        <v>4</v>
      </c>
      <c r="CH240">
        <f t="shared" si="107"/>
        <v>0</v>
      </c>
      <c r="CI240">
        <f t="shared" si="107"/>
        <v>5</v>
      </c>
      <c r="CJ240">
        <f t="shared" si="107"/>
        <v>6</v>
      </c>
      <c r="CK240">
        <f t="shared" si="107"/>
        <v>3</v>
      </c>
      <c r="CL240">
        <f t="shared" si="107"/>
        <v>4</v>
      </c>
      <c r="CM240">
        <f t="shared" si="107"/>
        <v>10</v>
      </c>
      <c r="CN240">
        <f t="shared" si="107"/>
        <v>2</v>
      </c>
      <c r="CO240" s="1">
        <f t="shared" si="35"/>
        <v>63</v>
      </c>
      <c r="CP240" s="4">
        <f>CO240/CO241</f>
        <v>2.5059665871121718E-2</v>
      </c>
      <c r="CQ240">
        <f t="shared" ref="CQ240:DC240" si="108">COUNTIF(CQ2:CQ234,1)</f>
        <v>6</v>
      </c>
      <c r="CR240">
        <f t="shared" si="108"/>
        <v>6</v>
      </c>
      <c r="CS240">
        <f t="shared" si="108"/>
        <v>2</v>
      </c>
      <c r="CT240">
        <f t="shared" si="108"/>
        <v>7</v>
      </c>
      <c r="CU240">
        <f t="shared" si="108"/>
        <v>6</v>
      </c>
      <c r="CV240">
        <f t="shared" si="108"/>
        <v>3</v>
      </c>
      <c r="CW240">
        <f t="shared" si="108"/>
        <v>0</v>
      </c>
      <c r="CX240">
        <f t="shared" si="108"/>
        <v>16</v>
      </c>
      <c r="CY240">
        <f t="shared" si="108"/>
        <v>1</v>
      </c>
      <c r="CZ240">
        <f t="shared" si="108"/>
        <v>3</v>
      </c>
      <c r="DA240">
        <f t="shared" si="108"/>
        <v>4</v>
      </c>
      <c r="DB240">
        <f t="shared" si="108"/>
        <v>3</v>
      </c>
      <c r="DC240">
        <f t="shared" si="108"/>
        <v>4</v>
      </c>
      <c r="DD240" s="1">
        <f t="shared" si="37"/>
        <v>61</v>
      </c>
      <c r="DE240" s="4">
        <f>DD240/DD241</f>
        <v>2.4557165861513689E-2</v>
      </c>
      <c r="DF240">
        <f t="shared" ref="DF240:DR240" si="109">COUNTIF(DF2:DF234,1)</f>
        <v>1</v>
      </c>
      <c r="DG240">
        <f t="shared" si="109"/>
        <v>0</v>
      </c>
      <c r="DH240">
        <f t="shared" si="109"/>
        <v>9</v>
      </c>
      <c r="DI240">
        <f t="shared" si="109"/>
        <v>9</v>
      </c>
      <c r="DJ240">
        <f t="shared" si="109"/>
        <v>4</v>
      </c>
      <c r="DK240">
        <f t="shared" si="109"/>
        <v>3</v>
      </c>
      <c r="DL240">
        <f t="shared" si="109"/>
        <v>0</v>
      </c>
      <c r="DM240">
        <f t="shared" si="109"/>
        <v>6</v>
      </c>
      <c r="DN240">
        <f t="shared" si="109"/>
        <v>4</v>
      </c>
      <c r="DO240">
        <f t="shared" si="109"/>
        <v>12</v>
      </c>
      <c r="DP240">
        <f t="shared" si="109"/>
        <v>4</v>
      </c>
      <c r="DQ240">
        <f t="shared" si="109"/>
        <v>3</v>
      </c>
      <c r="DR240">
        <f t="shared" si="109"/>
        <v>10</v>
      </c>
      <c r="DS240" s="1">
        <f t="shared" si="39"/>
        <v>65</v>
      </c>
      <c r="DT240" s="4">
        <f>DS240/DS241</f>
        <v>2.8114186851211073E-2</v>
      </c>
      <c r="DU240">
        <f t="shared" ref="DU240:EG240" si="110">COUNTIF(DU2:DU234,1)</f>
        <v>5</v>
      </c>
      <c r="DV240">
        <f t="shared" si="110"/>
        <v>4</v>
      </c>
      <c r="DW240">
        <f t="shared" si="110"/>
        <v>0</v>
      </c>
      <c r="DX240">
        <f t="shared" si="110"/>
        <v>0</v>
      </c>
      <c r="DY240">
        <f t="shared" si="110"/>
        <v>5</v>
      </c>
      <c r="DZ240">
        <f t="shared" si="110"/>
        <v>3</v>
      </c>
      <c r="EA240">
        <f t="shared" si="110"/>
        <v>0</v>
      </c>
      <c r="EB240">
        <f t="shared" si="110"/>
        <v>19</v>
      </c>
      <c r="EC240">
        <f t="shared" si="110"/>
        <v>4</v>
      </c>
      <c r="ED240">
        <f t="shared" si="110"/>
        <v>5</v>
      </c>
      <c r="EE240">
        <f t="shared" si="110"/>
        <v>6</v>
      </c>
      <c r="EF240">
        <f t="shared" si="110"/>
        <v>2</v>
      </c>
      <c r="EG240">
        <f t="shared" si="110"/>
        <v>1</v>
      </c>
      <c r="EH240" s="1">
        <f t="shared" si="41"/>
        <v>54</v>
      </c>
      <c r="EI240" s="4">
        <f>EH240/EH241</f>
        <v>2.1625951141369643E-2</v>
      </c>
      <c r="EJ240">
        <f t="shared" ref="EJ240:EY240" si="111">COUNTIF(EJ2:EJ234,1)</f>
        <v>8</v>
      </c>
      <c r="EK240">
        <f t="shared" si="111"/>
        <v>3</v>
      </c>
      <c r="EL240">
        <f t="shared" si="111"/>
        <v>5</v>
      </c>
      <c r="EM240">
        <f t="shared" si="111"/>
        <v>5</v>
      </c>
      <c r="EN240">
        <f t="shared" si="111"/>
        <v>5</v>
      </c>
      <c r="EO240">
        <f t="shared" si="111"/>
        <v>3</v>
      </c>
      <c r="EP240">
        <f t="shared" si="111"/>
        <v>13</v>
      </c>
      <c r="EQ240">
        <f t="shared" si="111"/>
        <v>6</v>
      </c>
      <c r="ER240">
        <f t="shared" si="111"/>
        <v>9</v>
      </c>
      <c r="ES240">
        <f t="shared" si="111"/>
        <v>0</v>
      </c>
      <c r="ET240">
        <f t="shared" si="111"/>
        <v>7</v>
      </c>
      <c r="EU240">
        <f t="shared" si="111"/>
        <v>5</v>
      </c>
      <c r="EV240">
        <f t="shared" si="111"/>
        <v>10</v>
      </c>
      <c r="EW240">
        <f t="shared" si="111"/>
        <v>3</v>
      </c>
      <c r="EX240">
        <f t="shared" si="111"/>
        <v>3</v>
      </c>
      <c r="EY240">
        <f t="shared" si="111"/>
        <v>2</v>
      </c>
      <c r="EZ240" s="1">
        <f t="shared" si="43"/>
        <v>87</v>
      </c>
      <c r="FA240" s="4">
        <f>EZ240/EZ241</f>
        <v>2.8741328047571853E-2</v>
      </c>
      <c r="FB240">
        <f t="shared" ref="FB240:FR240" si="112">COUNTIF(FB2:FB234,1)</f>
        <v>6</v>
      </c>
      <c r="FC240">
        <f t="shared" si="112"/>
        <v>6</v>
      </c>
      <c r="FD240">
        <f t="shared" si="112"/>
        <v>7</v>
      </c>
      <c r="FE240">
        <f t="shared" si="112"/>
        <v>4</v>
      </c>
      <c r="FF240">
        <f t="shared" si="112"/>
        <v>10</v>
      </c>
      <c r="FG240">
        <f t="shared" si="112"/>
        <v>6</v>
      </c>
      <c r="FH240">
        <f t="shared" si="112"/>
        <v>0</v>
      </c>
      <c r="FI240">
        <f t="shared" si="112"/>
        <v>13</v>
      </c>
      <c r="FJ240">
        <f t="shared" si="112"/>
        <v>8</v>
      </c>
      <c r="FK240">
        <f t="shared" si="112"/>
        <v>8</v>
      </c>
      <c r="FL240">
        <f t="shared" si="112"/>
        <v>0</v>
      </c>
      <c r="FM240">
        <f t="shared" si="112"/>
        <v>8</v>
      </c>
      <c r="FN240">
        <f t="shared" si="112"/>
        <v>5</v>
      </c>
      <c r="FO240">
        <f t="shared" si="112"/>
        <v>2</v>
      </c>
      <c r="FP240">
        <f t="shared" si="112"/>
        <v>7</v>
      </c>
      <c r="FQ240">
        <f t="shared" si="112"/>
        <v>2</v>
      </c>
      <c r="FR240">
        <f t="shared" si="112"/>
        <v>5</v>
      </c>
      <c r="FS240" s="1">
        <f t="shared" si="45"/>
        <v>97</v>
      </c>
      <c r="FT240" s="4">
        <f>FS240/FS241</f>
        <v>3.0676786843769767E-2</v>
      </c>
      <c r="FU240" s="2">
        <f t="shared" si="46"/>
        <v>427</v>
      </c>
      <c r="FV240" s="5">
        <f>FU240/FU241</f>
        <v>2.6694173543385845E-2</v>
      </c>
      <c r="FW240" s="2" t="s">
        <v>402</v>
      </c>
      <c r="FY240" s="3">
        <f t="shared" si="47"/>
        <v>688</v>
      </c>
      <c r="FZ240" s="6">
        <f>FY240/FY241</f>
        <v>2.6507416682720091E-2</v>
      </c>
    </row>
    <row r="241" spans="1:181" x14ac:dyDescent="0.2">
      <c r="A241" t="s">
        <v>403</v>
      </c>
      <c r="D241">
        <f t="shared" ref="D241:I241" si="113">SUM(D235:D240)</f>
        <v>214</v>
      </c>
      <c r="E241">
        <f t="shared" si="113"/>
        <v>185</v>
      </c>
      <c r="F241">
        <f t="shared" si="113"/>
        <v>149</v>
      </c>
      <c r="G241">
        <f t="shared" si="113"/>
        <v>210</v>
      </c>
      <c r="H241">
        <f t="shared" si="113"/>
        <v>185</v>
      </c>
      <c r="I241">
        <f t="shared" si="113"/>
        <v>175</v>
      </c>
      <c r="J241" s="1">
        <f t="shared" si="16"/>
        <v>1118</v>
      </c>
      <c r="L241">
        <f t="shared" ref="L241:Q241" si="114">SUM(L235:L240)</f>
        <v>162</v>
      </c>
      <c r="M241">
        <f t="shared" si="114"/>
        <v>204</v>
      </c>
      <c r="N241">
        <f t="shared" si="114"/>
        <v>214</v>
      </c>
      <c r="O241">
        <f t="shared" si="114"/>
        <v>213</v>
      </c>
      <c r="P241">
        <f t="shared" si="114"/>
        <v>199</v>
      </c>
      <c r="Q241">
        <f t="shared" si="114"/>
        <v>196</v>
      </c>
      <c r="R241" s="1">
        <f t="shared" ref="R241" si="115">SUM(L241:Q241)</f>
        <v>1188</v>
      </c>
      <c r="T241">
        <f t="shared" ref="T241:Y241" si="116">SUM(T235:T240)</f>
        <v>165</v>
      </c>
      <c r="U241">
        <f t="shared" si="116"/>
        <v>174</v>
      </c>
      <c r="V241">
        <f t="shared" si="116"/>
        <v>193</v>
      </c>
      <c r="W241">
        <f t="shared" si="116"/>
        <v>181</v>
      </c>
      <c r="X241">
        <f t="shared" si="116"/>
        <v>176</v>
      </c>
      <c r="Y241">
        <f t="shared" si="116"/>
        <v>171</v>
      </c>
      <c r="Z241" s="1">
        <f t="shared" ref="Z241" si="117">SUM(T241:Y241)</f>
        <v>1060</v>
      </c>
      <c r="AB241">
        <f t="shared" ref="AB241:AG241" si="118">SUM(AB235:AB240)</f>
        <v>191</v>
      </c>
      <c r="AC241">
        <f t="shared" si="118"/>
        <v>163</v>
      </c>
      <c r="AD241">
        <f t="shared" si="118"/>
        <v>105</v>
      </c>
      <c r="AE241">
        <f t="shared" si="118"/>
        <v>147</v>
      </c>
      <c r="AF241">
        <f t="shared" si="118"/>
        <v>194</v>
      </c>
      <c r="AG241">
        <f t="shared" si="118"/>
        <v>177</v>
      </c>
      <c r="AH241" s="1">
        <f t="shared" ref="AH241" si="119">SUM(AB241:AG241)</f>
        <v>977</v>
      </c>
      <c r="AJ241">
        <f t="shared" ref="AJ241:AO241" si="120">SUM(AJ235:AJ240)</f>
        <v>185</v>
      </c>
      <c r="AK241">
        <f t="shared" si="120"/>
        <v>205</v>
      </c>
      <c r="AL241">
        <f t="shared" si="120"/>
        <v>192</v>
      </c>
      <c r="AM241">
        <f t="shared" si="120"/>
        <v>212</v>
      </c>
      <c r="AN241">
        <f t="shared" si="120"/>
        <v>189</v>
      </c>
      <c r="AO241">
        <f t="shared" si="120"/>
        <v>184</v>
      </c>
      <c r="AP241" s="1">
        <f t="shared" ref="AP241" si="121">SUM(AJ241:AO241)</f>
        <v>1167</v>
      </c>
      <c r="AR241">
        <f t="shared" ref="AR241:AW241" si="122">SUM(AR235:AR240)</f>
        <v>187</v>
      </c>
      <c r="AS241">
        <f t="shared" si="122"/>
        <v>219</v>
      </c>
      <c r="AT241">
        <f t="shared" si="122"/>
        <v>198</v>
      </c>
      <c r="AU241">
        <f t="shared" si="122"/>
        <v>188</v>
      </c>
      <c r="AV241">
        <f t="shared" si="122"/>
        <v>213</v>
      </c>
      <c r="AW241">
        <f t="shared" si="122"/>
        <v>210</v>
      </c>
      <c r="AX241" s="1">
        <f t="shared" ref="AX241" si="123">SUM(AR241:AW241)</f>
        <v>1215</v>
      </c>
      <c r="AZ241">
        <f t="shared" ref="AZ241:BE241" si="124">SUM(AZ235:AZ240)</f>
        <v>179</v>
      </c>
      <c r="BA241">
        <f t="shared" si="124"/>
        <v>206</v>
      </c>
      <c r="BB241">
        <f t="shared" si="124"/>
        <v>199</v>
      </c>
      <c r="BC241">
        <f t="shared" si="124"/>
        <v>178</v>
      </c>
      <c r="BD241">
        <f t="shared" si="124"/>
        <v>173</v>
      </c>
      <c r="BE241">
        <f t="shared" si="124"/>
        <v>202</v>
      </c>
      <c r="BF241" s="1">
        <f t="shared" ref="BF241" si="125">SUM(AZ241:BE241)</f>
        <v>1137</v>
      </c>
      <c r="BH241">
        <f t="shared" ref="BH241:BM241" si="126">SUM(BH235:BH240)</f>
        <v>196</v>
      </c>
      <c r="BI241">
        <f t="shared" si="126"/>
        <v>207</v>
      </c>
      <c r="BJ241">
        <f t="shared" si="126"/>
        <v>201</v>
      </c>
      <c r="BK241">
        <f t="shared" si="126"/>
        <v>121</v>
      </c>
      <c r="BL241">
        <f t="shared" si="126"/>
        <v>201</v>
      </c>
      <c r="BM241">
        <f t="shared" si="126"/>
        <v>209</v>
      </c>
      <c r="BN241" s="1">
        <f t="shared" ref="BN241" si="127">SUM(BH241:BM241)</f>
        <v>1135</v>
      </c>
      <c r="BP241">
        <f t="shared" ref="BP241:BU241" si="128">SUM(BP235:BP240)</f>
        <v>181</v>
      </c>
      <c r="BQ241">
        <f t="shared" si="128"/>
        <v>135</v>
      </c>
      <c r="BR241">
        <f t="shared" si="128"/>
        <v>128</v>
      </c>
      <c r="BS241">
        <f t="shared" si="128"/>
        <v>200</v>
      </c>
      <c r="BT241">
        <f t="shared" si="128"/>
        <v>177</v>
      </c>
      <c r="BU241">
        <f t="shared" si="128"/>
        <v>141</v>
      </c>
      <c r="BV241" s="1">
        <f t="shared" ref="BV241" si="129">SUM(BP241:BU241)</f>
        <v>962</v>
      </c>
      <c r="BX241" s="2">
        <f t="shared" si="33"/>
        <v>9959</v>
      </c>
      <c r="CB241">
        <f t="shared" ref="CB241:CN241" si="130">SUM(CB235:CB240)</f>
        <v>223</v>
      </c>
      <c r="CC241">
        <f t="shared" si="130"/>
        <v>226</v>
      </c>
      <c r="CD241">
        <f t="shared" si="130"/>
        <v>212</v>
      </c>
      <c r="CE241">
        <f t="shared" si="130"/>
        <v>183</v>
      </c>
      <c r="CF241">
        <f t="shared" si="130"/>
        <v>224</v>
      </c>
      <c r="CG241">
        <f t="shared" si="130"/>
        <v>221</v>
      </c>
      <c r="CH241">
        <f t="shared" si="130"/>
        <v>0</v>
      </c>
      <c r="CI241">
        <f t="shared" si="130"/>
        <v>225</v>
      </c>
      <c r="CJ241">
        <f t="shared" si="130"/>
        <v>210</v>
      </c>
      <c r="CK241">
        <f t="shared" si="130"/>
        <v>191</v>
      </c>
      <c r="CL241">
        <f t="shared" si="130"/>
        <v>209</v>
      </c>
      <c r="CM241">
        <f t="shared" si="130"/>
        <v>215</v>
      </c>
      <c r="CN241">
        <f t="shared" si="130"/>
        <v>175</v>
      </c>
      <c r="CO241" s="1">
        <f t="shared" si="35"/>
        <v>2514</v>
      </c>
      <c r="CQ241">
        <f t="shared" ref="CQ241:DC241" si="131">SUM(CQ235:CQ240)</f>
        <v>220</v>
      </c>
      <c r="CR241">
        <f t="shared" si="131"/>
        <v>219</v>
      </c>
      <c r="CS241">
        <f t="shared" si="131"/>
        <v>182</v>
      </c>
      <c r="CT241">
        <f t="shared" si="131"/>
        <v>226</v>
      </c>
      <c r="CU241">
        <f t="shared" si="131"/>
        <v>213</v>
      </c>
      <c r="CV241">
        <f t="shared" si="131"/>
        <v>221</v>
      </c>
      <c r="CW241">
        <f t="shared" si="131"/>
        <v>0</v>
      </c>
      <c r="CX241">
        <f t="shared" si="131"/>
        <v>217</v>
      </c>
      <c r="CY241">
        <f t="shared" si="131"/>
        <v>189</v>
      </c>
      <c r="CZ241">
        <f t="shared" si="131"/>
        <v>203</v>
      </c>
      <c r="DA241">
        <f t="shared" si="131"/>
        <v>206</v>
      </c>
      <c r="DB241">
        <f t="shared" si="131"/>
        <v>201</v>
      </c>
      <c r="DC241">
        <f t="shared" si="131"/>
        <v>187</v>
      </c>
      <c r="DD241" s="1">
        <f t="shared" si="37"/>
        <v>2484</v>
      </c>
      <c r="DF241">
        <f t="shared" ref="DF241:DR241" si="132">SUM(DF235:DF240)</f>
        <v>125</v>
      </c>
      <c r="DG241">
        <f t="shared" si="132"/>
        <v>0</v>
      </c>
      <c r="DH241">
        <f t="shared" si="132"/>
        <v>214</v>
      </c>
      <c r="DI241">
        <f t="shared" si="132"/>
        <v>226</v>
      </c>
      <c r="DJ241">
        <f t="shared" si="132"/>
        <v>226</v>
      </c>
      <c r="DK241">
        <f t="shared" si="132"/>
        <v>215</v>
      </c>
      <c r="DL241">
        <f t="shared" si="132"/>
        <v>0</v>
      </c>
      <c r="DM241">
        <f t="shared" si="132"/>
        <v>221</v>
      </c>
      <c r="DN241">
        <f t="shared" si="132"/>
        <v>216</v>
      </c>
      <c r="DO241">
        <f t="shared" si="132"/>
        <v>215</v>
      </c>
      <c r="DP241">
        <f t="shared" si="132"/>
        <v>203</v>
      </c>
      <c r="DQ241">
        <f t="shared" si="132"/>
        <v>224</v>
      </c>
      <c r="DR241">
        <f t="shared" si="132"/>
        <v>227</v>
      </c>
      <c r="DS241" s="1">
        <f t="shared" si="39"/>
        <v>2312</v>
      </c>
      <c r="DU241">
        <f t="shared" ref="DU241:EG241" si="133">SUM(DU235:DU240)</f>
        <v>206</v>
      </c>
      <c r="DV241">
        <f t="shared" si="133"/>
        <v>211</v>
      </c>
      <c r="DW241">
        <f t="shared" si="133"/>
        <v>191</v>
      </c>
      <c r="DX241">
        <f t="shared" si="133"/>
        <v>203</v>
      </c>
      <c r="DY241">
        <f t="shared" si="133"/>
        <v>202</v>
      </c>
      <c r="DZ241">
        <f t="shared" si="133"/>
        <v>208</v>
      </c>
      <c r="EA241">
        <f t="shared" si="133"/>
        <v>0</v>
      </c>
      <c r="EB241">
        <f t="shared" si="133"/>
        <v>221</v>
      </c>
      <c r="EC241">
        <f t="shared" si="133"/>
        <v>223</v>
      </c>
      <c r="ED241">
        <f t="shared" si="133"/>
        <v>191</v>
      </c>
      <c r="EE241">
        <f t="shared" si="133"/>
        <v>199</v>
      </c>
      <c r="EF241">
        <f t="shared" si="133"/>
        <v>223</v>
      </c>
      <c r="EG241">
        <f t="shared" si="133"/>
        <v>219</v>
      </c>
      <c r="EH241" s="1">
        <f t="shared" si="41"/>
        <v>2497</v>
      </c>
      <c r="EJ241">
        <f t="shared" ref="EJ241:EY241" si="134">SUM(EJ235:EJ240)</f>
        <v>217</v>
      </c>
      <c r="EK241">
        <f t="shared" si="134"/>
        <v>223</v>
      </c>
      <c r="EL241">
        <f t="shared" si="134"/>
        <v>224</v>
      </c>
      <c r="EM241">
        <f t="shared" si="134"/>
        <v>189</v>
      </c>
      <c r="EN241">
        <f t="shared" si="134"/>
        <v>214</v>
      </c>
      <c r="EO241">
        <f t="shared" si="134"/>
        <v>190</v>
      </c>
      <c r="EP241">
        <f t="shared" si="134"/>
        <v>203</v>
      </c>
      <c r="EQ241">
        <f t="shared" si="134"/>
        <v>218</v>
      </c>
      <c r="ER241">
        <f t="shared" si="134"/>
        <v>202</v>
      </c>
      <c r="ES241">
        <f t="shared" si="134"/>
        <v>0</v>
      </c>
      <c r="ET241">
        <f t="shared" si="134"/>
        <v>173</v>
      </c>
      <c r="EU241">
        <f t="shared" si="134"/>
        <v>177</v>
      </c>
      <c r="EV241">
        <f t="shared" si="134"/>
        <v>218</v>
      </c>
      <c r="EW241">
        <f t="shared" si="134"/>
        <v>199</v>
      </c>
      <c r="EX241">
        <f t="shared" si="134"/>
        <v>188</v>
      </c>
      <c r="EY241">
        <f t="shared" si="134"/>
        <v>192</v>
      </c>
      <c r="EZ241" s="1">
        <f t="shared" si="43"/>
        <v>3027</v>
      </c>
      <c r="FB241">
        <f t="shared" ref="FB241:FR241" si="135">SUM(FB235:FB240)</f>
        <v>221</v>
      </c>
      <c r="FC241">
        <f t="shared" si="135"/>
        <v>226</v>
      </c>
      <c r="FD241">
        <f t="shared" si="135"/>
        <v>192</v>
      </c>
      <c r="FE241">
        <f t="shared" si="135"/>
        <v>193</v>
      </c>
      <c r="FF241">
        <f t="shared" si="135"/>
        <v>219</v>
      </c>
      <c r="FG241">
        <f t="shared" si="135"/>
        <v>220</v>
      </c>
      <c r="FH241">
        <f t="shared" si="135"/>
        <v>0</v>
      </c>
      <c r="FI241">
        <f t="shared" si="135"/>
        <v>222</v>
      </c>
      <c r="FJ241">
        <f t="shared" si="135"/>
        <v>205</v>
      </c>
      <c r="FK241">
        <f t="shared" si="135"/>
        <v>225</v>
      </c>
      <c r="FL241">
        <f t="shared" si="135"/>
        <v>0</v>
      </c>
      <c r="FM241">
        <f t="shared" si="135"/>
        <v>185</v>
      </c>
      <c r="FN241">
        <f t="shared" si="135"/>
        <v>220</v>
      </c>
      <c r="FO241">
        <f t="shared" si="135"/>
        <v>205</v>
      </c>
      <c r="FP241">
        <f t="shared" si="135"/>
        <v>207</v>
      </c>
      <c r="FQ241">
        <f t="shared" si="135"/>
        <v>215</v>
      </c>
      <c r="FR241">
        <f t="shared" si="135"/>
        <v>207</v>
      </c>
      <c r="FS241" s="1">
        <f t="shared" si="45"/>
        <v>3162</v>
      </c>
      <c r="FU241" s="2">
        <f t="shared" si="46"/>
        <v>15996</v>
      </c>
      <c r="FY241" s="3">
        <f t="shared" si="47"/>
        <v>25955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6F661-51D6-5B41-BDE5-4DF47DC0A69A}">
  <dimension ref="A1:P277"/>
  <sheetViews>
    <sheetView workbookViewId="0">
      <selection activeCell="D109" sqref="D109"/>
    </sheetView>
  </sheetViews>
  <sheetFormatPr baseColWidth="10" defaultRowHeight="16" x14ac:dyDescent="0.2"/>
  <cols>
    <col min="1" max="1" width="18" customWidth="1"/>
    <col min="2" max="7" width="13.83203125" bestFit="1" customWidth="1"/>
    <col min="8" max="8" width="11.6640625" bestFit="1" customWidth="1"/>
  </cols>
  <sheetData>
    <row r="1" spans="1:16" x14ac:dyDescent="0.2">
      <c r="A1" t="s">
        <v>0</v>
      </c>
      <c r="B1" t="s">
        <v>385</v>
      </c>
      <c r="C1" t="s">
        <v>388</v>
      </c>
      <c r="D1" t="s">
        <v>391</v>
      </c>
      <c r="E1" t="s">
        <v>394</v>
      </c>
      <c r="F1" t="s">
        <v>397</v>
      </c>
      <c r="G1" t="s">
        <v>400</v>
      </c>
      <c r="H1" t="s">
        <v>403</v>
      </c>
    </row>
    <row r="2" spans="1:16" x14ac:dyDescent="0.2">
      <c r="A2" t="s">
        <v>0</v>
      </c>
      <c r="B2" t="s">
        <v>386</v>
      </c>
      <c r="C2" t="s">
        <v>389</v>
      </c>
      <c r="D2" t="s">
        <v>392</v>
      </c>
      <c r="E2" t="s">
        <v>395</v>
      </c>
      <c r="F2" t="s">
        <v>398</v>
      </c>
      <c r="G2" t="s">
        <v>401</v>
      </c>
    </row>
    <row r="3" spans="1:16" ht="68" x14ac:dyDescent="0.2">
      <c r="A3" t="s">
        <v>0</v>
      </c>
      <c r="B3" s="8" t="s">
        <v>387</v>
      </c>
      <c r="C3" s="8" t="s">
        <v>390</v>
      </c>
      <c r="D3" s="8" t="s">
        <v>393</v>
      </c>
      <c r="E3" s="8" t="s">
        <v>396</v>
      </c>
      <c r="F3" s="8" t="s">
        <v>399</v>
      </c>
      <c r="G3" s="8" t="s">
        <v>402</v>
      </c>
      <c r="H3" s="8" t="s">
        <v>404</v>
      </c>
      <c r="I3" s="8" t="s">
        <v>405</v>
      </c>
      <c r="J3" s="8" t="s">
        <v>406</v>
      </c>
      <c r="K3" s="8" t="s">
        <v>387</v>
      </c>
      <c r="L3" s="8" t="s">
        <v>390</v>
      </c>
      <c r="M3" s="8" t="s">
        <v>393</v>
      </c>
      <c r="N3" s="8" t="s">
        <v>396</v>
      </c>
      <c r="O3" s="8" t="s">
        <v>399</v>
      </c>
      <c r="P3" s="8" t="s">
        <v>402</v>
      </c>
    </row>
    <row r="4" spans="1:16" x14ac:dyDescent="0.2">
      <c r="A4" t="s">
        <v>1</v>
      </c>
      <c r="B4">
        <v>18</v>
      </c>
      <c r="C4">
        <v>9</v>
      </c>
      <c r="D4">
        <v>175</v>
      </c>
      <c r="E4">
        <v>5</v>
      </c>
      <c r="F4">
        <v>4</v>
      </c>
      <c r="G4">
        <v>3</v>
      </c>
      <c r="H4">
        <v>214</v>
      </c>
      <c r="I4" t="s">
        <v>410</v>
      </c>
      <c r="J4" t="s">
        <v>407</v>
      </c>
    </row>
    <row r="5" spans="1:16" x14ac:dyDescent="0.2">
      <c r="A5" t="s">
        <v>2</v>
      </c>
      <c r="B5">
        <v>23</v>
      </c>
      <c r="C5">
        <v>7</v>
      </c>
      <c r="D5">
        <v>137</v>
      </c>
      <c r="E5">
        <v>8</v>
      </c>
      <c r="F5">
        <v>6</v>
      </c>
      <c r="G5">
        <v>4</v>
      </c>
      <c r="H5">
        <v>185</v>
      </c>
      <c r="I5" t="s">
        <v>410</v>
      </c>
      <c r="J5" t="s">
        <v>408</v>
      </c>
      <c r="K5" s="11">
        <f>AVERAGE(B4:B9)</f>
        <v>17.833333333333332</v>
      </c>
      <c r="L5" s="11">
        <f t="shared" ref="L5:P5" si="0">AVERAGE(C4:C9)</f>
        <v>7.166666666666667</v>
      </c>
      <c r="M5" s="11">
        <f t="shared" si="0"/>
        <v>144</v>
      </c>
      <c r="N5" s="11">
        <f t="shared" si="0"/>
        <v>8</v>
      </c>
      <c r="O5" s="11">
        <f t="shared" si="0"/>
        <v>5</v>
      </c>
      <c r="P5" s="11">
        <f t="shared" si="0"/>
        <v>4.333333333333333</v>
      </c>
    </row>
    <row r="6" spans="1:16" x14ac:dyDescent="0.2">
      <c r="A6" t="s">
        <v>3</v>
      </c>
      <c r="B6">
        <v>18</v>
      </c>
      <c r="C6">
        <v>6</v>
      </c>
      <c r="D6">
        <v>103</v>
      </c>
      <c r="E6">
        <v>12</v>
      </c>
      <c r="F6">
        <v>7</v>
      </c>
      <c r="G6">
        <v>3</v>
      </c>
      <c r="H6">
        <v>149</v>
      </c>
      <c r="I6" t="s">
        <v>410</v>
      </c>
      <c r="J6" t="s">
        <v>409</v>
      </c>
      <c r="K6" s="11">
        <f>STDEV(B4:B9)</f>
        <v>2.9268868558020231</v>
      </c>
      <c r="L6" s="11">
        <f t="shared" ref="L6:P6" si="1">STDEV(C4:C9)</f>
        <v>1.1690451944500104</v>
      </c>
      <c r="M6" s="11">
        <f t="shared" si="1"/>
        <v>27.568097504180443</v>
      </c>
      <c r="N6" s="11">
        <f t="shared" si="1"/>
        <v>2.8982753492378879</v>
      </c>
      <c r="O6" s="11">
        <f t="shared" si="1"/>
        <v>1.2649110640673518</v>
      </c>
      <c r="P6" s="11">
        <f t="shared" si="1"/>
        <v>3.3266599866332398</v>
      </c>
    </row>
    <row r="7" spans="1:16" x14ac:dyDescent="0.2">
      <c r="A7" t="s">
        <v>4</v>
      </c>
      <c r="B7">
        <v>17</v>
      </c>
      <c r="C7">
        <v>8</v>
      </c>
      <c r="D7">
        <v>172</v>
      </c>
      <c r="E7">
        <v>6</v>
      </c>
      <c r="F7">
        <v>4</v>
      </c>
      <c r="G7">
        <v>3</v>
      </c>
      <c r="H7">
        <v>210</v>
      </c>
      <c r="I7" t="s">
        <v>410</v>
      </c>
      <c r="J7" t="s">
        <v>445</v>
      </c>
    </row>
    <row r="8" spans="1:16" x14ac:dyDescent="0.2">
      <c r="A8" t="s">
        <v>5</v>
      </c>
      <c r="B8">
        <v>17</v>
      </c>
      <c r="C8">
        <v>6</v>
      </c>
      <c r="D8">
        <v>150</v>
      </c>
      <c r="E8">
        <v>6</v>
      </c>
      <c r="F8">
        <v>4</v>
      </c>
      <c r="G8">
        <v>2</v>
      </c>
      <c r="H8">
        <v>185</v>
      </c>
      <c r="I8" t="s">
        <v>410</v>
      </c>
    </row>
    <row r="9" spans="1:16" x14ac:dyDescent="0.2">
      <c r="A9" t="s">
        <v>6</v>
      </c>
      <c r="B9">
        <v>14</v>
      </c>
      <c r="C9">
        <v>7</v>
      </c>
      <c r="D9">
        <v>127</v>
      </c>
      <c r="E9">
        <v>11</v>
      </c>
      <c r="F9">
        <v>5</v>
      </c>
      <c r="G9">
        <v>11</v>
      </c>
      <c r="H9">
        <v>175</v>
      </c>
      <c r="I9" t="s">
        <v>410</v>
      </c>
    </row>
    <row r="10" spans="1:16" x14ac:dyDescent="0.2">
      <c r="A10" s="1" t="s">
        <v>403</v>
      </c>
      <c r="B10" s="1">
        <f>SUM(B4:B9)</f>
        <v>107</v>
      </c>
      <c r="C10" s="1">
        <f t="shared" ref="C10:H10" si="2">SUM(C4:C9)</f>
        <v>43</v>
      </c>
      <c r="D10" s="1">
        <f t="shared" si="2"/>
        <v>864</v>
      </c>
      <c r="E10" s="1">
        <f t="shared" si="2"/>
        <v>48</v>
      </c>
      <c r="F10" s="1">
        <f t="shared" si="2"/>
        <v>30</v>
      </c>
      <c r="G10" s="1">
        <f t="shared" si="2"/>
        <v>26</v>
      </c>
      <c r="H10" s="1">
        <f t="shared" si="2"/>
        <v>1118</v>
      </c>
      <c r="I10" s="1" t="s">
        <v>410</v>
      </c>
    </row>
    <row r="11" spans="1:16" x14ac:dyDescent="0.2">
      <c r="A11" s="1"/>
      <c r="B11" s="13">
        <f>B10/H10</f>
        <v>9.5706618962432918E-2</v>
      </c>
      <c r="C11" s="13">
        <f>C10/H10</f>
        <v>3.8461538461538464E-2</v>
      </c>
      <c r="D11" s="13">
        <f>D10/H10</f>
        <v>0.77280858676207509</v>
      </c>
      <c r="E11" s="13">
        <f>E10/H10</f>
        <v>4.2933810375670838E-2</v>
      </c>
      <c r="F11" s="13">
        <f>F10/H10</f>
        <v>2.6833631484794274E-2</v>
      </c>
      <c r="G11" s="13">
        <f>G10/H10</f>
        <v>2.3255813953488372E-2</v>
      </c>
      <c r="H11" s="1"/>
      <c r="I11" s="1" t="s">
        <v>410</v>
      </c>
    </row>
    <row r="12" spans="1:16" x14ac:dyDescent="0.2">
      <c r="A12" t="s">
        <v>7</v>
      </c>
      <c r="B12">
        <v>12</v>
      </c>
      <c r="C12">
        <v>10</v>
      </c>
      <c r="D12">
        <v>119</v>
      </c>
      <c r="E12">
        <v>15</v>
      </c>
      <c r="F12">
        <v>4</v>
      </c>
      <c r="G12">
        <v>2</v>
      </c>
      <c r="H12">
        <v>162</v>
      </c>
      <c r="I12" t="s">
        <v>411</v>
      </c>
      <c r="J12" t="s">
        <v>412</v>
      </c>
    </row>
    <row r="13" spans="1:16" x14ac:dyDescent="0.2">
      <c r="A13" t="s">
        <v>8</v>
      </c>
      <c r="B13">
        <v>16</v>
      </c>
      <c r="C13">
        <v>9</v>
      </c>
      <c r="D13">
        <v>165</v>
      </c>
      <c r="E13">
        <v>8</v>
      </c>
      <c r="F13">
        <v>4</v>
      </c>
      <c r="G13">
        <v>2</v>
      </c>
      <c r="H13">
        <v>204</v>
      </c>
      <c r="I13" t="s">
        <v>411</v>
      </c>
      <c r="J13" t="s">
        <v>408</v>
      </c>
      <c r="K13" s="11">
        <f>AVERAGE(B12:B17)</f>
        <v>15.666666666666666</v>
      </c>
      <c r="L13" s="11">
        <f t="shared" ref="L13" si="3">AVERAGE(C12:C17)</f>
        <v>10.166666666666666</v>
      </c>
      <c r="M13" s="11">
        <f t="shared" ref="M13" si="4">AVERAGE(D12:D17)</f>
        <v>156.16666666666666</v>
      </c>
      <c r="N13" s="11">
        <f t="shared" ref="N13" si="5">AVERAGE(E12:E17)</f>
        <v>8</v>
      </c>
      <c r="O13" s="11">
        <f t="shared" ref="O13" si="6">AVERAGE(F12:F17)</f>
        <v>4.666666666666667</v>
      </c>
      <c r="P13" s="11">
        <f t="shared" ref="P13" si="7">AVERAGE(G12:G17)</f>
        <v>3.3333333333333335</v>
      </c>
    </row>
    <row r="14" spans="1:16" x14ac:dyDescent="0.2">
      <c r="A14" t="s">
        <v>9</v>
      </c>
      <c r="B14">
        <v>15</v>
      </c>
      <c r="C14">
        <v>12</v>
      </c>
      <c r="D14">
        <v>173</v>
      </c>
      <c r="E14">
        <v>7</v>
      </c>
      <c r="F14">
        <v>4</v>
      </c>
      <c r="G14">
        <v>3</v>
      </c>
      <c r="H14">
        <v>214</v>
      </c>
      <c r="I14" t="s">
        <v>411</v>
      </c>
      <c r="J14" t="s">
        <v>409</v>
      </c>
      <c r="K14" s="11">
        <f>STDEV(B12:B17)</f>
        <v>2.3380903889000209</v>
      </c>
      <c r="L14" s="11">
        <f t="shared" ref="L14" si="8">STDEV(C12:C17)</f>
        <v>2.1369760566432827</v>
      </c>
      <c r="M14" s="11">
        <f t="shared" ref="M14" si="9">STDEV(D12:D17)</f>
        <v>19.569534145366585</v>
      </c>
      <c r="N14" s="11">
        <f t="shared" ref="N14" si="10">STDEV(E12:E17)</f>
        <v>3.5213633723318019</v>
      </c>
      <c r="O14" s="11">
        <f t="shared" ref="O14" si="11">STDEV(F12:F17)</f>
        <v>1.5055453054181624</v>
      </c>
      <c r="P14" s="11">
        <f t="shared" ref="P14" si="12">STDEV(G12:G17)</f>
        <v>1.2110601416389963</v>
      </c>
    </row>
    <row r="15" spans="1:16" x14ac:dyDescent="0.2">
      <c r="A15" t="s">
        <v>10</v>
      </c>
      <c r="B15">
        <v>15</v>
      </c>
      <c r="C15">
        <v>13</v>
      </c>
      <c r="D15">
        <v>168</v>
      </c>
      <c r="E15">
        <v>6</v>
      </c>
      <c r="F15">
        <v>7</v>
      </c>
      <c r="G15">
        <v>4</v>
      </c>
      <c r="H15">
        <v>213</v>
      </c>
      <c r="I15" t="s">
        <v>411</v>
      </c>
      <c r="J15" t="s">
        <v>445</v>
      </c>
    </row>
    <row r="16" spans="1:16" x14ac:dyDescent="0.2">
      <c r="A16" t="s">
        <v>11</v>
      </c>
      <c r="B16">
        <v>19</v>
      </c>
      <c r="C16">
        <v>7</v>
      </c>
      <c r="D16">
        <v>160</v>
      </c>
      <c r="E16">
        <v>6</v>
      </c>
      <c r="F16">
        <v>3</v>
      </c>
      <c r="G16">
        <v>4</v>
      </c>
      <c r="H16">
        <v>199</v>
      </c>
      <c r="I16" t="s">
        <v>411</v>
      </c>
    </row>
    <row r="17" spans="1:16" x14ac:dyDescent="0.2">
      <c r="A17" t="s">
        <v>12</v>
      </c>
      <c r="B17">
        <v>17</v>
      </c>
      <c r="C17">
        <v>10</v>
      </c>
      <c r="D17">
        <v>152</v>
      </c>
      <c r="E17">
        <v>6</v>
      </c>
      <c r="F17">
        <v>6</v>
      </c>
      <c r="G17">
        <v>5</v>
      </c>
      <c r="H17">
        <v>196</v>
      </c>
      <c r="I17" t="s">
        <v>411</v>
      </c>
    </row>
    <row r="18" spans="1:16" x14ac:dyDescent="0.2">
      <c r="A18" s="1" t="s">
        <v>403</v>
      </c>
      <c r="B18" s="1">
        <f>SUM(B12:B17)</f>
        <v>94</v>
      </c>
      <c r="C18" s="1">
        <f t="shared" ref="C18:H18" si="13">SUM(C12:C17)</f>
        <v>61</v>
      </c>
      <c r="D18" s="1">
        <f t="shared" si="13"/>
        <v>937</v>
      </c>
      <c r="E18" s="1">
        <f t="shared" si="13"/>
        <v>48</v>
      </c>
      <c r="F18" s="1">
        <f t="shared" si="13"/>
        <v>28</v>
      </c>
      <c r="G18" s="1">
        <f t="shared" si="13"/>
        <v>20</v>
      </c>
      <c r="H18" s="1">
        <f t="shared" si="13"/>
        <v>1188</v>
      </c>
      <c r="I18" s="1" t="s">
        <v>411</v>
      </c>
    </row>
    <row r="19" spans="1:16" x14ac:dyDescent="0.2">
      <c r="A19" s="1"/>
      <c r="B19" s="13">
        <f>B18/H18</f>
        <v>7.9124579124579125E-2</v>
      </c>
      <c r="C19" s="13">
        <f>C18/H18</f>
        <v>5.1346801346801349E-2</v>
      </c>
      <c r="D19" s="13">
        <f>D18/H18</f>
        <v>0.78872053872053871</v>
      </c>
      <c r="E19" s="13">
        <f>E18/H18</f>
        <v>4.0404040404040407E-2</v>
      </c>
      <c r="F19" s="13">
        <f>F18/H18</f>
        <v>2.3569023569023569E-2</v>
      </c>
      <c r="G19" s="13">
        <f>G18/H18</f>
        <v>1.6835016835016835E-2</v>
      </c>
      <c r="H19" s="1"/>
      <c r="I19" s="1"/>
    </row>
    <row r="20" spans="1:16" x14ac:dyDescent="0.2">
      <c r="A20" t="s">
        <v>13</v>
      </c>
      <c r="B20">
        <v>20</v>
      </c>
      <c r="C20">
        <v>4</v>
      </c>
      <c r="D20">
        <v>117</v>
      </c>
      <c r="E20">
        <v>8</v>
      </c>
      <c r="F20">
        <v>10</v>
      </c>
      <c r="G20">
        <v>6</v>
      </c>
      <c r="H20">
        <v>165</v>
      </c>
      <c r="I20" t="s">
        <v>413</v>
      </c>
      <c r="J20" t="s">
        <v>437</v>
      </c>
    </row>
    <row r="21" spans="1:16" x14ac:dyDescent="0.2">
      <c r="A21" t="s">
        <v>14</v>
      </c>
      <c r="B21">
        <v>24</v>
      </c>
      <c r="C21">
        <v>8</v>
      </c>
      <c r="D21">
        <v>112</v>
      </c>
      <c r="E21">
        <v>10</v>
      </c>
      <c r="F21">
        <v>6</v>
      </c>
      <c r="G21">
        <v>14</v>
      </c>
      <c r="H21">
        <v>174</v>
      </c>
      <c r="I21" t="s">
        <v>413</v>
      </c>
      <c r="J21" t="s">
        <v>408</v>
      </c>
      <c r="K21" s="11">
        <f>AVERAGE(B20:B25)</f>
        <v>18.166666666666668</v>
      </c>
      <c r="L21" s="11">
        <f t="shared" ref="L21" si="14">AVERAGE(C20:C25)</f>
        <v>7.5</v>
      </c>
      <c r="M21" s="11">
        <f t="shared" ref="M21" si="15">AVERAGE(D20:D25)</f>
        <v>132.33333333333334</v>
      </c>
      <c r="N21" s="11">
        <f t="shared" ref="N21" si="16">AVERAGE(E20:E25)</f>
        <v>7.333333333333333</v>
      </c>
      <c r="O21" s="11">
        <f t="shared" ref="O21" si="17">AVERAGE(F20:F25)</f>
        <v>5.333333333333333</v>
      </c>
      <c r="P21" s="11">
        <f t="shared" ref="P21" si="18">AVERAGE(G20:G25)</f>
        <v>6</v>
      </c>
    </row>
    <row r="22" spans="1:16" x14ac:dyDescent="0.2">
      <c r="A22" t="s">
        <v>15</v>
      </c>
      <c r="B22">
        <v>18</v>
      </c>
      <c r="C22">
        <v>7</v>
      </c>
      <c r="D22">
        <v>158</v>
      </c>
      <c r="E22">
        <v>6</v>
      </c>
      <c r="F22">
        <v>2</v>
      </c>
      <c r="G22">
        <v>2</v>
      </c>
      <c r="H22">
        <v>193</v>
      </c>
      <c r="I22" t="s">
        <v>413</v>
      </c>
      <c r="J22" t="s">
        <v>409</v>
      </c>
      <c r="K22" s="11">
        <f>STDEV(B20:B25)</f>
        <v>3.3714487489307401</v>
      </c>
      <c r="L22" s="11">
        <f t="shared" ref="L22" si="19">STDEV(C20:C25)</f>
        <v>2.6645825188948455</v>
      </c>
      <c r="M22" s="11">
        <f t="shared" ref="M22" si="20">STDEV(D20:D25)</f>
        <v>17.97405537619893</v>
      </c>
      <c r="N22" s="11">
        <f t="shared" ref="N22" si="21">STDEV(E20:E25)</f>
        <v>1.7511900715418252</v>
      </c>
      <c r="O22" s="11">
        <f t="shared" ref="O22" si="22">STDEV(F20:F25)</f>
        <v>2.6583202716502519</v>
      </c>
      <c r="P22" s="11">
        <f t="shared" ref="P22" si="23">STDEV(G20:G25)</f>
        <v>4.8579831205964474</v>
      </c>
    </row>
    <row r="23" spans="1:16" x14ac:dyDescent="0.2">
      <c r="A23" t="s">
        <v>16</v>
      </c>
      <c r="B23">
        <v>16</v>
      </c>
      <c r="C23">
        <v>6</v>
      </c>
      <c r="D23">
        <v>149</v>
      </c>
      <c r="E23">
        <v>5</v>
      </c>
      <c r="F23">
        <v>4</v>
      </c>
      <c r="G23">
        <v>1</v>
      </c>
      <c r="H23">
        <v>181</v>
      </c>
      <c r="I23" t="s">
        <v>413</v>
      </c>
      <c r="J23" t="s">
        <v>445</v>
      </c>
    </row>
    <row r="24" spans="1:16" x14ac:dyDescent="0.2">
      <c r="A24" t="s">
        <v>17</v>
      </c>
      <c r="B24">
        <v>15</v>
      </c>
      <c r="C24">
        <v>12</v>
      </c>
      <c r="D24">
        <v>127</v>
      </c>
      <c r="E24">
        <v>8</v>
      </c>
      <c r="F24">
        <v>5</v>
      </c>
      <c r="G24">
        <v>9</v>
      </c>
      <c r="H24">
        <v>176</v>
      </c>
      <c r="I24" t="s">
        <v>413</v>
      </c>
    </row>
    <row r="25" spans="1:16" x14ac:dyDescent="0.2">
      <c r="A25" t="s">
        <v>18</v>
      </c>
      <c r="B25">
        <v>16</v>
      </c>
      <c r="C25">
        <v>8</v>
      </c>
      <c r="D25">
        <v>131</v>
      </c>
      <c r="E25">
        <v>7</v>
      </c>
      <c r="F25">
        <v>5</v>
      </c>
      <c r="G25">
        <v>4</v>
      </c>
      <c r="H25">
        <v>171</v>
      </c>
      <c r="I25" t="s">
        <v>413</v>
      </c>
    </row>
    <row r="26" spans="1:16" x14ac:dyDescent="0.2">
      <c r="A26" s="1" t="s">
        <v>403</v>
      </c>
      <c r="B26" s="1">
        <f>SUM(B20:B25)</f>
        <v>109</v>
      </c>
      <c r="C26" s="1">
        <f t="shared" ref="C26" si="24">SUM(C20:C25)</f>
        <v>45</v>
      </c>
      <c r="D26" s="1">
        <f t="shared" ref="D26" si="25">SUM(D20:D25)</f>
        <v>794</v>
      </c>
      <c r="E26" s="1">
        <f t="shared" ref="E26" si="26">SUM(E20:E25)</f>
        <v>44</v>
      </c>
      <c r="F26" s="1">
        <f t="shared" ref="F26" si="27">SUM(F20:F25)</f>
        <v>32</v>
      </c>
      <c r="G26" s="1">
        <f t="shared" ref="G26" si="28">SUM(G20:G25)</f>
        <v>36</v>
      </c>
      <c r="H26" s="1">
        <f t="shared" ref="H26" si="29">SUM(H20:H25)</f>
        <v>1060</v>
      </c>
      <c r="I26" s="1" t="s">
        <v>413</v>
      </c>
    </row>
    <row r="27" spans="1:16" x14ac:dyDescent="0.2">
      <c r="A27" s="1"/>
      <c r="B27" s="13">
        <f>B26/H26</f>
        <v>0.10283018867924529</v>
      </c>
      <c r="C27" s="13">
        <f>C26/H26</f>
        <v>4.2452830188679243E-2</v>
      </c>
      <c r="D27" s="13">
        <f>D26/H26</f>
        <v>0.74905660377358485</v>
      </c>
      <c r="E27" s="13">
        <f>E26/H26</f>
        <v>4.1509433962264149E-2</v>
      </c>
      <c r="F27" s="13">
        <f>F26/H26</f>
        <v>3.0188679245283019E-2</v>
      </c>
      <c r="G27" s="13">
        <f>G26/H26</f>
        <v>3.3962264150943396E-2</v>
      </c>
      <c r="H27" s="1"/>
      <c r="I27" s="1"/>
    </row>
    <row r="28" spans="1:16" x14ac:dyDescent="0.2">
      <c r="A28" t="s">
        <v>19</v>
      </c>
      <c r="B28">
        <v>17</v>
      </c>
      <c r="C28">
        <v>7</v>
      </c>
      <c r="D28">
        <v>148</v>
      </c>
      <c r="E28">
        <v>5</v>
      </c>
      <c r="F28">
        <v>7</v>
      </c>
      <c r="G28">
        <v>7</v>
      </c>
      <c r="H28">
        <v>191</v>
      </c>
      <c r="I28" t="s">
        <v>414</v>
      </c>
      <c r="J28" t="s">
        <v>438</v>
      </c>
    </row>
    <row r="29" spans="1:16" x14ac:dyDescent="0.2">
      <c r="A29" t="s">
        <v>20</v>
      </c>
      <c r="B29">
        <v>16</v>
      </c>
      <c r="C29">
        <v>6</v>
      </c>
      <c r="D29">
        <v>128</v>
      </c>
      <c r="E29">
        <v>8</v>
      </c>
      <c r="F29">
        <v>3</v>
      </c>
      <c r="G29">
        <v>2</v>
      </c>
      <c r="H29">
        <v>163</v>
      </c>
      <c r="I29" t="s">
        <v>414</v>
      </c>
      <c r="J29" t="s">
        <v>408</v>
      </c>
      <c r="K29" s="11">
        <f>AVERAGE(B28:B33)</f>
        <v>14.5</v>
      </c>
      <c r="L29" s="11">
        <f t="shared" ref="L29" si="30">AVERAGE(C28:C33)</f>
        <v>7.333333333333333</v>
      </c>
      <c r="M29" s="11">
        <f t="shared" ref="M29" si="31">AVERAGE(D28:D33)</f>
        <v>125.33333333333333</v>
      </c>
      <c r="N29" s="11">
        <f t="shared" ref="N29" si="32">AVERAGE(E28:E33)</f>
        <v>7.666666666666667</v>
      </c>
      <c r="O29" s="11">
        <f t="shared" ref="O29" si="33">AVERAGE(F28:F33)</f>
        <v>3.6666666666666665</v>
      </c>
      <c r="P29" s="11">
        <f t="shared" ref="P29" si="34">AVERAGE(G28:G33)</f>
        <v>4.333333333333333</v>
      </c>
    </row>
    <row r="30" spans="1:16" x14ac:dyDescent="0.2">
      <c r="A30" t="s">
        <v>21</v>
      </c>
      <c r="B30">
        <v>11</v>
      </c>
      <c r="C30">
        <v>7</v>
      </c>
      <c r="D30">
        <v>71</v>
      </c>
      <c r="E30">
        <v>10</v>
      </c>
      <c r="F30">
        <v>3</v>
      </c>
      <c r="G30">
        <v>3</v>
      </c>
      <c r="H30">
        <v>105</v>
      </c>
      <c r="I30" t="s">
        <v>414</v>
      </c>
      <c r="J30" t="s">
        <v>409</v>
      </c>
      <c r="K30" s="11">
        <f>STDEV(B28:B33)</f>
        <v>2.4289915602982237</v>
      </c>
      <c r="L30" s="11">
        <f t="shared" ref="L30" si="35">STDEV(C28:C33)</f>
        <v>2.8751811537130427</v>
      </c>
      <c r="M30" s="11">
        <f t="shared" ref="M30" si="36">STDEV(D28:D33)</f>
        <v>30.493715199474558</v>
      </c>
      <c r="N30" s="11">
        <f t="shared" ref="N30" si="37">STDEV(E28:E33)</f>
        <v>1.8618986725025244</v>
      </c>
      <c r="O30" s="11">
        <f t="shared" ref="O30" si="38">STDEV(F28:F33)</f>
        <v>1.6329931618554518</v>
      </c>
      <c r="P30" s="11">
        <f t="shared" ref="P30" si="39">STDEV(G28:G33)</f>
        <v>2.338090388900024</v>
      </c>
    </row>
    <row r="31" spans="1:16" x14ac:dyDescent="0.2">
      <c r="A31" t="s">
        <v>22</v>
      </c>
      <c r="B31">
        <v>12</v>
      </c>
      <c r="C31">
        <v>6</v>
      </c>
      <c r="D31">
        <v>111</v>
      </c>
      <c r="E31">
        <v>8</v>
      </c>
      <c r="F31">
        <v>3</v>
      </c>
      <c r="G31">
        <v>7</v>
      </c>
      <c r="H31">
        <v>147</v>
      </c>
      <c r="I31" t="s">
        <v>414</v>
      </c>
      <c r="J31" t="s">
        <v>445</v>
      </c>
    </row>
    <row r="32" spans="1:16" x14ac:dyDescent="0.2">
      <c r="A32" t="s">
        <v>23</v>
      </c>
      <c r="B32">
        <v>16</v>
      </c>
      <c r="C32">
        <v>13</v>
      </c>
      <c r="D32">
        <v>151</v>
      </c>
      <c r="E32">
        <v>6</v>
      </c>
      <c r="F32">
        <v>3</v>
      </c>
      <c r="G32">
        <v>5</v>
      </c>
      <c r="H32">
        <v>194</v>
      </c>
      <c r="I32" t="s">
        <v>414</v>
      </c>
    </row>
    <row r="33" spans="1:16" x14ac:dyDescent="0.2">
      <c r="A33" t="s">
        <v>24</v>
      </c>
      <c r="B33">
        <v>15</v>
      </c>
      <c r="C33">
        <v>5</v>
      </c>
      <c r="D33">
        <v>143</v>
      </c>
      <c r="E33">
        <v>9</v>
      </c>
      <c r="F33">
        <v>3</v>
      </c>
      <c r="G33">
        <v>2</v>
      </c>
      <c r="H33">
        <v>177</v>
      </c>
      <c r="I33" t="s">
        <v>414</v>
      </c>
    </row>
    <row r="34" spans="1:16" x14ac:dyDescent="0.2">
      <c r="A34" s="1" t="s">
        <v>403</v>
      </c>
      <c r="B34" s="1">
        <f>SUM(B28:B33)</f>
        <v>87</v>
      </c>
      <c r="C34" s="1">
        <f t="shared" ref="C34" si="40">SUM(C28:C33)</f>
        <v>44</v>
      </c>
      <c r="D34" s="1">
        <f t="shared" ref="D34" si="41">SUM(D28:D33)</f>
        <v>752</v>
      </c>
      <c r="E34" s="1">
        <f t="shared" ref="E34" si="42">SUM(E28:E33)</f>
        <v>46</v>
      </c>
      <c r="F34" s="1">
        <f t="shared" ref="F34" si="43">SUM(F28:F33)</f>
        <v>22</v>
      </c>
      <c r="G34" s="1">
        <f t="shared" ref="G34" si="44">SUM(G28:G33)</f>
        <v>26</v>
      </c>
      <c r="H34" s="1">
        <f t="shared" ref="H34" si="45">SUM(H28:H33)</f>
        <v>977</v>
      </c>
      <c r="I34" s="1" t="s">
        <v>414</v>
      </c>
    </row>
    <row r="35" spans="1:16" x14ac:dyDescent="0.2">
      <c r="A35" s="1"/>
      <c r="B35" s="13">
        <f>B34/H34</f>
        <v>8.9048106448311154E-2</v>
      </c>
      <c r="C35" s="13">
        <f>C34/H34</f>
        <v>4.503582395087001E-2</v>
      </c>
      <c r="D35" s="13">
        <f>D34/H34</f>
        <v>0.76970317297850566</v>
      </c>
      <c r="E35" s="13">
        <f>E34/H34</f>
        <v>4.7082906857727737E-2</v>
      </c>
      <c r="F35" s="13">
        <f>F34/H34</f>
        <v>2.2517911975435005E-2</v>
      </c>
      <c r="G35" s="13">
        <f>G34/H34</f>
        <v>2.6612077789150462E-2</v>
      </c>
      <c r="H35" s="1"/>
      <c r="I35" s="1"/>
    </row>
    <row r="36" spans="1:16" x14ac:dyDescent="0.2">
      <c r="A36" t="s">
        <v>25</v>
      </c>
      <c r="B36">
        <v>20</v>
      </c>
      <c r="C36">
        <v>8</v>
      </c>
      <c r="D36">
        <v>144</v>
      </c>
      <c r="E36">
        <v>4</v>
      </c>
      <c r="F36">
        <v>5</v>
      </c>
      <c r="G36">
        <v>4</v>
      </c>
      <c r="H36">
        <v>185</v>
      </c>
      <c r="I36" t="s">
        <v>415</v>
      </c>
      <c r="J36" t="s">
        <v>439</v>
      </c>
    </row>
    <row r="37" spans="1:16" x14ac:dyDescent="0.2">
      <c r="A37" t="s">
        <v>26</v>
      </c>
      <c r="B37">
        <v>14</v>
      </c>
      <c r="C37">
        <v>9</v>
      </c>
      <c r="D37">
        <v>170</v>
      </c>
      <c r="E37">
        <v>7</v>
      </c>
      <c r="F37">
        <v>2</v>
      </c>
      <c r="G37">
        <v>3</v>
      </c>
      <c r="H37">
        <v>205</v>
      </c>
      <c r="I37" t="s">
        <v>415</v>
      </c>
      <c r="J37" t="s">
        <v>408</v>
      </c>
      <c r="K37" s="11">
        <f>AVERAGE(B36:B41)</f>
        <v>15</v>
      </c>
      <c r="L37" s="11">
        <f t="shared" ref="L37" si="46">AVERAGE(C36:C41)</f>
        <v>8.6666666666666661</v>
      </c>
      <c r="M37" s="11">
        <f t="shared" ref="M37" si="47">AVERAGE(D36:D41)</f>
        <v>153.33333333333334</v>
      </c>
      <c r="N37" s="11">
        <f t="shared" ref="N37" si="48">AVERAGE(E36:E41)</f>
        <v>6.666666666666667</v>
      </c>
      <c r="O37" s="11">
        <f t="shared" ref="O37" si="49">AVERAGE(F36:F41)</f>
        <v>5.5</v>
      </c>
      <c r="P37" s="11">
        <f t="shared" ref="P37" si="50">AVERAGE(G36:G41)</f>
        <v>5.333333333333333</v>
      </c>
    </row>
    <row r="38" spans="1:16" x14ac:dyDescent="0.2">
      <c r="A38" t="s">
        <v>27</v>
      </c>
      <c r="B38">
        <v>12</v>
      </c>
      <c r="C38">
        <v>11</v>
      </c>
      <c r="D38">
        <v>147</v>
      </c>
      <c r="E38">
        <v>7</v>
      </c>
      <c r="F38">
        <v>9</v>
      </c>
      <c r="G38">
        <v>6</v>
      </c>
      <c r="H38">
        <v>192</v>
      </c>
      <c r="I38" t="s">
        <v>415</v>
      </c>
      <c r="J38" t="s">
        <v>409</v>
      </c>
      <c r="K38" s="11">
        <f>STDEV(B36:B41)</f>
        <v>2.8284271247461903</v>
      </c>
      <c r="L38" s="11">
        <f t="shared" ref="L38" si="51">STDEV(C36:C41)</f>
        <v>3.1411250638372654</v>
      </c>
      <c r="M38" s="11">
        <f t="shared" ref="M38" si="52">STDEV(D36:D41)</f>
        <v>14.236104336041748</v>
      </c>
      <c r="N38" s="11">
        <f t="shared" ref="N38" si="53">STDEV(E36:E41)</f>
        <v>1.5055453054181609</v>
      </c>
      <c r="O38" s="11">
        <f t="shared" ref="O38" si="54">STDEV(F36:F41)</f>
        <v>2.6645825188948455</v>
      </c>
      <c r="P38" s="11">
        <f t="shared" ref="P38" si="55">STDEV(G36:G41)</f>
        <v>3.2041639575194445</v>
      </c>
    </row>
    <row r="39" spans="1:16" x14ac:dyDescent="0.2">
      <c r="A39" t="s">
        <v>28</v>
      </c>
      <c r="B39">
        <v>13</v>
      </c>
      <c r="C39">
        <v>13</v>
      </c>
      <c r="D39">
        <v>173</v>
      </c>
      <c r="E39">
        <v>8</v>
      </c>
      <c r="F39">
        <v>3</v>
      </c>
      <c r="G39">
        <v>2</v>
      </c>
      <c r="H39">
        <v>212</v>
      </c>
      <c r="I39" t="s">
        <v>415</v>
      </c>
      <c r="J39" t="s">
        <v>445</v>
      </c>
    </row>
    <row r="40" spans="1:16" x14ac:dyDescent="0.2">
      <c r="A40" t="s">
        <v>29</v>
      </c>
      <c r="B40">
        <v>16</v>
      </c>
      <c r="C40">
        <v>7</v>
      </c>
      <c r="D40">
        <v>145</v>
      </c>
      <c r="E40">
        <v>8</v>
      </c>
      <c r="F40">
        <v>7</v>
      </c>
      <c r="G40">
        <v>6</v>
      </c>
      <c r="H40">
        <v>189</v>
      </c>
      <c r="I40" t="s">
        <v>415</v>
      </c>
    </row>
    <row r="41" spans="1:16" x14ac:dyDescent="0.2">
      <c r="A41" t="s">
        <v>30</v>
      </c>
      <c r="B41">
        <v>15</v>
      </c>
      <c r="C41">
        <v>4</v>
      </c>
      <c r="D41">
        <v>141</v>
      </c>
      <c r="E41">
        <v>6</v>
      </c>
      <c r="F41">
        <v>7</v>
      </c>
      <c r="G41">
        <v>11</v>
      </c>
      <c r="H41">
        <v>184</v>
      </c>
      <c r="I41" t="s">
        <v>415</v>
      </c>
    </row>
    <row r="42" spans="1:16" x14ac:dyDescent="0.2">
      <c r="A42" s="1" t="s">
        <v>403</v>
      </c>
      <c r="B42" s="1">
        <f>SUM(B36:B41)</f>
        <v>90</v>
      </c>
      <c r="C42" s="1">
        <f t="shared" ref="C42" si="56">SUM(C36:C41)</f>
        <v>52</v>
      </c>
      <c r="D42" s="1">
        <f t="shared" ref="D42" si="57">SUM(D36:D41)</f>
        <v>920</v>
      </c>
      <c r="E42" s="1">
        <f t="shared" ref="E42" si="58">SUM(E36:E41)</f>
        <v>40</v>
      </c>
      <c r="F42" s="1">
        <f t="shared" ref="F42" si="59">SUM(F36:F41)</f>
        <v>33</v>
      </c>
      <c r="G42" s="1">
        <f t="shared" ref="G42" si="60">SUM(G36:G41)</f>
        <v>32</v>
      </c>
      <c r="H42" s="1">
        <f t="shared" ref="H42" si="61">SUM(H36:H41)</f>
        <v>1167</v>
      </c>
      <c r="I42" s="1" t="s">
        <v>415</v>
      </c>
    </row>
    <row r="43" spans="1:16" x14ac:dyDescent="0.2">
      <c r="A43" s="1"/>
      <c r="B43" s="13">
        <f>B42/H42</f>
        <v>7.7120822622107968E-2</v>
      </c>
      <c r="C43" s="13">
        <f>C42/H42</f>
        <v>4.4558697514995714E-2</v>
      </c>
      <c r="D43" s="13">
        <f>D42/H42</f>
        <v>0.78834618680377033</v>
      </c>
      <c r="E43" s="13">
        <f>E42/H42</f>
        <v>3.4275921165381321E-2</v>
      </c>
      <c r="F43" s="13">
        <f>F42/H42</f>
        <v>2.8277634961439587E-2</v>
      </c>
      <c r="G43" s="13">
        <f>G42/H42</f>
        <v>2.7420736932305057E-2</v>
      </c>
      <c r="H43" s="1"/>
      <c r="I43" s="1"/>
    </row>
    <row r="44" spans="1:16" x14ac:dyDescent="0.2">
      <c r="A44" t="s">
        <v>31</v>
      </c>
      <c r="B44">
        <v>12</v>
      </c>
      <c r="C44">
        <v>8</v>
      </c>
      <c r="D44">
        <v>157</v>
      </c>
      <c r="E44">
        <v>3</v>
      </c>
      <c r="F44">
        <v>2</v>
      </c>
      <c r="G44">
        <v>5</v>
      </c>
      <c r="H44">
        <v>187</v>
      </c>
      <c r="I44" t="s">
        <v>416</v>
      </c>
      <c r="J44" t="s">
        <v>440</v>
      </c>
    </row>
    <row r="45" spans="1:16" x14ac:dyDescent="0.2">
      <c r="A45" t="s">
        <v>32</v>
      </c>
      <c r="B45">
        <v>24</v>
      </c>
      <c r="C45">
        <v>4</v>
      </c>
      <c r="D45">
        <v>175</v>
      </c>
      <c r="E45">
        <v>5</v>
      </c>
      <c r="F45">
        <v>4</v>
      </c>
      <c r="G45">
        <v>7</v>
      </c>
      <c r="H45">
        <v>219</v>
      </c>
      <c r="I45" t="s">
        <v>416</v>
      </c>
      <c r="J45" t="s">
        <v>408</v>
      </c>
      <c r="K45" s="11">
        <f>AVERAGE(B44:B49)</f>
        <v>17.833333333333332</v>
      </c>
      <c r="L45" s="11">
        <f t="shared" ref="L45" si="62">AVERAGE(C44:C49)</f>
        <v>7.666666666666667</v>
      </c>
      <c r="M45" s="11">
        <f t="shared" ref="M45" si="63">AVERAGE(D44:D49)</f>
        <v>161.66666666666666</v>
      </c>
      <c r="N45" s="11">
        <f t="shared" ref="N45" si="64">AVERAGE(E44:E49)</f>
        <v>4.833333333333333</v>
      </c>
      <c r="O45" s="11">
        <f t="shared" ref="O45" si="65">AVERAGE(F44:F49)</f>
        <v>4.833333333333333</v>
      </c>
      <c r="P45" s="11">
        <f t="shared" ref="P45" si="66">AVERAGE(G44:G49)</f>
        <v>5.666666666666667</v>
      </c>
    </row>
    <row r="46" spans="1:16" x14ac:dyDescent="0.2">
      <c r="A46" t="s">
        <v>33</v>
      </c>
      <c r="B46">
        <v>21</v>
      </c>
      <c r="C46">
        <v>6</v>
      </c>
      <c r="D46">
        <v>146</v>
      </c>
      <c r="E46">
        <v>6</v>
      </c>
      <c r="F46">
        <v>9</v>
      </c>
      <c r="G46">
        <v>10</v>
      </c>
      <c r="H46">
        <v>198</v>
      </c>
      <c r="I46" t="s">
        <v>416</v>
      </c>
      <c r="J46" t="s">
        <v>409</v>
      </c>
      <c r="K46" s="11">
        <f>STDEV(B44:B49)</f>
        <v>4.2150523919242868</v>
      </c>
      <c r="L46" s="11">
        <f t="shared" ref="L46" si="67">STDEV(C44:C49)</f>
        <v>2.5819888974716103</v>
      </c>
      <c r="M46" s="11">
        <f t="shared" ref="M46" si="68">STDEV(D44:D49)</f>
        <v>12.64383907943575</v>
      </c>
      <c r="N46" s="11">
        <f t="shared" ref="N46" si="69">STDEV(E44:E49)</f>
        <v>1.1690451944500129</v>
      </c>
      <c r="O46" s="11">
        <f t="shared" ref="O46" si="70">STDEV(F44:F49)</f>
        <v>2.4832774042918904</v>
      </c>
      <c r="P46" s="11">
        <f t="shared" ref="P46" si="71">STDEV(G44:G49)</f>
        <v>2.422120283277994</v>
      </c>
    </row>
    <row r="47" spans="1:16" x14ac:dyDescent="0.2">
      <c r="A47" t="s">
        <v>34</v>
      </c>
      <c r="B47">
        <v>18</v>
      </c>
      <c r="C47">
        <v>10</v>
      </c>
      <c r="D47">
        <v>149</v>
      </c>
      <c r="E47">
        <v>4</v>
      </c>
      <c r="F47">
        <v>3</v>
      </c>
      <c r="G47">
        <v>4</v>
      </c>
      <c r="H47">
        <v>188</v>
      </c>
      <c r="I47" t="s">
        <v>416</v>
      </c>
      <c r="J47" t="s">
        <v>445</v>
      </c>
    </row>
    <row r="48" spans="1:16" x14ac:dyDescent="0.2">
      <c r="A48" t="s">
        <v>35</v>
      </c>
      <c r="B48">
        <v>16</v>
      </c>
      <c r="C48">
        <v>11</v>
      </c>
      <c r="D48">
        <v>172</v>
      </c>
      <c r="E48">
        <v>5</v>
      </c>
      <c r="F48">
        <v>5</v>
      </c>
      <c r="G48">
        <v>4</v>
      </c>
      <c r="H48">
        <v>213</v>
      </c>
      <c r="I48" t="s">
        <v>416</v>
      </c>
    </row>
    <row r="49" spans="1:16" x14ac:dyDescent="0.2">
      <c r="A49" t="s">
        <v>36</v>
      </c>
      <c r="B49">
        <v>16</v>
      </c>
      <c r="C49">
        <v>7</v>
      </c>
      <c r="D49">
        <v>171</v>
      </c>
      <c r="E49">
        <v>6</v>
      </c>
      <c r="F49">
        <v>6</v>
      </c>
      <c r="G49">
        <v>4</v>
      </c>
      <c r="H49">
        <v>210</v>
      </c>
      <c r="I49" t="s">
        <v>416</v>
      </c>
    </row>
    <row r="50" spans="1:16" x14ac:dyDescent="0.2">
      <c r="A50" s="1" t="s">
        <v>403</v>
      </c>
      <c r="B50" s="1">
        <f>SUM(B44:B49)</f>
        <v>107</v>
      </c>
      <c r="C50" s="1">
        <f t="shared" ref="C50" si="72">SUM(C44:C49)</f>
        <v>46</v>
      </c>
      <c r="D50" s="1">
        <f t="shared" ref="D50" si="73">SUM(D44:D49)</f>
        <v>970</v>
      </c>
      <c r="E50" s="1">
        <f t="shared" ref="E50" si="74">SUM(E44:E49)</f>
        <v>29</v>
      </c>
      <c r="F50" s="1">
        <f t="shared" ref="F50" si="75">SUM(F44:F49)</f>
        <v>29</v>
      </c>
      <c r="G50" s="1">
        <f t="shared" ref="G50" si="76">SUM(G44:G49)</f>
        <v>34</v>
      </c>
      <c r="H50" s="1">
        <f t="shared" ref="H50" si="77">SUM(H44:H49)</f>
        <v>1215</v>
      </c>
      <c r="I50" s="1" t="s">
        <v>416</v>
      </c>
    </row>
    <row r="51" spans="1:16" x14ac:dyDescent="0.2">
      <c r="A51" s="1"/>
      <c r="B51" s="13">
        <f>B50/H50</f>
        <v>8.8065843621399173E-2</v>
      </c>
      <c r="C51" s="13">
        <f>C50/H50</f>
        <v>3.7860082304526747E-2</v>
      </c>
      <c r="D51" s="13">
        <f>D50/H50</f>
        <v>0.79835390946502061</v>
      </c>
      <c r="E51" s="13">
        <f>E50/H50</f>
        <v>2.3868312757201648E-2</v>
      </c>
      <c r="F51" s="13">
        <f>F50/H50</f>
        <v>2.3868312757201648E-2</v>
      </c>
      <c r="G51" s="13">
        <f>G50/H50</f>
        <v>2.7983539094650206E-2</v>
      </c>
      <c r="H51" s="1"/>
      <c r="I51" s="1"/>
    </row>
    <row r="52" spans="1:16" x14ac:dyDescent="0.2">
      <c r="A52" t="s">
        <v>37</v>
      </c>
      <c r="B52">
        <v>18</v>
      </c>
      <c r="C52">
        <v>9</v>
      </c>
      <c r="D52">
        <v>140</v>
      </c>
      <c r="E52">
        <v>5</v>
      </c>
      <c r="F52">
        <v>5</v>
      </c>
      <c r="G52">
        <v>2</v>
      </c>
      <c r="H52">
        <v>179</v>
      </c>
      <c r="I52" t="s">
        <v>417</v>
      </c>
      <c r="J52" t="s">
        <v>441</v>
      </c>
    </row>
    <row r="53" spans="1:16" x14ac:dyDescent="0.2">
      <c r="A53" t="s">
        <v>38</v>
      </c>
      <c r="B53">
        <v>14</v>
      </c>
      <c r="C53">
        <v>9</v>
      </c>
      <c r="D53">
        <v>173</v>
      </c>
      <c r="E53">
        <v>4</v>
      </c>
      <c r="F53">
        <v>3</v>
      </c>
      <c r="G53">
        <v>3</v>
      </c>
      <c r="H53">
        <v>206</v>
      </c>
      <c r="I53" t="s">
        <v>417</v>
      </c>
      <c r="J53" t="s">
        <v>408</v>
      </c>
      <c r="K53" s="11">
        <f>AVERAGE(B52:B57)</f>
        <v>14.666666666666666</v>
      </c>
      <c r="L53" s="11">
        <f t="shared" ref="L53" si="78">AVERAGE(C52:C57)</f>
        <v>9.8333333333333339</v>
      </c>
      <c r="M53" s="11">
        <f t="shared" ref="M53" si="79">AVERAGE(D52:D57)</f>
        <v>153.33333333333334</v>
      </c>
      <c r="N53" s="11">
        <f t="shared" ref="N53" si="80">AVERAGE(E52:E57)</f>
        <v>4.166666666666667</v>
      </c>
      <c r="O53" s="11">
        <f t="shared" ref="O53" si="81">AVERAGE(F52:F57)</f>
        <v>4.166666666666667</v>
      </c>
      <c r="P53" s="11">
        <f t="shared" ref="P53" si="82">AVERAGE(G52:G57)</f>
        <v>3.3333333333333335</v>
      </c>
    </row>
    <row r="54" spans="1:16" x14ac:dyDescent="0.2">
      <c r="A54" t="s">
        <v>39</v>
      </c>
      <c r="B54">
        <v>16</v>
      </c>
      <c r="C54">
        <v>8</v>
      </c>
      <c r="D54">
        <v>159</v>
      </c>
      <c r="E54">
        <v>6</v>
      </c>
      <c r="F54">
        <v>6</v>
      </c>
      <c r="G54">
        <v>4</v>
      </c>
      <c r="H54">
        <v>199</v>
      </c>
      <c r="I54" t="s">
        <v>417</v>
      </c>
      <c r="J54" t="s">
        <v>409</v>
      </c>
      <c r="K54" s="11">
        <f>STDEV(B52:B57)</f>
        <v>3.2041639575194418</v>
      </c>
      <c r="L54" s="11">
        <f t="shared" ref="L54" si="83">STDEV(C52:C57)</f>
        <v>3.0605010483034758</v>
      </c>
      <c r="M54" s="11">
        <f t="shared" ref="M54" si="84">STDEV(D52:D57)</f>
        <v>15.396969398770223</v>
      </c>
      <c r="N54" s="11">
        <f t="shared" ref="N54" si="85">STDEV(E52:E57)</f>
        <v>1.8348478592697177</v>
      </c>
      <c r="O54" s="11">
        <f t="shared" ref="O54" si="86">STDEV(F52:F57)</f>
        <v>1.1690451944500118</v>
      </c>
      <c r="P54" s="11">
        <f t="shared" ref="P54" si="87">STDEV(G52:G57)</f>
        <v>1.5055453054181618</v>
      </c>
    </row>
    <row r="55" spans="1:16" x14ac:dyDescent="0.2">
      <c r="A55" t="s">
        <v>40</v>
      </c>
      <c r="B55">
        <v>11</v>
      </c>
      <c r="C55">
        <v>13</v>
      </c>
      <c r="D55">
        <v>143</v>
      </c>
      <c r="E55">
        <v>6</v>
      </c>
      <c r="F55">
        <v>3</v>
      </c>
      <c r="G55">
        <v>2</v>
      </c>
      <c r="H55">
        <v>178</v>
      </c>
      <c r="I55" t="s">
        <v>417</v>
      </c>
      <c r="J55" t="s">
        <v>445</v>
      </c>
    </row>
    <row r="56" spans="1:16" x14ac:dyDescent="0.2">
      <c r="A56" t="s">
        <v>41</v>
      </c>
      <c r="B56">
        <v>18</v>
      </c>
      <c r="C56">
        <v>6</v>
      </c>
      <c r="D56">
        <v>137</v>
      </c>
      <c r="E56">
        <v>2</v>
      </c>
      <c r="F56">
        <v>4</v>
      </c>
      <c r="G56">
        <v>6</v>
      </c>
      <c r="H56">
        <v>173</v>
      </c>
      <c r="I56" t="s">
        <v>417</v>
      </c>
    </row>
    <row r="57" spans="1:16" x14ac:dyDescent="0.2">
      <c r="A57" t="s">
        <v>42</v>
      </c>
      <c r="B57">
        <v>11</v>
      </c>
      <c r="C57">
        <v>14</v>
      </c>
      <c r="D57">
        <v>168</v>
      </c>
      <c r="E57">
        <v>2</v>
      </c>
      <c r="F57">
        <v>4</v>
      </c>
      <c r="G57">
        <v>3</v>
      </c>
      <c r="H57">
        <v>202</v>
      </c>
      <c r="I57" t="s">
        <v>417</v>
      </c>
    </row>
    <row r="58" spans="1:16" x14ac:dyDescent="0.2">
      <c r="A58" s="1" t="s">
        <v>403</v>
      </c>
      <c r="B58" s="1">
        <f>SUM(B52:B57)</f>
        <v>88</v>
      </c>
      <c r="C58" s="1">
        <f t="shared" ref="C58" si="88">SUM(C52:C57)</f>
        <v>59</v>
      </c>
      <c r="D58" s="1">
        <f t="shared" ref="D58" si="89">SUM(D52:D57)</f>
        <v>920</v>
      </c>
      <c r="E58" s="1">
        <f t="shared" ref="E58" si="90">SUM(E52:E57)</f>
        <v>25</v>
      </c>
      <c r="F58" s="1">
        <f t="shared" ref="F58" si="91">SUM(F52:F57)</f>
        <v>25</v>
      </c>
      <c r="G58" s="1">
        <f t="shared" ref="G58" si="92">SUM(G52:G57)</f>
        <v>20</v>
      </c>
      <c r="H58" s="1">
        <f t="shared" ref="H58" si="93">SUM(H52:H57)</f>
        <v>1137</v>
      </c>
      <c r="I58" s="1" t="s">
        <v>417</v>
      </c>
    </row>
    <row r="59" spans="1:16" x14ac:dyDescent="0.2">
      <c r="A59" s="1"/>
      <c r="B59" s="13">
        <f>B58/H58</f>
        <v>7.7396657871591903E-2</v>
      </c>
      <c r="C59" s="13">
        <f>C58/H58</f>
        <v>5.1890941072999124E-2</v>
      </c>
      <c r="D59" s="13">
        <f>D58/H58</f>
        <v>0.80914687774846084</v>
      </c>
      <c r="E59" s="13">
        <f>E58/H58</f>
        <v>2.1987686895338612E-2</v>
      </c>
      <c r="F59" s="13">
        <f>F58/H58</f>
        <v>2.1987686895338612E-2</v>
      </c>
      <c r="G59" s="13">
        <f>G58/H58</f>
        <v>1.759014951627089E-2</v>
      </c>
      <c r="H59" s="1"/>
      <c r="I59" s="1"/>
    </row>
    <row r="60" spans="1:16" x14ac:dyDescent="0.2">
      <c r="A60" t="s">
        <v>43</v>
      </c>
      <c r="B60">
        <v>8</v>
      </c>
      <c r="C60">
        <v>11</v>
      </c>
      <c r="D60">
        <v>155</v>
      </c>
      <c r="E60">
        <v>9</v>
      </c>
      <c r="F60">
        <v>5</v>
      </c>
      <c r="G60">
        <v>8</v>
      </c>
      <c r="H60">
        <v>196</v>
      </c>
      <c r="I60" t="s">
        <v>418</v>
      </c>
      <c r="J60" t="s">
        <v>442</v>
      </c>
    </row>
    <row r="61" spans="1:16" x14ac:dyDescent="0.2">
      <c r="A61" t="s">
        <v>44</v>
      </c>
      <c r="B61">
        <v>20</v>
      </c>
      <c r="C61">
        <v>6</v>
      </c>
      <c r="D61">
        <v>163</v>
      </c>
      <c r="E61">
        <v>6</v>
      </c>
      <c r="F61">
        <v>4</v>
      </c>
      <c r="G61">
        <v>8</v>
      </c>
      <c r="H61">
        <v>207</v>
      </c>
      <c r="I61" t="s">
        <v>418</v>
      </c>
      <c r="J61" t="s">
        <v>408</v>
      </c>
      <c r="K61" s="11">
        <f>AVERAGE(B60:B65)</f>
        <v>13.166666666666666</v>
      </c>
      <c r="L61" s="11">
        <f t="shared" ref="L61" si="94">AVERAGE(C60:C65)</f>
        <v>7.333333333333333</v>
      </c>
      <c r="M61" s="11">
        <f t="shared" ref="M61" si="95">AVERAGE(D60:D65)</f>
        <v>150.83333333333334</v>
      </c>
      <c r="N61" s="11">
        <f t="shared" ref="N61" si="96">AVERAGE(E60:E65)</f>
        <v>6</v>
      </c>
      <c r="O61" s="11">
        <f t="shared" ref="O61" si="97">AVERAGE(F60:F65)</f>
        <v>6.166666666666667</v>
      </c>
      <c r="P61" s="11">
        <f t="shared" ref="P61" si="98">AVERAGE(G60:G65)</f>
        <v>5.666666666666667</v>
      </c>
    </row>
    <row r="62" spans="1:16" x14ac:dyDescent="0.2">
      <c r="A62" t="s">
        <v>45</v>
      </c>
      <c r="B62">
        <v>14</v>
      </c>
      <c r="C62">
        <v>8</v>
      </c>
      <c r="D62">
        <v>168</v>
      </c>
      <c r="E62">
        <v>5</v>
      </c>
      <c r="F62">
        <v>3</v>
      </c>
      <c r="G62">
        <v>3</v>
      </c>
      <c r="H62">
        <v>201</v>
      </c>
      <c r="I62" t="s">
        <v>418</v>
      </c>
      <c r="J62" t="s">
        <v>409</v>
      </c>
      <c r="K62" s="11">
        <f>STDEV(B60:B65)</f>
        <v>4.0207793606049371</v>
      </c>
      <c r="L62" s="11">
        <f t="shared" ref="L62" si="99">STDEV(C60:C65)</f>
        <v>3.6696957185394354</v>
      </c>
      <c r="M62" s="11">
        <f t="shared" ref="M62" si="100">STDEV(D60:D65)</f>
        <v>34.160893821249296</v>
      </c>
      <c r="N62" s="11">
        <f t="shared" ref="N62" si="101">STDEV(E60:E65)</f>
        <v>1.7888543819998317</v>
      </c>
      <c r="O62" s="11">
        <f t="shared" ref="O62" si="102">STDEV(F60:F65)</f>
        <v>3.3115957885386114</v>
      </c>
      <c r="P62" s="11">
        <f t="shared" ref="P62" si="103">STDEV(G60:G65)</f>
        <v>2.7325202042558931</v>
      </c>
    </row>
    <row r="63" spans="1:16" x14ac:dyDescent="0.2">
      <c r="A63" t="s">
        <v>46</v>
      </c>
      <c r="B63">
        <v>12</v>
      </c>
      <c r="C63">
        <v>3</v>
      </c>
      <c r="D63">
        <v>82</v>
      </c>
      <c r="E63">
        <v>7</v>
      </c>
      <c r="F63">
        <v>12</v>
      </c>
      <c r="G63">
        <v>5</v>
      </c>
      <c r="H63">
        <v>121</v>
      </c>
      <c r="I63" t="s">
        <v>418</v>
      </c>
      <c r="J63" t="s">
        <v>445</v>
      </c>
    </row>
    <row r="64" spans="1:16" x14ac:dyDescent="0.2">
      <c r="A64" t="s">
        <v>47</v>
      </c>
      <c r="B64">
        <v>11</v>
      </c>
      <c r="C64">
        <v>12</v>
      </c>
      <c r="D64">
        <v>166</v>
      </c>
      <c r="E64">
        <v>5</v>
      </c>
      <c r="F64">
        <v>5</v>
      </c>
      <c r="G64">
        <v>2</v>
      </c>
      <c r="H64">
        <v>201</v>
      </c>
      <c r="I64" t="s">
        <v>418</v>
      </c>
    </row>
    <row r="65" spans="1:16" x14ac:dyDescent="0.2">
      <c r="A65" t="s">
        <v>48</v>
      </c>
      <c r="B65">
        <v>14</v>
      </c>
      <c r="C65">
        <v>4</v>
      </c>
      <c r="D65">
        <v>171</v>
      </c>
      <c r="E65">
        <v>4</v>
      </c>
      <c r="F65">
        <v>8</v>
      </c>
      <c r="G65">
        <v>8</v>
      </c>
      <c r="H65">
        <v>209</v>
      </c>
      <c r="I65" t="s">
        <v>418</v>
      </c>
    </row>
    <row r="66" spans="1:16" x14ac:dyDescent="0.2">
      <c r="A66" s="1" t="s">
        <v>403</v>
      </c>
      <c r="B66" s="1">
        <f>SUM(B60:B65)</f>
        <v>79</v>
      </c>
      <c r="C66" s="1">
        <f t="shared" ref="C66" si="104">SUM(C60:C65)</f>
        <v>44</v>
      </c>
      <c r="D66" s="1">
        <f t="shared" ref="D66" si="105">SUM(D60:D65)</f>
        <v>905</v>
      </c>
      <c r="E66" s="1">
        <f t="shared" ref="E66" si="106">SUM(E60:E65)</f>
        <v>36</v>
      </c>
      <c r="F66" s="1">
        <f t="shared" ref="F66" si="107">SUM(F60:F65)</f>
        <v>37</v>
      </c>
      <c r="G66" s="1">
        <f t="shared" ref="G66" si="108">SUM(G60:G65)</f>
        <v>34</v>
      </c>
      <c r="H66" s="1">
        <f t="shared" ref="H66" si="109">SUM(H60:H65)</f>
        <v>1135</v>
      </c>
      <c r="I66" s="1" t="s">
        <v>418</v>
      </c>
    </row>
    <row r="67" spans="1:16" x14ac:dyDescent="0.2">
      <c r="A67" s="1"/>
      <c r="B67" s="13">
        <f>B66/H66</f>
        <v>6.9603524229074884E-2</v>
      </c>
      <c r="C67" s="13">
        <f>C66/H66</f>
        <v>3.8766519823788544E-2</v>
      </c>
      <c r="D67" s="13">
        <f>D66/H66</f>
        <v>0.79735682819383258</v>
      </c>
      <c r="E67" s="13">
        <f>E66/H66</f>
        <v>3.1718061674008813E-2</v>
      </c>
      <c r="F67" s="13">
        <f>F66/H66</f>
        <v>3.2599118942731278E-2</v>
      </c>
      <c r="G67" s="13">
        <f>G66/H66</f>
        <v>2.9955947136563875E-2</v>
      </c>
      <c r="H67" s="1"/>
      <c r="I67" s="1"/>
    </row>
    <row r="68" spans="1:16" x14ac:dyDescent="0.2">
      <c r="A68" t="s">
        <v>49</v>
      </c>
      <c r="B68">
        <v>13</v>
      </c>
      <c r="C68">
        <v>6</v>
      </c>
      <c r="D68">
        <v>150</v>
      </c>
      <c r="E68">
        <v>6</v>
      </c>
      <c r="F68">
        <v>4</v>
      </c>
      <c r="G68">
        <v>2</v>
      </c>
      <c r="H68">
        <v>181</v>
      </c>
      <c r="I68" t="s">
        <v>419</v>
      </c>
      <c r="J68" t="s">
        <v>443</v>
      </c>
    </row>
    <row r="69" spans="1:16" x14ac:dyDescent="0.2">
      <c r="A69" t="s">
        <v>50</v>
      </c>
      <c r="B69">
        <v>12</v>
      </c>
      <c r="C69">
        <v>11</v>
      </c>
      <c r="D69">
        <v>103</v>
      </c>
      <c r="E69">
        <v>4</v>
      </c>
      <c r="F69">
        <v>2</v>
      </c>
      <c r="G69">
        <v>3</v>
      </c>
      <c r="H69">
        <v>135</v>
      </c>
      <c r="I69" t="s">
        <v>419</v>
      </c>
      <c r="J69" t="s">
        <v>408</v>
      </c>
      <c r="K69" s="11">
        <f>AVERAGE(B68:B73)</f>
        <v>14.666666666666666</v>
      </c>
      <c r="L69" s="11">
        <f t="shared" ref="L69" si="110">AVERAGE(C68:C73)</f>
        <v>8</v>
      </c>
      <c r="M69" s="11">
        <f t="shared" ref="M69" si="111">AVERAGE(D68:D73)</f>
        <v>124.33333333333333</v>
      </c>
      <c r="N69" s="11">
        <f t="shared" ref="N69" si="112">AVERAGE(E68:E73)</f>
        <v>3.5</v>
      </c>
      <c r="O69" s="11">
        <f t="shared" ref="O69" si="113">AVERAGE(F68:F73)</f>
        <v>4.333333333333333</v>
      </c>
      <c r="P69" s="11">
        <f t="shared" ref="P69" si="114">AVERAGE(G68:G73)</f>
        <v>5.5</v>
      </c>
    </row>
    <row r="70" spans="1:16" x14ac:dyDescent="0.2">
      <c r="A70" t="s">
        <v>51</v>
      </c>
      <c r="B70">
        <v>19</v>
      </c>
      <c r="C70">
        <v>7</v>
      </c>
      <c r="D70">
        <v>93</v>
      </c>
      <c r="E70">
        <v>1</v>
      </c>
      <c r="F70">
        <v>1</v>
      </c>
      <c r="G70">
        <v>7</v>
      </c>
      <c r="H70">
        <v>128</v>
      </c>
      <c r="I70" t="s">
        <v>419</v>
      </c>
      <c r="J70" t="s">
        <v>409</v>
      </c>
      <c r="K70" s="11">
        <f>STDEV(B68:B73)</f>
        <v>2.8751811537130405</v>
      </c>
      <c r="L70" s="11">
        <f t="shared" ref="L70" si="115">STDEV(C68:C73)</f>
        <v>2.3664319132398464</v>
      </c>
      <c r="M70" s="11">
        <f t="shared" ref="M70" si="116">STDEV(D68:D73)</f>
        <v>29.622063848872273</v>
      </c>
      <c r="N70" s="11">
        <f t="shared" ref="N70" si="117">STDEV(E68:E73)</f>
        <v>1.8708286933869707</v>
      </c>
      <c r="O70" s="11">
        <f t="shared" ref="O70" si="118">STDEV(F68:F73)</f>
        <v>2.5819888974716112</v>
      </c>
      <c r="P70" s="11">
        <f t="shared" ref="P70" si="119">STDEV(G68:G73)</f>
        <v>2.8809720581775866</v>
      </c>
    </row>
    <row r="71" spans="1:16" x14ac:dyDescent="0.2">
      <c r="A71" t="s">
        <v>52</v>
      </c>
      <c r="B71">
        <v>12</v>
      </c>
      <c r="C71">
        <v>10</v>
      </c>
      <c r="D71">
        <v>165</v>
      </c>
      <c r="E71">
        <v>3</v>
      </c>
      <c r="F71">
        <v>5</v>
      </c>
      <c r="G71">
        <v>5</v>
      </c>
      <c r="H71">
        <v>200</v>
      </c>
      <c r="I71" t="s">
        <v>419</v>
      </c>
      <c r="J71" t="s">
        <v>445</v>
      </c>
    </row>
    <row r="72" spans="1:16" x14ac:dyDescent="0.2">
      <c r="A72" t="s">
        <v>53</v>
      </c>
      <c r="B72">
        <v>15</v>
      </c>
      <c r="C72">
        <v>5</v>
      </c>
      <c r="D72">
        <v>134</v>
      </c>
      <c r="E72">
        <v>5</v>
      </c>
      <c r="F72">
        <v>8</v>
      </c>
      <c r="G72">
        <v>10</v>
      </c>
      <c r="H72">
        <v>177</v>
      </c>
      <c r="I72" t="s">
        <v>419</v>
      </c>
    </row>
    <row r="73" spans="1:16" x14ac:dyDescent="0.2">
      <c r="A73" t="s">
        <v>54</v>
      </c>
      <c r="B73">
        <v>17</v>
      </c>
      <c r="C73">
        <v>9</v>
      </c>
      <c r="D73">
        <v>101</v>
      </c>
      <c r="E73">
        <v>2</v>
      </c>
      <c r="F73">
        <v>6</v>
      </c>
      <c r="G73">
        <v>6</v>
      </c>
      <c r="H73">
        <v>141</v>
      </c>
      <c r="I73" t="s">
        <v>419</v>
      </c>
    </row>
    <row r="74" spans="1:16" x14ac:dyDescent="0.2">
      <c r="A74" s="1" t="s">
        <v>403</v>
      </c>
      <c r="B74" s="1">
        <f>SUM(B68:B73)</f>
        <v>88</v>
      </c>
      <c r="C74" s="1">
        <f t="shared" ref="C74" si="120">SUM(C68:C73)</f>
        <v>48</v>
      </c>
      <c r="D74" s="1">
        <f t="shared" ref="D74" si="121">SUM(D68:D73)</f>
        <v>746</v>
      </c>
      <c r="E74" s="1">
        <f t="shared" ref="E74" si="122">SUM(E68:E73)</f>
        <v>21</v>
      </c>
      <c r="F74" s="1">
        <f t="shared" ref="F74" si="123">SUM(F68:F73)</f>
        <v>26</v>
      </c>
      <c r="G74" s="1">
        <f t="shared" ref="G74" si="124">SUM(G68:G73)</f>
        <v>33</v>
      </c>
      <c r="H74" s="1">
        <f t="shared" ref="H74" si="125">SUM(H68:H73)</f>
        <v>962</v>
      </c>
      <c r="I74" s="1" t="s">
        <v>419</v>
      </c>
    </row>
    <row r="75" spans="1:16" x14ac:dyDescent="0.2">
      <c r="A75" s="1"/>
      <c r="B75" s="13">
        <f>B74/H74</f>
        <v>9.1476091476091481E-2</v>
      </c>
      <c r="C75" s="13">
        <f>C74/H74</f>
        <v>4.9896049896049899E-2</v>
      </c>
      <c r="D75" s="13">
        <f>D74/H74</f>
        <v>0.77546777546777546</v>
      </c>
      <c r="E75" s="13">
        <f>E74/H74</f>
        <v>2.1829521829521831E-2</v>
      </c>
      <c r="F75" s="13">
        <f>F74/H74</f>
        <v>2.7027027027027029E-2</v>
      </c>
      <c r="G75" s="13">
        <f>G74/H74</f>
        <v>3.4303534303534305E-2</v>
      </c>
      <c r="H75" s="1"/>
      <c r="I75" s="1"/>
    </row>
    <row r="76" spans="1:16" x14ac:dyDescent="0.2">
      <c r="A76" s="14" t="s">
        <v>375</v>
      </c>
      <c r="B76" s="14">
        <v>849</v>
      </c>
      <c r="C76" s="14">
        <v>442</v>
      </c>
      <c r="D76" s="14">
        <v>7808</v>
      </c>
      <c r="E76" s="14">
        <v>337</v>
      </c>
      <c r="F76" s="14">
        <v>262</v>
      </c>
      <c r="G76" s="14">
        <v>261</v>
      </c>
      <c r="H76" s="14">
        <v>9959</v>
      </c>
      <c r="I76" s="14" t="s">
        <v>420</v>
      </c>
      <c r="J76" s="14" t="s">
        <v>444</v>
      </c>
      <c r="K76" s="14"/>
      <c r="L76" s="14"/>
      <c r="M76" s="14"/>
      <c r="N76" s="14"/>
      <c r="O76" s="14"/>
      <c r="P76" s="14"/>
    </row>
    <row r="77" spans="1:16" x14ac:dyDescent="0.2">
      <c r="A77" s="14"/>
      <c r="B77" s="15">
        <f>B76/H76</f>
        <v>8.5249523044482384E-2</v>
      </c>
      <c r="C77" s="15">
        <f>C76/H76</f>
        <v>4.438196606084948E-2</v>
      </c>
      <c r="D77" s="15">
        <f>D76/H76</f>
        <v>0.78401445928306057</v>
      </c>
      <c r="E77" s="15">
        <f>E76/H76</f>
        <v>3.3838738829199716E-2</v>
      </c>
      <c r="F77" s="15">
        <f>F76/H76</f>
        <v>2.6307862235164174E-2</v>
      </c>
      <c r="G77" s="15">
        <f>G76/H76</f>
        <v>2.6207450547243698E-2</v>
      </c>
      <c r="H77" s="14"/>
      <c r="I77" s="14"/>
      <c r="J77" s="14" t="s">
        <v>408</v>
      </c>
      <c r="K77" s="16">
        <f>AVERAGE(B68:B73,B60:B65,B52:B57,B44:B49,B36:B41,B28:B33,B20:B25,B12:B17,B4:B9)</f>
        <v>15.722222222222221</v>
      </c>
      <c r="L77" s="16">
        <f t="shared" ref="L77:P77" si="126">AVERAGE(C68:C73,C60:C65,C52:C57,C44:C49,C36:C41,C28:C33,C20:C25,C12:C17,C4:C9)</f>
        <v>8.1851851851851851</v>
      </c>
      <c r="M77" s="16">
        <f t="shared" si="126"/>
        <v>144.59259259259258</v>
      </c>
      <c r="N77" s="16">
        <f t="shared" si="126"/>
        <v>6.2407407407407405</v>
      </c>
      <c r="O77" s="16">
        <f t="shared" si="126"/>
        <v>4.8518518518518521</v>
      </c>
      <c r="P77" s="16">
        <f t="shared" si="126"/>
        <v>4.833333333333333</v>
      </c>
    </row>
    <row r="78" spans="1:16" x14ac:dyDescent="0.2">
      <c r="A78" s="14" t="s">
        <v>376</v>
      </c>
      <c r="B78" s="14" t="s">
        <v>387</v>
      </c>
      <c r="C78" s="14" t="s">
        <v>390</v>
      </c>
      <c r="D78" s="14" t="s">
        <v>393</v>
      </c>
      <c r="E78" s="14" t="s">
        <v>396</v>
      </c>
      <c r="F78" s="14" t="s">
        <v>399</v>
      </c>
      <c r="G78" s="14" t="s">
        <v>402</v>
      </c>
      <c r="H78" s="14"/>
      <c r="I78" s="14"/>
      <c r="J78" s="14" t="s">
        <v>409</v>
      </c>
      <c r="K78" s="16">
        <f>STDEV(B68:B73,B60:B65,B52:B57,B44:B49,B36:B41,B28:B33,B20:B25,B12:B17,B4:B9)</f>
        <v>3.4004254265843001</v>
      </c>
      <c r="L78" s="16">
        <f t="shared" ref="L78:P78" si="127">STDEV(C68:C73,C60:C65,C52:C57,C44:C49,C36:C41,C28:C33,C20:C25,C12:C17,C4:C9)</f>
        <v>2.7201142739180293</v>
      </c>
      <c r="M78" s="16">
        <f t="shared" si="127"/>
        <v>25.511757199687246</v>
      </c>
      <c r="N78" s="16">
        <f t="shared" si="127"/>
        <v>2.5545755116504134</v>
      </c>
      <c r="O78" s="16">
        <f t="shared" si="127"/>
        <v>2.2012638514443812</v>
      </c>
      <c r="P78" s="16">
        <f t="shared" si="127"/>
        <v>2.8467127682479068</v>
      </c>
    </row>
    <row r="79" spans="1:16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 t="s">
        <v>446</v>
      </c>
      <c r="K79" s="14"/>
      <c r="L79" s="14"/>
      <c r="M79" s="14"/>
      <c r="N79" s="14"/>
      <c r="O79" s="14"/>
      <c r="P79" s="14"/>
    </row>
    <row r="80" spans="1:16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>
        <f>6+6+6+6+6+6+6+6+6</f>
        <v>54</v>
      </c>
      <c r="K80" s="14"/>
      <c r="L80" s="14"/>
      <c r="M80" s="14"/>
      <c r="N80" s="14"/>
      <c r="O80" s="14"/>
      <c r="P80" s="14"/>
    </row>
    <row r="82" spans="1:16" x14ac:dyDescent="0.2">
      <c r="A82" s="7"/>
    </row>
    <row r="83" spans="1:16" ht="51" x14ac:dyDescent="0.2">
      <c r="A83" s="17" t="s">
        <v>448</v>
      </c>
      <c r="B83" s="18" t="s">
        <v>387</v>
      </c>
      <c r="C83" s="18" t="s">
        <v>390</v>
      </c>
      <c r="D83" s="18" t="s">
        <v>393</v>
      </c>
      <c r="E83" s="18" t="s">
        <v>396</v>
      </c>
      <c r="F83" s="18" t="s">
        <v>399</v>
      </c>
      <c r="G83" s="18" t="s">
        <v>402</v>
      </c>
      <c r="H83" s="18" t="s">
        <v>449</v>
      </c>
      <c r="I83" s="18" t="s">
        <v>450</v>
      </c>
      <c r="J83" s="2"/>
      <c r="K83" s="2"/>
      <c r="L83" s="2"/>
      <c r="M83" s="2"/>
      <c r="N83" s="2"/>
      <c r="O83" s="2"/>
      <c r="P83" s="2"/>
    </row>
    <row r="84" spans="1:16" x14ac:dyDescent="0.2">
      <c r="A84" t="s">
        <v>55</v>
      </c>
      <c r="B84">
        <v>20</v>
      </c>
      <c r="C84">
        <v>11</v>
      </c>
      <c r="D84">
        <v>166</v>
      </c>
      <c r="E84">
        <v>7</v>
      </c>
      <c r="F84">
        <v>10</v>
      </c>
      <c r="G84">
        <v>9</v>
      </c>
      <c r="H84">
        <v>223</v>
      </c>
      <c r="I84" t="s">
        <v>421</v>
      </c>
      <c r="J84" t="s">
        <v>377</v>
      </c>
    </row>
    <row r="85" spans="1:16" x14ac:dyDescent="0.2">
      <c r="A85" t="s">
        <v>56</v>
      </c>
      <c r="B85">
        <v>17</v>
      </c>
      <c r="C85">
        <v>5</v>
      </c>
      <c r="D85">
        <v>187</v>
      </c>
      <c r="E85">
        <v>8</v>
      </c>
      <c r="F85">
        <v>6</v>
      </c>
      <c r="G85">
        <v>3</v>
      </c>
      <c r="H85">
        <v>226</v>
      </c>
      <c r="I85" t="s">
        <v>421</v>
      </c>
      <c r="J85" t="s">
        <v>408</v>
      </c>
      <c r="K85" s="11">
        <f>AVERAGE(B84:B96)</f>
        <v>15.416666666666666</v>
      </c>
      <c r="L85" s="11">
        <f t="shared" ref="L85:P85" si="128">AVERAGE(C84:C96)</f>
        <v>7.25</v>
      </c>
      <c r="M85" s="11">
        <f t="shared" si="128"/>
        <v>171</v>
      </c>
      <c r="N85" s="11">
        <f t="shared" si="128"/>
        <v>6</v>
      </c>
      <c r="O85" s="11">
        <f t="shared" si="128"/>
        <v>4.583333333333333</v>
      </c>
      <c r="P85" s="11">
        <f t="shared" si="128"/>
        <v>5.25</v>
      </c>
    </row>
    <row r="86" spans="1:16" x14ac:dyDescent="0.2">
      <c r="A86" t="s">
        <v>57</v>
      </c>
      <c r="B86">
        <v>19</v>
      </c>
      <c r="C86">
        <v>9</v>
      </c>
      <c r="D86">
        <v>172</v>
      </c>
      <c r="E86">
        <v>4</v>
      </c>
      <c r="F86">
        <v>6</v>
      </c>
      <c r="G86">
        <v>2</v>
      </c>
      <c r="H86">
        <v>212</v>
      </c>
      <c r="I86" t="s">
        <v>421</v>
      </c>
      <c r="J86" t="s">
        <v>409</v>
      </c>
      <c r="K86" s="11">
        <f>STDEV(B84:B96)</f>
        <v>2.9374798516394738</v>
      </c>
      <c r="L86" s="11">
        <f t="shared" ref="L86:P86" si="129">STDEV(C84:C96)</f>
        <v>2.6328346286499236</v>
      </c>
      <c r="M86" s="11">
        <f t="shared" si="129"/>
        <v>15.637949179654425</v>
      </c>
      <c r="N86" s="11">
        <f t="shared" si="129"/>
        <v>2.2962419891481978</v>
      </c>
      <c r="O86" s="11">
        <f t="shared" si="129"/>
        <v>2.2746961169005462</v>
      </c>
      <c r="P86" s="11">
        <f t="shared" si="129"/>
        <v>2.8001623329566252</v>
      </c>
    </row>
    <row r="87" spans="1:16" x14ac:dyDescent="0.2">
      <c r="A87" t="s">
        <v>58</v>
      </c>
      <c r="B87">
        <v>14</v>
      </c>
      <c r="C87">
        <v>6</v>
      </c>
      <c r="D87">
        <v>142</v>
      </c>
      <c r="E87">
        <v>9</v>
      </c>
      <c r="F87">
        <v>3</v>
      </c>
      <c r="G87">
        <v>9</v>
      </c>
      <c r="H87">
        <v>183</v>
      </c>
      <c r="I87" t="s">
        <v>421</v>
      </c>
      <c r="J87" t="s">
        <v>452</v>
      </c>
    </row>
    <row r="88" spans="1:16" x14ac:dyDescent="0.2">
      <c r="A88" t="s">
        <v>59</v>
      </c>
      <c r="B88">
        <v>14</v>
      </c>
      <c r="C88">
        <v>9</v>
      </c>
      <c r="D88">
        <v>183</v>
      </c>
      <c r="E88">
        <v>7</v>
      </c>
      <c r="F88">
        <v>5</v>
      </c>
      <c r="G88">
        <v>6</v>
      </c>
      <c r="H88">
        <v>224</v>
      </c>
      <c r="I88" t="s">
        <v>421</v>
      </c>
    </row>
    <row r="89" spans="1:16" x14ac:dyDescent="0.2">
      <c r="A89" t="s">
        <v>60</v>
      </c>
      <c r="B89">
        <v>20</v>
      </c>
      <c r="C89">
        <v>2</v>
      </c>
      <c r="D89">
        <v>184</v>
      </c>
      <c r="E89">
        <v>7</v>
      </c>
      <c r="F89">
        <v>4</v>
      </c>
      <c r="G89">
        <v>4</v>
      </c>
      <c r="H89">
        <v>221</v>
      </c>
      <c r="I89" t="s">
        <v>421</v>
      </c>
    </row>
    <row r="91" spans="1:16" x14ac:dyDescent="0.2">
      <c r="A91" t="s">
        <v>61</v>
      </c>
      <c r="B91">
        <v>15</v>
      </c>
      <c r="C91">
        <v>6</v>
      </c>
      <c r="D91">
        <v>192</v>
      </c>
      <c r="E91">
        <v>4</v>
      </c>
      <c r="F91">
        <v>3</v>
      </c>
      <c r="G91">
        <v>5</v>
      </c>
      <c r="H91">
        <v>225</v>
      </c>
      <c r="I91" t="s">
        <v>421</v>
      </c>
    </row>
    <row r="92" spans="1:16" x14ac:dyDescent="0.2">
      <c r="A92" t="s">
        <v>62</v>
      </c>
      <c r="B92">
        <v>14</v>
      </c>
      <c r="C92">
        <v>8</v>
      </c>
      <c r="D92">
        <v>168</v>
      </c>
      <c r="E92">
        <v>9</v>
      </c>
      <c r="F92">
        <v>5</v>
      </c>
      <c r="G92">
        <v>6</v>
      </c>
      <c r="H92">
        <v>210</v>
      </c>
      <c r="I92" t="s">
        <v>421</v>
      </c>
    </row>
    <row r="93" spans="1:16" x14ac:dyDescent="0.2">
      <c r="A93" t="s">
        <v>63</v>
      </c>
      <c r="B93">
        <v>11</v>
      </c>
      <c r="C93">
        <v>5</v>
      </c>
      <c r="D93">
        <v>166</v>
      </c>
      <c r="E93">
        <v>4</v>
      </c>
      <c r="F93">
        <v>2</v>
      </c>
      <c r="G93">
        <v>3</v>
      </c>
      <c r="H93">
        <v>191</v>
      </c>
      <c r="I93" t="s">
        <v>421</v>
      </c>
    </row>
    <row r="94" spans="1:16" x14ac:dyDescent="0.2">
      <c r="A94" t="s">
        <v>64</v>
      </c>
      <c r="B94">
        <v>13</v>
      </c>
      <c r="C94">
        <v>8</v>
      </c>
      <c r="D94">
        <v>178</v>
      </c>
      <c r="E94">
        <v>4</v>
      </c>
      <c r="F94">
        <v>2</v>
      </c>
      <c r="G94">
        <v>4</v>
      </c>
      <c r="H94">
        <v>209</v>
      </c>
      <c r="I94" t="s">
        <v>421</v>
      </c>
    </row>
    <row r="95" spans="1:16" x14ac:dyDescent="0.2">
      <c r="A95" t="s">
        <v>65</v>
      </c>
      <c r="B95">
        <v>15</v>
      </c>
      <c r="C95">
        <v>7</v>
      </c>
      <c r="D95">
        <v>170</v>
      </c>
      <c r="E95">
        <v>7</v>
      </c>
      <c r="F95">
        <v>6</v>
      </c>
      <c r="G95">
        <v>10</v>
      </c>
      <c r="H95">
        <v>215</v>
      </c>
      <c r="I95" t="s">
        <v>421</v>
      </c>
    </row>
    <row r="96" spans="1:16" x14ac:dyDescent="0.2">
      <c r="A96" t="s">
        <v>66</v>
      </c>
      <c r="B96">
        <v>13</v>
      </c>
      <c r="C96">
        <v>11</v>
      </c>
      <c r="D96">
        <v>144</v>
      </c>
      <c r="E96">
        <v>2</v>
      </c>
      <c r="F96">
        <v>3</v>
      </c>
      <c r="G96">
        <v>2</v>
      </c>
      <c r="H96">
        <v>175</v>
      </c>
      <c r="I96" t="s">
        <v>421</v>
      </c>
    </row>
    <row r="97" spans="1:16" x14ac:dyDescent="0.2">
      <c r="A97" s="1" t="s">
        <v>403</v>
      </c>
      <c r="B97" s="1">
        <f>SUM(B84:B96)</f>
        <v>185</v>
      </c>
      <c r="C97" s="1">
        <f t="shared" ref="C97:H97" si="130">SUM(C84:C96)</f>
        <v>87</v>
      </c>
      <c r="D97" s="1">
        <f t="shared" si="130"/>
        <v>2052</v>
      </c>
      <c r="E97" s="1">
        <f t="shared" si="130"/>
        <v>72</v>
      </c>
      <c r="F97" s="1">
        <f t="shared" si="130"/>
        <v>55</v>
      </c>
      <c r="G97" s="1">
        <f t="shared" si="130"/>
        <v>63</v>
      </c>
      <c r="H97" s="1">
        <f t="shared" si="130"/>
        <v>2514</v>
      </c>
      <c r="I97" s="1" t="s">
        <v>421</v>
      </c>
    </row>
    <row r="98" spans="1:16" x14ac:dyDescent="0.2">
      <c r="A98" s="1"/>
      <c r="B98" s="13">
        <f>B97/H97</f>
        <v>7.3587907716786E-2</v>
      </c>
      <c r="C98" s="13">
        <f>C97/H97</f>
        <v>3.4606205250596656E-2</v>
      </c>
      <c r="D98" s="13">
        <f>D97/H97</f>
        <v>0.81622911694510736</v>
      </c>
      <c r="E98" s="13">
        <f>E97/H97</f>
        <v>2.8639618138424822E-2</v>
      </c>
      <c r="F98" s="13">
        <f>F97/H97</f>
        <v>2.1877486077963405E-2</v>
      </c>
      <c r="G98" s="13">
        <f>G97/H97</f>
        <v>2.5059665871121718E-2</v>
      </c>
      <c r="H98" s="1"/>
      <c r="I98" s="1"/>
    </row>
    <row r="99" spans="1:16" x14ac:dyDescent="0.2">
      <c r="A99" t="s">
        <v>67</v>
      </c>
      <c r="B99">
        <v>21</v>
      </c>
      <c r="C99">
        <v>6</v>
      </c>
      <c r="D99">
        <v>176</v>
      </c>
      <c r="E99">
        <v>4</v>
      </c>
      <c r="F99">
        <v>7</v>
      </c>
      <c r="G99">
        <v>6</v>
      </c>
      <c r="H99">
        <v>220</v>
      </c>
      <c r="I99" t="s">
        <v>422</v>
      </c>
      <c r="J99" t="s">
        <v>378</v>
      </c>
    </row>
    <row r="100" spans="1:16" x14ac:dyDescent="0.2">
      <c r="A100" t="s">
        <v>68</v>
      </c>
      <c r="B100">
        <v>21</v>
      </c>
      <c r="C100">
        <v>10</v>
      </c>
      <c r="D100">
        <v>170</v>
      </c>
      <c r="E100">
        <v>8</v>
      </c>
      <c r="F100">
        <v>4</v>
      </c>
      <c r="G100">
        <v>6</v>
      </c>
      <c r="H100">
        <v>219</v>
      </c>
      <c r="I100" t="s">
        <v>422</v>
      </c>
      <c r="J100" t="s">
        <v>408</v>
      </c>
      <c r="K100" s="11">
        <f t="shared" ref="K100:P100" si="131">AVERAGE(B99:B111)</f>
        <v>15.25</v>
      </c>
      <c r="L100" s="11">
        <f t="shared" si="131"/>
        <v>8.3333333333333339</v>
      </c>
      <c r="M100" s="11">
        <f t="shared" si="131"/>
        <v>160.91666666666666</v>
      </c>
      <c r="N100" s="11">
        <f t="shared" si="131"/>
        <v>6.916666666666667</v>
      </c>
      <c r="O100" s="11">
        <f t="shared" si="131"/>
        <v>10.5</v>
      </c>
      <c r="P100" s="11">
        <f t="shared" si="131"/>
        <v>5.083333333333333</v>
      </c>
    </row>
    <row r="101" spans="1:16" x14ac:dyDescent="0.2">
      <c r="A101" t="s">
        <v>69</v>
      </c>
      <c r="B101">
        <v>17</v>
      </c>
      <c r="C101">
        <v>6</v>
      </c>
      <c r="D101">
        <v>143</v>
      </c>
      <c r="E101">
        <v>7</v>
      </c>
      <c r="F101">
        <v>7</v>
      </c>
      <c r="G101">
        <v>2</v>
      </c>
      <c r="H101">
        <v>182</v>
      </c>
      <c r="I101" t="s">
        <v>422</v>
      </c>
      <c r="J101" t="s">
        <v>409</v>
      </c>
      <c r="K101" s="11">
        <f t="shared" ref="K101:P101" si="132">STDEV(B99:B111)</f>
        <v>4.1368631067073469</v>
      </c>
      <c r="L101" s="11">
        <f t="shared" si="132"/>
        <v>2.7413776673693668</v>
      </c>
      <c r="M101" s="11">
        <f t="shared" si="132"/>
        <v>23.415062492232501</v>
      </c>
      <c r="N101" s="11">
        <f t="shared" si="132"/>
        <v>2.5390883594254245</v>
      </c>
      <c r="O101" s="11">
        <f t="shared" si="132"/>
        <v>20.743016349430167</v>
      </c>
      <c r="P101" s="11">
        <f t="shared" si="132"/>
        <v>3.8954129979043848</v>
      </c>
    </row>
    <row r="102" spans="1:16" x14ac:dyDescent="0.2">
      <c r="A102" t="s">
        <v>70</v>
      </c>
      <c r="B102">
        <v>22</v>
      </c>
      <c r="C102">
        <v>5</v>
      </c>
      <c r="D102">
        <v>178</v>
      </c>
      <c r="E102">
        <v>9</v>
      </c>
      <c r="F102">
        <v>5</v>
      </c>
      <c r="G102">
        <v>7</v>
      </c>
      <c r="H102">
        <v>226</v>
      </c>
      <c r="I102" t="s">
        <v>422</v>
      </c>
      <c r="J102" t="s">
        <v>453</v>
      </c>
    </row>
    <row r="103" spans="1:16" x14ac:dyDescent="0.2">
      <c r="A103" t="s">
        <v>71</v>
      </c>
      <c r="B103">
        <v>10</v>
      </c>
      <c r="C103">
        <v>13</v>
      </c>
      <c r="D103">
        <v>97</v>
      </c>
      <c r="E103">
        <v>11</v>
      </c>
      <c r="F103">
        <v>76</v>
      </c>
      <c r="G103">
        <v>6</v>
      </c>
      <c r="H103">
        <v>213</v>
      </c>
      <c r="I103" t="s">
        <v>422</v>
      </c>
    </row>
    <row r="104" spans="1:16" x14ac:dyDescent="0.2">
      <c r="A104" t="s">
        <v>72</v>
      </c>
      <c r="B104">
        <v>14</v>
      </c>
      <c r="C104">
        <v>8</v>
      </c>
      <c r="D104">
        <v>188</v>
      </c>
      <c r="E104">
        <v>3</v>
      </c>
      <c r="F104">
        <v>5</v>
      </c>
      <c r="G104">
        <v>3</v>
      </c>
      <c r="H104">
        <v>221</v>
      </c>
      <c r="I104" t="s">
        <v>422</v>
      </c>
    </row>
    <row r="106" spans="1:16" x14ac:dyDescent="0.2">
      <c r="A106" t="s">
        <v>73</v>
      </c>
      <c r="B106">
        <v>14</v>
      </c>
      <c r="C106">
        <v>10</v>
      </c>
      <c r="D106">
        <v>162</v>
      </c>
      <c r="E106">
        <v>6</v>
      </c>
      <c r="F106">
        <v>9</v>
      </c>
      <c r="G106">
        <v>16</v>
      </c>
      <c r="H106">
        <v>217</v>
      </c>
      <c r="I106" t="s">
        <v>422</v>
      </c>
    </row>
    <row r="107" spans="1:16" x14ac:dyDescent="0.2">
      <c r="A107" t="s">
        <v>74</v>
      </c>
      <c r="B107">
        <v>12</v>
      </c>
      <c r="C107">
        <v>6</v>
      </c>
      <c r="D107">
        <v>157</v>
      </c>
      <c r="E107">
        <v>10</v>
      </c>
      <c r="F107">
        <v>3</v>
      </c>
      <c r="G107">
        <v>1</v>
      </c>
      <c r="H107">
        <v>189</v>
      </c>
      <c r="I107" t="s">
        <v>422</v>
      </c>
    </row>
    <row r="108" spans="1:16" x14ac:dyDescent="0.2">
      <c r="A108" t="s">
        <v>75</v>
      </c>
      <c r="B108">
        <v>14</v>
      </c>
      <c r="C108">
        <v>5</v>
      </c>
      <c r="D108">
        <v>170</v>
      </c>
      <c r="E108">
        <v>8</v>
      </c>
      <c r="F108">
        <v>3</v>
      </c>
      <c r="G108">
        <v>3</v>
      </c>
      <c r="H108">
        <v>203</v>
      </c>
      <c r="I108" t="s">
        <v>422</v>
      </c>
    </row>
    <row r="109" spans="1:16" x14ac:dyDescent="0.2">
      <c r="A109" t="s">
        <v>76</v>
      </c>
      <c r="B109">
        <v>14</v>
      </c>
      <c r="C109">
        <v>10</v>
      </c>
      <c r="D109">
        <v>171</v>
      </c>
      <c r="E109">
        <v>5</v>
      </c>
      <c r="F109">
        <v>2</v>
      </c>
      <c r="G109">
        <v>4</v>
      </c>
      <c r="H109">
        <v>206</v>
      </c>
      <c r="I109" t="s">
        <v>422</v>
      </c>
    </row>
    <row r="110" spans="1:16" x14ac:dyDescent="0.2">
      <c r="A110" t="s">
        <v>77</v>
      </c>
      <c r="B110">
        <v>10</v>
      </c>
      <c r="C110">
        <v>12</v>
      </c>
      <c r="D110">
        <v>166</v>
      </c>
      <c r="E110">
        <v>8</v>
      </c>
      <c r="F110">
        <v>2</v>
      </c>
      <c r="G110">
        <v>3</v>
      </c>
      <c r="H110">
        <v>201</v>
      </c>
      <c r="I110" t="s">
        <v>422</v>
      </c>
    </row>
    <row r="111" spans="1:16" x14ac:dyDescent="0.2">
      <c r="A111" t="s">
        <v>78</v>
      </c>
      <c r="B111">
        <v>14</v>
      </c>
      <c r="C111">
        <v>9</v>
      </c>
      <c r="D111">
        <v>153</v>
      </c>
      <c r="E111">
        <v>4</v>
      </c>
      <c r="F111">
        <v>3</v>
      </c>
      <c r="G111">
        <v>4</v>
      </c>
      <c r="H111">
        <v>187</v>
      </c>
      <c r="I111" t="s">
        <v>422</v>
      </c>
    </row>
    <row r="112" spans="1:16" x14ac:dyDescent="0.2">
      <c r="A112" s="1" t="s">
        <v>403</v>
      </c>
      <c r="B112" s="27">
        <f>SUM(B99:B111)</f>
        <v>183</v>
      </c>
      <c r="C112" s="27">
        <f t="shared" ref="C112:H112" si="133">SUM(C98:C111)</f>
        <v>100.0346062052506</v>
      </c>
      <c r="D112" s="27">
        <f t="shared" si="133"/>
        <v>1931.8162291169451</v>
      </c>
      <c r="E112" s="27">
        <f t="shared" si="133"/>
        <v>83.028639618138428</v>
      </c>
      <c r="F112" s="27">
        <f t="shared" si="133"/>
        <v>126.02187748607795</v>
      </c>
      <c r="G112" s="27">
        <f t="shared" si="133"/>
        <v>61.025059665871126</v>
      </c>
      <c r="H112" s="27">
        <f t="shared" si="133"/>
        <v>2484</v>
      </c>
      <c r="I112" s="1" t="s">
        <v>422</v>
      </c>
    </row>
    <row r="113" spans="1:16" x14ac:dyDescent="0.2">
      <c r="A113" s="1"/>
      <c r="B113" s="13">
        <f>B112/H112</f>
        <v>7.3671497584541057E-2</v>
      </c>
      <c r="C113" s="13">
        <f>C112/H112</f>
        <v>4.0271580597926973E-2</v>
      </c>
      <c r="D113" s="13">
        <f>D112/H112</f>
        <v>0.77770379594079919</v>
      </c>
      <c r="E113" s="13">
        <f>E112/H112</f>
        <v>3.3425378268171671E-2</v>
      </c>
      <c r="F113" s="13">
        <f>F112/H112</f>
        <v>5.0733445042704488E-2</v>
      </c>
      <c r="G113" s="13">
        <f>G112/H112</f>
        <v>2.4567254293828954E-2</v>
      </c>
      <c r="H113" s="1"/>
      <c r="I113" s="1"/>
    </row>
    <row r="114" spans="1:16" x14ac:dyDescent="0.2">
      <c r="A114" t="s">
        <v>79</v>
      </c>
      <c r="B114">
        <v>1</v>
      </c>
      <c r="C114">
        <v>13</v>
      </c>
      <c r="D114">
        <v>97</v>
      </c>
      <c r="E114">
        <v>7</v>
      </c>
      <c r="F114">
        <v>6</v>
      </c>
      <c r="G114">
        <v>1</v>
      </c>
      <c r="H114">
        <v>125</v>
      </c>
      <c r="I114" t="s">
        <v>423</v>
      </c>
      <c r="J114" t="s">
        <v>379</v>
      </c>
    </row>
    <row r="115" spans="1:16" x14ac:dyDescent="0.2">
      <c r="J115" t="s">
        <v>408</v>
      </c>
      <c r="K115" s="11">
        <f>AVERAGE(B114:B126)</f>
        <v>13.454545454545455</v>
      </c>
      <c r="L115" s="11">
        <f t="shared" ref="L115" si="134">AVERAGE(C114:C126)</f>
        <v>7.8181818181818183</v>
      </c>
      <c r="M115" s="11">
        <f t="shared" ref="M115" si="135">AVERAGE(D114:D126)</f>
        <v>161.54545454545453</v>
      </c>
      <c r="N115" s="11">
        <f t="shared" ref="N115" si="136">AVERAGE(E114:E126)</f>
        <v>8.545454545454545</v>
      </c>
      <c r="O115" s="11">
        <f t="shared" ref="O115" si="137">AVERAGE(F114:F126)</f>
        <v>12.909090909090908</v>
      </c>
      <c r="P115" s="11">
        <f t="shared" ref="P115" si="138">AVERAGE(G114:G126)</f>
        <v>5.9090909090909092</v>
      </c>
    </row>
    <row r="116" spans="1:16" x14ac:dyDescent="0.2">
      <c r="A116" t="s">
        <v>80</v>
      </c>
      <c r="B116">
        <v>10</v>
      </c>
      <c r="C116">
        <v>8</v>
      </c>
      <c r="D116">
        <v>167</v>
      </c>
      <c r="E116">
        <v>8</v>
      </c>
      <c r="F116">
        <v>12</v>
      </c>
      <c r="G116">
        <v>9</v>
      </c>
      <c r="H116">
        <v>214</v>
      </c>
      <c r="I116" t="s">
        <v>423</v>
      </c>
      <c r="J116" t="s">
        <v>409</v>
      </c>
      <c r="K116" s="11">
        <f>STDEV(B114:B126)</f>
        <v>5.2604873607610996</v>
      </c>
      <c r="L116" s="11">
        <f t="shared" ref="L116" si="139">STDEV(C114:C126)</f>
        <v>2.2723636072680713</v>
      </c>
      <c r="M116" s="11">
        <f t="shared" ref="M116" si="140">STDEV(D114:D126)</f>
        <v>33.509293147912409</v>
      </c>
      <c r="N116" s="11">
        <f t="shared" ref="N116" si="141">STDEV(E114:E126)</f>
        <v>2.4642904197207103</v>
      </c>
      <c r="O116" s="11">
        <f t="shared" ref="O116" si="142">STDEV(F114:F126)</f>
        <v>20.535114051081116</v>
      </c>
      <c r="P116" s="11">
        <f t="shared" ref="P116" si="143">STDEV(G114:G126)</f>
        <v>3.5342480234003237</v>
      </c>
    </row>
    <row r="117" spans="1:16" x14ac:dyDescent="0.2">
      <c r="A117" t="s">
        <v>81</v>
      </c>
      <c r="B117">
        <v>15</v>
      </c>
      <c r="C117">
        <v>8</v>
      </c>
      <c r="D117">
        <v>177</v>
      </c>
      <c r="E117">
        <v>8</v>
      </c>
      <c r="F117">
        <v>9</v>
      </c>
      <c r="G117">
        <v>9</v>
      </c>
      <c r="H117">
        <v>226</v>
      </c>
      <c r="I117" t="s">
        <v>423</v>
      </c>
      <c r="J117" t="s">
        <v>453</v>
      </c>
    </row>
    <row r="118" spans="1:16" x14ac:dyDescent="0.2">
      <c r="A118" t="s">
        <v>82</v>
      </c>
      <c r="B118">
        <v>18</v>
      </c>
      <c r="C118">
        <v>6</v>
      </c>
      <c r="D118">
        <v>188</v>
      </c>
      <c r="E118">
        <v>7</v>
      </c>
      <c r="F118">
        <v>3</v>
      </c>
      <c r="G118">
        <v>4</v>
      </c>
      <c r="H118">
        <v>226</v>
      </c>
      <c r="I118" t="s">
        <v>423</v>
      </c>
    </row>
    <row r="119" spans="1:16" x14ac:dyDescent="0.2">
      <c r="A119" t="s">
        <v>83</v>
      </c>
      <c r="B119">
        <v>16</v>
      </c>
      <c r="C119">
        <v>8</v>
      </c>
      <c r="D119">
        <v>181</v>
      </c>
      <c r="E119">
        <v>6</v>
      </c>
      <c r="F119">
        <v>1</v>
      </c>
      <c r="G119">
        <v>3</v>
      </c>
      <c r="H119">
        <v>215</v>
      </c>
      <c r="I119" t="s">
        <v>423</v>
      </c>
    </row>
    <row r="121" spans="1:16" x14ac:dyDescent="0.2">
      <c r="A121" t="s">
        <v>84</v>
      </c>
      <c r="B121">
        <v>19</v>
      </c>
      <c r="C121">
        <v>5</v>
      </c>
      <c r="D121">
        <v>172</v>
      </c>
      <c r="E121">
        <v>10</v>
      </c>
      <c r="F121">
        <v>9</v>
      </c>
      <c r="G121">
        <v>6</v>
      </c>
      <c r="H121">
        <v>221</v>
      </c>
      <c r="I121" t="s">
        <v>423</v>
      </c>
    </row>
    <row r="122" spans="1:16" x14ac:dyDescent="0.2">
      <c r="A122" t="s">
        <v>85</v>
      </c>
      <c r="B122">
        <v>18</v>
      </c>
      <c r="C122">
        <v>5</v>
      </c>
      <c r="D122">
        <v>176</v>
      </c>
      <c r="E122">
        <v>7</v>
      </c>
      <c r="F122">
        <v>6</v>
      </c>
      <c r="G122">
        <v>4</v>
      </c>
      <c r="H122">
        <v>216</v>
      </c>
      <c r="I122" t="s">
        <v>423</v>
      </c>
    </row>
    <row r="123" spans="1:16" x14ac:dyDescent="0.2">
      <c r="A123" t="s">
        <v>86</v>
      </c>
      <c r="B123">
        <v>12</v>
      </c>
      <c r="C123">
        <v>10</v>
      </c>
      <c r="D123">
        <v>159</v>
      </c>
      <c r="E123">
        <v>11</v>
      </c>
      <c r="F123">
        <v>11</v>
      </c>
      <c r="G123">
        <v>12</v>
      </c>
      <c r="H123">
        <v>215</v>
      </c>
      <c r="I123" t="s">
        <v>423</v>
      </c>
    </row>
    <row r="124" spans="1:16" x14ac:dyDescent="0.2">
      <c r="A124" t="s">
        <v>87</v>
      </c>
      <c r="B124">
        <v>9</v>
      </c>
      <c r="C124">
        <v>7</v>
      </c>
      <c r="D124">
        <v>95</v>
      </c>
      <c r="E124">
        <v>14</v>
      </c>
      <c r="F124">
        <v>74</v>
      </c>
      <c r="G124">
        <v>4</v>
      </c>
      <c r="H124">
        <v>203</v>
      </c>
      <c r="I124" t="s">
        <v>423</v>
      </c>
    </row>
    <row r="125" spans="1:16" x14ac:dyDescent="0.2">
      <c r="A125" t="s">
        <v>88</v>
      </c>
      <c r="B125">
        <v>14</v>
      </c>
      <c r="C125">
        <v>8</v>
      </c>
      <c r="D125">
        <v>189</v>
      </c>
      <c r="E125">
        <v>6</v>
      </c>
      <c r="F125">
        <v>4</v>
      </c>
      <c r="G125">
        <v>3</v>
      </c>
      <c r="H125">
        <v>224</v>
      </c>
      <c r="I125" t="s">
        <v>423</v>
      </c>
    </row>
    <row r="126" spans="1:16" x14ac:dyDescent="0.2">
      <c r="A126" t="s">
        <v>89</v>
      </c>
      <c r="B126">
        <v>16</v>
      </c>
      <c r="C126">
        <v>8</v>
      </c>
      <c r="D126">
        <v>176</v>
      </c>
      <c r="E126">
        <v>10</v>
      </c>
      <c r="F126">
        <v>7</v>
      </c>
      <c r="G126">
        <v>10</v>
      </c>
      <c r="H126">
        <v>227</v>
      </c>
      <c r="I126" t="s">
        <v>423</v>
      </c>
    </row>
    <row r="127" spans="1:16" x14ac:dyDescent="0.2">
      <c r="A127" s="1" t="s">
        <v>403</v>
      </c>
      <c r="B127" s="1">
        <f>SUM(B114:B126)</f>
        <v>148</v>
      </c>
      <c r="C127" s="1">
        <f t="shared" ref="C127:G127" si="144">SUM(C114:C126)</f>
        <v>86</v>
      </c>
      <c r="D127" s="1">
        <f t="shared" si="144"/>
        <v>1777</v>
      </c>
      <c r="E127" s="1">
        <f t="shared" si="144"/>
        <v>94</v>
      </c>
      <c r="F127" s="1">
        <f t="shared" si="144"/>
        <v>142</v>
      </c>
      <c r="G127" s="1">
        <f t="shared" si="144"/>
        <v>65</v>
      </c>
      <c r="H127" s="1">
        <f>SUM(H114:H126)</f>
        <v>2312</v>
      </c>
      <c r="I127" s="1" t="s">
        <v>423</v>
      </c>
    </row>
    <row r="128" spans="1:16" x14ac:dyDescent="0.2">
      <c r="A128" s="1"/>
      <c r="B128" s="13">
        <f>B127/H127</f>
        <v>6.4013840830449822E-2</v>
      </c>
      <c r="C128" s="13">
        <f>C127/H127</f>
        <v>3.7197231833910036E-2</v>
      </c>
      <c r="D128" s="13">
        <f>D127/H127</f>
        <v>0.768598615916955</v>
      </c>
      <c r="E128" s="13">
        <f>E127/H127</f>
        <v>4.065743944636678E-2</v>
      </c>
      <c r="F128" s="13">
        <f>F127/H127</f>
        <v>6.1418685121107264E-2</v>
      </c>
      <c r="G128" s="13">
        <f>G127/H127</f>
        <v>2.8114186851211073E-2</v>
      </c>
      <c r="H128" s="1"/>
      <c r="I128" s="1"/>
    </row>
    <row r="129" spans="1:16" x14ac:dyDescent="0.2">
      <c r="A129" t="s">
        <v>90</v>
      </c>
      <c r="B129">
        <v>19</v>
      </c>
      <c r="C129">
        <v>6</v>
      </c>
      <c r="D129">
        <v>167</v>
      </c>
      <c r="E129">
        <v>6</v>
      </c>
      <c r="F129">
        <v>3</v>
      </c>
      <c r="G129">
        <v>5</v>
      </c>
      <c r="H129">
        <v>206</v>
      </c>
      <c r="I129" t="s">
        <v>424</v>
      </c>
      <c r="J129" t="s">
        <v>380</v>
      </c>
    </row>
    <row r="130" spans="1:16" x14ac:dyDescent="0.2">
      <c r="A130" t="s">
        <v>91</v>
      </c>
      <c r="B130">
        <v>14</v>
      </c>
      <c r="C130">
        <v>9</v>
      </c>
      <c r="D130">
        <v>176</v>
      </c>
      <c r="E130">
        <v>4</v>
      </c>
      <c r="F130">
        <v>4</v>
      </c>
      <c r="G130">
        <v>4</v>
      </c>
      <c r="H130">
        <v>211</v>
      </c>
      <c r="I130" t="s">
        <v>424</v>
      </c>
      <c r="J130" t="s">
        <v>408</v>
      </c>
      <c r="K130" s="11">
        <f>AVERAGE(B129:B141)</f>
        <v>13.833333333333334</v>
      </c>
      <c r="L130" s="11">
        <f t="shared" ref="L130" si="145">AVERAGE(C129:C141)</f>
        <v>6.25</v>
      </c>
      <c r="M130" s="11">
        <f t="shared" ref="M130" si="146">AVERAGE(D129:D141)</f>
        <v>157.25</v>
      </c>
      <c r="N130" s="11">
        <f t="shared" ref="N130" si="147">AVERAGE(E129:E141)</f>
        <v>6.166666666666667</v>
      </c>
      <c r="O130" s="11">
        <f t="shared" ref="O130" si="148">AVERAGE(F129:F141)</f>
        <v>20.083333333333332</v>
      </c>
      <c r="P130" s="11">
        <f t="shared" ref="P130" si="149">AVERAGE(G129:G141)</f>
        <v>4.5</v>
      </c>
    </row>
    <row r="131" spans="1:16" x14ac:dyDescent="0.2">
      <c r="A131" t="s">
        <v>92</v>
      </c>
      <c r="B131">
        <v>15</v>
      </c>
      <c r="C131">
        <v>8</v>
      </c>
      <c r="D131">
        <v>155</v>
      </c>
      <c r="E131">
        <v>10</v>
      </c>
      <c r="F131">
        <v>3</v>
      </c>
      <c r="G131">
        <v>0</v>
      </c>
      <c r="H131">
        <v>191</v>
      </c>
      <c r="I131" t="s">
        <v>424</v>
      </c>
      <c r="J131" t="s">
        <v>409</v>
      </c>
      <c r="K131" s="11">
        <f>STDEV(B129:B141)</f>
        <v>5.1492865054443708</v>
      </c>
      <c r="L131" s="11">
        <f t="shared" ref="L131" si="150">STDEV(C129:C141)</f>
        <v>2.9886147596868655</v>
      </c>
      <c r="M131" s="11">
        <f t="shared" ref="M131" si="151">STDEV(D129:D141)</f>
        <v>50.326434405787182</v>
      </c>
      <c r="N131" s="11">
        <f t="shared" ref="N131" si="152">STDEV(E129:E141)</f>
        <v>2.2495790852081781</v>
      </c>
      <c r="O131" s="11">
        <f t="shared" ref="O131" si="153">STDEV(F129:F141)</f>
        <v>53.972144891994283</v>
      </c>
      <c r="P131" s="11">
        <f t="shared" ref="P131" si="154">STDEV(G129:G141)</f>
        <v>5</v>
      </c>
    </row>
    <row r="132" spans="1:16" x14ac:dyDescent="0.2">
      <c r="A132" t="s">
        <v>93</v>
      </c>
      <c r="B132">
        <v>1</v>
      </c>
      <c r="C132">
        <v>0</v>
      </c>
      <c r="D132">
        <v>4</v>
      </c>
      <c r="E132">
        <v>7</v>
      </c>
      <c r="F132">
        <v>191</v>
      </c>
      <c r="G132">
        <v>0</v>
      </c>
      <c r="H132">
        <v>203</v>
      </c>
      <c r="I132" t="s">
        <v>424</v>
      </c>
      <c r="J132" t="s">
        <v>452</v>
      </c>
    </row>
    <row r="133" spans="1:16" x14ac:dyDescent="0.2">
      <c r="A133" t="s">
        <v>94</v>
      </c>
      <c r="B133">
        <v>9</v>
      </c>
      <c r="C133">
        <v>8</v>
      </c>
      <c r="D133">
        <v>171</v>
      </c>
      <c r="E133">
        <v>6</v>
      </c>
      <c r="F133">
        <v>3</v>
      </c>
      <c r="G133">
        <v>5</v>
      </c>
      <c r="H133">
        <v>202</v>
      </c>
      <c r="I133" t="s">
        <v>424</v>
      </c>
    </row>
    <row r="134" spans="1:16" x14ac:dyDescent="0.2">
      <c r="A134" t="s">
        <v>95</v>
      </c>
      <c r="B134">
        <v>14</v>
      </c>
      <c r="C134">
        <v>7</v>
      </c>
      <c r="D134">
        <v>177</v>
      </c>
      <c r="E134">
        <v>5</v>
      </c>
      <c r="F134">
        <v>2</v>
      </c>
      <c r="G134">
        <v>3</v>
      </c>
      <c r="H134">
        <v>208</v>
      </c>
      <c r="I134" t="s">
        <v>424</v>
      </c>
    </row>
    <row r="136" spans="1:16" x14ac:dyDescent="0.2">
      <c r="A136" t="s">
        <v>96</v>
      </c>
      <c r="B136">
        <v>22</v>
      </c>
      <c r="C136">
        <v>4</v>
      </c>
      <c r="D136">
        <v>155</v>
      </c>
      <c r="E136">
        <v>5</v>
      </c>
      <c r="F136">
        <v>16</v>
      </c>
      <c r="G136">
        <v>19</v>
      </c>
      <c r="H136">
        <v>221</v>
      </c>
      <c r="I136" t="s">
        <v>424</v>
      </c>
    </row>
    <row r="137" spans="1:16" x14ac:dyDescent="0.2">
      <c r="A137" t="s">
        <v>97</v>
      </c>
      <c r="B137">
        <v>13</v>
      </c>
      <c r="C137">
        <v>5</v>
      </c>
      <c r="D137">
        <v>194</v>
      </c>
      <c r="E137">
        <v>4</v>
      </c>
      <c r="F137">
        <v>3</v>
      </c>
      <c r="G137">
        <v>4</v>
      </c>
      <c r="H137">
        <v>223</v>
      </c>
      <c r="I137" t="s">
        <v>424</v>
      </c>
    </row>
    <row r="138" spans="1:16" x14ac:dyDescent="0.2">
      <c r="A138" t="s">
        <v>98</v>
      </c>
      <c r="B138">
        <v>15</v>
      </c>
      <c r="C138">
        <v>6</v>
      </c>
      <c r="D138">
        <v>147</v>
      </c>
      <c r="E138">
        <v>10</v>
      </c>
      <c r="F138">
        <v>8</v>
      </c>
      <c r="G138">
        <v>5</v>
      </c>
      <c r="H138">
        <v>191</v>
      </c>
      <c r="I138" t="s">
        <v>424</v>
      </c>
    </row>
    <row r="139" spans="1:16" x14ac:dyDescent="0.2">
      <c r="A139" t="s">
        <v>99</v>
      </c>
      <c r="B139">
        <v>13</v>
      </c>
      <c r="C139">
        <v>4</v>
      </c>
      <c r="D139">
        <v>167</v>
      </c>
      <c r="E139">
        <v>8</v>
      </c>
      <c r="F139">
        <v>1</v>
      </c>
      <c r="G139">
        <v>6</v>
      </c>
      <c r="H139">
        <v>199</v>
      </c>
      <c r="I139" t="s">
        <v>424</v>
      </c>
    </row>
    <row r="140" spans="1:16" x14ac:dyDescent="0.2">
      <c r="A140" t="s">
        <v>100</v>
      </c>
      <c r="B140">
        <v>15</v>
      </c>
      <c r="C140">
        <v>12</v>
      </c>
      <c r="D140">
        <v>184</v>
      </c>
      <c r="E140">
        <v>6</v>
      </c>
      <c r="F140">
        <v>4</v>
      </c>
      <c r="G140">
        <v>2</v>
      </c>
      <c r="H140">
        <v>223</v>
      </c>
      <c r="I140" t="s">
        <v>424</v>
      </c>
    </row>
    <row r="141" spans="1:16" x14ac:dyDescent="0.2">
      <c r="A141" t="s">
        <v>101</v>
      </c>
      <c r="B141">
        <v>16</v>
      </c>
      <c r="C141">
        <v>6</v>
      </c>
      <c r="D141">
        <v>190</v>
      </c>
      <c r="E141">
        <v>3</v>
      </c>
      <c r="F141">
        <v>3</v>
      </c>
      <c r="G141">
        <v>1</v>
      </c>
      <c r="H141">
        <v>219</v>
      </c>
      <c r="I141" t="s">
        <v>424</v>
      </c>
    </row>
    <row r="142" spans="1:16" x14ac:dyDescent="0.2">
      <c r="A142" s="1" t="s">
        <v>403</v>
      </c>
      <c r="B142" s="1">
        <f>SUM(B129:B141)</f>
        <v>166</v>
      </c>
      <c r="C142" s="1">
        <f t="shared" ref="C142:H142" si="155">SUM(C129:C141)</f>
        <v>75</v>
      </c>
      <c r="D142" s="1">
        <f t="shared" si="155"/>
        <v>1887</v>
      </c>
      <c r="E142" s="1">
        <f t="shared" si="155"/>
        <v>74</v>
      </c>
      <c r="F142" s="1">
        <f t="shared" si="155"/>
        <v>241</v>
      </c>
      <c r="G142" s="1">
        <f t="shared" si="155"/>
        <v>54</v>
      </c>
      <c r="H142" s="1">
        <f t="shared" si="155"/>
        <v>2497</v>
      </c>
      <c r="I142" s="1" t="s">
        <v>424</v>
      </c>
    </row>
    <row r="143" spans="1:16" x14ac:dyDescent="0.2">
      <c r="A143" s="1"/>
      <c r="B143" s="13">
        <f>B142/H142</f>
        <v>6.6479775730877058E-2</v>
      </c>
      <c r="C143" s="13">
        <f>C142/H142</f>
        <v>3.0036043251902282E-2</v>
      </c>
      <c r="D143" s="13">
        <f>D142/H142</f>
        <v>0.75570684821786138</v>
      </c>
      <c r="E143" s="13">
        <f>E142/H142</f>
        <v>2.9635562675210253E-2</v>
      </c>
      <c r="F143" s="13">
        <f>F142/H142</f>
        <v>9.6515818982779333E-2</v>
      </c>
      <c r="G143" s="13">
        <f>G142/H142</f>
        <v>2.1625951141369643E-2</v>
      </c>
      <c r="H143" s="1"/>
      <c r="I143" s="1"/>
    </row>
    <row r="144" spans="1:16" x14ac:dyDescent="0.2">
      <c r="A144" t="s">
        <v>102</v>
      </c>
      <c r="B144">
        <v>22</v>
      </c>
      <c r="C144">
        <v>16</v>
      </c>
      <c r="D144">
        <v>151</v>
      </c>
      <c r="E144">
        <v>12</v>
      </c>
      <c r="F144">
        <v>8</v>
      </c>
      <c r="G144">
        <v>8</v>
      </c>
      <c r="H144">
        <v>217</v>
      </c>
      <c r="I144" s="9" t="s">
        <v>425</v>
      </c>
      <c r="J144" t="s">
        <v>381</v>
      </c>
    </row>
    <row r="145" spans="1:16" x14ac:dyDescent="0.2">
      <c r="A145" t="s">
        <v>103</v>
      </c>
      <c r="B145">
        <v>10</v>
      </c>
      <c r="C145">
        <v>16</v>
      </c>
      <c r="D145">
        <v>184</v>
      </c>
      <c r="E145">
        <v>8</v>
      </c>
      <c r="F145">
        <v>2</v>
      </c>
      <c r="G145">
        <v>3</v>
      </c>
      <c r="H145">
        <v>223</v>
      </c>
      <c r="I145" t="s">
        <v>425</v>
      </c>
      <c r="J145" t="s">
        <v>408</v>
      </c>
      <c r="K145" s="11">
        <f>AVERAGE(B144:B159)</f>
        <v>16.266666666666666</v>
      </c>
      <c r="L145" s="11">
        <f t="shared" ref="L145:P145" si="156">AVERAGE(C144:C159)</f>
        <v>9.4666666666666668</v>
      </c>
      <c r="M145" s="11">
        <f t="shared" si="156"/>
        <v>156.46666666666667</v>
      </c>
      <c r="N145" s="11">
        <f t="shared" si="156"/>
        <v>8</v>
      </c>
      <c r="O145" s="11">
        <f t="shared" si="156"/>
        <v>5.8</v>
      </c>
      <c r="P145" s="11">
        <f t="shared" si="156"/>
        <v>5.8</v>
      </c>
    </row>
    <row r="146" spans="1:16" x14ac:dyDescent="0.2">
      <c r="A146" t="s">
        <v>104</v>
      </c>
      <c r="B146">
        <v>11</v>
      </c>
      <c r="C146">
        <v>13</v>
      </c>
      <c r="D146">
        <v>188</v>
      </c>
      <c r="E146">
        <v>5</v>
      </c>
      <c r="F146">
        <v>2</v>
      </c>
      <c r="G146">
        <v>5</v>
      </c>
      <c r="H146">
        <v>224</v>
      </c>
      <c r="I146" t="s">
        <v>425</v>
      </c>
      <c r="J146" t="s">
        <v>409</v>
      </c>
      <c r="K146" s="11">
        <f>STDEV(B144:B159)</f>
        <v>5.2435901913896839</v>
      </c>
      <c r="L146" s="11">
        <f t="shared" ref="L146:P146" si="157">STDEV(C144:C159)</f>
        <v>5.1667434710113191</v>
      </c>
      <c r="M146" s="11">
        <f t="shared" si="157"/>
        <v>20.15605781562126</v>
      </c>
      <c r="N146" s="11">
        <f t="shared" si="157"/>
        <v>2.9519969028245461</v>
      </c>
      <c r="O146" s="11">
        <f t="shared" si="157"/>
        <v>3.2993505854507617</v>
      </c>
      <c r="P146" s="11">
        <f t="shared" si="157"/>
        <v>3.0983866769659332</v>
      </c>
    </row>
    <row r="147" spans="1:16" x14ac:dyDescent="0.2">
      <c r="A147" t="s">
        <v>105</v>
      </c>
      <c r="B147">
        <v>12</v>
      </c>
      <c r="C147">
        <v>13</v>
      </c>
      <c r="D147">
        <v>150</v>
      </c>
      <c r="E147">
        <v>8</v>
      </c>
      <c r="F147">
        <v>1</v>
      </c>
      <c r="G147">
        <v>5</v>
      </c>
      <c r="H147">
        <v>189</v>
      </c>
      <c r="I147" t="s">
        <v>425</v>
      </c>
      <c r="J147" t="s">
        <v>454</v>
      </c>
    </row>
    <row r="148" spans="1:16" x14ac:dyDescent="0.2">
      <c r="A148" t="s">
        <v>106</v>
      </c>
      <c r="B148">
        <v>14</v>
      </c>
      <c r="C148">
        <v>11</v>
      </c>
      <c r="D148">
        <v>175</v>
      </c>
      <c r="E148">
        <v>6</v>
      </c>
      <c r="F148">
        <v>3</v>
      </c>
      <c r="G148">
        <v>5</v>
      </c>
      <c r="H148">
        <v>214</v>
      </c>
      <c r="I148" t="s">
        <v>425</v>
      </c>
    </row>
    <row r="149" spans="1:16" x14ac:dyDescent="0.2">
      <c r="A149" t="s">
        <v>107</v>
      </c>
      <c r="B149">
        <v>14</v>
      </c>
      <c r="C149">
        <v>14</v>
      </c>
      <c r="D149">
        <v>148</v>
      </c>
      <c r="E149">
        <v>6</v>
      </c>
      <c r="F149">
        <v>5</v>
      </c>
      <c r="G149">
        <v>3</v>
      </c>
      <c r="H149">
        <v>190</v>
      </c>
      <c r="I149" t="s">
        <v>425</v>
      </c>
    </row>
    <row r="150" spans="1:16" x14ac:dyDescent="0.2">
      <c r="A150" t="s">
        <v>108</v>
      </c>
      <c r="B150">
        <v>17</v>
      </c>
      <c r="C150">
        <v>3</v>
      </c>
      <c r="D150">
        <v>157</v>
      </c>
      <c r="E150">
        <v>8</v>
      </c>
      <c r="F150">
        <v>5</v>
      </c>
      <c r="G150">
        <v>13</v>
      </c>
      <c r="H150">
        <v>203</v>
      </c>
      <c r="I150" t="s">
        <v>425</v>
      </c>
    </row>
    <row r="151" spans="1:16" x14ac:dyDescent="0.2">
      <c r="A151" t="s">
        <v>109</v>
      </c>
      <c r="B151">
        <v>20</v>
      </c>
      <c r="C151">
        <v>5</v>
      </c>
      <c r="D151">
        <v>173</v>
      </c>
      <c r="E151">
        <v>9</v>
      </c>
      <c r="F151">
        <v>5</v>
      </c>
      <c r="G151">
        <v>6</v>
      </c>
      <c r="H151">
        <v>218</v>
      </c>
      <c r="I151" t="s">
        <v>425</v>
      </c>
    </row>
    <row r="152" spans="1:16" x14ac:dyDescent="0.2">
      <c r="A152" t="s">
        <v>110</v>
      </c>
      <c r="B152">
        <v>30</v>
      </c>
      <c r="C152">
        <v>17</v>
      </c>
      <c r="D152">
        <v>129</v>
      </c>
      <c r="E152">
        <v>6</v>
      </c>
      <c r="F152">
        <v>11</v>
      </c>
      <c r="G152">
        <v>9</v>
      </c>
      <c r="H152">
        <v>202</v>
      </c>
      <c r="I152" t="s">
        <v>425</v>
      </c>
    </row>
    <row r="154" spans="1:16" x14ac:dyDescent="0.2">
      <c r="A154" t="s">
        <v>111</v>
      </c>
      <c r="B154">
        <v>15</v>
      </c>
      <c r="C154">
        <v>9</v>
      </c>
      <c r="D154">
        <v>116</v>
      </c>
      <c r="E154">
        <v>14</v>
      </c>
      <c r="F154">
        <v>12</v>
      </c>
      <c r="G154">
        <v>7</v>
      </c>
      <c r="H154">
        <v>173</v>
      </c>
      <c r="I154" t="s">
        <v>425</v>
      </c>
    </row>
    <row r="155" spans="1:16" x14ac:dyDescent="0.2">
      <c r="A155" t="s">
        <v>112</v>
      </c>
      <c r="B155">
        <v>13</v>
      </c>
      <c r="C155">
        <v>7</v>
      </c>
      <c r="D155">
        <v>136</v>
      </c>
      <c r="E155">
        <v>9</v>
      </c>
      <c r="F155">
        <v>7</v>
      </c>
      <c r="G155">
        <v>5</v>
      </c>
      <c r="H155">
        <v>177</v>
      </c>
      <c r="I155" t="s">
        <v>425</v>
      </c>
    </row>
    <row r="156" spans="1:16" x14ac:dyDescent="0.2">
      <c r="A156" t="s">
        <v>113</v>
      </c>
      <c r="B156">
        <v>20</v>
      </c>
      <c r="C156">
        <v>2</v>
      </c>
      <c r="D156">
        <v>173</v>
      </c>
      <c r="E156">
        <v>5</v>
      </c>
      <c r="F156">
        <v>8</v>
      </c>
      <c r="G156">
        <v>10</v>
      </c>
      <c r="H156">
        <v>218</v>
      </c>
      <c r="I156" t="s">
        <v>425</v>
      </c>
    </row>
    <row r="157" spans="1:16" x14ac:dyDescent="0.2">
      <c r="A157" t="s">
        <v>114</v>
      </c>
      <c r="B157">
        <v>19</v>
      </c>
      <c r="C157">
        <v>3</v>
      </c>
      <c r="D157">
        <v>163</v>
      </c>
      <c r="E157">
        <v>3</v>
      </c>
      <c r="F157">
        <v>8</v>
      </c>
      <c r="G157">
        <v>3</v>
      </c>
      <c r="H157">
        <v>199</v>
      </c>
      <c r="I157" t="s">
        <v>425</v>
      </c>
    </row>
    <row r="158" spans="1:16" x14ac:dyDescent="0.2">
      <c r="A158" t="s">
        <v>115</v>
      </c>
      <c r="B158">
        <v>15</v>
      </c>
      <c r="C158">
        <v>6</v>
      </c>
      <c r="D158">
        <v>150</v>
      </c>
      <c r="E158">
        <v>11</v>
      </c>
      <c r="F158">
        <v>3</v>
      </c>
      <c r="G158">
        <v>3</v>
      </c>
      <c r="H158">
        <v>188</v>
      </c>
      <c r="I158" t="s">
        <v>425</v>
      </c>
    </row>
    <row r="159" spans="1:16" x14ac:dyDescent="0.2">
      <c r="A159" t="s">
        <v>116</v>
      </c>
      <c r="B159">
        <v>12</v>
      </c>
      <c r="C159">
        <v>7</v>
      </c>
      <c r="D159">
        <v>154</v>
      </c>
      <c r="E159">
        <v>10</v>
      </c>
      <c r="F159">
        <v>7</v>
      </c>
      <c r="G159">
        <v>2</v>
      </c>
      <c r="H159">
        <v>192</v>
      </c>
      <c r="I159" t="s">
        <v>425</v>
      </c>
    </row>
    <row r="160" spans="1:16" x14ac:dyDescent="0.2">
      <c r="A160" s="1" t="s">
        <v>403</v>
      </c>
      <c r="B160" s="1">
        <f>SUM(B144:B159)</f>
        <v>244</v>
      </c>
      <c r="C160" s="1">
        <f t="shared" ref="C160:H160" si="158">SUM(C144:C159)</f>
        <v>142</v>
      </c>
      <c r="D160" s="1">
        <f t="shared" si="158"/>
        <v>2347</v>
      </c>
      <c r="E160" s="1">
        <f t="shared" si="158"/>
        <v>120</v>
      </c>
      <c r="F160" s="1">
        <f t="shared" si="158"/>
        <v>87</v>
      </c>
      <c r="G160" s="1">
        <f t="shared" si="158"/>
        <v>87</v>
      </c>
      <c r="H160" s="1">
        <f t="shared" si="158"/>
        <v>3027</v>
      </c>
      <c r="I160" s="1" t="s">
        <v>425</v>
      </c>
    </row>
    <row r="161" spans="1:16" x14ac:dyDescent="0.2">
      <c r="A161" s="1"/>
      <c r="B161" s="13">
        <f>B160/H160</f>
        <v>8.0607862570201513E-2</v>
      </c>
      <c r="C161" s="13">
        <f>C160/H160</f>
        <v>4.6911133135117279E-2</v>
      </c>
      <c r="D161" s="13">
        <f>D160/H160</f>
        <v>0.77535513709943837</v>
      </c>
      <c r="E161" s="13">
        <f>E160/H160</f>
        <v>3.9643211100099107E-2</v>
      </c>
      <c r="F161" s="13">
        <f>F160/H160</f>
        <v>2.8741328047571853E-2</v>
      </c>
      <c r="G161" s="13">
        <f>G160/H160</f>
        <v>2.8741328047571853E-2</v>
      </c>
      <c r="H161" s="1"/>
      <c r="I161" s="1"/>
    </row>
    <row r="162" spans="1:16" x14ac:dyDescent="0.2">
      <c r="A162" t="s">
        <v>117</v>
      </c>
      <c r="B162">
        <v>12</v>
      </c>
      <c r="C162">
        <v>9</v>
      </c>
      <c r="D162">
        <v>187</v>
      </c>
      <c r="E162">
        <v>4</v>
      </c>
      <c r="F162">
        <v>3</v>
      </c>
      <c r="G162">
        <v>6</v>
      </c>
      <c r="H162">
        <v>221</v>
      </c>
      <c r="I162" t="s">
        <v>426</v>
      </c>
      <c r="J162" t="s">
        <v>382</v>
      </c>
    </row>
    <row r="163" spans="1:16" x14ac:dyDescent="0.2">
      <c r="A163" t="s">
        <v>118</v>
      </c>
      <c r="B163">
        <v>17</v>
      </c>
      <c r="C163">
        <v>7</v>
      </c>
      <c r="D163">
        <v>186</v>
      </c>
      <c r="E163">
        <v>7</v>
      </c>
      <c r="F163">
        <v>3</v>
      </c>
      <c r="G163">
        <v>6</v>
      </c>
      <c r="H163">
        <v>226</v>
      </c>
      <c r="I163" t="s">
        <v>426</v>
      </c>
      <c r="J163" t="s">
        <v>408</v>
      </c>
      <c r="K163" s="11">
        <f>AVERAGE(B162:B178)</f>
        <v>15.066666666666666</v>
      </c>
      <c r="L163" s="11">
        <f t="shared" ref="L163:P163" si="159">AVERAGE(C162:C178)</f>
        <v>8.6666666666666661</v>
      </c>
      <c r="M163" s="11">
        <f t="shared" si="159"/>
        <v>169.13333333333333</v>
      </c>
      <c r="N163" s="11">
        <f t="shared" si="159"/>
        <v>5.6</v>
      </c>
      <c r="O163" s="11">
        <f t="shared" si="159"/>
        <v>5.8666666666666663</v>
      </c>
      <c r="P163" s="11">
        <f t="shared" si="159"/>
        <v>6.4666666666666668</v>
      </c>
    </row>
    <row r="164" spans="1:16" x14ac:dyDescent="0.2">
      <c r="A164" t="s">
        <v>119</v>
      </c>
      <c r="B164">
        <v>9</v>
      </c>
      <c r="C164">
        <v>8</v>
      </c>
      <c r="D164">
        <v>157</v>
      </c>
      <c r="E164">
        <v>5</v>
      </c>
      <c r="F164">
        <v>6</v>
      </c>
      <c r="G164">
        <v>7</v>
      </c>
      <c r="H164">
        <v>192</v>
      </c>
      <c r="I164" t="s">
        <v>426</v>
      </c>
      <c r="J164" t="s">
        <v>409</v>
      </c>
      <c r="K164" s="11">
        <f>STDEV(B162:B178)</f>
        <v>3.2396354880199252</v>
      </c>
      <c r="L164" s="11">
        <f t="shared" ref="L164:P164" si="160">STDEV(C162:C178)</f>
        <v>2.225394561056746</v>
      </c>
      <c r="M164" s="11">
        <f t="shared" si="160"/>
        <v>11.537929169647798</v>
      </c>
      <c r="N164" s="11">
        <f t="shared" si="160"/>
        <v>2.0976176963403033</v>
      </c>
      <c r="O164" s="11">
        <f t="shared" si="160"/>
        <v>2.0307165050320357</v>
      </c>
      <c r="P164" s="11">
        <f t="shared" si="160"/>
        <v>2.8502297317601482</v>
      </c>
    </row>
    <row r="165" spans="1:16" x14ac:dyDescent="0.2">
      <c r="A165" t="s">
        <v>120</v>
      </c>
      <c r="B165">
        <v>11</v>
      </c>
      <c r="C165">
        <v>10</v>
      </c>
      <c r="D165">
        <v>161</v>
      </c>
      <c r="E165">
        <v>3</v>
      </c>
      <c r="F165">
        <v>4</v>
      </c>
      <c r="G165">
        <v>4</v>
      </c>
      <c r="H165">
        <v>193</v>
      </c>
      <c r="I165" t="s">
        <v>426</v>
      </c>
      <c r="J165" t="s">
        <v>454</v>
      </c>
    </row>
    <row r="166" spans="1:16" x14ac:dyDescent="0.2">
      <c r="A166" t="s">
        <v>121</v>
      </c>
      <c r="B166">
        <v>15</v>
      </c>
      <c r="C166">
        <v>8</v>
      </c>
      <c r="D166">
        <v>177</v>
      </c>
      <c r="E166">
        <v>5</v>
      </c>
      <c r="F166">
        <v>4</v>
      </c>
      <c r="G166">
        <v>10</v>
      </c>
      <c r="H166">
        <v>219</v>
      </c>
      <c r="I166" t="s">
        <v>426</v>
      </c>
    </row>
    <row r="167" spans="1:16" x14ac:dyDescent="0.2">
      <c r="A167" t="s">
        <v>122</v>
      </c>
      <c r="B167">
        <v>15</v>
      </c>
      <c r="C167">
        <v>9</v>
      </c>
      <c r="D167">
        <v>176</v>
      </c>
      <c r="E167">
        <v>8</v>
      </c>
      <c r="F167">
        <v>6</v>
      </c>
      <c r="G167">
        <v>6</v>
      </c>
      <c r="H167">
        <v>220</v>
      </c>
      <c r="I167" t="s">
        <v>426</v>
      </c>
    </row>
    <row r="169" spans="1:16" x14ac:dyDescent="0.2">
      <c r="A169" t="s">
        <v>123</v>
      </c>
      <c r="B169">
        <v>19</v>
      </c>
      <c r="C169">
        <v>7</v>
      </c>
      <c r="D169">
        <v>169</v>
      </c>
      <c r="E169">
        <v>6</v>
      </c>
      <c r="F169">
        <v>8</v>
      </c>
      <c r="G169">
        <v>13</v>
      </c>
      <c r="H169">
        <v>222</v>
      </c>
      <c r="I169" t="s">
        <v>426</v>
      </c>
    </row>
    <row r="170" spans="1:16" x14ac:dyDescent="0.2">
      <c r="A170" t="s">
        <v>124</v>
      </c>
      <c r="B170">
        <v>18</v>
      </c>
      <c r="C170">
        <v>5</v>
      </c>
      <c r="D170">
        <v>161</v>
      </c>
      <c r="E170">
        <v>4</v>
      </c>
      <c r="F170">
        <v>9</v>
      </c>
      <c r="G170">
        <v>8</v>
      </c>
      <c r="H170">
        <v>205</v>
      </c>
      <c r="I170" t="s">
        <v>426</v>
      </c>
    </row>
    <row r="171" spans="1:16" x14ac:dyDescent="0.2">
      <c r="A171" t="s">
        <v>125</v>
      </c>
      <c r="B171">
        <v>15</v>
      </c>
      <c r="C171">
        <v>12</v>
      </c>
      <c r="D171">
        <v>173</v>
      </c>
      <c r="E171">
        <v>9</v>
      </c>
      <c r="F171">
        <v>8</v>
      </c>
      <c r="G171">
        <v>8</v>
      </c>
      <c r="H171">
        <v>225</v>
      </c>
      <c r="I171" t="s">
        <v>426</v>
      </c>
    </row>
    <row r="173" spans="1:16" x14ac:dyDescent="0.2">
      <c r="A173" t="s">
        <v>126</v>
      </c>
      <c r="B173">
        <v>13</v>
      </c>
      <c r="C173">
        <v>6</v>
      </c>
      <c r="D173">
        <v>145</v>
      </c>
      <c r="E173">
        <v>6</v>
      </c>
      <c r="F173">
        <v>7</v>
      </c>
      <c r="G173">
        <v>8</v>
      </c>
      <c r="H173">
        <v>185</v>
      </c>
      <c r="I173" t="s">
        <v>426</v>
      </c>
    </row>
    <row r="174" spans="1:16" x14ac:dyDescent="0.2">
      <c r="A174" t="s">
        <v>127</v>
      </c>
      <c r="B174">
        <v>18</v>
      </c>
      <c r="C174">
        <v>7</v>
      </c>
      <c r="D174">
        <v>179</v>
      </c>
      <c r="E174">
        <v>7</v>
      </c>
      <c r="F174">
        <v>4</v>
      </c>
      <c r="G174">
        <v>5</v>
      </c>
      <c r="H174">
        <v>220</v>
      </c>
      <c r="I174" t="s">
        <v>426</v>
      </c>
    </row>
    <row r="175" spans="1:16" x14ac:dyDescent="0.2">
      <c r="A175" t="s">
        <v>128</v>
      </c>
      <c r="B175">
        <v>12</v>
      </c>
      <c r="C175">
        <v>11</v>
      </c>
      <c r="D175">
        <v>165</v>
      </c>
      <c r="E175">
        <v>9</v>
      </c>
      <c r="F175">
        <v>6</v>
      </c>
      <c r="G175">
        <v>2</v>
      </c>
      <c r="H175">
        <v>205</v>
      </c>
      <c r="I175" t="s">
        <v>426</v>
      </c>
    </row>
    <row r="176" spans="1:16" x14ac:dyDescent="0.2">
      <c r="A176" t="s">
        <v>129</v>
      </c>
      <c r="B176">
        <v>18</v>
      </c>
      <c r="C176">
        <v>10</v>
      </c>
      <c r="D176">
        <v>159</v>
      </c>
      <c r="E176">
        <v>4</v>
      </c>
      <c r="F176">
        <v>9</v>
      </c>
      <c r="G176">
        <v>7</v>
      </c>
      <c r="H176">
        <v>207</v>
      </c>
      <c r="I176" t="s">
        <v>426</v>
      </c>
    </row>
    <row r="177" spans="1:16" x14ac:dyDescent="0.2">
      <c r="A177" t="s">
        <v>130</v>
      </c>
      <c r="B177">
        <v>14</v>
      </c>
      <c r="C177">
        <v>13</v>
      </c>
      <c r="D177">
        <v>176</v>
      </c>
      <c r="E177">
        <v>5</v>
      </c>
      <c r="F177">
        <v>5</v>
      </c>
      <c r="G177">
        <v>2</v>
      </c>
      <c r="H177">
        <v>215</v>
      </c>
      <c r="I177" t="s">
        <v>426</v>
      </c>
    </row>
    <row r="178" spans="1:16" x14ac:dyDescent="0.2">
      <c r="A178" t="s">
        <v>131</v>
      </c>
      <c r="B178">
        <v>20</v>
      </c>
      <c r="C178">
        <v>8</v>
      </c>
      <c r="D178">
        <v>166</v>
      </c>
      <c r="E178">
        <v>2</v>
      </c>
      <c r="F178">
        <v>6</v>
      </c>
      <c r="G178">
        <v>5</v>
      </c>
      <c r="H178">
        <v>207</v>
      </c>
      <c r="I178" t="s">
        <v>426</v>
      </c>
    </row>
    <row r="179" spans="1:16" x14ac:dyDescent="0.2">
      <c r="A179" s="1" t="s">
        <v>403</v>
      </c>
      <c r="B179" s="1">
        <f>SUM(B162:B178)</f>
        <v>226</v>
      </c>
      <c r="C179" s="1">
        <f t="shared" ref="C179:H179" si="161">SUM(C162:C178)</f>
        <v>130</v>
      </c>
      <c r="D179" s="1">
        <f t="shared" si="161"/>
        <v>2537</v>
      </c>
      <c r="E179" s="1">
        <f t="shared" si="161"/>
        <v>84</v>
      </c>
      <c r="F179" s="1">
        <f t="shared" si="161"/>
        <v>88</v>
      </c>
      <c r="G179" s="1">
        <f t="shared" si="161"/>
        <v>97</v>
      </c>
      <c r="H179" s="1">
        <f t="shared" si="161"/>
        <v>3162</v>
      </c>
      <c r="I179" s="1" t="s">
        <v>426</v>
      </c>
    </row>
    <row r="180" spans="1:16" x14ac:dyDescent="0.2">
      <c r="A180" s="1"/>
      <c r="B180" s="13">
        <f>B179/H179</f>
        <v>7.1473750790638835E-2</v>
      </c>
      <c r="C180" s="13">
        <f>C179/H179</f>
        <v>4.1113219481340925E-2</v>
      </c>
      <c r="D180" s="13">
        <f>D179/H179</f>
        <v>0.80234029095509174</v>
      </c>
      <c r="E180" s="13">
        <f>E179/H179</f>
        <v>2.6565464895635674E-2</v>
      </c>
      <c r="F180" s="13">
        <f>F179/H179</f>
        <v>2.7830487033523088E-2</v>
      </c>
      <c r="G180" s="13">
        <f>G179/H179</f>
        <v>3.0676786843769767E-2</v>
      </c>
      <c r="H180" s="1"/>
      <c r="I180" s="1"/>
    </row>
    <row r="181" spans="1:16" x14ac:dyDescent="0.2">
      <c r="A181" s="10" t="s">
        <v>383</v>
      </c>
      <c r="B181" s="10">
        <f>SUM(B162:B178,B144:B159,B129:B141,B114:B126,B99:B110,B84:B96,)</f>
        <v>1138</v>
      </c>
      <c r="C181" s="10">
        <f t="shared" ref="C181:H181" si="162">SUM(C162:C178,C144:C159,C129:C141,C114:C126,C99:C110,C84:C96,)</f>
        <v>611</v>
      </c>
      <c r="D181" s="10">
        <f t="shared" si="162"/>
        <v>12378</v>
      </c>
      <c r="E181" s="10">
        <f t="shared" si="162"/>
        <v>523</v>
      </c>
      <c r="F181" s="10">
        <f t="shared" si="162"/>
        <v>736</v>
      </c>
      <c r="G181" s="10">
        <f t="shared" si="162"/>
        <v>423</v>
      </c>
      <c r="H181" s="10">
        <f t="shared" si="162"/>
        <v>15809</v>
      </c>
      <c r="I181" s="10" t="s">
        <v>427</v>
      </c>
      <c r="J181" s="10" t="s">
        <v>447</v>
      </c>
      <c r="K181" s="10"/>
      <c r="L181" s="10"/>
      <c r="M181" s="10"/>
      <c r="N181" s="10"/>
      <c r="O181" s="10"/>
      <c r="P181" s="10"/>
    </row>
    <row r="182" spans="1:16" x14ac:dyDescent="0.2">
      <c r="A182" s="10"/>
      <c r="B182" s="12">
        <f>B181/H181</f>
        <v>7.1984312733253217E-2</v>
      </c>
      <c r="C182" s="12">
        <f>C181/H181</f>
        <v>3.8648870896324877E-2</v>
      </c>
      <c r="D182" s="12">
        <f>D181/H181</f>
        <v>0.78297172496679102</v>
      </c>
      <c r="E182" s="12">
        <f>E181/H181</f>
        <v>3.3082421405528493E-2</v>
      </c>
      <c r="F182" s="12">
        <f>F181/H181</f>
        <v>4.6555759377569741E-2</v>
      </c>
      <c r="G182" s="12">
        <f>G181/H181</f>
        <v>2.675691062053261E-2</v>
      </c>
      <c r="H182" s="10"/>
      <c r="I182" s="10"/>
      <c r="J182" s="10" t="s">
        <v>408</v>
      </c>
      <c r="K182" s="24">
        <f t="shared" ref="K182:P182" si="163">AVERAGE(B162:B178,B144:B159,B129:B141,B114:B126,B99:B112,B84:B96)</f>
        <v>17.115384615384617</v>
      </c>
      <c r="L182" s="24">
        <f t="shared" si="163"/>
        <v>9.231212900067316</v>
      </c>
      <c r="M182" s="24">
        <f t="shared" si="163"/>
        <v>185.42072088611468</v>
      </c>
      <c r="N182" s="24">
        <f t="shared" si="163"/>
        <v>7.8208799951043391</v>
      </c>
      <c r="O182" s="24">
        <f t="shared" si="163"/>
        <v>11.090024070334334</v>
      </c>
      <c r="P182" s="24">
        <f t="shared" si="163"/>
        <v>6.2567315341778356</v>
      </c>
    </row>
    <row r="183" spans="1:16" x14ac:dyDescent="0.2">
      <c r="A183" s="10" t="s">
        <v>376</v>
      </c>
      <c r="B183" s="10" t="s">
        <v>387</v>
      </c>
      <c r="C183" s="10" t="s">
        <v>390</v>
      </c>
      <c r="D183" s="10" t="s">
        <v>393</v>
      </c>
      <c r="E183" s="10" t="s">
        <v>396</v>
      </c>
      <c r="F183" s="10" t="s">
        <v>399</v>
      </c>
      <c r="G183" s="10" t="s">
        <v>402</v>
      </c>
      <c r="H183" s="10"/>
      <c r="I183" s="10"/>
      <c r="J183" s="10" t="s">
        <v>409</v>
      </c>
      <c r="K183" s="24">
        <f t="shared" ref="K183:P183" si="164">STDEV(B162:B178,B144:B159,B129:B141,B114:B126,B99:B112,B84:B96)</f>
        <v>19.516214217481252</v>
      </c>
      <c r="L183" s="24">
        <f t="shared" si="164"/>
        <v>10.923660542776039</v>
      </c>
      <c r="M183" s="24">
        <f t="shared" si="164"/>
        <v>202.17348638048048</v>
      </c>
      <c r="N183" s="24">
        <f t="shared" si="164"/>
        <v>9.0077846656061045</v>
      </c>
      <c r="O183" s="24">
        <f t="shared" si="164"/>
        <v>27.164099723675502</v>
      </c>
      <c r="P183" s="24">
        <f t="shared" si="164"/>
        <v>7.1818820806272274</v>
      </c>
    </row>
    <row r="184" spans="1:16" x14ac:dyDescent="0.2">
      <c r="A184" s="10"/>
      <c r="B184" s="10"/>
      <c r="C184" s="10"/>
      <c r="D184" s="10"/>
      <c r="E184" s="10"/>
      <c r="F184" s="10"/>
      <c r="G184" s="10"/>
      <c r="H184" s="10"/>
      <c r="I184" s="10">
        <f>SUM(15+15+12+11+12+12)</f>
        <v>77</v>
      </c>
      <c r="J184" s="10" t="s">
        <v>455</v>
      </c>
      <c r="K184" s="10"/>
      <c r="L184" s="10"/>
      <c r="M184" s="10"/>
      <c r="N184" s="10"/>
      <c r="O184" s="10"/>
      <c r="P184" s="10"/>
    </row>
    <row r="185" spans="1:16" x14ac:dyDescent="0.2">
      <c r="A185" s="19" t="s">
        <v>384</v>
      </c>
      <c r="B185" s="19">
        <v>2001</v>
      </c>
      <c r="C185" s="19">
        <v>1062</v>
      </c>
      <c r="D185" s="19">
        <v>20339</v>
      </c>
      <c r="E185" s="19">
        <v>864</v>
      </c>
      <c r="F185" s="19">
        <v>1001</v>
      </c>
      <c r="G185" s="19">
        <v>688</v>
      </c>
      <c r="H185" s="19">
        <v>25955</v>
      </c>
      <c r="I185" s="19" t="s">
        <v>451</v>
      </c>
      <c r="J185" s="19"/>
      <c r="K185" s="19"/>
      <c r="L185" s="19"/>
      <c r="M185" s="19"/>
      <c r="N185" s="19"/>
      <c r="O185" s="19"/>
      <c r="P185" s="19"/>
    </row>
    <row r="186" spans="1:16" x14ac:dyDescent="0.2">
      <c r="A186" s="19"/>
      <c r="B186" s="20">
        <f>B185/H185</f>
        <v>7.7094972067039108E-2</v>
      </c>
      <c r="C186" s="20">
        <f>C185/H185</f>
        <v>4.0916971681756883E-2</v>
      </c>
      <c r="D186" s="20">
        <f>D185/H185</f>
        <v>0.78362550568291278</v>
      </c>
      <c r="E186" s="20">
        <f>E185/H185</f>
        <v>3.3288383741090347E-2</v>
      </c>
      <c r="F186" s="20">
        <f>F185/H185</f>
        <v>3.8566750144480834E-2</v>
      </c>
      <c r="G186" s="20">
        <f>G185/H185</f>
        <v>2.6507416682720091E-2</v>
      </c>
      <c r="H186" s="19"/>
      <c r="I186" s="19"/>
      <c r="J186" s="19" t="s">
        <v>408</v>
      </c>
      <c r="K186" s="25">
        <f t="shared" ref="K186:P186" si="165">AVERAGE(B162:B178,B144:B159,B129:B141,B114:B126,B99:B112,B84:B96,B68:B73,B60:B65,B52:B57,B44:B49,B36:B41,B28:B33,B20:B25,B12:B17,B4:B9,)</f>
        <v>16.421052631578949</v>
      </c>
      <c r="L186" s="25">
        <f t="shared" si="165"/>
        <v>8.7371023022951171</v>
      </c>
      <c r="M186" s="25">
        <f t="shared" si="165"/>
        <v>167.44974608358604</v>
      </c>
      <c r="N186" s="25">
        <f t="shared" si="165"/>
        <v>7.1205160873544244</v>
      </c>
      <c r="O186" s="25">
        <f t="shared" si="165"/>
        <v>8.473848702902842</v>
      </c>
      <c r="P186" s="25">
        <f t="shared" si="165"/>
        <v>5.6317673659088054</v>
      </c>
    </row>
    <row r="187" spans="1:16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 t="s">
        <v>409</v>
      </c>
      <c r="K187" s="25">
        <f t="shared" ref="K187:P187" si="166">STDEV(B162:B178,B144:B159,B129:B141,B114:B126,B99:B112,B84:B96,B68:B73,B60:B65,B52:B57,B44:B49,B36:B41,B28:B33,B20:B25,B12:B17,B4:B9)</f>
        <v>15.133686017080141</v>
      </c>
      <c r="L187" s="25">
        <f t="shared" si="166"/>
        <v>8.5672873037073405</v>
      </c>
      <c r="M187" s="25">
        <f t="shared" si="166"/>
        <v>157.14515541801316</v>
      </c>
      <c r="N187" s="25">
        <f t="shared" si="166"/>
        <v>7.1373314232524088</v>
      </c>
      <c r="O187" s="25">
        <f t="shared" si="166"/>
        <v>21.09881343809257</v>
      </c>
      <c r="P187" s="25">
        <f t="shared" si="166"/>
        <v>5.8386485008572047</v>
      </c>
    </row>
    <row r="188" spans="1:16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 t="s">
        <v>456</v>
      </c>
      <c r="K188" s="19"/>
      <c r="L188" s="19"/>
      <c r="M188" s="19"/>
      <c r="N188" s="19"/>
      <c r="O188" s="19"/>
      <c r="P188" s="19"/>
    </row>
    <row r="191" spans="1:16" x14ac:dyDescent="0.2">
      <c r="A191" s="21" t="s">
        <v>457</v>
      </c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1:16" x14ac:dyDescent="0.2">
      <c r="A192" s="22" t="s">
        <v>0</v>
      </c>
      <c r="B192" s="22" t="s">
        <v>385</v>
      </c>
      <c r="C192" s="22" t="s">
        <v>388</v>
      </c>
      <c r="D192" s="22" t="s">
        <v>391</v>
      </c>
      <c r="E192" s="22" t="s">
        <v>394</v>
      </c>
      <c r="F192" s="22" t="s">
        <v>397</v>
      </c>
      <c r="G192" s="22" t="s">
        <v>400</v>
      </c>
      <c r="H192" s="22" t="s">
        <v>403</v>
      </c>
      <c r="I192" s="22"/>
      <c r="J192" s="22"/>
      <c r="K192" s="22"/>
      <c r="L192" s="22"/>
      <c r="M192" s="22"/>
      <c r="N192" s="22"/>
      <c r="O192" s="22"/>
      <c r="P192" s="22"/>
    </row>
    <row r="193" spans="1:16" ht="34" x14ac:dyDescent="0.2">
      <c r="A193" s="22"/>
      <c r="B193" s="23" t="s">
        <v>386</v>
      </c>
      <c r="C193" s="23" t="s">
        <v>389</v>
      </c>
      <c r="D193" s="23" t="s">
        <v>392</v>
      </c>
      <c r="E193" s="23" t="s">
        <v>395</v>
      </c>
      <c r="F193" s="23" t="s">
        <v>398</v>
      </c>
      <c r="G193" s="23" t="s">
        <v>401</v>
      </c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1:16" ht="51" x14ac:dyDescent="0.2">
      <c r="A194" s="22"/>
      <c r="B194" s="23" t="s">
        <v>387</v>
      </c>
      <c r="C194" s="23" t="s">
        <v>390</v>
      </c>
      <c r="D194" s="23" t="s">
        <v>393</v>
      </c>
      <c r="E194" s="23" t="s">
        <v>396</v>
      </c>
      <c r="F194" s="23" t="s">
        <v>399</v>
      </c>
      <c r="G194" s="23" t="s">
        <v>402</v>
      </c>
      <c r="H194" s="22"/>
      <c r="I194" s="22" t="s">
        <v>458</v>
      </c>
      <c r="J194" s="22"/>
      <c r="K194" s="22"/>
      <c r="L194" s="22"/>
      <c r="M194" s="22"/>
      <c r="N194" s="22"/>
      <c r="O194" s="22"/>
      <c r="P194" s="22"/>
    </row>
    <row r="195" spans="1:16" x14ac:dyDescent="0.2">
      <c r="A195" t="s">
        <v>79</v>
      </c>
      <c r="B195">
        <v>1</v>
      </c>
      <c r="C195">
        <v>13</v>
      </c>
      <c r="D195">
        <v>97</v>
      </c>
      <c r="E195">
        <v>7</v>
      </c>
      <c r="F195">
        <v>6</v>
      </c>
      <c r="G195">
        <v>1</v>
      </c>
      <c r="H195">
        <v>125</v>
      </c>
      <c r="I195" t="s">
        <v>428</v>
      </c>
      <c r="J195" t="s">
        <v>434</v>
      </c>
    </row>
    <row r="196" spans="1:16" x14ac:dyDescent="0.2">
      <c r="A196" t="s">
        <v>117</v>
      </c>
      <c r="B196">
        <v>12</v>
      </c>
      <c r="C196">
        <v>9</v>
      </c>
      <c r="D196">
        <v>187</v>
      </c>
      <c r="E196">
        <v>4</v>
      </c>
      <c r="F196">
        <v>3</v>
      </c>
      <c r="G196">
        <v>6</v>
      </c>
      <c r="H196">
        <v>221</v>
      </c>
      <c r="I196" t="s">
        <v>428</v>
      </c>
      <c r="J196" t="s">
        <v>408</v>
      </c>
      <c r="K196" s="11">
        <f>AVERAGE(B195:B201)</f>
        <v>11.428571428571429</v>
      </c>
      <c r="L196" s="11">
        <f t="shared" ref="L196:P196" si="167">AVERAGE(C195:C201)</f>
        <v>9.1428571428571423</v>
      </c>
      <c r="M196" s="11">
        <f t="shared" si="167"/>
        <v>163</v>
      </c>
      <c r="N196" s="11">
        <f t="shared" si="167"/>
        <v>5.5714285714285712</v>
      </c>
      <c r="O196" s="11">
        <f t="shared" si="167"/>
        <v>4.5714285714285712</v>
      </c>
      <c r="P196" s="11">
        <f t="shared" si="167"/>
        <v>5.7142857142857144</v>
      </c>
    </row>
    <row r="197" spans="1:16" x14ac:dyDescent="0.2">
      <c r="A197" t="s">
        <v>118</v>
      </c>
      <c r="B197">
        <v>17</v>
      </c>
      <c r="C197">
        <v>7</v>
      </c>
      <c r="D197">
        <v>186</v>
      </c>
      <c r="E197">
        <v>7</v>
      </c>
      <c r="F197">
        <v>3</v>
      </c>
      <c r="G197">
        <v>6</v>
      </c>
      <c r="H197">
        <v>226</v>
      </c>
      <c r="I197" t="s">
        <v>428</v>
      </c>
      <c r="J197" t="s">
        <v>409</v>
      </c>
      <c r="K197" s="11">
        <f>STDEV(B195:B201)</f>
        <v>5.3496773378445557</v>
      </c>
      <c r="L197" s="11">
        <f t="shared" ref="L197:P197" si="168">STDEV(C195:C201)</f>
        <v>1.9518001458970677</v>
      </c>
      <c r="M197" s="11">
        <f t="shared" si="168"/>
        <v>31.267661675710045</v>
      </c>
      <c r="N197" s="11">
        <f t="shared" si="168"/>
        <v>1.8126539343499317</v>
      </c>
      <c r="O197" s="11">
        <f t="shared" si="168"/>
        <v>1.3972762620115442</v>
      </c>
      <c r="P197" s="11">
        <f t="shared" si="168"/>
        <v>2.7516228977511741</v>
      </c>
    </row>
    <row r="198" spans="1:16" x14ac:dyDescent="0.2">
      <c r="A198" t="s">
        <v>119</v>
      </c>
      <c r="B198">
        <v>9</v>
      </c>
      <c r="C198">
        <v>8</v>
      </c>
      <c r="D198">
        <v>157</v>
      </c>
      <c r="E198">
        <v>5</v>
      </c>
      <c r="F198">
        <v>6</v>
      </c>
      <c r="G198">
        <v>7</v>
      </c>
      <c r="H198">
        <v>192</v>
      </c>
      <c r="I198" t="s">
        <v>428</v>
      </c>
      <c r="J198" t="s">
        <v>431</v>
      </c>
    </row>
    <row r="199" spans="1:16" x14ac:dyDescent="0.2">
      <c r="A199" t="s">
        <v>120</v>
      </c>
      <c r="B199">
        <v>11</v>
      </c>
      <c r="C199">
        <v>10</v>
      </c>
      <c r="D199">
        <v>161</v>
      </c>
      <c r="E199">
        <v>3</v>
      </c>
      <c r="F199">
        <v>4</v>
      </c>
      <c r="G199">
        <v>4</v>
      </c>
      <c r="H199">
        <v>193</v>
      </c>
      <c r="I199" t="s">
        <v>428</v>
      </c>
    </row>
    <row r="200" spans="1:16" x14ac:dyDescent="0.2">
      <c r="A200" t="s">
        <v>121</v>
      </c>
      <c r="B200">
        <v>15</v>
      </c>
      <c r="C200">
        <v>8</v>
      </c>
      <c r="D200">
        <v>177</v>
      </c>
      <c r="E200">
        <v>5</v>
      </c>
      <c r="F200">
        <v>4</v>
      </c>
      <c r="G200">
        <v>10</v>
      </c>
      <c r="H200">
        <v>219</v>
      </c>
      <c r="I200" t="s">
        <v>428</v>
      </c>
    </row>
    <row r="201" spans="1:16" x14ac:dyDescent="0.2">
      <c r="A201" t="s">
        <v>122</v>
      </c>
      <c r="B201">
        <v>15</v>
      </c>
      <c r="C201">
        <v>9</v>
      </c>
      <c r="D201">
        <v>176</v>
      </c>
      <c r="E201">
        <v>8</v>
      </c>
      <c r="F201">
        <v>6</v>
      </c>
      <c r="G201">
        <v>6</v>
      </c>
      <c r="H201">
        <v>220</v>
      </c>
      <c r="I201" t="s">
        <v>428</v>
      </c>
    </row>
    <row r="202" spans="1:16" x14ac:dyDescent="0.2">
      <c r="A202" s="1" t="s">
        <v>403</v>
      </c>
      <c r="B202" s="1">
        <f>SUM(B195:B201)</f>
        <v>80</v>
      </c>
      <c r="C202" s="1">
        <f t="shared" ref="C202:H202" si="169">SUM(C195:C201)</f>
        <v>64</v>
      </c>
      <c r="D202" s="1">
        <f t="shared" si="169"/>
        <v>1141</v>
      </c>
      <c r="E202" s="1">
        <f t="shared" si="169"/>
        <v>39</v>
      </c>
      <c r="F202" s="1">
        <f t="shared" si="169"/>
        <v>32</v>
      </c>
      <c r="G202" s="1">
        <f t="shared" si="169"/>
        <v>40</v>
      </c>
      <c r="H202" s="1">
        <f t="shared" si="169"/>
        <v>1396</v>
      </c>
      <c r="I202" s="1" t="s">
        <v>428</v>
      </c>
    </row>
    <row r="203" spans="1:16" x14ac:dyDescent="0.2">
      <c r="A203" s="1"/>
      <c r="B203" s="13">
        <f>B202/H202</f>
        <v>5.730659025787966E-2</v>
      </c>
      <c r="C203" s="13">
        <f>C202/H202</f>
        <v>4.5845272206303724E-2</v>
      </c>
      <c r="D203" s="13">
        <f>D202/H202</f>
        <v>0.81733524355300857</v>
      </c>
      <c r="E203" s="13">
        <f>E202/H202</f>
        <v>2.7936962750716332E-2</v>
      </c>
      <c r="F203" s="13">
        <f>F202/H202</f>
        <v>2.2922636103151862E-2</v>
      </c>
      <c r="G203" s="13">
        <f>G202/H202</f>
        <v>2.865329512893983E-2</v>
      </c>
      <c r="H203" s="1"/>
      <c r="I203" s="1"/>
    </row>
    <row r="204" spans="1:16" x14ac:dyDescent="0.2">
      <c r="A204" t="s">
        <v>55</v>
      </c>
      <c r="B204">
        <v>20</v>
      </c>
      <c r="C204">
        <v>11</v>
      </c>
      <c r="D204">
        <v>166</v>
      </c>
      <c r="E204">
        <v>7</v>
      </c>
      <c r="F204">
        <v>10</v>
      </c>
      <c r="G204">
        <v>9</v>
      </c>
      <c r="H204">
        <v>223</v>
      </c>
      <c r="I204" t="s">
        <v>429</v>
      </c>
      <c r="J204" t="s">
        <v>435</v>
      </c>
    </row>
    <row r="205" spans="1:16" x14ac:dyDescent="0.2">
      <c r="A205" t="s">
        <v>56</v>
      </c>
      <c r="B205">
        <v>17</v>
      </c>
      <c r="C205">
        <v>5</v>
      </c>
      <c r="D205">
        <v>187</v>
      </c>
      <c r="E205">
        <v>8</v>
      </c>
      <c r="F205">
        <v>6</v>
      </c>
      <c r="G205">
        <v>3</v>
      </c>
      <c r="H205">
        <v>226</v>
      </c>
      <c r="I205" t="s">
        <v>429</v>
      </c>
      <c r="J205" t="s">
        <v>408</v>
      </c>
      <c r="K205" s="11">
        <f>AVERAGE(B204:B237)</f>
        <v>15.941176470588236</v>
      </c>
      <c r="L205" s="11">
        <f t="shared" ref="L205:P205" si="170">AVERAGE(C204:C237)</f>
        <v>8.5294117647058822</v>
      </c>
      <c r="M205" s="11">
        <f t="shared" si="170"/>
        <v>161.97058823529412</v>
      </c>
      <c r="N205" s="11">
        <f t="shared" si="170"/>
        <v>7</v>
      </c>
      <c r="O205" s="11">
        <f t="shared" si="170"/>
        <v>12.823529411764707</v>
      </c>
      <c r="P205" s="11">
        <f t="shared" si="170"/>
        <v>5.617647058823529</v>
      </c>
    </row>
    <row r="206" spans="1:16" x14ac:dyDescent="0.2">
      <c r="A206" t="s">
        <v>57</v>
      </c>
      <c r="B206">
        <v>19</v>
      </c>
      <c r="C206">
        <v>9</v>
      </c>
      <c r="D206">
        <v>172</v>
      </c>
      <c r="E206">
        <v>4</v>
      </c>
      <c r="F206">
        <v>6</v>
      </c>
      <c r="G206">
        <v>2</v>
      </c>
      <c r="H206">
        <v>212</v>
      </c>
      <c r="I206" t="s">
        <v>429</v>
      </c>
      <c r="J206" t="s">
        <v>409</v>
      </c>
      <c r="K206" s="11">
        <f>STDEV(B204:B237)</f>
        <v>5.0986699184798585</v>
      </c>
      <c r="L206" s="11">
        <f t="shared" ref="L206:P206" si="171">STDEV(C204:C237)</f>
        <v>4.0244351692346276</v>
      </c>
      <c r="M206" s="11">
        <f t="shared" si="171"/>
        <v>33.874532575657064</v>
      </c>
      <c r="N206" s="11">
        <f t="shared" si="171"/>
        <v>2.059714602177749</v>
      </c>
      <c r="O206" s="11">
        <f t="shared" si="171"/>
        <v>33.853938124828474</v>
      </c>
      <c r="P206" s="11">
        <f t="shared" si="171"/>
        <v>3.1431956898012294</v>
      </c>
    </row>
    <row r="207" spans="1:16" x14ac:dyDescent="0.2">
      <c r="A207" t="s">
        <v>58</v>
      </c>
      <c r="B207">
        <v>14</v>
      </c>
      <c r="C207">
        <v>6</v>
      </c>
      <c r="D207">
        <v>142</v>
      </c>
      <c r="E207">
        <v>9</v>
      </c>
      <c r="F207">
        <v>3</v>
      </c>
      <c r="G207">
        <v>9</v>
      </c>
      <c r="H207">
        <v>183</v>
      </c>
      <c r="I207" t="s">
        <v>429</v>
      </c>
      <c r="J207" t="s">
        <v>432</v>
      </c>
    </row>
    <row r="208" spans="1:16" x14ac:dyDescent="0.2">
      <c r="A208" t="s">
        <v>59</v>
      </c>
      <c r="B208">
        <v>14</v>
      </c>
      <c r="C208">
        <v>9</v>
      </c>
      <c r="D208">
        <v>183</v>
      </c>
      <c r="E208">
        <v>7</v>
      </c>
      <c r="F208">
        <v>5</v>
      </c>
      <c r="G208">
        <v>6</v>
      </c>
      <c r="H208">
        <v>224</v>
      </c>
      <c r="I208" t="s">
        <v>429</v>
      </c>
    </row>
    <row r="209" spans="1:9" x14ac:dyDescent="0.2">
      <c r="A209" t="s">
        <v>60</v>
      </c>
      <c r="B209">
        <v>20</v>
      </c>
      <c r="C209">
        <v>2</v>
      </c>
      <c r="D209">
        <v>184</v>
      </c>
      <c r="E209">
        <v>7</v>
      </c>
      <c r="F209">
        <v>4</v>
      </c>
      <c r="G209">
        <v>4</v>
      </c>
      <c r="H209">
        <v>221</v>
      </c>
      <c r="I209" t="s">
        <v>429</v>
      </c>
    </row>
    <row r="210" spans="1:9" x14ac:dyDescent="0.2">
      <c r="A210" t="s">
        <v>67</v>
      </c>
      <c r="B210">
        <v>21</v>
      </c>
      <c r="C210">
        <v>6</v>
      </c>
      <c r="D210">
        <v>176</v>
      </c>
      <c r="E210">
        <v>4</v>
      </c>
      <c r="F210">
        <v>7</v>
      </c>
      <c r="G210">
        <v>6</v>
      </c>
      <c r="H210">
        <v>220</v>
      </c>
      <c r="I210" t="s">
        <v>429</v>
      </c>
    </row>
    <row r="211" spans="1:9" x14ac:dyDescent="0.2">
      <c r="A211" t="s">
        <v>68</v>
      </c>
      <c r="B211">
        <v>21</v>
      </c>
      <c r="C211">
        <v>10</v>
      </c>
      <c r="D211">
        <v>170</v>
      </c>
      <c r="E211">
        <v>8</v>
      </c>
      <c r="F211">
        <v>4</v>
      </c>
      <c r="G211">
        <v>6</v>
      </c>
      <c r="H211">
        <v>219</v>
      </c>
      <c r="I211" t="s">
        <v>429</v>
      </c>
    </row>
    <row r="212" spans="1:9" x14ac:dyDescent="0.2">
      <c r="A212" t="s">
        <v>69</v>
      </c>
      <c r="B212">
        <v>17</v>
      </c>
      <c r="C212">
        <v>6</v>
      </c>
      <c r="D212">
        <v>143</v>
      </c>
      <c r="E212">
        <v>7</v>
      </c>
      <c r="F212">
        <v>7</v>
      </c>
      <c r="G212">
        <v>2</v>
      </c>
      <c r="H212">
        <v>182</v>
      </c>
      <c r="I212" t="s">
        <v>429</v>
      </c>
    </row>
    <row r="213" spans="1:9" x14ac:dyDescent="0.2">
      <c r="A213" t="s">
        <v>70</v>
      </c>
      <c r="B213">
        <v>22</v>
      </c>
      <c r="C213">
        <v>5</v>
      </c>
      <c r="D213">
        <v>178</v>
      </c>
      <c r="E213">
        <v>9</v>
      </c>
      <c r="F213">
        <v>5</v>
      </c>
      <c r="G213">
        <v>7</v>
      </c>
      <c r="H213">
        <v>226</v>
      </c>
      <c r="I213" t="s">
        <v>429</v>
      </c>
    </row>
    <row r="214" spans="1:9" x14ac:dyDescent="0.2">
      <c r="A214" t="s">
        <v>71</v>
      </c>
      <c r="B214">
        <v>10</v>
      </c>
      <c r="C214">
        <v>13</v>
      </c>
      <c r="D214">
        <v>97</v>
      </c>
      <c r="E214">
        <v>11</v>
      </c>
      <c r="F214">
        <v>76</v>
      </c>
      <c r="G214">
        <v>6</v>
      </c>
      <c r="H214">
        <v>213</v>
      </c>
      <c r="I214" t="s">
        <v>429</v>
      </c>
    </row>
    <row r="215" spans="1:9" x14ac:dyDescent="0.2">
      <c r="A215" t="s">
        <v>72</v>
      </c>
      <c r="B215">
        <v>14</v>
      </c>
      <c r="C215">
        <v>8</v>
      </c>
      <c r="D215">
        <v>188</v>
      </c>
      <c r="E215">
        <v>3</v>
      </c>
      <c r="F215">
        <v>5</v>
      </c>
      <c r="G215">
        <v>3</v>
      </c>
      <c r="H215">
        <v>221</v>
      </c>
      <c r="I215" t="s">
        <v>429</v>
      </c>
    </row>
    <row r="216" spans="1:9" x14ac:dyDescent="0.2">
      <c r="A216" t="s">
        <v>80</v>
      </c>
      <c r="B216">
        <v>10</v>
      </c>
      <c r="C216">
        <v>8</v>
      </c>
      <c r="D216">
        <v>167</v>
      </c>
      <c r="E216">
        <v>8</v>
      </c>
      <c r="F216">
        <v>12</v>
      </c>
      <c r="G216">
        <v>9</v>
      </c>
      <c r="H216">
        <v>214</v>
      </c>
      <c r="I216" t="s">
        <v>429</v>
      </c>
    </row>
    <row r="217" spans="1:9" x14ac:dyDescent="0.2">
      <c r="A217" t="s">
        <v>81</v>
      </c>
      <c r="B217">
        <v>15</v>
      </c>
      <c r="C217">
        <v>8</v>
      </c>
      <c r="D217">
        <v>177</v>
      </c>
      <c r="E217">
        <v>8</v>
      </c>
      <c r="F217">
        <v>9</v>
      </c>
      <c r="G217">
        <v>9</v>
      </c>
      <c r="H217">
        <v>226</v>
      </c>
      <c r="I217" t="s">
        <v>429</v>
      </c>
    </row>
    <row r="218" spans="1:9" x14ac:dyDescent="0.2">
      <c r="A218" t="s">
        <v>82</v>
      </c>
      <c r="B218">
        <v>18</v>
      </c>
      <c r="C218">
        <v>6</v>
      </c>
      <c r="D218">
        <v>188</v>
      </c>
      <c r="E218">
        <v>7</v>
      </c>
      <c r="F218">
        <v>3</v>
      </c>
      <c r="G218">
        <v>4</v>
      </c>
      <c r="H218">
        <v>226</v>
      </c>
      <c r="I218" t="s">
        <v>429</v>
      </c>
    </row>
    <row r="219" spans="1:9" x14ac:dyDescent="0.2">
      <c r="A219" t="s">
        <v>83</v>
      </c>
      <c r="B219">
        <v>16</v>
      </c>
      <c r="C219">
        <v>8</v>
      </c>
      <c r="D219">
        <v>181</v>
      </c>
      <c r="E219">
        <v>6</v>
      </c>
      <c r="F219">
        <v>1</v>
      </c>
      <c r="G219">
        <v>3</v>
      </c>
      <c r="H219">
        <v>215</v>
      </c>
      <c r="I219" t="s">
        <v>429</v>
      </c>
    </row>
    <row r="220" spans="1:9" x14ac:dyDescent="0.2">
      <c r="A220" t="s">
        <v>90</v>
      </c>
      <c r="B220">
        <v>19</v>
      </c>
      <c r="C220">
        <v>6</v>
      </c>
      <c r="D220">
        <v>167</v>
      </c>
      <c r="E220">
        <v>6</v>
      </c>
      <c r="F220">
        <v>3</v>
      </c>
      <c r="G220">
        <v>5</v>
      </c>
      <c r="H220">
        <v>206</v>
      </c>
      <c r="I220" t="s">
        <v>429</v>
      </c>
    </row>
    <row r="221" spans="1:9" x14ac:dyDescent="0.2">
      <c r="A221" t="s">
        <v>91</v>
      </c>
      <c r="B221">
        <v>14</v>
      </c>
      <c r="C221">
        <v>9</v>
      </c>
      <c r="D221">
        <v>176</v>
      </c>
      <c r="E221">
        <v>4</v>
      </c>
      <c r="F221">
        <v>4</v>
      </c>
      <c r="G221">
        <v>4</v>
      </c>
      <c r="H221">
        <v>211</v>
      </c>
      <c r="I221" t="s">
        <v>429</v>
      </c>
    </row>
    <row r="222" spans="1:9" x14ac:dyDescent="0.2">
      <c r="A222" t="s">
        <v>92</v>
      </c>
      <c r="B222">
        <v>15</v>
      </c>
      <c r="C222">
        <v>8</v>
      </c>
      <c r="D222">
        <v>155</v>
      </c>
      <c r="E222">
        <v>10</v>
      </c>
      <c r="F222">
        <v>3</v>
      </c>
      <c r="G222">
        <v>0</v>
      </c>
      <c r="H222">
        <v>191</v>
      </c>
      <c r="I222" t="s">
        <v>429</v>
      </c>
    </row>
    <row r="223" spans="1:9" x14ac:dyDescent="0.2">
      <c r="A223" t="s">
        <v>93</v>
      </c>
      <c r="B223">
        <v>1</v>
      </c>
      <c r="C223">
        <v>0</v>
      </c>
      <c r="D223">
        <v>4</v>
      </c>
      <c r="E223">
        <v>7</v>
      </c>
      <c r="F223">
        <v>191</v>
      </c>
      <c r="G223">
        <v>0</v>
      </c>
      <c r="H223">
        <v>203</v>
      </c>
      <c r="I223" t="s">
        <v>429</v>
      </c>
    </row>
    <row r="224" spans="1:9" x14ac:dyDescent="0.2">
      <c r="A224" t="s">
        <v>94</v>
      </c>
      <c r="B224">
        <v>9</v>
      </c>
      <c r="C224">
        <v>8</v>
      </c>
      <c r="D224">
        <v>171</v>
      </c>
      <c r="E224">
        <v>6</v>
      </c>
      <c r="F224">
        <v>3</v>
      </c>
      <c r="G224">
        <v>5</v>
      </c>
      <c r="H224">
        <v>202</v>
      </c>
      <c r="I224" t="s">
        <v>429</v>
      </c>
    </row>
    <row r="225" spans="1:10" x14ac:dyDescent="0.2">
      <c r="A225" t="s">
        <v>95</v>
      </c>
      <c r="B225">
        <v>14</v>
      </c>
      <c r="C225">
        <v>7</v>
      </c>
      <c r="D225">
        <v>177</v>
      </c>
      <c r="E225">
        <v>5</v>
      </c>
      <c r="F225">
        <v>2</v>
      </c>
      <c r="G225">
        <v>3</v>
      </c>
      <c r="H225">
        <v>208</v>
      </c>
      <c r="I225" t="s">
        <v>429</v>
      </c>
    </row>
    <row r="226" spans="1:10" x14ac:dyDescent="0.2">
      <c r="A226" t="s">
        <v>102</v>
      </c>
      <c r="B226">
        <v>22</v>
      </c>
      <c r="C226">
        <v>16</v>
      </c>
      <c r="D226">
        <v>151</v>
      </c>
      <c r="E226">
        <v>12</v>
      </c>
      <c r="F226">
        <v>8</v>
      </c>
      <c r="G226">
        <v>8</v>
      </c>
      <c r="H226">
        <v>217</v>
      </c>
      <c r="I226" t="s">
        <v>429</v>
      </c>
    </row>
    <row r="227" spans="1:10" x14ac:dyDescent="0.2">
      <c r="A227" t="s">
        <v>103</v>
      </c>
      <c r="B227">
        <v>10</v>
      </c>
      <c r="C227">
        <v>16</v>
      </c>
      <c r="D227">
        <v>184</v>
      </c>
      <c r="E227">
        <v>8</v>
      </c>
      <c r="F227">
        <v>2</v>
      </c>
      <c r="G227">
        <v>3</v>
      </c>
      <c r="H227">
        <v>223</v>
      </c>
      <c r="I227" t="s">
        <v>429</v>
      </c>
    </row>
    <row r="228" spans="1:10" x14ac:dyDescent="0.2">
      <c r="A228" t="s">
        <v>104</v>
      </c>
      <c r="B228">
        <v>11</v>
      </c>
      <c r="C228">
        <v>13</v>
      </c>
      <c r="D228">
        <v>188</v>
      </c>
      <c r="E228">
        <v>5</v>
      </c>
      <c r="F228">
        <v>2</v>
      </c>
      <c r="G228">
        <v>5</v>
      </c>
      <c r="H228">
        <v>224</v>
      </c>
      <c r="I228" t="s">
        <v>429</v>
      </c>
    </row>
    <row r="229" spans="1:10" x14ac:dyDescent="0.2">
      <c r="A229" t="s">
        <v>105</v>
      </c>
      <c r="B229">
        <v>12</v>
      </c>
      <c r="C229">
        <v>13</v>
      </c>
      <c r="D229">
        <v>150</v>
      </c>
      <c r="E229">
        <v>8</v>
      </c>
      <c r="F229">
        <v>1</v>
      </c>
      <c r="G229">
        <v>5</v>
      </c>
      <c r="H229">
        <v>189</v>
      </c>
      <c r="I229" t="s">
        <v>429</v>
      </c>
    </row>
    <row r="230" spans="1:10" x14ac:dyDescent="0.2">
      <c r="A230" t="s">
        <v>106</v>
      </c>
      <c r="B230">
        <v>14</v>
      </c>
      <c r="C230">
        <v>11</v>
      </c>
      <c r="D230">
        <v>175</v>
      </c>
      <c r="E230">
        <v>6</v>
      </c>
      <c r="F230">
        <v>3</v>
      </c>
      <c r="G230">
        <v>5</v>
      </c>
      <c r="H230">
        <v>214</v>
      </c>
      <c r="I230" t="s">
        <v>429</v>
      </c>
    </row>
    <row r="231" spans="1:10" x14ac:dyDescent="0.2">
      <c r="A231" t="s">
        <v>107</v>
      </c>
      <c r="B231">
        <v>14</v>
      </c>
      <c r="C231">
        <v>14</v>
      </c>
      <c r="D231">
        <v>148</v>
      </c>
      <c r="E231">
        <v>6</v>
      </c>
      <c r="F231">
        <v>5</v>
      </c>
      <c r="G231">
        <v>3</v>
      </c>
      <c r="H231">
        <v>190</v>
      </c>
      <c r="I231" t="s">
        <v>429</v>
      </c>
    </row>
    <row r="232" spans="1:10" x14ac:dyDescent="0.2">
      <c r="A232" t="s">
        <v>108</v>
      </c>
      <c r="B232">
        <v>17</v>
      </c>
      <c r="C232">
        <v>3</v>
      </c>
      <c r="D232">
        <v>157</v>
      </c>
      <c r="E232">
        <v>8</v>
      </c>
      <c r="F232">
        <v>5</v>
      </c>
      <c r="G232">
        <v>13</v>
      </c>
      <c r="H232">
        <v>203</v>
      </c>
      <c r="I232" t="s">
        <v>429</v>
      </c>
    </row>
    <row r="233" spans="1:10" x14ac:dyDescent="0.2">
      <c r="A233" t="s">
        <v>109</v>
      </c>
      <c r="B233">
        <v>20</v>
      </c>
      <c r="C233">
        <v>5</v>
      </c>
      <c r="D233">
        <v>173</v>
      </c>
      <c r="E233">
        <v>9</v>
      </c>
      <c r="F233">
        <v>5</v>
      </c>
      <c r="G233">
        <v>6</v>
      </c>
      <c r="H233">
        <v>218</v>
      </c>
      <c r="I233" t="s">
        <v>429</v>
      </c>
    </row>
    <row r="234" spans="1:10" x14ac:dyDescent="0.2">
      <c r="A234" t="s">
        <v>110</v>
      </c>
      <c r="B234">
        <v>30</v>
      </c>
      <c r="C234">
        <v>17</v>
      </c>
      <c r="D234">
        <v>129</v>
      </c>
      <c r="E234">
        <v>6</v>
      </c>
      <c r="F234">
        <v>11</v>
      </c>
      <c r="G234">
        <v>9</v>
      </c>
      <c r="H234">
        <v>202</v>
      </c>
      <c r="I234" t="s">
        <v>429</v>
      </c>
    </row>
    <row r="235" spans="1:10" x14ac:dyDescent="0.2">
      <c r="A235" t="s">
        <v>123</v>
      </c>
      <c r="B235">
        <v>19</v>
      </c>
      <c r="C235">
        <v>7</v>
      </c>
      <c r="D235">
        <v>169</v>
      </c>
      <c r="E235">
        <v>6</v>
      </c>
      <c r="F235">
        <v>8</v>
      </c>
      <c r="G235">
        <v>13</v>
      </c>
      <c r="H235">
        <v>222</v>
      </c>
      <c r="I235" t="s">
        <v>429</v>
      </c>
    </row>
    <row r="236" spans="1:10" x14ac:dyDescent="0.2">
      <c r="A236" t="s">
        <v>124</v>
      </c>
      <c r="B236">
        <v>18</v>
      </c>
      <c r="C236">
        <v>5</v>
      </c>
      <c r="D236">
        <v>161</v>
      </c>
      <c r="E236">
        <v>4</v>
      </c>
      <c r="F236">
        <v>9</v>
      </c>
      <c r="G236">
        <v>8</v>
      </c>
      <c r="H236">
        <v>205</v>
      </c>
      <c r="I236" t="s">
        <v>429</v>
      </c>
    </row>
    <row r="237" spans="1:10" x14ac:dyDescent="0.2">
      <c r="A237" t="s">
        <v>125</v>
      </c>
      <c r="B237">
        <v>15</v>
      </c>
      <c r="C237">
        <v>12</v>
      </c>
      <c r="D237">
        <v>173</v>
      </c>
      <c r="E237">
        <v>9</v>
      </c>
      <c r="F237">
        <v>8</v>
      </c>
      <c r="G237">
        <v>8</v>
      </c>
      <c r="H237">
        <v>225</v>
      </c>
      <c r="I237" t="s">
        <v>429</v>
      </c>
    </row>
    <row r="238" spans="1:10" x14ac:dyDescent="0.2">
      <c r="A238" s="1" t="s">
        <v>403</v>
      </c>
      <c r="B238" s="1">
        <f>SUM(B204:B237)</f>
        <v>542</v>
      </c>
      <c r="C238" s="1">
        <f t="shared" ref="C238:H238" si="172">SUM(C204:C237)</f>
        <v>290</v>
      </c>
      <c r="D238" s="1">
        <f t="shared" si="172"/>
        <v>5507</v>
      </c>
      <c r="E238" s="1">
        <f t="shared" si="172"/>
        <v>238</v>
      </c>
      <c r="F238" s="1">
        <f t="shared" si="172"/>
        <v>436</v>
      </c>
      <c r="G238" s="1">
        <f t="shared" si="172"/>
        <v>191</v>
      </c>
      <c r="H238" s="1">
        <f t="shared" si="172"/>
        <v>7204</v>
      </c>
      <c r="I238" s="1" t="s">
        <v>429</v>
      </c>
    </row>
    <row r="239" spans="1:10" x14ac:dyDescent="0.2">
      <c r="A239" s="1"/>
      <c r="B239" s="13">
        <f>B238/H238</f>
        <v>7.5235980011104944E-2</v>
      </c>
      <c r="C239" s="13">
        <f>C238/H238</f>
        <v>4.0255413659078289E-2</v>
      </c>
      <c r="D239" s="13">
        <f>D238/H238</f>
        <v>0.76443642420877289</v>
      </c>
      <c r="E239" s="13">
        <f>E238/H238</f>
        <v>3.3037201554691836E-2</v>
      </c>
      <c r="F239" s="13">
        <f>F238/H238</f>
        <v>6.0521932259855638E-2</v>
      </c>
      <c r="G239" s="13">
        <f>G238/H238</f>
        <v>2.6513048306496392E-2</v>
      </c>
      <c r="H239" s="1"/>
      <c r="I239" s="1"/>
    </row>
    <row r="240" spans="1:10" x14ac:dyDescent="0.2">
      <c r="A240" t="s">
        <v>61</v>
      </c>
      <c r="B240">
        <v>15</v>
      </c>
      <c r="C240">
        <v>6</v>
      </c>
      <c r="D240">
        <v>192</v>
      </c>
      <c r="E240">
        <v>4</v>
      </c>
      <c r="F240">
        <v>3</v>
      </c>
      <c r="G240">
        <v>5</v>
      </c>
      <c r="H240">
        <v>225</v>
      </c>
      <c r="I240" t="s">
        <v>430</v>
      </c>
      <c r="J240" t="s">
        <v>436</v>
      </c>
    </row>
    <row r="241" spans="1:16" x14ac:dyDescent="0.2">
      <c r="A241" t="s">
        <v>62</v>
      </c>
      <c r="B241">
        <v>14</v>
      </c>
      <c r="C241">
        <v>8</v>
      </c>
      <c r="D241">
        <v>168</v>
      </c>
      <c r="E241">
        <v>9</v>
      </c>
      <c r="F241">
        <v>5</v>
      </c>
      <c r="G241">
        <v>6</v>
      </c>
      <c r="H241">
        <v>210</v>
      </c>
      <c r="I241" t="s">
        <v>430</v>
      </c>
      <c r="J241" t="s">
        <v>408</v>
      </c>
      <c r="K241" s="11">
        <f>AVERAGE(B240:B275)</f>
        <v>14.722222222222221</v>
      </c>
      <c r="L241" s="11">
        <f t="shared" ref="L241:P241" si="173">AVERAGE(C240:C275)</f>
        <v>7.3888888888888893</v>
      </c>
      <c r="M241" s="11">
        <f t="shared" si="173"/>
        <v>163.41666666666666</v>
      </c>
      <c r="N241" s="11">
        <f t="shared" si="173"/>
        <v>6.9444444444444446</v>
      </c>
      <c r="O241" s="11">
        <f t="shared" si="173"/>
        <v>7.5277777777777777</v>
      </c>
      <c r="P241" s="11">
        <f t="shared" si="173"/>
        <v>5.4444444444444446</v>
      </c>
    </row>
    <row r="242" spans="1:16" x14ac:dyDescent="0.2">
      <c r="A242" t="s">
        <v>63</v>
      </c>
      <c r="B242">
        <v>11</v>
      </c>
      <c r="C242">
        <v>5</v>
      </c>
      <c r="D242">
        <v>166</v>
      </c>
      <c r="E242">
        <v>4</v>
      </c>
      <c r="F242">
        <v>2</v>
      </c>
      <c r="G242">
        <v>3</v>
      </c>
      <c r="H242">
        <v>191</v>
      </c>
      <c r="I242" t="s">
        <v>430</v>
      </c>
      <c r="J242" t="s">
        <v>409</v>
      </c>
      <c r="K242" s="11">
        <f>STDEV(B240:B275)</f>
        <v>2.9336579906916924</v>
      </c>
      <c r="L242" s="11">
        <f t="shared" ref="L242:P242" si="174">STDEV(C240:C275)</f>
        <v>2.6541372316525851</v>
      </c>
      <c r="M242" s="11">
        <f t="shared" si="174"/>
        <v>20.02195223819524</v>
      </c>
      <c r="N242" s="11">
        <f t="shared" si="174"/>
        <v>3.1436506934676571</v>
      </c>
      <c r="O242" s="11">
        <f t="shared" si="174"/>
        <v>11.855043799668708</v>
      </c>
      <c r="P242" s="11">
        <f t="shared" si="174"/>
        <v>4.0031733444102597</v>
      </c>
    </row>
    <row r="243" spans="1:16" x14ac:dyDescent="0.2">
      <c r="A243" t="s">
        <v>64</v>
      </c>
      <c r="B243">
        <v>13</v>
      </c>
      <c r="C243">
        <v>8</v>
      </c>
      <c r="D243">
        <v>178</v>
      </c>
      <c r="E243">
        <v>4</v>
      </c>
      <c r="F243">
        <v>2</v>
      </c>
      <c r="G243">
        <v>4</v>
      </c>
      <c r="H243">
        <v>209</v>
      </c>
      <c r="I243" t="s">
        <v>430</v>
      </c>
      <c r="J243" t="s">
        <v>433</v>
      </c>
    </row>
    <row r="244" spans="1:16" x14ac:dyDescent="0.2">
      <c r="A244" t="s">
        <v>65</v>
      </c>
      <c r="B244">
        <v>15</v>
      </c>
      <c r="C244">
        <v>7</v>
      </c>
      <c r="D244">
        <v>170</v>
      </c>
      <c r="E244">
        <v>7</v>
      </c>
      <c r="F244">
        <v>6</v>
      </c>
      <c r="G244">
        <v>10</v>
      </c>
      <c r="H244">
        <v>215</v>
      </c>
      <c r="I244" t="s">
        <v>430</v>
      </c>
    </row>
    <row r="245" spans="1:16" x14ac:dyDescent="0.2">
      <c r="A245" t="s">
        <v>66</v>
      </c>
      <c r="B245">
        <v>13</v>
      </c>
      <c r="C245">
        <v>11</v>
      </c>
      <c r="D245">
        <v>144</v>
      </c>
      <c r="E245">
        <v>2</v>
      </c>
      <c r="F245">
        <v>3</v>
      </c>
      <c r="G245">
        <v>2</v>
      </c>
      <c r="H245">
        <v>175</v>
      </c>
      <c r="I245" t="s">
        <v>430</v>
      </c>
    </row>
    <row r="246" spans="1:16" x14ac:dyDescent="0.2">
      <c r="A246" t="s">
        <v>73</v>
      </c>
      <c r="B246">
        <v>14</v>
      </c>
      <c r="C246">
        <v>10</v>
      </c>
      <c r="D246">
        <v>162</v>
      </c>
      <c r="E246">
        <v>6</v>
      </c>
      <c r="F246">
        <v>9</v>
      </c>
      <c r="G246">
        <v>16</v>
      </c>
      <c r="H246">
        <v>217</v>
      </c>
      <c r="I246" t="s">
        <v>430</v>
      </c>
    </row>
    <row r="247" spans="1:16" x14ac:dyDescent="0.2">
      <c r="A247" t="s">
        <v>74</v>
      </c>
      <c r="B247">
        <v>12</v>
      </c>
      <c r="C247">
        <v>6</v>
      </c>
      <c r="D247">
        <v>157</v>
      </c>
      <c r="E247">
        <v>10</v>
      </c>
      <c r="F247">
        <v>3</v>
      </c>
      <c r="G247">
        <v>1</v>
      </c>
      <c r="H247">
        <v>189</v>
      </c>
      <c r="I247" t="s">
        <v>430</v>
      </c>
    </row>
    <row r="248" spans="1:16" x14ac:dyDescent="0.2">
      <c r="A248" t="s">
        <v>75</v>
      </c>
      <c r="B248">
        <v>14</v>
      </c>
      <c r="C248">
        <v>5</v>
      </c>
      <c r="D248">
        <v>170</v>
      </c>
      <c r="E248">
        <v>8</v>
      </c>
      <c r="F248">
        <v>3</v>
      </c>
      <c r="G248">
        <v>3</v>
      </c>
      <c r="H248">
        <v>203</v>
      </c>
      <c r="I248" t="s">
        <v>430</v>
      </c>
    </row>
    <row r="249" spans="1:16" x14ac:dyDescent="0.2">
      <c r="A249" t="s">
        <v>76</v>
      </c>
      <c r="B249">
        <v>14</v>
      </c>
      <c r="C249">
        <v>10</v>
      </c>
      <c r="D249">
        <v>171</v>
      </c>
      <c r="E249">
        <v>5</v>
      </c>
      <c r="F249">
        <v>2</v>
      </c>
      <c r="G249">
        <v>4</v>
      </c>
      <c r="H249">
        <v>206</v>
      </c>
      <c r="I249" t="s">
        <v>430</v>
      </c>
    </row>
    <row r="250" spans="1:16" x14ac:dyDescent="0.2">
      <c r="A250" t="s">
        <v>77</v>
      </c>
      <c r="B250">
        <v>10</v>
      </c>
      <c r="C250">
        <v>12</v>
      </c>
      <c r="D250">
        <v>166</v>
      </c>
      <c r="E250">
        <v>8</v>
      </c>
      <c r="F250">
        <v>2</v>
      </c>
      <c r="G250">
        <v>3</v>
      </c>
      <c r="H250">
        <v>201</v>
      </c>
      <c r="I250" t="s">
        <v>430</v>
      </c>
    </row>
    <row r="251" spans="1:16" x14ac:dyDescent="0.2">
      <c r="A251" t="s">
        <v>78</v>
      </c>
      <c r="B251">
        <v>14</v>
      </c>
      <c r="C251">
        <v>9</v>
      </c>
      <c r="D251">
        <v>153</v>
      </c>
      <c r="E251">
        <v>4</v>
      </c>
      <c r="F251">
        <v>3</v>
      </c>
      <c r="G251">
        <v>4</v>
      </c>
      <c r="H251">
        <v>187</v>
      </c>
      <c r="I251" t="s">
        <v>430</v>
      </c>
    </row>
    <row r="252" spans="1:16" x14ac:dyDescent="0.2">
      <c r="A252" t="s">
        <v>84</v>
      </c>
      <c r="B252">
        <v>19</v>
      </c>
      <c r="C252">
        <v>5</v>
      </c>
      <c r="D252">
        <v>172</v>
      </c>
      <c r="E252">
        <v>10</v>
      </c>
      <c r="F252">
        <v>9</v>
      </c>
      <c r="G252">
        <v>6</v>
      </c>
      <c r="H252">
        <v>221</v>
      </c>
      <c r="I252" t="s">
        <v>430</v>
      </c>
    </row>
    <row r="253" spans="1:16" x14ac:dyDescent="0.2">
      <c r="A253" t="s">
        <v>85</v>
      </c>
      <c r="B253">
        <v>18</v>
      </c>
      <c r="C253">
        <v>5</v>
      </c>
      <c r="D253">
        <v>176</v>
      </c>
      <c r="E253">
        <v>7</v>
      </c>
      <c r="F253">
        <v>6</v>
      </c>
      <c r="G253">
        <v>4</v>
      </c>
      <c r="H253">
        <v>216</v>
      </c>
      <c r="I253" t="s">
        <v>430</v>
      </c>
    </row>
    <row r="254" spans="1:16" x14ac:dyDescent="0.2">
      <c r="A254" t="s">
        <v>86</v>
      </c>
      <c r="B254">
        <v>12</v>
      </c>
      <c r="C254">
        <v>10</v>
      </c>
      <c r="D254">
        <v>159</v>
      </c>
      <c r="E254">
        <v>11</v>
      </c>
      <c r="F254">
        <v>11</v>
      </c>
      <c r="G254">
        <v>12</v>
      </c>
      <c r="H254">
        <v>215</v>
      </c>
      <c r="I254" t="s">
        <v>430</v>
      </c>
    </row>
    <row r="255" spans="1:16" x14ac:dyDescent="0.2">
      <c r="A255" t="s">
        <v>87</v>
      </c>
      <c r="B255">
        <v>9</v>
      </c>
      <c r="C255">
        <v>7</v>
      </c>
      <c r="D255">
        <v>95</v>
      </c>
      <c r="E255">
        <v>14</v>
      </c>
      <c r="F255">
        <v>74</v>
      </c>
      <c r="G255">
        <v>4</v>
      </c>
      <c r="H255">
        <v>203</v>
      </c>
      <c r="I255" t="s">
        <v>430</v>
      </c>
    </row>
    <row r="256" spans="1:16" x14ac:dyDescent="0.2">
      <c r="A256" t="s">
        <v>88</v>
      </c>
      <c r="B256">
        <v>14</v>
      </c>
      <c r="C256">
        <v>8</v>
      </c>
      <c r="D256">
        <v>189</v>
      </c>
      <c r="E256">
        <v>6</v>
      </c>
      <c r="F256">
        <v>4</v>
      </c>
      <c r="G256">
        <v>3</v>
      </c>
      <c r="H256">
        <v>224</v>
      </c>
      <c r="I256" t="s">
        <v>430</v>
      </c>
    </row>
    <row r="257" spans="1:9" x14ac:dyDescent="0.2">
      <c r="A257" t="s">
        <v>89</v>
      </c>
      <c r="B257">
        <v>16</v>
      </c>
      <c r="C257">
        <v>8</v>
      </c>
      <c r="D257">
        <v>176</v>
      </c>
      <c r="E257">
        <v>10</v>
      </c>
      <c r="F257">
        <v>7</v>
      </c>
      <c r="G257">
        <v>10</v>
      </c>
      <c r="H257">
        <v>227</v>
      </c>
      <c r="I257" t="s">
        <v>430</v>
      </c>
    </row>
    <row r="258" spans="1:9" x14ac:dyDescent="0.2">
      <c r="A258" t="s">
        <v>96</v>
      </c>
      <c r="B258">
        <v>22</v>
      </c>
      <c r="C258">
        <v>4</v>
      </c>
      <c r="D258">
        <v>155</v>
      </c>
      <c r="E258">
        <v>5</v>
      </c>
      <c r="F258">
        <v>16</v>
      </c>
      <c r="G258">
        <v>19</v>
      </c>
      <c r="H258">
        <v>221</v>
      </c>
      <c r="I258" t="s">
        <v>430</v>
      </c>
    </row>
    <row r="259" spans="1:9" x14ac:dyDescent="0.2">
      <c r="A259" t="s">
        <v>97</v>
      </c>
      <c r="B259">
        <v>13</v>
      </c>
      <c r="C259">
        <v>5</v>
      </c>
      <c r="D259">
        <v>194</v>
      </c>
      <c r="E259">
        <v>4</v>
      </c>
      <c r="F259">
        <v>3</v>
      </c>
      <c r="G259">
        <v>4</v>
      </c>
      <c r="H259">
        <v>223</v>
      </c>
      <c r="I259" t="s">
        <v>430</v>
      </c>
    </row>
    <row r="260" spans="1:9" x14ac:dyDescent="0.2">
      <c r="A260" t="s">
        <v>98</v>
      </c>
      <c r="B260">
        <v>15</v>
      </c>
      <c r="C260">
        <v>6</v>
      </c>
      <c r="D260">
        <v>147</v>
      </c>
      <c r="E260">
        <v>10</v>
      </c>
      <c r="F260">
        <v>8</v>
      </c>
      <c r="G260">
        <v>5</v>
      </c>
      <c r="H260">
        <v>191</v>
      </c>
      <c r="I260" t="s">
        <v>430</v>
      </c>
    </row>
    <row r="261" spans="1:9" x14ac:dyDescent="0.2">
      <c r="A261" t="s">
        <v>99</v>
      </c>
      <c r="B261">
        <v>13</v>
      </c>
      <c r="C261">
        <v>4</v>
      </c>
      <c r="D261">
        <v>167</v>
      </c>
      <c r="E261">
        <v>8</v>
      </c>
      <c r="F261">
        <v>1</v>
      </c>
      <c r="G261">
        <v>6</v>
      </c>
      <c r="H261">
        <v>199</v>
      </c>
      <c r="I261" t="s">
        <v>430</v>
      </c>
    </row>
    <row r="262" spans="1:9" x14ac:dyDescent="0.2">
      <c r="A262" t="s">
        <v>100</v>
      </c>
      <c r="B262">
        <v>15</v>
      </c>
      <c r="C262">
        <v>12</v>
      </c>
      <c r="D262">
        <v>184</v>
      </c>
      <c r="E262">
        <v>6</v>
      </c>
      <c r="F262">
        <v>4</v>
      </c>
      <c r="G262">
        <v>2</v>
      </c>
      <c r="H262">
        <v>223</v>
      </c>
      <c r="I262" t="s">
        <v>430</v>
      </c>
    </row>
    <row r="263" spans="1:9" x14ac:dyDescent="0.2">
      <c r="A263" t="s">
        <v>101</v>
      </c>
      <c r="B263">
        <v>16</v>
      </c>
      <c r="C263">
        <v>6</v>
      </c>
      <c r="D263">
        <v>190</v>
      </c>
      <c r="E263">
        <v>3</v>
      </c>
      <c r="F263">
        <v>3</v>
      </c>
      <c r="G263">
        <v>1</v>
      </c>
      <c r="H263">
        <v>219</v>
      </c>
      <c r="I263" t="s">
        <v>430</v>
      </c>
    </row>
    <row r="264" spans="1:9" x14ac:dyDescent="0.2">
      <c r="A264" t="s">
        <v>111</v>
      </c>
      <c r="B264">
        <v>15</v>
      </c>
      <c r="C264">
        <v>9</v>
      </c>
      <c r="D264">
        <v>116</v>
      </c>
      <c r="E264">
        <v>14</v>
      </c>
      <c r="F264">
        <v>12</v>
      </c>
      <c r="G264">
        <v>7</v>
      </c>
      <c r="H264">
        <v>173</v>
      </c>
      <c r="I264" t="s">
        <v>430</v>
      </c>
    </row>
    <row r="265" spans="1:9" x14ac:dyDescent="0.2">
      <c r="A265" t="s">
        <v>112</v>
      </c>
      <c r="B265">
        <v>13</v>
      </c>
      <c r="C265">
        <v>7</v>
      </c>
      <c r="D265">
        <v>136</v>
      </c>
      <c r="E265">
        <v>9</v>
      </c>
      <c r="F265">
        <v>7</v>
      </c>
      <c r="G265">
        <v>5</v>
      </c>
      <c r="H265">
        <v>177</v>
      </c>
      <c r="I265" t="s">
        <v>430</v>
      </c>
    </row>
    <row r="266" spans="1:9" x14ac:dyDescent="0.2">
      <c r="A266" t="s">
        <v>113</v>
      </c>
      <c r="B266">
        <v>20</v>
      </c>
      <c r="C266">
        <v>2</v>
      </c>
      <c r="D266">
        <v>173</v>
      </c>
      <c r="E266">
        <v>5</v>
      </c>
      <c r="F266">
        <v>8</v>
      </c>
      <c r="G266">
        <v>10</v>
      </c>
      <c r="H266">
        <v>218</v>
      </c>
      <c r="I266" t="s">
        <v>430</v>
      </c>
    </row>
    <row r="267" spans="1:9" x14ac:dyDescent="0.2">
      <c r="A267" t="s">
        <v>114</v>
      </c>
      <c r="B267">
        <v>19</v>
      </c>
      <c r="C267">
        <v>3</v>
      </c>
      <c r="D267">
        <v>163</v>
      </c>
      <c r="E267">
        <v>3</v>
      </c>
      <c r="F267">
        <v>8</v>
      </c>
      <c r="G267">
        <v>3</v>
      </c>
      <c r="H267">
        <v>199</v>
      </c>
      <c r="I267" t="s">
        <v>430</v>
      </c>
    </row>
    <row r="268" spans="1:9" x14ac:dyDescent="0.2">
      <c r="A268" t="s">
        <v>115</v>
      </c>
      <c r="B268">
        <v>15</v>
      </c>
      <c r="C268">
        <v>6</v>
      </c>
      <c r="D268">
        <v>150</v>
      </c>
      <c r="E268">
        <v>11</v>
      </c>
      <c r="F268">
        <v>3</v>
      </c>
      <c r="G268">
        <v>3</v>
      </c>
      <c r="H268">
        <v>188</v>
      </c>
      <c r="I268" t="s">
        <v>430</v>
      </c>
    </row>
    <row r="269" spans="1:9" x14ac:dyDescent="0.2">
      <c r="A269" t="s">
        <v>116</v>
      </c>
      <c r="B269">
        <v>12</v>
      </c>
      <c r="C269">
        <v>7</v>
      </c>
      <c r="D269">
        <v>154</v>
      </c>
      <c r="E269">
        <v>10</v>
      </c>
      <c r="F269">
        <v>7</v>
      </c>
      <c r="G269">
        <v>2</v>
      </c>
      <c r="H269">
        <v>192</v>
      </c>
      <c r="I269" t="s">
        <v>430</v>
      </c>
    </row>
    <row r="270" spans="1:9" x14ac:dyDescent="0.2">
      <c r="A270" t="s">
        <v>126</v>
      </c>
      <c r="B270">
        <v>13</v>
      </c>
      <c r="C270">
        <v>6</v>
      </c>
      <c r="D270">
        <v>145</v>
      </c>
      <c r="E270">
        <v>6</v>
      </c>
      <c r="F270">
        <v>7</v>
      </c>
      <c r="G270">
        <v>8</v>
      </c>
      <c r="H270">
        <v>185</v>
      </c>
      <c r="I270" t="s">
        <v>430</v>
      </c>
    </row>
    <row r="271" spans="1:9" x14ac:dyDescent="0.2">
      <c r="A271" t="s">
        <v>127</v>
      </c>
      <c r="B271">
        <v>18</v>
      </c>
      <c r="C271">
        <v>7</v>
      </c>
      <c r="D271">
        <v>179</v>
      </c>
      <c r="E271">
        <v>7</v>
      </c>
      <c r="F271">
        <v>4</v>
      </c>
      <c r="G271">
        <v>5</v>
      </c>
      <c r="H271">
        <v>220</v>
      </c>
      <c r="I271" t="s">
        <v>430</v>
      </c>
    </row>
    <row r="272" spans="1:9" x14ac:dyDescent="0.2">
      <c r="A272" t="s">
        <v>128</v>
      </c>
      <c r="B272">
        <v>12</v>
      </c>
      <c r="C272">
        <v>11</v>
      </c>
      <c r="D272">
        <v>165</v>
      </c>
      <c r="E272">
        <v>9</v>
      </c>
      <c r="F272">
        <v>6</v>
      </c>
      <c r="G272">
        <v>2</v>
      </c>
      <c r="H272">
        <v>205</v>
      </c>
      <c r="I272" t="s">
        <v>430</v>
      </c>
    </row>
    <row r="273" spans="1:9" x14ac:dyDescent="0.2">
      <c r="A273" t="s">
        <v>129</v>
      </c>
      <c r="B273">
        <v>18</v>
      </c>
      <c r="C273">
        <v>10</v>
      </c>
      <c r="D273">
        <v>159</v>
      </c>
      <c r="E273">
        <v>4</v>
      </c>
      <c r="F273">
        <v>9</v>
      </c>
      <c r="G273">
        <v>7</v>
      </c>
      <c r="H273">
        <v>207</v>
      </c>
      <c r="I273" t="s">
        <v>430</v>
      </c>
    </row>
    <row r="274" spans="1:9" x14ac:dyDescent="0.2">
      <c r="A274" t="s">
        <v>130</v>
      </c>
      <c r="B274">
        <v>14</v>
      </c>
      <c r="C274">
        <v>13</v>
      </c>
      <c r="D274">
        <v>176</v>
      </c>
      <c r="E274">
        <v>5</v>
      </c>
      <c r="F274">
        <v>5</v>
      </c>
      <c r="G274">
        <v>2</v>
      </c>
      <c r="H274">
        <v>215</v>
      </c>
      <c r="I274" t="s">
        <v>430</v>
      </c>
    </row>
    <row r="275" spans="1:9" x14ac:dyDescent="0.2">
      <c r="A275" t="s">
        <v>131</v>
      </c>
      <c r="B275">
        <v>20</v>
      </c>
      <c r="C275">
        <v>8</v>
      </c>
      <c r="D275">
        <v>166</v>
      </c>
      <c r="E275">
        <v>2</v>
      </c>
      <c r="F275">
        <v>6</v>
      </c>
      <c r="G275">
        <v>5</v>
      </c>
      <c r="H275">
        <v>207</v>
      </c>
      <c r="I275" t="s">
        <v>430</v>
      </c>
    </row>
    <row r="276" spans="1:9" x14ac:dyDescent="0.2">
      <c r="A276" s="1" t="s">
        <v>403</v>
      </c>
      <c r="B276" s="1">
        <f>SUM(B240:B275)</f>
        <v>530</v>
      </c>
      <c r="C276" s="1">
        <f t="shared" ref="C276:H276" si="175">SUM(C240:C275)</f>
        <v>266</v>
      </c>
      <c r="D276" s="1">
        <f t="shared" si="175"/>
        <v>5883</v>
      </c>
      <c r="E276" s="1">
        <f t="shared" si="175"/>
        <v>250</v>
      </c>
      <c r="F276" s="1">
        <f t="shared" si="175"/>
        <v>271</v>
      </c>
      <c r="G276" s="1">
        <f t="shared" si="175"/>
        <v>196</v>
      </c>
      <c r="H276" s="1">
        <f t="shared" si="175"/>
        <v>7396</v>
      </c>
      <c r="I276" s="1" t="s">
        <v>430</v>
      </c>
    </row>
    <row r="277" spans="1:9" x14ac:dyDescent="0.2">
      <c r="A277" s="1"/>
      <c r="B277" s="13">
        <f>B276/H276</f>
        <v>7.1660356949702547E-2</v>
      </c>
      <c r="C277" s="13">
        <f>C276/H276</f>
        <v>3.5965386695511088E-2</v>
      </c>
      <c r="D277" s="13">
        <f>D276/H276</f>
        <v>0.79542996214169825</v>
      </c>
      <c r="E277" s="13">
        <f>E276/H276</f>
        <v>3.3802055164954027E-2</v>
      </c>
      <c r="F277" s="13">
        <f>F276/H276</f>
        <v>3.6641427798810168E-2</v>
      </c>
      <c r="G277" s="13">
        <f>G276/H276</f>
        <v>2.650081124932396E-2</v>
      </c>
      <c r="H277" s="1"/>
      <c r="I277" s="1"/>
    </row>
  </sheetData>
  <phoneticPr fontId="4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4CB2-2ABE-AE4E-8B7B-28CFE4DFA5DE}">
  <dimension ref="A1:I184"/>
  <sheetViews>
    <sheetView topLeftCell="A85" workbookViewId="0">
      <selection activeCell="A101" sqref="A101:I101"/>
    </sheetView>
  </sheetViews>
  <sheetFormatPr baseColWidth="10" defaultRowHeight="16" x14ac:dyDescent="0.2"/>
  <cols>
    <col min="1" max="1" width="18" customWidth="1"/>
    <col min="3" max="8" width="13.83203125" bestFit="1" customWidth="1"/>
    <col min="9" max="9" width="11.6640625" bestFit="1" customWidth="1"/>
  </cols>
  <sheetData>
    <row r="1" spans="1:9" ht="51" x14ac:dyDescent="0.2">
      <c r="A1" t="s">
        <v>0</v>
      </c>
      <c r="B1" s="8" t="s">
        <v>405</v>
      </c>
      <c r="C1" s="8" t="s">
        <v>387</v>
      </c>
      <c r="D1" s="8" t="s">
        <v>390</v>
      </c>
      <c r="E1" s="8" t="s">
        <v>393</v>
      </c>
      <c r="F1" s="8" t="s">
        <v>396</v>
      </c>
      <c r="G1" s="8" t="s">
        <v>399</v>
      </c>
      <c r="H1" s="8" t="s">
        <v>402</v>
      </c>
      <c r="I1" s="8" t="s">
        <v>404</v>
      </c>
    </row>
    <row r="2" spans="1:9" x14ac:dyDescent="0.2">
      <c r="A2" t="s">
        <v>1</v>
      </c>
      <c r="B2" t="s">
        <v>410</v>
      </c>
      <c r="C2">
        <v>18</v>
      </c>
      <c r="D2">
        <v>9</v>
      </c>
      <c r="E2">
        <v>175</v>
      </c>
      <c r="F2">
        <v>5</v>
      </c>
      <c r="G2">
        <v>4</v>
      </c>
      <c r="H2">
        <v>3</v>
      </c>
      <c r="I2">
        <v>214</v>
      </c>
    </row>
    <row r="3" spans="1:9" x14ac:dyDescent="0.2">
      <c r="A3" t="s">
        <v>2</v>
      </c>
      <c r="B3" t="s">
        <v>410</v>
      </c>
      <c r="C3">
        <v>23</v>
      </c>
      <c r="D3">
        <v>7</v>
      </c>
      <c r="E3">
        <v>137</v>
      </c>
      <c r="F3">
        <v>8</v>
      </c>
      <c r="G3">
        <v>6</v>
      </c>
      <c r="H3">
        <v>4</v>
      </c>
      <c r="I3">
        <v>185</v>
      </c>
    </row>
    <row r="4" spans="1:9" x14ac:dyDescent="0.2">
      <c r="A4" t="s">
        <v>3</v>
      </c>
      <c r="B4" t="s">
        <v>410</v>
      </c>
      <c r="C4">
        <v>18</v>
      </c>
      <c r="D4">
        <v>6</v>
      </c>
      <c r="E4">
        <v>103</v>
      </c>
      <c r="F4">
        <v>12</v>
      </c>
      <c r="G4">
        <v>7</v>
      </c>
      <c r="H4">
        <v>3</v>
      </c>
      <c r="I4">
        <v>149</v>
      </c>
    </row>
    <row r="5" spans="1:9" x14ac:dyDescent="0.2">
      <c r="A5" t="s">
        <v>4</v>
      </c>
      <c r="B5" t="s">
        <v>410</v>
      </c>
      <c r="C5">
        <v>17</v>
      </c>
      <c r="D5">
        <v>8</v>
      </c>
      <c r="E5">
        <v>172</v>
      </c>
      <c r="F5">
        <v>6</v>
      </c>
      <c r="G5">
        <v>4</v>
      </c>
      <c r="H5">
        <v>3</v>
      </c>
      <c r="I5">
        <v>210</v>
      </c>
    </row>
    <row r="6" spans="1:9" x14ac:dyDescent="0.2">
      <c r="A6" t="s">
        <v>5</v>
      </c>
      <c r="B6" t="s">
        <v>410</v>
      </c>
      <c r="C6">
        <v>17</v>
      </c>
      <c r="D6">
        <v>6</v>
      </c>
      <c r="E6">
        <v>150</v>
      </c>
      <c r="F6">
        <v>6</v>
      </c>
      <c r="G6">
        <v>4</v>
      </c>
      <c r="H6">
        <v>2</v>
      </c>
      <c r="I6">
        <v>185</v>
      </c>
    </row>
    <row r="7" spans="1:9" x14ac:dyDescent="0.2">
      <c r="A7" t="s">
        <v>6</v>
      </c>
      <c r="B7" t="s">
        <v>410</v>
      </c>
      <c r="C7">
        <v>14</v>
      </c>
      <c r="D7">
        <v>7</v>
      </c>
      <c r="E7">
        <v>127</v>
      </c>
      <c r="F7">
        <v>11</v>
      </c>
      <c r="G7">
        <v>5</v>
      </c>
      <c r="H7">
        <v>11</v>
      </c>
      <c r="I7">
        <v>175</v>
      </c>
    </row>
    <row r="9" spans="1:9" x14ac:dyDescent="0.2">
      <c r="C9" s="26"/>
      <c r="D9" s="26"/>
      <c r="E9" s="26"/>
      <c r="F9" s="26"/>
      <c r="G9" s="26"/>
      <c r="H9" s="26"/>
    </row>
    <row r="10" spans="1:9" x14ac:dyDescent="0.2">
      <c r="A10" t="s">
        <v>7</v>
      </c>
      <c r="B10" t="s">
        <v>411</v>
      </c>
      <c r="C10">
        <v>12</v>
      </c>
      <c r="D10">
        <v>10</v>
      </c>
      <c r="E10">
        <v>119</v>
      </c>
      <c r="F10">
        <v>15</v>
      </c>
      <c r="G10">
        <v>4</v>
      </c>
      <c r="H10">
        <v>2</v>
      </c>
      <c r="I10">
        <v>162</v>
      </c>
    </row>
    <row r="11" spans="1:9" x14ac:dyDescent="0.2">
      <c r="A11" t="s">
        <v>8</v>
      </c>
      <c r="B11" t="s">
        <v>411</v>
      </c>
      <c r="C11">
        <v>16</v>
      </c>
      <c r="D11">
        <v>9</v>
      </c>
      <c r="E11">
        <v>165</v>
      </c>
      <c r="F11">
        <v>8</v>
      </c>
      <c r="G11">
        <v>4</v>
      </c>
      <c r="H11">
        <v>2</v>
      </c>
      <c r="I11">
        <v>204</v>
      </c>
    </row>
    <row r="12" spans="1:9" x14ac:dyDescent="0.2">
      <c r="A12" t="s">
        <v>9</v>
      </c>
      <c r="B12" t="s">
        <v>411</v>
      </c>
      <c r="C12">
        <v>15</v>
      </c>
      <c r="D12">
        <v>12</v>
      </c>
      <c r="E12">
        <v>173</v>
      </c>
      <c r="F12">
        <v>7</v>
      </c>
      <c r="G12">
        <v>4</v>
      </c>
      <c r="H12">
        <v>3</v>
      </c>
      <c r="I12">
        <v>214</v>
      </c>
    </row>
    <row r="13" spans="1:9" x14ac:dyDescent="0.2">
      <c r="A13" t="s">
        <v>10</v>
      </c>
      <c r="B13" t="s">
        <v>411</v>
      </c>
      <c r="C13">
        <v>15</v>
      </c>
      <c r="D13">
        <v>13</v>
      </c>
      <c r="E13">
        <v>168</v>
      </c>
      <c r="F13">
        <v>6</v>
      </c>
      <c r="G13">
        <v>7</v>
      </c>
      <c r="H13">
        <v>4</v>
      </c>
      <c r="I13">
        <v>213</v>
      </c>
    </row>
    <row r="14" spans="1:9" x14ac:dyDescent="0.2">
      <c r="A14" t="s">
        <v>11</v>
      </c>
      <c r="B14" t="s">
        <v>411</v>
      </c>
      <c r="C14">
        <v>19</v>
      </c>
      <c r="D14">
        <v>7</v>
      </c>
      <c r="E14">
        <v>160</v>
      </c>
      <c r="F14">
        <v>6</v>
      </c>
      <c r="G14">
        <v>3</v>
      </c>
      <c r="H14">
        <v>4</v>
      </c>
      <c r="I14">
        <v>199</v>
      </c>
    </row>
    <row r="15" spans="1:9" x14ac:dyDescent="0.2">
      <c r="A15" t="s">
        <v>12</v>
      </c>
      <c r="B15" t="s">
        <v>411</v>
      </c>
      <c r="C15">
        <v>17</v>
      </c>
      <c r="D15">
        <v>10</v>
      </c>
      <c r="E15">
        <v>152</v>
      </c>
      <c r="F15">
        <v>6</v>
      </c>
      <c r="G15">
        <v>6</v>
      </c>
      <c r="H15">
        <v>5</v>
      </c>
      <c r="I15">
        <v>196</v>
      </c>
    </row>
    <row r="17" spans="1:9" x14ac:dyDescent="0.2">
      <c r="C17" s="26"/>
      <c r="D17" s="26"/>
      <c r="E17" s="26"/>
      <c r="F17" s="26"/>
      <c r="G17" s="26"/>
      <c r="H17" s="26"/>
    </row>
    <row r="18" spans="1:9" x14ac:dyDescent="0.2">
      <c r="A18" t="s">
        <v>13</v>
      </c>
      <c r="B18" t="s">
        <v>413</v>
      </c>
      <c r="C18">
        <v>20</v>
      </c>
      <c r="D18">
        <v>4</v>
      </c>
      <c r="E18">
        <v>117</v>
      </c>
      <c r="F18">
        <v>8</v>
      </c>
      <c r="G18">
        <v>10</v>
      </c>
      <c r="H18">
        <v>6</v>
      </c>
      <c r="I18">
        <v>165</v>
      </c>
    </row>
    <row r="19" spans="1:9" x14ac:dyDescent="0.2">
      <c r="A19" t="s">
        <v>14</v>
      </c>
      <c r="B19" t="s">
        <v>413</v>
      </c>
      <c r="C19">
        <v>24</v>
      </c>
      <c r="D19">
        <v>8</v>
      </c>
      <c r="E19">
        <v>112</v>
      </c>
      <c r="F19">
        <v>10</v>
      </c>
      <c r="G19">
        <v>6</v>
      </c>
      <c r="H19">
        <v>14</v>
      </c>
      <c r="I19">
        <v>174</v>
      </c>
    </row>
    <row r="20" spans="1:9" x14ac:dyDescent="0.2">
      <c r="A20" t="s">
        <v>15</v>
      </c>
      <c r="B20" t="s">
        <v>413</v>
      </c>
      <c r="C20">
        <v>18</v>
      </c>
      <c r="D20">
        <v>7</v>
      </c>
      <c r="E20">
        <v>158</v>
      </c>
      <c r="F20">
        <v>6</v>
      </c>
      <c r="G20">
        <v>2</v>
      </c>
      <c r="H20">
        <v>2</v>
      </c>
      <c r="I20">
        <v>193</v>
      </c>
    </row>
    <row r="21" spans="1:9" x14ac:dyDescent="0.2">
      <c r="A21" t="s">
        <v>16</v>
      </c>
      <c r="B21" t="s">
        <v>413</v>
      </c>
      <c r="C21">
        <v>16</v>
      </c>
      <c r="D21">
        <v>6</v>
      </c>
      <c r="E21">
        <v>149</v>
      </c>
      <c r="F21">
        <v>5</v>
      </c>
      <c r="G21">
        <v>4</v>
      </c>
      <c r="H21">
        <v>1</v>
      </c>
      <c r="I21">
        <v>181</v>
      </c>
    </row>
    <row r="22" spans="1:9" x14ac:dyDescent="0.2">
      <c r="A22" t="s">
        <v>17</v>
      </c>
      <c r="B22" t="s">
        <v>413</v>
      </c>
      <c r="C22">
        <v>15</v>
      </c>
      <c r="D22">
        <v>12</v>
      </c>
      <c r="E22">
        <v>127</v>
      </c>
      <c r="F22">
        <v>8</v>
      </c>
      <c r="G22">
        <v>5</v>
      </c>
      <c r="H22">
        <v>9</v>
      </c>
      <c r="I22">
        <v>176</v>
      </c>
    </row>
    <row r="23" spans="1:9" x14ac:dyDescent="0.2">
      <c r="A23" t="s">
        <v>18</v>
      </c>
      <c r="B23" t="s">
        <v>413</v>
      </c>
      <c r="C23">
        <v>16</v>
      </c>
      <c r="D23">
        <v>8</v>
      </c>
      <c r="E23">
        <v>131</v>
      </c>
      <c r="F23">
        <v>7</v>
      </c>
      <c r="G23">
        <v>5</v>
      </c>
      <c r="H23">
        <v>4</v>
      </c>
      <c r="I23">
        <v>171</v>
      </c>
    </row>
    <row r="25" spans="1:9" x14ac:dyDescent="0.2">
      <c r="C25" s="26"/>
      <c r="D25" s="26"/>
      <c r="E25" s="26"/>
      <c r="F25" s="26"/>
      <c r="G25" s="26"/>
      <c r="H25" s="26"/>
    </row>
    <row r="26" spans="1:9" x14ac:dyDescent="0.2">
      <c r="A26" t="s">
        <v>19</v>
      </c>
      <c r="B26" t="s">
        <v>414</v>
      </c>
      <c r="C26">
        <v>17</v>
      </c>
      <c r="D26">
        <v>7</v>
      </c>
      <c r="E26">
        <v>148</v>
      </c>
      <c r="F26">
        <v>5</v>
      </c>
      <c r="G26">
        <v>7</v>
      </c>
      <c r="H26">
        <v>7</v>
      </c>
      <c r="I26">
        <v>191</v>
      </c>
    </row>
    <row r="27" spans="1:9" x14ac:dyDescent="0.2">
      <c r="A27" t="s">
        <v>20</v>
      </c>
      <c r="B27" t="s">
        <v>414</v>
      </c>
      <c r="C27">
        <v>16</v>
      </c>
      <c r="D27">
        <v>6</v>
      </c>
      <c r="E27">
        <v>128</v>
      </c>
      <c r="F27">
        <v>8</v>
      </c>
      <c r="G27">
        <v>3</v>
      </c>
      <c r="H27">
        <v>2</v>
      </c>
      <c r="I27">
        <v>163</v>
      </c>
    </row>
    <row r="28" spans="1:9" x14ac:dyDescent="0.2">
      <c r="A28" t="s">
        <v>21</v>
      </c>
      <c r="B28" t="s">
        <v>414</v>
      </c>
      <c r="C28">
        <v>11</v>
      </c>
      <c r="D28">
        <v>7</v>
      </c>
      <c r="E28">
        <v>71</v>
      </c>
      <c r="F28">
        <v>10</v>
      </c>
      <c r="G28">
        <v>3</v>
      </c>
      <c r="H28">
        <v>3</v>
      </c>
      <c r="I28">
        <v>105</v>
      </c>
    </row>
    <row r="29" spans="1:9" x14ac:dyDescent="0.2">
      <c r="A29" t="s">
        <v>22</v>
      </c>
      <c r="B29" t="s">
        <v>414</v>
      </c>
      <c r="C29">
        <v>12</v>
      </c>
      <c r="D29">
        <v>6</v>
      </c>
      <c r="E29">
        <v>111</v>
      </c>
      <c r="F29">
        <v>8</v>
      </c>
      <c r="G29">
        <v>3</v>
      </c>
      <c r="H29">
        <v>7</v>
      </c>
      <c r="I29">
        <v>147</v>
      </c>
    </row>
    <row r="30" spans="1:9" x14ac:dyDescent="0.2">
      <c r="A30" t="s">
        <v>23</v>
      </c>
      <c r="B30" t="s">
        <v>414</v>
      </c>
      <c r="C30">
        <v>16</v>
      </c>
      <c r="D30">
        <v>13</v>
      </c>
      <c r="E30">
        <v>151</v>
      </c>
      <c r="F30">
        <v>6</v>
      </c>
      <c r="G30">
        <v>3</v>
      </c>
      <c r="H30">
        <v>5</v>
      </c>
      <c r="I30">
        <v>194</v>
      </c>
    </row>
    <row r="31" spans="1:9" x14ac:dyDescent="0.2">
      <c r="A31" t="s">
        <v>24</v>
      </c>
      <c r="B31" t="s">
        <v>414</v>
      </c>
      <c r="C31">
        <v>15</v>
      </c>
      <c r="D31">
        <v>5</v>
      </c>
      <c r="E31">
        <v>143</v>
      </c>
      <c r="F31">
        <v>9</v>
      </c>
      <c r="G31">
        <v>3</v>
      </c>
      <c r="H31">
        <v>2</v>
      </c>
      <c r="I31">
        <v>177</v>
      </c>
    </row>
    <row r="33" spans="1:9" x14ac:dyDescent="0.2">
      <c r="C33" s="26"/>
      <c r="D33" s="26"/>
      <c r="E33" s="26"/>
      <c r="F33" s="26"/>
      <c r="G33" s="26"/>
      <c r="H33" s="26"/>
    </row>
    <row r="34" spans="1:9" x14ac:dyDescent="0.2">
      <c r="A34" t="s">
        <v>25</v>
      </c>
      <c r="B34" t="s">
        <v>415</v>
      </c>
      <c r="C34">
        <v>20</v>
      </c>
      <c r="D34">
        <v>8</v>
      </c>
      <c r="E34">
        <v>144</v>
      </c>
      <c r="F34">
        <v>4</v>
      </c>
      <c r="G34">
        <v>5</v>
      </c>
      <c r="H34">
        <v>4</v>
      </c>
      <c r="I34">
        <v>185</v>
      </c>
    </row>
    <row r="35" spans="1:9" x14ac:dyDescent="0.2">
      <c r="A35" t="s">
        <v>26</v>
      </c>
      <c r="B35" t="s">
        <v>415</v>
      </c>
      <c r="C35">
        <v>14</v>
      </c>
      <c r="D35">
        <v>9</v>
      </c>
      <c r="E35">
        <v>170</v>
      </c>
      <c r="F35">
        <v>7</v>
      </c>
      <c r="G35">
        <v>2</v>
      </c>
      <c r="H35">
        <v>3</v>
      </c>
      <c r="I35">
        <v>205</v>
      </c>
    </row>
    <row r="36" spans="1:9" x14ac:dyDescent="0.2">
      <c r="A36" t="s">
        <v>27</v>
      </c>
      <c r="B36" t="s">
        <v>415</v>
      </c>
      <c r="C36">
        <v>12</v>
      </c>
      <c r="D36">
        <v>11</v>
      </c>
      <c r="E36">
        <v>147</v>
      </c>
      <c r="F36">
        <v>7</v>
      </c>
      <c r="G36">
        <v>9</v>
      </c>
      <c r="H36">
        <v>6</v>
      </c>
      <c r="I36">
        <v>192</v>
      </c>
    </row>
    <row r="37" spans="1:9" x14ac:dyDescent="0.2">
      <c r="A37" t="s">
        <v>28</v>
      </c>
      <c r="B37" t="s">
        <v>415</v>
      </c>
      <c r="C37">
        <v>13</v>
      </c>
      <c r="D37">
        <v>13</v>
      </c>
      <c r="E37">
        <v>173</v>
      </c>
      <c r="F37">
        <v>8</v>
      </c>
      <c r="G37">
        <v>3</v>
      </c>
      <c r="H37">
        <v>2</v>
      </c>
      <c r="I37">
        <v>212</v>
      </c>
    </row>
    <row r="38" spans="1:9" x14ac:dyDescent="0.2">
      <c r="A38" t="s">
        <v>29</v>
      </c>
      <c r="B38" t="s">
        <v>415</v>
      </c>
      <c r="C38">
        <v>16</v>
      </c>
      <c r="D38">
        <v>7</v>
      </c>
      <c r="E38">
        <v>145</v>
      </c>
      <c r="F38">
        <v>8</v>
      </c>
      <c r="G38">
        <v>7</v>
      </c>
      <c r="H38">
        <v>6</v>
      </c>
      <c r="I38">
        <v>189</v>
      </c>
    </row>
    <row r="39" spans="1:9" x14ac:dyDescent="0.2">
      <c r="A39" t="s">
        <v>30</v>
      </c>
      <c r="B39" t="s">
        <v>415</v>
      </c>
      <c r="C39">
        <v>15</v>
      </c>
      <c r="D39">
        <v>4</v>
      </c>
      <c r="E39">
        <v>141</v>
      </c>
      <c r="F39">
        <v>6</v>
      </c>
      <c r="G39">
        <v>7</v>
      </c>
      <c r="H39">
        <v>11</v>
      </c>
      <c r="I39">
        <v>184</v>
      </c>
    </row>
    <row r="41" spans="1:9" x14ac:dyDescent="0.2">
      <c r="C41" s="26"/>
      <c r="D41" s="26"/>
      <c r="E41" s="26"/>
      <c r="F41" s="26"/>
      <c r="G41" s="26"/>
      <c r="H41" s="26"/>
    </row>
    <row r="42" spans="1:9" x14ac:dyDescent="0.2">
      <c r="A42" t="s">
        <v>31</v>
      </c>
      <c r="B42" t="s">
        <v>416</v>
      </c>
      <c r="C42">
        <v>12</v>
      </c>
      <c r="D42">
        <v>8</v>
      </c>
      <c r="E42">
        <v>157</v>
      </c>
      <c r="F42">
        <v>3</v>
      </c>
      <c r="G42">
        <v>2</v>
      </c>
      <c r="H42">
        <v>5</v>
      </c>
      <c r="I42">
        <v>187</v>
      </c>
    </row>
    <row r="43" spans="1:9" x14ac:dyDescent="0.2">
      <c r="A43" t="s">
        <v>32</v>
      </c>
      <c r="B43" t="s">
        <v>416</v>
      </c>
      <c r="C43">
        <v>24</v>
      </c>
      <c r="D43">
        <v>4</v>
      </c>
      <c r="E43">
        <v>175</v>
      </c>
      <c r="F43">
        <v>5</v>
      </c>
      <c r="G43">
        <v>4</v>
      </c>
      <c r="H43">
        <v>7</v>
      </c>
      <c r="I43">
        <v>219</v>
      </c>
    </row>
    <row r="44" spans="1:9" x14ac:dyDescent="0.2">
      <c r="A44" t="s">
        <v>33</v>
      </c>
      <c r="B44" t="s">
        <v>416</v>
      </c>
      <c r="C44">
        <v>21</v>
      </c>
      <c r="D44">
        <v>6</v>
      </c>
      <c r="E44">
        <v>146</v>
      </c>
      <c r="F44">
        <v>6</v>
      </c>
      <c r="G44">
        <v>9</v>
      </c>
      <c r="H44">
        <v>10</v>
      </c>
      <c r="I44">
        <v>198</v>
      </c>
    </row>
    <row r="45" spans="1:9" x14ac:dyDescent="0.2">
      <c r="A45" t="s">
        <v>34</v>
      </c>
      <c r="B45" t="s">
        <v>416</v>
      </c>
      <c r="C45">
        <v>18</v>
      </c>
      <c r="D45">
        <v>10</v>
      </c>
      <c r="E45">
        <v>149</v>
      </c>
      <c r="F45">
        <v>4</v>
      </c>
      <c r="G45">
        <v>3</v>
      </c>
      <c r="H45">
        <v>4</v>
      </c>
      <c r="I45">
        <v>188</v>
      </c>
    </row>
    <row r="46" spans="1:9" x14ac:dyDescent="0.2">
      <c r="A46" t="s">
        <v>35</v>
      </c>
      <c r="B46" t="s">
        <v>416</v>
      </c>
      <c r="C46">
        <v>16</v>
      </c>
      <c r="D46">
        <v>11</v>
      </c>
      <c r="E46">
        <v>172</v>
      </c>
      <c r="F46">
        <v>5</v>
      </c>
      <c r="G46">
        <v>5</v>
      </c>
      <c r="H46">
        <v>4</v>
      </c>
      <c r="I46">
        <v>213</v>
      </c>
    </row>
    <row r="47" spans="1:9" x14ac:dyDescent="0.2">
      <c r="A47" t="s">
        <v>36</v>
      </c>
      <c r="B47" t="s">
        <v>416</v>
      </c>
      <c r="C47">
        <v>16</v>
      </c>
      <c r="D47">
        <v>7</v>
      </c>
      <c r="E47">
        <v>171</v>
      </c>
      <c r="F47">
        <v>6</v>
      </c>
      <c r="G47">
        <v>6</v>
      </c>
      <c r="H47">
        <v>4</v>
      </c>
      <c r="I47">
        <v>210</v>
      </c>
    </row>
    <row r="49" spans="1:9" x14ac:dyDescent="0.2">
      <c r="C49" s="26"/>
      <c r="D49" s="26"/>
      <c r="E49" s="26"/>
      <c r="F49" s="26"/>
      <c r="G49" s="26"/>
      <c r="H49" s="26"/>
    </row>
    <row r="50" spans="1:9" x14ac:dyDescent="0.2">
      <c r="A50" t="s">
        <v>37</v>
      </c>
      <c r="B50" t="s">
        <v>417</v>
      </c>
      <c r="C50">
        <v>18</v>
      </c>
      <c r="D50">
        <v>9</v>
      </c>
      <c r="E50">
        <v>140</v>
      </c>
      <c r="F50">
        <v>5</v>
      </c>
      <c r="G50">
        <v>5</v>
      </c>
      <c r="H50">
        <v>2</v>
      </c>
      <c r="I50">
        <v>179</v>
      </c>
    </row>
    <row r="51" spans="1:9" x14ac:dyDescent="0.2">
      <c r="A51" t="s">
        <v>38</v>
      </c>
      <c r="B51" t="s">
        <v>417</v>
      </c>
      <c r="C51">
        <v>14</v>
      </c>
      <c r="D51">
        <v>9</v>
      </c>
      <c r="E51">
        <v>173</v>
      </c>
      <c r="F51">
        <v>4</v>
      </c>
      <c r="G51">
        <v>3</v>
      </c>
      <c r="H51">
        <v>3</v>
      </c>
      <c r="I51">
        <v>206</v>
      </c>
    </row>
    <row r="52" spans="1:9" x14ac:dyDescent="0.2">
      <c r="A52" t="s">
        <v>39</v>
      </c>
      <c r="B52" t="s">
        <v>417</v>
      </c>
      <c r="C52">
        <v>16</v>
      </c>
      <c r="D52">
        <v>8</v>
      </c>
      <c r="E52">
        <v>159</v>
      </c>
      <c r="F52">
        <v>6</v>
      </c>
      <c r="G52">
        <v>6</v>
      </c>
      <c r="H52">
        <v>4</v>
      </c>
      <c r="I52">
        <v>199</v>
      </c>
    </row>
    <row r="53" spans="1:9" x14ac:dyDescent="0.2">
      <c r="A53" t="s">
        <v>40</v>
      </c>
      <c r="B53" t="s">
        <v>417</v>
      </c>
      <c r="C53">
        <v>11</v>
      </c>
      <c r="D53">
        <v>13</v>
      </c>
      <c r="E53">
        <v>143</v>
      </c>
      <c r="F53">
        <v>6</v>
      </c>
      <c r="G53">
        <v>3</v>
      </c>
      <c r="H53">
        <v>2</v>
      </c>
      <c r="I53">
        <v>178</v>
      </c>
    </row>
    <row r="54" spans="1:9" x14ac:dyDescent="0.2">
      <c r="A54" t="s">
        <v>41</v>
      </c>
      <c r="B54" t="s">
        <v>417</v>
      </c>
      <c r="C54">
        <v>18</v>
      </c>
      <c r="D54">
        <v>6</v>
      </c>
      <c r="E54">
        <v>137</v>
      </c>
      <c r="F54">
        <v>2</v>
      </c>
      <c r="G54">
        <v>4</v>
      </c>
      <c r="H54">
        <v>6</v>
      </c>
      <c r="I54">
        <v>173</v>
      </c>
    </row>
    <row r="55" spans="1:9" x14ac:dyDescent="0.2">
      <c r="A55" t="s">
        <v>42</v>
      </c>
      <c r="B55" t="s">
        <v>417</v>
      </c>
      <c r="C55">
        <v>11</v>
      </c>
      <c r="D55">
        <v>14</v>
      </c>
      <c r="E55">
        <v>168</v>
      </c>
      <c r="F55">
        <v>2</v>
      </c>
      <c r="G55">
        <v>4</v>
      </c>
      <c r="H55">
        <v>3</v>
      </c>
      <c r="I55">
        <v>202</v>
      </c>
    </row>
    <row r="57" spans="1:9" x14ac:dyDescent="0.2">
      <c r="C57" s="26"/>
      <c r="D57" s="26"/>
      <c r="E57" s="26"/>
      <c r="F57" s="26"/>
      <c r="G57" s="26"/>
      <c r="H57" s="26"/>
    </row>
    <row r="58" spans="1:9" x14ac:dyDescent="0.2">
      <c r="A58" t="s">
        <v>43</v>
      </c>
      <c r="B58" t="s">
        <v>418</v>
      </c>
      <c r="C58">
        <v>8</v>
      </c>
      <c r="D58">
        <v>11</v>
      </c>
      <c r="E58">
        <v>155</v>
      </c>
      <c r="F58">
        <v>9</v>
      </c>
      <c r="G58">
        <v>5</v>
      </c>
      <c r="H58">
        <v>8</v>
      </c>
      <c r="I58">
        <v>196</v>
      </c>
    </row>
    <row r="59" spans="1:9" x14ac:dyDescent="0.2">
      <c r="A59" t="s">
        <v>44</v>
      </c>
      <c r="B59" t="s">
        <v>418</v>
      </c>
      <c r="C59">
        <v>20</v>
      </c>
      <c r="D59">
        <v>6</v>
      </c>
      <c r="E59">
        <v>163</v>
      </c>
      <c r="F59">
        <v>6</v>
      </c>
      <c r="G59">
        <v>4</v>
      </c>
      <c r="H59">
        <v>8</v>
      </c>
      <c r="I59">
        <v>207</v>
      </c>
    </row>
    <row r="60" spans="1:9" x14ac:dyDescent="0.2">
      <c r="A60" t="s">
        <v>45</v>
      </c>
      <c r="B60" t="s">
        <v>418</v>
      </c>
      <c r="C60">
        <v>14</v>
      </c>
      <c r="D60">
        <v>8</v>
      </c>
      <c r="E60">
        <v>168</v>
      </c>
      <c r="F60">
        <v>5</v>
      </c>
      <c r="G60">
        <v>3</v>
      </c>
      <c r="H60">
        <v>3</v>
      </c>
      <c r="I60">
        <v>201</v>
      </c>
    </row>
    <row r="61" spans="1:9" x14ac:dyDescent="0.2">
      <c r="A61" t="s">
        <v>46</v>
      </c>
      <c r="B61" t="s">
        <v>418</v>
      </c>
      <c r="C61">
        <v>12</v>
      </c>
      <c r="D61">
        <v>3</v>
      </c>
      <c r="E61">
        <v>82</v>
      </c>
      <c r="F61">
        <v>7</v>
      </c>
      <c r="G61">
        <v>12</v>
      </c>
      <c r="H61">
        <v>5</v>
      </c>
      <c r="I61">
        <v>121</v>
      </c>
    </row>
    <row r="62" spans="1:9" x14ac:dyDescent="0.2">
      <c r="A62" t="s">
        <v>47</v>
      </c>
      <c r="B62" t="s">
        <v>418</v>
      </c>
      <c r="C62">
        <v>11</v>
      </c>
      <c r="D62">
        <v>12</v>
      </c>
      <c r="E62">
        <v>166</v>
      </c>
      <c r="F62">
        <v>5</v>
      </c>
      <c r="G62">
        <v>5</v>
      </c>
      <c r="H62">
        <v>2</v>
      </c>
      <c r="I62">
        <v>201</v>
      </c>
    </row>
    <row r="63" spans="1:9" x14ac:dyDescent="0.2">
      <c r="A63" t="s">
        <v>48</v>
      </c>
      <c r="B63" t="s">
        <v>418</v>
      </c>
      <c r="C63">
        <v>14</v>
      </c>
      <c r="D63">
        <v>4</v>
      </c>
      <c r="E63">
        <v>171</v>
      </c>
      <c r="F63">
        <v>4</v>
      </c>
      <c r="G63">
        <v>8</v>
      </c>
      <c r="H63">
        <v>8</v>
      </c>
      <c r="I63">
        <v>209</v>
      </c>
    </row>
    <row r="65" spans="1:9" x14ac:dyDescent="0.2">
      <c r="C65" s="26"/>
      <c r="D65" s="26"/>
      <c r="E65" s="26"/>
      <c r="F65" s="26"/>
      <c r="G65" s="26"/>
      <c r="H65" s="26"/>
    </row>
    <row r="66" spans="1:9" x14ac:dyDescent="0.2">
      <c r="A66" t="s">
        <v>49</v>
      </c>
      <c r="B66" t="s">
        <v>419</v>
      </c>
      <c r="C66">
        <v>13</v>
      </c>
      <c r="D66">
        <v>6</v>
      </c>
      <c r="E66">
        <v>150</v>
      </c>
      <c r="F66">
        <v>6</v>
      </c>
      <c r="G66">
        <v>4</v>
      </c>
      <c r="H66">
        <v>2</v>
      </c>
      <c r="I66">
        <v>181</v>
      </c>
    </row>
    <row r="67" spans="1:9" x14ac:dyDescent="0.2">
      <c r="A67" t="s">
        <v>50</v>
      </c>
      <c r="B67" t="s">
        <v>419</v>
      </c>
      <c r="C67">
        <v>12</v>
      </c>
      <c r="D67">
        <v>11</v>
      </c>
      <c r="E67">
        <v>103</v>
      </c>
      <c r="F67">
        <v>4</v>
      </c>
      <c r="G67">
        <v>2</v>
      </c>
      <c r="H67">
        <v>3</v>
      </c>
      <c r="I67">
        <v>135</v>
      </c>
    </row>
    <row r="68" spans="1:9" x14ac:dyDescent="0.2">
      <c r="A68" t="s">
        <v>51</v>
      </c>
      <c r="B68" t="s">
        <v>419</v>
      </c>
      <c r="C68">
        <v>19</v>
      </c>
      <c r="D68">
        <v>7</v>
      </c>
      <c r="E68">
        <v>93</v>
      </c>
      <c r="F68">
        <v>1</v>
      </c>
      <c r="G68">
        <v>1</v>
      </c>
      <c r="H68">
        <v>7</v>
      </c>
      <c r="I68">
        <v>128</v>
      </c>
    </row>
    <row r="69" spans="1:9" x14ac:dyDescent="0.2">
      <c r="A69" t="s">
        <v>52</v>
      </c>
      <c r="B69" t="s">
        <v>419</v>
      </c>
      <c r="C69">
        <v>12</v>
      </c>
      <c r="D69">
        <v>10</v>
      </c>
      <c r="E69">
        <v>165</v>
      </c>
      <c r="F69">
        <v>3</v>
      </c>
      <c r="G69">
        <v>5</v>
      </c>
      <c r="H69">
        <v>5</v>
      </c>
      <c r="I69">
        <v>200</v>
      </c>
    </row>
    <row r="70" spans="1:9" x14ac:dyDescent="0.2">
      <c r="A70" t="s">
        <v>53</v>
      </c>
      <c r="B70" t="s">
        <v>419</v>
      </c>
      <c r="C70">
        <v>15</v>
      </c>
      <c r="D70">
        <v>5</v>
      </c>
      <c r="E70">
        <v>134</v>
      </c>
      <c r="F70">
        <v>5</v>
      </c>
      <c r="G70">
        <v>8</v>
      </c>
      <c r="H70">
        <v>10</v>
      </c>
      <c r="I70">
        <v>177</v>
      </c>
    </row>
    <row r="71" spans="1:9" x14ac:dyDescent="0.2">
      <c r="A71" t="s">
        <v>54</v>
      </c>
      <c r="B71" t="s">
        <v>419</v>
      </c>
      <c r="C71">
        <v>17</v>
      </c>
      <c r="D71">
        <v>9</v>
      </c>
      <c r="E71">
        <v>101</v>
      </c>
      <c r="F71">
        <v>2</v>
      </c>
      <c r="G71">
        <v>6</v>
      </c>
      <c r="H71">
        <v>6</v>
      </c>
      <c r="I71">
        <v>141</v>
      </c>
    </row>
    <row r="73" spans="1:9" x14ac:dyDescent="0.2">
      <c r="C73" s="26"/>
      <c r="D73" s="26"/>
      <c r="E73" s="26"/>
      <c r="F73" s="26"/>
      <c r="G73" s="26"/>
      <c r="H73" s="26"/>
    </row>
    <row r="75" spans="1:9" x14ac:dyDescent="0.2">
      <c r="C75" s="26"/>
      <c r="D75" s="26"/>
      <c r="E75" s="26"/>
      <c r="F75" s="26"/>
      <c r="G75" s="26"/>
      <c r="H75" s="26"/>
    </row>
    <row r="80" spans="1:9" x14ac:dyDescent="0.2">
      <c r="A80" s="7"/>
    </row>
    <row r="81" spans="1:9" ht="51" x14ac:dyDescent="0.2">
      <c r="A81" t="s">
        <v>0</v>
      </c>
      <c r="B81" s="8" t="s">
        <v>405</v>
      </c>
      <c r="C81" s="8" t="s">
        <v>387</v>
      </c>
      <c r="D81" s="8" t="s">
        <v>390</v>
      </c>
      <c r="E81" s="8" t="s">
        <v>393</v>
      </c>
      <c r="F81" s="8" t="s">
        <v>396</v>
      </c>
      <c r="G81" s="8" t="s">
        <v>399</v>
      </c>
      <c r="H81" s="8" t="s">
        <v>402</v>
      </c>
      <c r="I81" s="8" t="s">
        <v>404</v>
      </c>
    </row>
    <row r="82" spans="1:9" x14ac:dyDescent="0.2">
      <c r="A82" t="s">
        <v>55</v>
      </c>
      <c r="B82" t="s">
        <v>421</v>
      </c>
      <c r="C82">
        <v>20</v>
      </c>
      <c r="D82">
        <v>11</v>
      </c>
      <c r="E82">
        <v>166</v>
      </c>
      <c r="F82">
        <v>7</v>
      </c>
      <c r="G82">
        <v>10</v>
      </c>
      <c r="H82">
        <v>9</v>
      </c>
      <c r="I82">
        <v>223</v>
      </c>
    </row>
    <row r="83" spans="1:9" x14ac:dyDescent="0.2">
      <c r="A83" t="s">
        <v>56</v>
      </c>
      <c r="B83" t="s">
        <v>421</v>
      </c>
      <c r="C83">
        <v>17</v>
      </c>
      <c r="D83">
        <v>5</v>
      </c>
      <c r="E83">
        <v>187</v>
      </c>
      <c r="F83">
        <v>8</v>
      </c>
      <c r="G83">
        <v>6</v>
      </c>
      <c r="H83">
        <v>3</v>
      </c>
      <c r="I83">
        <v>226</v>
      </c>
    </row>
    <row r="84" spans="1:9" x14ac:dyDescent="0.2">
      <c r="A84" t="s">
        <v>57</v>
      </c>
      <c r="B84" t="s">
        <v>421</v>
      </c>
      <c r="C84">
        <v>19</v>
      </c>
      <c r="D84">
        <v>9</v>
      </c>
      <c r="E84">
        <v>172</v>
      </c>
      <c r="F84">
        <v>4</v>
      </c>
      <c r="G84">
        <v>6</v>
      </c>
      <c r="H84">
        <v>2</v>
      </c>
      <c r="I84">
        <v>212</v>
      </c>
    </row>
    <row r="85" spans="1:9" x14ac:dyDescent="0.2">
      <c r="A85" t="s">
        <v>58</v>
      </c>
      <c r="B85" t="s">
        <v>421</v>
      </c>
      <c r="C85">
        <v>14</v>
      </c>
      <c r="D85">
        <v>6</v>
      </c>
      <c r="E85">
        <v>142</v>
      </c>
      <c r="F85">
        <v>9</v>
      </c>
      <c r="G85">
        <v>3</v>
      </c>
      <c r="H85">
        <v>9</v>
      </c>
      <c r="I85">
        <v>183</v>
      </c>
    </row>
    <row r="86" spans="1:9" x14ac:dyDescent="0.2">
      <c r="A86" t="s">
        <v>59</v>
      </c>
      <c r="B86" t="s">
        <v>421</v>
      </c>
      <c r="C86">
        <v>14</v>
      </c>
      <c r="D86">
        <v>9</v>
      </c>
      <c r="E86">
        <v>183</v>
      </c>
      <c r="F86">
        <v>7</v>
      </c>
      <c r="G86">
        <v>5</v>
      </c>
      <c r="H86">
        <v>6</v>
      </c>
      <c r="I86">
        <v>224</v>
      </c>
    </row>
    <row r="87" spans="1:9" x14ac:dyDescent="0.2">
      <c r="A87" t="s">
        <v>60</v>
      </c>
      <c r="B87" t="s">
        <v>421</v>
      </c>
      <c r="C87">
        <v>20</v>
      </c>
      <c r="D87">
        <v>2</v>
      </c>
      <c r="E87">
        <v>184</v>
      </c>
      <c r="F87">
        <v>7</v>
      </c>
      <c r="G87">
        <v>4</v>
      </c>
      <c r="H87">
        <v>4</v>
      </c>
      <c r="I87">
        <v>221</v>
      </c>
    </row>
    <row r="89" spans="1:9" x14ac:dyDescent="0.2">
      <c r="A89" t="s">
        <v>61</v>
      </c>
      <c r="B89" t="s">
        <v>421</v>
      </c>
      <c r="C89">
        <v>15</v>
      </c>
      <c r="D89">
        <v>6</v>
      </c>
      <c r="E89">
        <v>192</v>
      </c>
      <c r="F89">
        <v>4</v>
      </c>
      <c r="G89">
        <v>3</v>
      </c>
      <c r="H89">
        <v>5</v>
      </c>
      <c r="I89">
        <v>225</v>
      </c>
    </row>
    <row r="90" spans="1:9" x14ac:dyDescent="0.2">
      <c r="A90" t="s">
        <v>62</v>
      </c>
      <c r="B90" t="s">
        <v>421</v>
      </c>
      <c r="C90">
        <v>14</v>
      </c>
      <c r="D90">
        <v>8</v>
      </c>
      <c r="E90">
        <v>168</v>
      </c>
      <c r="F90">
        <v>9</v>
      </c>
      <c r="G90">
        <v>5</v>
      </c>
      <c r="H90">
        <v>6</v>
      </c>
      <c r="I90">
        <v>210</v>
      </c>
    </row>
    <row r="91" spans="1:9" x14ac:dyDescent="0.2">
      <c r="A91" t="s">
        <v>63</v>
      </c>
      <c r="B91" t="s">
        <v>421</v>
      </c>
      <c r="C91">
        <v>11</v>
      </c>
      <c r="D91">
        <v>5</v>
      </c>
      <c r="E91">
        <v>166</v>
      </c>
      <c r="F91">
        <v>4</v>
      </c>
      <c r="G91">
        <v>2</v>
      </c>
      <c r="H91">
        <v>3</v>
      </c>
      <c r="I91">
        <v>191</v>
      </c>
    </row>
    <row r="92" spans="1:9" x14ac:dyDescent="0.2">
      <c r="A92" t="s">
        <v>64</v>
      </c>
      <c r="B92" t="s">
        <v>421</v>
      </c>
      <c r="C92">
        <v>13</v>
      </c>
      <c r="D92">
        <v>8</v>
      </c>
      <c r="E92">
        <v>178</v>
      </c>
      <c r="F92">
        <v>4</v>
      </c>
      <c r="G92">
        <v>2</v>
      </c>
      <c r="H92">
        <v>4</v>
      </c>
      <c r="I92">
        <v>209</v>
      </c>
    </row>
    <row r="93" spans="1:9" x14ac:dyDescent="0.2">
      <c r="A93" t="s">
        <v>65</v>
      </c>
      <c r="B93" t="s">
        <v>421</v>
      </c>
      <c r="C93">
        <v>15</v>
      </c>
      <c r="D93">
        <v>7</v>
      </c>
      <c r="E93">
        <v>170</v>
      </c>
      <c r="F93">
        <v>7</v>
      </c>
      <c r="G93">
        <v>6</v>
      </c>
      <c r="H93">
        <v>10</v>
      </c>
      <c r="I93">
        <v>215</v>
      </c>
    </row>
    <row r="94" spans="1:9" x14ac:dyDescent="0.2">
      <c r="A94" t="s">
        <v>66</v>
      </c>
      <c r="B94" t="s">
        <v>421</v>
      </c>
      <c r="C94">
        <v>13</v>
      </c>
      <c r="D94">
        <v>11</v>
      </c>
      <c r="E94">
        <v>144</v>
      </c>
      <c r="F94">
        <v>2</v>
      </c>
      <c r="G94">
        <v>3</v>
      </c>
      <c r="H94">
        <v>2</v>
      </c>
      <c r="I94">
        <v>175</v>
      </c>
    </row>
    <row r="96" spans="1:9" x14ac:dyDescent="0.2">
      <c r="C96" s="26"/>
      <c r="D96" s="26"/>
      <c r="E96" s="26"/>
      <c r="F96" s="26"/>
      <c r="G96" s="26"/>
      <c r="H96" s="26"/>
    </row>
    <row r="97" spans="1:9" x14ac:dyDescent="0.2">
      <c r="A97" t="s">
        <v>67</v>
      </c>
      <c r="B97" t="s">
        <v>422</v>
      </c>
      <c r="C97">
        <v>21</v>
      </c>
      <c r="D97">
        <v>6</v>
      </c>
      <c r="E97">
        <v>176</v>
      </c>
      <c r="F97">
        <v>4</v>
      </c>
      <c r="G97">
        <v>7</v>
      </c>
      <c r="H97">
        <v>6</v>
      </c>
      <c r="I97">
        <v>220</v>
      </c>
    </row>
    <row r="98" spans="1:9" x14ac:dyDescent="0.2">
      <c r="A98" t="s">
        <v>68</v>
      </c>
      <c r="B98" t="s">
        <v>422</v>
      </c>
      <c r="C98">
        <v>21</v>
      </c>
      <c r="D98">
        <v>10</v>
      </c>
      <c r="E98">
        <v>170</v>
      </c>
      <c r="F98">
        <v>8</v>
      </c>
      <c r="G98">
        <v>4</v>
      </c>
      <c r="H98">
        <v>6</v>
      </c>
      <c r="I98">
        <v>219</v>
      </c>
    </row>
    <row r="99" spans="1:9" x14ac:dyDescent="0.2">
      <c r="A99" t="s">
        <v>69</v>
      </c>
      <c r="B99" t="s">
        <v>422</v>
      </c>
      <c r="C99">
        <v>17</v>
      </c>
      <c r="D99">
        <v>6</v>
      </c>
      <c r="E99">
        <v>143</v>
      </c>
      <c r="F99">
        <v>7</v>
      </c>
      <c r="G99">
        <v>7</v>
      </c>
      <c r="H99">
        <v>2</v>
      </c>
      <c r="I99">
        <v>182</v>
      </c>
    </row>
    <row r="100" spans="1:9" x14ac:dyDescent="0.2">
      <c r="A100" t="s">
        <v>70</v>
      </c>
      <c r="B100" t="s">
        <v>422</v>
      </c>
      <c r="C100">
        <v>22</v>
      </c>
      <c r="D100">
        <v>5</v>
      </c>
      <c r="E100">
        <v>178</v>
      </c>
      <c r="F100">
        <v>9</v>
      </c>
      <c r="G100">
        <v>5</v>
      </c>
      <c r="H100">
        <v>7</v>
      </c>
      <c r="I100">
        <v>226</v>
      </c>
    </row>
    <row r="101" spans="1:9" x14ac:dyDescent="0.2">
      <c r="A101" t="s">
        <v>71</v>
      </c>
      <c r="B101" t="s">
        <v>422</v>
      </c>
      <c r="C101">
        <v>10</v>
      </c>
      <c r="D101">
        <v>13</v>
      </c>
      <c r="E101">
        <v>97</v>
      </c>
      <c r="F101">
        <v>11</v>
      </c>
      <c r="G101">
        <v>76</v>
      </c>
      <c r="H101">
        <v>6</v>
      </c>
      <c r="I101">
        <v>213</v>
      </c>
    </row>
    <row r="102" spans="1:9" x14ac:dyDescent="0.2">
      <c r="A102" t="s">
        <v>72</v>
      </c>
      <c r="B102" t="s">
        <v>422</v>
      </c>
      <c r="C102">
        <v>14</v>
      </c>
      <c r="D102">
        <v>8</v>
      </c>
      <c r="E102">
        <v>188</v>
      </c>
      <c r="F102">
        <v>3</v>
      </c>
      <c r="G102">
        <v>5</v>
      </c>
      <c r="H102">
        <v>3</v>
      </c>
      <c r="I102">
        <v>221</v>
      </c>
    </row>
    <row r="104" spans="1:9" x14ac:dyDescent="0.2">
      <c r="A104" t="s">
        <v>73</v>
      </c>
      <c r="B104" t="s">
        <v>422</v>
      </c>
      <c r="C104">
        <v>14</v>
      </c>
      <c r="D104">
        <v>10</v>
      </c>
      <c r="E104">
        <v>162</v>
      </c>
      <c r="F104">
        <v>6</v>
      </c>
      <c r="G104">
        <v>9</v>
      </c>
      <c r="H104">
        <v>16</v>
      </c>
      <c r="I104">
        <v>217</v>
      </c>
    </row>
    <row r="105" spans="1:9" x14ac:dyDescent="0.2">
      <c r="A105" t="s">
        <v>74</v>
      </c>
      <c r="B105" t="s">
        <v>422</v>
      </c>
      <c r="C105">
        <v>12</v>
      </c>
      <c r="D105">
        <v>6</v>
      </c>
      <c r="E105">
        <v>157</v>
      </c>
      <c r="F105">
        <v>10</v>
      </c>
      <c r="G105">
        <v>3</v>
      </c>
      <c r="H105">
        <v>1</v>
      </c>
      <c r="I105">
        <v>189</v>
      </c>
    </row>
    <row r="106" spans="1:9" x14ac:dyDescent="0.2">
      <c r="A106" t="s">
        <v>75</v>
      </c>
      <c r="B106" t="s">
        <v>422</v>
      </c>
      <c r="C106">
        <v>14</v>
      </c>
      <c r="D106">
        <v>5</v>
      </c>
      <c r="E106">
        <v>170</v>
      </c>
      <c r="F106">
        <v>8</v>
      </c>
      <c r="G106">
        <v>3</v>
      </c>
      <c r="H106">
        <v>3</v>
      </c>
      <c r="I106">
        <v>203</v>
      </c>
    </row>
    <row r="107" spans="1:9" x14ac:dyDescent="0.2">
      <c r="A107" t="s">
        <v>76</v>
      </c>
      <c r="B107" t="s">
        <v>422</v>
      </c>
      <c r="C107">
        <v>14</v>
      </c>
      <c r="D107">
        <v>10</v>
      </c>
      <c r="E107">
        <v>171</v>
      </c>
      <c r="F107">
        <v>5</v>
      </c>
      <c r="G107">
        <v>2</v>
      </c>
      <c r="H107">
        <v>4</v>
      </c>
      <c r="I107">
        <v>206</v>
      </c>
    </row>
    <row r="108" spans="1:9" x14ac:dyDescent="0.2">
      <c r="A108" t="s">
        <v>77</v>
      </c>
      <c r="B108" t="s">
        <v>422</v>
      </c>
      <c r="C108">
        <v>10</v>
      </c>
      <c r="D108">
        <v>12</v>
      </c>
      <c r="E108">
        <v>166</v>
      </c>
      <c r="F108">
        <v>8</v>
      </c>
      <c r="G108">
        <v>2</v>
      </c>
      <c r="H108">
        <v>3</v>
      </c>
      <c r="I108">
        <v>201</v>
      </c>
    </row>
    <row r="109" spans="1:9" x14ac:dyDescent="0.2">
      <c r="A109" t="s">
        <v>78</v>
      </c>
      <c r="B109" t="s">
        <v>422</v>
      </c>
      <c r="C109">
        <v>14</v>
      </c>
      <c r="D109">
        <v>9</v>
      </c>
      <c r="E109">
        <v>153</v>
      </c>
      <c r="F109">
        <v>4</v>
      </c>
      <c r="G109">
        <v>3</v>
      </c>
      <c r="H109">
        <v>4</v>
      </c>
      <c r="I109">
        <v>187</v>
      </c>
    </row>
    <row r="111" spans="1:9" x14ac:dyDescent="0.2">
      <c r="C111" s="26"/>
      <c r="D111" s="26"/>
      <c r="E111" s="26"/>
      <c r="F111" s="26"/>
      <c r="G111" s="26"/>
      <c r="H111" s="26"/>
    </row>
    <row r="112" spans="1:9" x14ac:dyDescent="0.2">
      <c r="A112" t="s">
        <v>79</v>
      </c>
      <c r="B112" t="s">
        <v>423</v>
      </c>
      <c r="C112">
        <v>1</v>
      </c>
      <c r="D112">
        <v>13</v>
      </c>
      <c r="E112">
        <v>97</v>
      </c>
      <c r="F112">
        <v>7</v>
      </c>
      <c r="G112">
        <v>6</v>
      </c>
      <c r="H112">
        <v>1</v>
      </c>
      <c r="I112">
        <v>125</v>
      </c>
    </row>
    <row r="114" spans="1:9" x14ac:dyDescent="0.2">
      <c r="A114" t="s">
        <v>80</v>
      </c>
      <c r="B114" t="s">
        <v>423</v>
      </c>
      <c r="C114">
        <v>10</v>
      </c>
      <c r="D114">
        <v>8</v>
      </c>
      <c r="E114">
        <v>167</v>
      </c>
      <c r="F114">
        <v>8</v>
      </c>
      <c r="G114">
        <v>12</v>
      </c>
      <c r="H114">
        <v>9</v>
      </c>
      <c r="I114">
        <v>214</v>
      </c>
    </row>
    <row r="115" spans="1:9" x14ac:dyDescent="0.2">
      <c r="A115" t="s">
        <v>81</v>
      </c>
      <c r="B115" t="s">
        <v>423</v>
      </c>
      <c r="C115">
        <v>15</v>
      </c>
      <c r="D115">
        <v>8</v>
      </c>
      <c r="E115">
        <v>177</v>
      </c>
      <c r="F115">
        <v>8</v>
      </c>
      <c r="G115">
        <v>9</v>
      </c>
      <c r="H115">
        <v>9</v>
      </c>
      <c r="I115">
        <v>226</v>
      </c>
    </row>
    <row r="116" spans="1:9" x14ac:dyDescent="0.2">
      <c r="A116" t="s">
        <v>82</v>
      </c>
      <c r="B116" t="s">
        <v>423</v>
      </c>
      <c r="C116">
        <v>18</v>
      </c>
      <c r="D116">
        <v>6</v>
      </c>
      <c r="E116">
        <v>188</v>
      </c>
      <c r="F116">
        <v>7</v>
      </c>
      <c r="G116">
        <v>3</v>
      </c>
      <c r="H116">
        <v>4</v>
      </c>
      <c r="I116">
        <v>226</v>
      </c>
    </row>
    <row r="117" spans="1:9" x14ac:dyDescent="0.2">
      <c r="A117" t="s">
        <v>83</v>
      </c>
      <c r="B117" t="s">
        <v>423</v>
      </c>
      <c r="C117">
        <v>16</v>
      </c>
      <c r="D117">
        <v>8</v>
      </c>
      <c r="E117">
        <v>181</v>
      </c>
      <c r="F117">
        <v>6</v>
      </c>
      <c r="G117">
        <v>1</v>
      </c>
      <c r="H117">
        <v>3</v>
      </c>
      <c r="I117">
        <v>215</v>
      </c>
    </row>
    <row r="119" spans="1:9" x14ac:dyDescent="0.2">
      <c r="A119" t="s">
        <v>84</v>
      </c>
      <c r="B119" t="s">
        <v>423</v>
      </c>
      <c r="C119">
        <v>19</v>
      </c>
      <c r="D119">
        <v>5</v>
      </c>
      <c r="E119">
        <v>172</v>
      </c>
      <c r="F119">
        <v>10</v>
      </c>
      <c r="G119">
        <v>9</v>
      </c>
      <c r="H119">
        <v>6</v>
      </c>
      <c r="I119">
        <v>221</v>
      </c>
    </row>
    <row r="120" spans="1:9" x14ac:dyDescent="0.2">
      <c r="A120" t="s">
        <v>85</v>
      </c>
      <c r="B120" t="s">
        <v>423</v>
      </c>
      <c r="C120">
        <v>18</v>
      </c>
      <c r="D120">
        <v>5</v>
      </c>
      <c r="E120">
        <v>176</v>
      </c>
      <c r="F120">
        <v>7</v>
      </c>
      <c r="G120">
        <v>6</v>
      </c>
      <c r="H120">
        <v>4</v>
      </c>
      <c r="I120">
        <v>216</v>
      </c>
    </row>
    <row r="121" spans="1:9" x14ac:dyDescent="0.2">
      <c r="A121" t="s">
        <v>86</v>
      </c>
      <c r="B121" t="s">
        <v>423</v>
      </c>
      <c r="C121">
        <v>12</v>
      </c>
      <c r="D121">
        <v>10</v>
      </c>
      <c r="E121">
        <v>159</v>
      </c>
      <c r="F121">
        <v>11</v>
      </c>
      <c r="G121">
        <v>11</v>
      </c>
      <c r="H121">
        <v>12</v>
      </c>
      <c r="I121">
        <v>215</v>
      </c>
    </row>
    <row r="122" spans="1:9" x14ac:dyDescent="0.2">
      <c r="A122" t="s">
        <v>87</v>
      </c>
      <c r="B122" t="s">
        <v>423</v>
      </c>
      <c r="C122">
        <v>9</v>
      </c>
      <c r="D122">
        <v>7</v>
      </c>
      <c r="E122">
        <v>95</v>
      </c>
      <c r="F122">
        <v>14</v>
      </c>
      <c r="G122">
        <v>74</v>
      </c>
      <c r="H122">
        <v>4</v>
      </c>
      <c r="I122">
        <v>203</v>
      </c>
    </row>
    <row r="123" spans="1:9" x14ac:dyDescent="0.2">
      <c r="A123" t="s">
        <v>88</v>
      </c>
      <c r="B123" t="s">
        <v>423</v>
      </c>
      <c r="C123">
        <v>14</v>
      </c>
      <c r="D123">
        <v>8</v>
      </c>
      <c r="E123">
        <v>189</v>
      </c>
      <c r="F123">
        <v>6</v>
      </c>
      <c r="G123">
        <v>4</v>
      </c>
      <c r="H123">
        <v>3</v>
      </c>
      <c r="I123">
        <v>224</v>
      </c>
    </row>
    <row r="124" spans="1:9" x14ac:dyDescent="0.2">
      <c r="A124" t="s">
        <v>89</v>
      </c>
      <c r="B124" t="s">
        <v>423</v>
      </c>
      <c r="C124">
        <v>16</v>
      </c>
      <c r="D124">
        <v>8</v>
      </c>
      <c r="E124">
        <v>176</v>
      </c>
      <c r="F124">
        <v>10</v>
      </c>
      <c r="G124">
        <v>7</v>
      </c>
      <c r="H124">
        <v>10</v>
      </c>
      <c r="I124">
        <v>227</v>
      </c>
    </row>
    <row r="126" spans="1:9" x14ac:dyDescent="0.2">
      <c r="C126" s="26"/>
      <c r="D126" s="26"/>
      <c r="E126" s="26"/>
      <c r="F126" s="26"/>
      <c r="G126" s="26"/>
      <c r="H126" s="26"/>
    </row>
    <row r="127" spans="1:9" x14ac:dyDescent="0.2">
      <c r="A127" t="s">
        <v>90</v>
      </c>
      <c r="B127" t="s">
        <v>424</v>
      </c>
      <c r="C127">
        <v>19</v>
      </c>
      <c r="D127">
        <v>6</v>
      </c>
      <c r="E127">
        <v>167</v>
      </c>
      <c r="F127">
        <v>6</v>
      </c>
      <c r="G127">
        <v>3</v>
      </c>
      <c r="H127">
        <v>5</v>
      </c>
      <c r="I127">
        <v>206</v>
      </c>
    </row>
    <row r="128" spans="1:9" x14ac:dyDescent="0.2">
      <c r="A128" t="s">
        <v>91</v>
      </c>
      <c r="B128" t="s">
        <v>424</v>
      </c>
      <c r="C128">
        <v>14</v>
      </c>
      <c r="D128">
        <v>9</v>
      </c>
      <c r="E128">
        <v>176</v>
      </c>
      <c r="F128">
        <v>4</v>
      </c>
      <c r="G128">
        <v>4</v>
      </c>
      <c r="H128">
        <v>4</v>
      </c>
      <c r="I128">
        <v>211</v>
      </c>
    </row>
    <row r="129" spans="1:9" x14ac:dyDescent="0.2">
      <c r="A129" t="s">
        <v>92</v>
      </c>
      <c r="B129" t="s">
        <v>424</v>
      </c>
      <c r="C129">
        <v>15</v>
      </c>
      <c r="D129">
        <v>8</v>
      </c>
      <c r="E129">
        <v>155</v>
      </c>
      <c r="F129">
        <v>10</v>
      </c>
      <c r="G129">
        <v>3</v>
      </c>
      <c r="H129">
        <v>0</v>
      </c>
      <c r="I129">
        <v>191</v>
      </c>
    </row>
    <row r="130" spans="1:9" x14ac:dyDescent="0.2">
      <c r="A130" t="s">
        <v>93</v>
      </c>
      <c r="B130" t="s">
        <v>424</v>
      </c>
      <c r="C130">
        <v>1</v>
      </c>
      <c r="D130">
        <v>0</v>
      </c>
      <c r="E130">
        <v>4</v>
      </c>
      <c r="F130">
        <v>7</v>
      </c>
      <c r="G130">
        <v>191</v>
      </c>
      <c r="H130">
        <v>0</v>
      </c>
      <c r="I130">
        <v>203</v>
      </c>
    </row>
    <row r="131" spans="1:9" x14ac:dyDescent="0.2">
      <c r="A131" t="s">
        <v>94</v>
      </c>
      <c r="B131" t="s">
        <v>424</v>
      </c>
      <c r="C131">
        <v>9</v>
      </c>
      <c r="D131">
        <v>8</v>
      </c>
      <c r="E131">
        <v>171</v>
      </c>
      <c r="F131">
        <v>6</v>
      </c>
      <c r="G131">
        <v>3</v>
      </c>
      <c r="H131">
        <v>5</v>
      </c>
      <c r="I131">
        <v>202</v>
      </c>
    </row>
    <row r="132" spans="1:9" x14ac:dyDescent="0.2">
      <c r="A132" t="s">
        <v>95</v>
      </c>
      <c r="B132" t="s">
        <v>424</v>
      </c>
      <c r="C132">
        <v>14</v>
      </c>
      <c r="D132">
        <v>7</v>
      </c>
      <c r="E132">
        <v>177</v>
      </c>
      <c r="F132">
        <v>5</v>
      </c>
      <c r="G132">
        <v>2</v>
      </c>
      <c r="H132">
        <v>3</v>
      </c>
      <c r="I132">
        <v>208</v>
      </c>
    </row>
    <row r="134" spans="1:9" x14ac:dyDescent="0.2">
      <c r="A134" t="s">
        <v>96</v>
      </c>
      <c r="B134" t="s">
        <v>424</v>
      </c>
      <c r="C134">
        <v>22</v>
      </c>
      <c r="D134">
        <v>4</v>
      </c>
      <c r="E134">
        <v>155</v>
      </c>
      <c r="F134">
        <v>5</v>
      </c>
      <c r="G134">
        <v>16</v>
      </c>
      <c r="H134">
        <v>19</v>
      </c>
      <c r="I134">
        <v>221</v>
      </c>
    </row>
    <row r="135" spans="1:9" x14ac:dyDescent="0.2">
      <c r="A135" t="s">
        <v>97</v>
      </c>
      <c r="B135" t="s">
        <v>424</v>
      </c>
      <c r="C135">
        <v>13</v>
      </c>
      <c r="D135">
        <v>5</v>
      </c>
      <c r="E135">
        <v>194</v>
      </c>
      <c r="F135">
        <v>4</v>
      </c>
      <c r="G135">
        <v>3</v>
      </c>
      <c r="H135">
        <v>4</v>
      </c>
      <c r="I135">
        <v>223</v>
      </c>
    </row>
    <row r="136" spans="1:9" x14ac:dyDescent="0.2">
      <c r="A136" t="s">
        <v>98</v>
      </c>
      <c r="B136" t="s">
        <v>424</v>
      </c>
      <c r="C136">
        <v>15</v>
      </c>
      <c r="D136">
        <v>6</v>
      </c>
      <c r="E136">
        <v>147</v>
      </c>
      <c r="F136">
        <v>10</v>
      </c>
      <c r="G136">
        <v>8</v>
      </c>
      <c r="H136">
        <v>5</v>
      </c>
      <c r="I136">
        <v>191</v>
      </c>
    </row>
    <row r="137" spans="1:9" x14ac:dyDescent="0.2">
      <c r="A137" t="s">
        <v>99</v>
      </c>
      <c r="B137" t="s">
        <v>424</v>
      </c>
      <c r="C137">
        <v>13</v>
      </c>
      <c r="D137">
        <v>4</v>
      </c>
      <c r="E137">
        <v>167</v>
      </c>
      <c r="F137">
        <v>8</v>
      </c>
      <c r="G137">
        <v>1</v>
      </c>
      <c r="H137">
        <v>6</v>
      </c>
      <c r="I137">
        <v>199</v>
      </c>
    </row>
    <row r="138" spans="1:9" x14ac:dyDescent="0.2">
      <c r="A138" t="s">
        <v>100</v>
      </c>
      <c r="B138" t="s">
        <v>424</v>
      </c>
      <c r="C138">
        <v>15</v>
      </c>
      <c r="D138">
        <v>12</v>
      </c>
      <c r="E138">
        <v>184</v>
      </c>
      <c r="F138">
        <v>6</v>
      </c>
      <c r="G138">
        <v>4</v>
      </c>
      <c r="H138">
        <v>2</v>
      </c>
      <c r="I138">
        <v>223</v>
      </c>
    </row>
    <row r="139" spans="1:9" x14ac:dyDescent="0.2">
      <c r="A139" t="s">
        <v>101</v>
      </c>
      <c r="B139" t="s">
        <v>424</v>
      </c>
      <c r="C139">
        <v>16</v>
      </c>
      <c r="D139">
        <v>6</v>
      </c>
      <c r="E139">
        <v>190</v>
      </c>
      <c r="F139">
        <v>3</v>
      </c>
      <c r="G139">
        <v>3</v>
      </c>
      <c r="H139">
        <v>1</v>
      </c>
      <c r="I139">
        <v>219</v>
      </c>
    </row>
    <row r="141" spans="1:9" x14ac:dyDescent="0.2">
      <c r="C141" s="26"/>
      <c r="D141" s="26"/>
      <c r="E141" s="26"/>
      <c r="F141" s="26"/>
      <c r="G141" s="26"/>
      <c r="H141" s="26"/>
    </row>
    <row r="142" spans="1:9" x14ac:dyDescent="0.2">
      <c r="A142" t="s">
        <v>102</v>
      </c>
      <c r="B142" s="9" t="s">
        <v>425</v>
      </c>
      <c r="C142">
        <v>22</v>
      </c>
      <c r="D142">
        <v>16</v>
      </c>
      <c r="E142">
        <v>151</v>
      </c>
      <c r="F142">
        <v>12</v>
      </c>
      <c r="G142">
        <v>8</v>
      </c>
      <c r="H142">
        <v>8</v>
      </c>
      <c r="I142">
        <v>217</v>
      </c>
    </row>
    <row r="143" spans="1:9" x14ac:dyDescent="0.2">
      <c r="A143" t="s">
        <v>103</v>
      </c>
      <c r="B143" t="s">
        <v>425</v>
      </c>
      <c r="C143">
        <v>10</v>
      </c>
      <c r="D143">
        <v>16</v>
      </c>
      <c r="E143">
        <v>184</v>
      </c>
      <c r="F143">
        <v>8</v>
      </c>
      <c r="G143">
        <v>2</v>
      </c>
      <c r="H143">
        <v>3</v>
      </c>
      <c r="I143">
        <v>223</v>
      </c>
    </row>
    <row r="144" spans="1:9" x14ac:dyDescent="0.2">
      <c r="A144" t="s">
        <v>104</v>
      </c>
      <c r="B144" t="s">
        <v>425</v>
      </c>
      <c r="C144">
        <v>11</v>
      </c>
      <c r="D144">
        <v>13</v>
      </c>
      <c r="E144">
        <v>188</v>
      </c>
      <c r="F144">
        <v>5</v>
      </c>
      <c r="G144">
        <v>2</v>
      </c>
      <c r="H144">
        <v>5</v>
      </c>
      <c r="I144">
        <v>224</v>
      </c>
    </row>
    <row r="145" spans="1:9" x14ac:dyDescent="0.2">
      <c r="A145" t="s">
        <v>105</v>
      </c>
      <c r="B145" t="s">
        <v>425</v>
      </c>
      <c r="C145">
        <v>12</v>
      </c>
      <c r="D145">
        <v>13</v>
      </c>
      <c r="E145">
        <v>150</v>
      </c>
      <c r="F145">
        <v>8</v>
      </c>
      <c r="G145">
        <v>1</v>
      </c>
      <c r="H145">
        <v>5</v>
      </c>
      <c r="I145">
        <v>189</v>
      </c>
    </row>
    <row r="146" spans="1:9" x14ac:dyDescent="0.2">
      <c r="A146" t="s">
        <v>106</v>
      </c>
      <c r="B146" t="s">
        <v>425</v>
      </c>
      <c r="C146">
        <v>14</v>
      </c>
      <c r="D146">
        <v>11</v>
      </c>
      <c r="E146">
        <v>175</v>
      </c>
      <c r="F146">
        <v>6</v>
      </c>
      <c r="G146">
        <v>3</v>
      </c>
      <c r="H146">
        <v>5</v>
      </c>
      <c r="I146">
        <v>214</v>
      </c>
    </row>
    <row r="147" spans="1:9" x14ac:dyDescent="0.2">
      <c r="A147" t="s">
        <v>107</v>
      </c>
      <c r="B147" t="s">
        <v>425</v>
      </c>
      <c r="C147">
        <v>14</v>
      </c>
      <c r="D147">
        <v>14</v>
      </c>
      <c r="E147">
        <v>148</v>
      </c>
      <c r="F147">
        <v>6</v>
      </c>
      <c r="G147">
        <v>5</v>
      </c>
      <c r="H147">
        <v>3</v>
      </c>
      <c r="I147">
        <v>190</v>
      </c>
    </row>
    <row r="148" spans="1:9" x14ac:dyDescent="0.2">
      <c r="A148" t="s">
        <v>108</v>
      </c>
      <c r="B148" t="s">
        <v>425</v>
      </c>
      <c r="C148">
        <v>17</v>
      </c>
      <c r="D148">
        <v>3</v>
      </c>
      <c r="E148">
        <v>157</v>
      </c>
      <c r="F148">
        <v>8</v>
      </c>
      <c r="G148">
        <v>5</v>
      </c>
      <c r="H148">
        <v>13</v>
      </c>
      <c r="I148">
        <v>203</v>
      </c>
    </row>
    <row r="149" spans="1:9" x14ac:dyDescent="0.2">
      <c r="A149" t="s">
        <v>109</v>
      </c>
      <c r="B149" t="s">
        <v>425</v>
      </c>
      <c r="C149">
        <v>20</v>
      </c>
      <c r="D149">
        <v>5</v>
      </c>
      <c r="E149">
        <v>173</v>
      </c>
      <c r="F149">
        <v>9</v>
      </c>
      <c r="G149">
        <v>5</v>
      </c>
      <c r="H149">
        <v>6</v>
      </c>
      <c r="I149">
        <v>218</v>
      </c>
    </row>
    <row r="150" spans="1:9" x14ac:dyDescent="0.2">
      <c r="A150" t="s">
        <v>110</v>
      </c>
      <c r="B150" t="s">
        <v>425</v>
      </c>
      <c r="C150">
        <v>30</v>
      </c>
      <c r="D150">
        <v>17</v>
      </c>
      <c r="E150">
        <v>129</v>
      </c>
      <c r="F150">
        <v>6</v>
      </c>
      <c r="G150">
        <v>11</v>
      </c>
      <c r="H150">
        <v>9</v>
      </c>
      <c r="I150">
        <v>202</v>
      </c>
    </row>
    <row r="152" spans="1:9" x14ac:dyDescent="0.2">
      <c r="A152" t="s">
        <v>111</v>
      </c>
      <c r="B152" t="s">
        <v>425</v>
      </c>
      <c r="C152">
        <v>15</v>
      </c>
      <c r="D152">
        <v>9</v>
      </c>
      <c r="E152">
        <v>116</v>
      </c>
      <c r="F152">
        <v>14</v>
      </c>
      <c r="G152">
        <v>12</v>
      </c>
      <c r="H152">
        <v>7</v>
      </c>
      <c r="I152">
        <v>173</v>
      </c>
    </row>
    <row r="153" spans="1:9" x14ac:dyDescent="0.2">
      <c r="A153" t="s">
        <v>112</v>
      </c>
      <c r="B153" t="s">
        <v>425</v>
      </c>
      <c r="C153">
        <v>13</v>
      </c>
      <c r="D153">
        <v>7</v>
      </c>
      <c r="E153">
        <v>136</v>
      </c>
      <c r="F153">
        <v>9</v>
      </c>
      <c r="G153">
        <v>7</v>
      </c>
      <c r="H153">
        <v>5</v>
      </c>
      <c r="I153">
        <v>177</v>
      </c>
    </row>
    <row r="154" spans="1:9" x14ac:dyDescent="0.2">
      <c r="A154" t="s">
        <v>113</v>
      </c>
      <c r="B154" t="s">
        <v>425</v>
      </c>
      <c r="C154">
        <v>20</v>
      </c>
      <c r="D154">
        <v>2</v>
      </c>
      <c r="E154">
        <v>173</v>
      </c>
      <c r="F154">
        <v>5</v>
      </c>
      <c r="G154">
        <v>8</v>
      </c>
      <c r="H154">
        <v>10</v>
      </c>
      <c r="I154">
        <v>218</v>
      </c>
    </row>
    <row r="155" spans="1:9" x14ac:dyDescent="0.2">
      <c r="A155" t="s">
        <v>114</v>
      </c>
      <c r="B155" t="s">
        <v>425</v>
      </c>
      <c r="C155">
        <v>19</v>
      </c>
      <c r="D155">
        <v>3</v>
      </c>
      <c r="E155">
        <v>163</v>
      </c>
      <c r="F155">
        <v>3</v>
      </c>
      <c r="G155">
        <v>8</v>
      </c>
      <c r="H155">
        <v>3</v>
      </c>
      <c r="I155">
        <v>199</v>
      </c>
    </row>
    <row r="156" spans="1:9" x14ac:dyDescent="0.2">
      <c r="A156" t="s">
        <v>115</v>
      </c>
      <c r="B156" t="s">
        <v>425</v>
      </c>
      <c r="C156">
        <v>15</v>
      </c>
      <c r="D156">
        <v>6</v>
      </c>
      <c r="E156">
        <v>150</v>
      </c>
      <c r="F156">
        <v>11</v>
      </c>
      <c r="G156">
        <v>3</v>
      </c>
      <c r="H156">
        <v>3</v>
      </c>
      <c r="I156">
        <v>188</v>
      </c>
    </row>
    <row r="157" spans="1:9" x14ac:dyDescent="0.2">
      <c r="A157" t="s">
        <v>116</v>
      </c>
      <c r="B157" t="s">
        <v>425</v>
      </c>
      <c r="C157">
        <v>12</v>
      </c>
      <c r="D157">
        <v>7</v>
      </c>
      <c r="E157">
        <v>154</v>
      </c>
      <c r="F157">
        <v>10</v>
      </c>
      <c r="G157">
        <v>7</v>
      </c>
      <c r="H157">
        <v>2</v>
      </c>
      <c r="I157">
        <v>192</v>
      </c>
    </row>
    <row r="159" spans="1:9" x14ac:dyDescent="0.2">
      <c r="C159" s="26"/>
      <c r="D159" s="26"/>
      <c r="E159" s="26"/>
      <c r="F159" s="26"/>
      <c r="G159" s="26"/>
      <c r="H159" s="26"/>
    </row>
    <row r="160" spans="1:9" x14ac:dyDescent="0.2">
      <c r="A160" t="s">
        <v>117</v>
      </c>
      <c r="B160" t="s">
        <v>426</v>
      </c>
      <c r="C160">
        <v>12</v>
      </c>
      <c r="D160">
        <v>9</v>
      </c>
      <c r="E160">
        <v>187</v>
      </c>
      <c r="F160">
        <v>4</v>
      </c>
      <c r="G160">
        <v>3</v>
      </c>
      <c r="H160">
        <v>6</v>
      </c>
      <c r="I160">
        <v>221</v>
      </c>
    </row>
    <row r="161" spans="1:9" x14ac:dyDescent="0.2">
      <c r="A161" t="s">
        <v>118</v>
      </c>
      <c r="B161" t="s">
        <v>426</v>
      </c>
      <c r="C161">
        <v>17</v>
      </c>
      <c r="D161">
        <v>7</v>
      </c>
      <c r="E161">
        <v>186</v>
      </c>
      <c r="F161">
        <v>7</v>
      </c>
      <c r="G161">
        <v>3</v>
      </c>
      <c r="H161">
        <v>6</v>
      </c>
      <c r="I161">
        <v>226</v>
      </c>
    </row>
    <row r="162" spans="1:9" x14ac:dyDescent="0.2">
      <c r="A162" t="s">
        <v>119</v>
      </c>
      <c r="B162" t="s">
        <v>426</v>
      </c>
      <c r="C162">
        <v>9</v>
      </c>
      <c r="D162">
        <v>8</v>
      </c>
      <c r="E162">
        <v>157</v>
      </c>
      <c r="F162">
        <v>5</v>
      </c>
      <c r="G162">
        <v>6</v>
      </c>
      <c r="H162">
        <v>7</v>
      </c>
      <c r="I162">
        <v>192</v>
      </c>
    </row>
    <row r="163" spans="1:9" x14ac:dyDescent="0.2">
      <c r="A163" t="s">
        <v>120</v>
      </c>
      <c r="B163" t="s">
        <v>426</v>
      </c>
      <c r="C163">
        <v>11</v>
      </c>
      <c r="D163">
        <v>10</v>
      </c>
      <c r="E163">
        <v>161</v>
      </c>
      <c r="F163">
        <v>3</v>
      </c>
      <c r="G163">
        <v>4</v>
      </c>
      <c r="H163">
        <v>4</v>
      </c>
      <c r="I163">
        <v>193</v>
      </c>
    </row>
    <row r="164" spans="1:9" x14ac:dyDescent="0.2">
      <c r="A164" t="s">
        <v>121</v>
      </c>
      <c r="B164" t="s">
        <v>426</v>
      </c>
      <c r="C164">
        <v>15</v>
      </c>
      <c r="D164">
        <v>8</v>
      </c>
      <c r="E164">
        <v>177</v>
      </c>
      <c r="F164">
        <v>5</v>
      </c>
      <c r="G164">
        <v>4</v>
      </c>
      <c r="H164">
        <v>10</v>
      </c>
      <c r="I164">
        <v>219</v>
      </c>
    </row>
    <row r="165" spans="1:9" x14ac:dyDescent="0.2">
      <c r="A165" t="s">
        <v>122</v>
      </c>
      <c r="B165" t="s">
        <v>426</v>
      </c>
      <c r="C165">
        <v>15</v>
      </c>
      <c r="D165">
        <v>9</v>
      </c>
      <c r="E165">
        <v>176</v>
      </c>
      <c r="F165">
        <v>8</v>
      </c>
      <c r="G165">
        <v>6</v>
      </c>
      <c r="H165">
        <v>6</v>
      </c>
      <c r="I165">
        <v>220</v>
      </c>
    </row>
    <row r="167" spans="1:9" x14ac:dyDescent="0.2">
      <c r="A167" t="s">
        <v>123</v>
      </c>
      <c r="B167" t="s">
        <v>426</v>
      </c>
      <c r="C167">
        <v>19</v>
      </c>
      <c r="D167">
        <v>7</v>
      </c>
      <c r="E167">
        <v>169</v>
      </c>
      <c r="F167">
        <v>6</v>
      </c>
      <c r="G167">
        <v>8</v>
      </c>
      <c r="H167">
        <v>13</v>
      </c>
      <c r="I167">
        <v>222</v>
      </c>
    </row>
    <row r="168" spans="1:9" x14ac:dyDescent="0.2">
      <c r="A168" t="s">
        <v>124</v>
      </c>
      <c r="B168" t="s">
        <v>426</v>
      </c>
      <c r="C168">
        <v>18</v>
      </c>
      <c r="D168">
        <v>5</v>
      </c>
      <c r="E168">
        <v>161</v>
      </c>
      <c r="F168">
        <v>4</v>
      </c>
      <c r="G168">
        <v>9</v>
      </c>
      <c r="H168">
        <v>8</v>
      </c>
      <c r="I168">
        <v>205</v>
      </c>
    </row>
    <row r="169" spans="1:9" x14ac:dyDescent="0.2">
      <c r="A169" t="s">
        <v>125</v>
      </c>
      <c r="B169" t="s">
        <v>426</v>
      </c>
      <c r="C169">
        <v>15</v>
      </c>
      <c r="D169">
        <v>12</v>
      </c>
      <c r="E169">
        <v>173</v>
      </c>
      <c r="F169">
        <v>9</v>
      </c>
      <c r="G169">
        <v>8</v>
      </c>
      <c r="H169">
        <v>8</v>
      </c>
      <c r="I169">
        <v>225</v>
      </c>
    </row>
    <row r="171" spans="1:9" x14ac:dyDescent="0.2">
      <c r="A171" t="s">
        <v>126</v>
      </c>
      <c r="B171" t="s">
        <v>426</v>
      </c>
      <c r="C171">
        <v>13</v>
      </c>
      <c r="D171">
        <v>6</v>
      </c>
      <c r="E171">
        <v>145</v>
      </c>
      <c r="F171">
        <v>6</v>
      </c>
      <c r="G171">
        <v>7</v>
      </c>
      <c r="H171">
        <v>8</v>
      </c>
      <c r="I171">
        <v>185</v>
      </c>
    </row>
    <row r="172" spans="1:9" x14ac:dyDescent="0.2">
      <c r="A172" t="s">
        <v>127</v>
      </c>
      <c r="B172" t="s">
        <v>426</v>
      </c>
      <c r="C172">
        <v>18</v>
      </c>
      <c r="D172">
        <v>7</v>
      </c>
      <c r="E172">
        <v>179</v>
      </c>
      <c r="F172">
        <v>7</v>
      </c>
      <c r="G172">
        <v>4</v>
      </c>
      <c r="H172">
        <v>5</v>
      </c>
      <c r="I172">
        <v>220</v>
      </c>
    </row>
    <row r="173" spans="1:9" x14ac:dyDescent="0.2">
      <c r="A173" t="s">
        <v>128</v>
      </c>
      <c r="B173" t="s">
        <v>426</v>
      </c>
      <c r="C173">
        <v>12</v>
      </c>
      <c r="D173">
        <v>11</v>
      </c>
      <c r="E173">
        <v>165</v>
      </c>
      <c r="F173">
        <v>9</v>
      </c>
      <c r="G173">
        <v>6</v>
      </c>
      <c r="H173">
        <v>2</v>
      </c>
      <c r="I173">
        <v>205</v>
      </c>
    </row>
    <row r="174" spans="1:9" x14ac:dyDescent="0.2">
      <c r="A174" t="s">
        <v>129</v>
      </c>
      <c r="B174" t="s">
        <v>426</v>
      </c>
      <c r="C174">
        <v>18</v>
      </c>
      <c r="D174">
        <v>10</v>
      </c>
      <c r="E174">
        <v>159</v>
      </c>
      <c r="F174">
        <v>4</v>
      </c>
      <c r="G174">
        <v>9</v>
      </c>
      <c r="H174">
        <v>7</v>
      </c>
      <c r="I174">
        <v>207</v>
      </c>
    </row>
    <row r="175" spans="1:9" x14ac:dyDescent="0.2">
      <c r="A175" t="s">
        <v>130</v>
      </c>
      <c r="B175" t="s">
        <v>426</v>
      </c>
      <c r="C175">
        <v>14</v>
      </c>
      <c r="D175">
        <v>13</v>
      </c>
      <c r="E175">
        <v>176</v>
      </c>
      <c r="F175">
        <v>5</v>
      </c>
      <c r="G175">
        <v>5</v>
      </c>
      <c r="H175">
        <v>2</v>
      </c>
      <c r="I175">
        <v>215</v>
      </c>
    </row>
    <row r="176" spans="1:9" x14ac:dyDescent="0.2">
      <c r="A176" t="s">
        <v>131</v>
      </c>
      <c r="B176" t="s">
        <v>426</v>
      </c>
      <c r="C176">
        <v>20</v>
      </c>
      <c r="D176">
        <v>8</v>
      </c>
      <c r="E176">
        <v>166</v>
      </c>
      <c r="F176">
        <v>2</v>
      </c>
      <c r="G176">
        <v>6</v>
      </c>
      <c r="H176">
        <v>5</v>
      </c>
      <c r="I176">
        <v>207</v>
      </c>
    </row>
    <row r="178" spans="3:8" x14ac:dyDescent="0.2">
      <c r="C178" s="26"/>
      <c r="D178" s="26"/>
      <c r="E178" s="26"/>
      <c r="F178" s="26"/>
      <c r="G178" s="26"/>
      <c r="H178" s="26"/>
    </row>
    <row r="180" spans="3:8" x14ac:dyDescent="0.2">
      <c r="C180" s="26"/>
      <c r="D180" s="26"/>
      <c r="E180" s="26"/>
      <c r="F180" s="26"/>
      <c r="G180" s="26"/>
      <c r="H180" s="26"/>
    </row>
    <row r="184" spans="3:8" x14ac:dyDescent="0.2">
      <c r="C184" s="26"/>
      <c r="D184" s="26"/>
      <c r="E184" s="26"/>
      <c r="F184" s="26"/>
      <c r="G184" s="26"/>
      <c r="H184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94E1-DD78-6843-A82E-85F63011B4AC}">
  <dimension ref="A1:AX186"/>
  <sheetViews>
    <sheetView topLeftCell="B1" zoomScale="64" zoomScaleNormal="64" workbookViewId="0">
      <selection activeCell="C1" sqref="C1:I1"/>
    </sheetView>
  </sheetViews>
  <sheetFormatPr baseColWidth="10" defaultRowHeight="16" x14ac:dyDescent="0.2"/>
  <cols>
    <col min="1" max="1" width="18" customWidth="1"/>
    <col min="3" max="8" width="13.83203125" bestFit="1" customWidth="1"/>
    <col min="9" max="9" width="11.6640625" bestFit="1" customWidth="1"/>
    <col min="11" max="11" width="10.83203125" style="29"/>
    <col min="13" max="13" width="18" customWidth="1"/>
    <col min="15" max="20" width="13.83203125" bestFit="1" customWidth="1"/>
    <col min="21" max="21" width="11.6640625" bestFit="1" customWidth="1"/>
    <col min="32" max="32" width="10.83203125" style="29"/>
  </cols>
  <sheetData>
    <row r="1" spans="1:49" ht="68" x14ac:dyDescent="0.2">
      <c r="A1" t="s">
        <v>0</v>
      </c>
      <c r="B1" s="8" t="s">
        <v>405</v>
      </c>
      <c r="C1" s="8" t="s">
        <v>387</v>
      </c>
      <c r="D1" s="8" t="s">
        <v>390</v>
      </c>
      <c r="E1" s="8" t="s">
        <v>393</v>
      </c>
      <c r="F1" s="8" t="s">
        <v>396</v>
      </c>
      <c r="G1" s="8" t="s">
        <v>399</v>
      </c>
      <c r="H1" s="8" t="s">
        <v>402</v>
      </c>
      <c r="I1" s="8" t="s">
        <v>404</v>
      </c>
      <c r="M1" t="s">
        <v>0</v>
      </c>
      <c r="N1" s="8" t="s">
        <v>405</v>
      </c>
      <c r="O1" s="8" t="s">
        <v>387</v>
      </c>
      <c r="P1" s="8" t="s">
        <v>390</v>
      </c>
      <c r="Q1" s="8" t="s">
        <v>393</v>
      </c>
      <c r="R1" s="8" t="s">
        <v>396</v>
      </c>
      <c r="S1" s="8" t="s">
        <v>399</v>
      </c>
      <c r="T1" s="8" t="s">
        <v>402</v>
      </c>
      <c r="U1" s="8" t="s">
        <v>404</v>
      </c>
      <c r="Y1" s="8" t="s">
        <v>405</v>
      </c>
      <c r="Z1" s="8" t="s">
        <v>387</v>
      </c>
      <c r="AA1" s="8" t="s">
        <v>390</v>
      </c>
      <c r="AB1" s="8" t="s">
        <v>393</v>
      </c>
      <c r="AC1" s="8" t="s">
        <v>396</v>
      </c>
      <c r="AD1" s="8" t="s">
        <v>399</v>
      </c>
      <c r="AE1" s="8" t="s">
        <v>402</v>
      </c>
      <c r="AG1" s="1" t="s">
        <v>459</v>
      </c>
      <c r="AH1" s="1"/>
      <c r="AI1" s="1"/>
      <c r="AJ1" s="1"/>
      <c r="AK1" s="1"/>
      <c r="AL1" s="1"/>
      <c r="AM1" s="1"/>
    </row>
    <row r="2" spans="1:49" x14ac:dyDescent="0.2">
      <c r="A2" t="s">
        <v>1</v>
      </c>
      <c r="B2" t="s">
        <v>410</v>
      </c>
      <c r="C2">
        <v>18</v>
      </c>
      <c r="D2">
        <v>9</v>
      </c>
      <c r="E2">
        <v>175</v>
      </c>
      <c r="F2">
        <v>5</v>
      </c>
      <c r="G2">
        <v>4</v>
      </c>
      <c r="H2">
        <v>3</v>
      </c>
      <c r="I2">
        <v>214</v>
      </c>
      <c r="M2" t="s">
        <v>1</v>
      </c>
      <c r="N2" t="s">
        <v>410</v>
      </c>
      <c r="O2">
        <v>18</v>
      </c>
      <c r="P2">
        <v>9</v>
      </c>
      <c r="Q2">
        <v>175</v>
      </c>
      <c r="R2">
        <v>5</v>
      </c>
      <c r="S2">
        <v>4</v>
      </c>
      <c r="T2">
        <v>3</v>
      </c>
      <c r="U2">
        <v>214</v>
      </c>
      <c r="Y2" t="s">
        <v>461</v>
      </c>
      <c r="AG2" s="1" t="s">
        <v>460</v>
      </c>
      <c r="AH2" s="1"/>
      <c r="AI2" s="1"/>
      <c r="AJ2" s="1"/>
      <c r="AK2" s="1"/>
      <c r="AL2" s="1"/>
      <c r="AM2" s="1"/>
    </row>
    <row r="3" spans="1:49" x14ac:dyDescent="0.2">
      <c r="A3" t="s">
        <v>2</v>
      </c>
      <c r="B3" t="s">
        <v>410</v>
      </c>
      <c r="C3">
        <v>23</v>
      </c>
      <c r="D3">
        <v>7</v>
      </c>
      <c r="E3">
        <v>137</v>
      </c>
      <c r="F3">
        <v>8</v>
      </c>
      <c r="G3">
        <v>6</v>
      </c>
      <c r="H3">
        <v>4</v>
      </c>
      <c r="I3">
        <v>185</v>
      </c>
      <c r="M3" t="s">
        <v>2</v>
      </c>
      <c r="N3" t="s">
        <v>410</v>
      </c>
      <c r="O3">
        <v>23</v>
      </c>
      <c r="P3">
        <v>7</v>
      </c>
      <c r="Q3">
        <v>137</v>
      </c>
      <c r="R3">
        <v>8</v>
      </c>
      <c r="S3">
        <v>6</v>
      </c>
      <c r="T3">
        <v>4</v>
      </c>
      <c r="U3">
        <v>185</v>
      </c>
      <c r="Y3" t="s">
        <v>408</v>
      </c>
      <c r="Z3" s="11">
        <f>AVERAGE(O2:O7)</f>
        <v>17.833333333333332</v>
      </c>
      <c r="AA3" s="11">
        <f>AVERAGE(P2:P7)</f>
        <v>7.166666666666667</v>
      </c>
      <c r="AB3" s="11">
        <f>AVERAGE(Q2:Q7)</f>
        <v>144</v>
      </c>
      <c r="AC3" s="11">
        <f t="shared" ref="AC3:AE3" si="0">AVERAGE(R2:R7)</f>
        <v>8</v>
      </c>
      <c r="AD3" s="11">
        <f t="shared" si="0"/>
        <v>5</v>
      </c>
      <c r="AE3" s="11">
        <f t="shared" si="0"/>
        <v>4.333333333333333</v>
      </c>
    </row>
    <row r="4" spans="1:49" x14ac:dyDescent="0.2">
      <c r="A4" t="s">
        <v>3</v>
      </c>
      <c r="B4" t="s">
        <v>410</v>
      </c>
      <c r="C4">
        <v>18</v>
      </c>
      <c r="D4">
        <v>6</v>
      </c>
      <c r="E4">
        <v>103</v>
      </c>
      <c r="F4">
        <v>12</v>
      </c>
      <c r="G4">
        <v>7</v>
      </c>
      <c r="H4">
        <v>3</v>
      </c>
      <c r="I4">
        <v>149</v>
      </c>
      <c r="M4" t="s">
        <v>3</v>
      </c>
      <c r="N4" t="s">
        <v>410</v>
      </c>
      <c r="O4">
        <v>18</v>
      </c>
      <c r="P4">
        <v>6</v>
      </c>
      <c r="Q4">
        <v>103</v>
      </c>
      <c r="R4">
        <v>12</v>
      </c>
      <c r="S4">
        <v>7</v>
      </c>
      <c r="T4">
        <v>3</v>
      </c>
      <c r="U4">
        <v>149</v>
      </c>
      <c r="Y4" t="s">
        <v>409</v>
      </c>
      <c r="Z4" s="11">
        <f>STDEV(O2:O7)</f>
        <v>2.9268868558020231</v>
      </c>
      <c r="AA4" s="11">
        <f t="shared" ref="AA4:AE4" si="1">STDEV(P2:P7)</f>
        <v>1.1690451944500104</v>
      </c>
      <c r="AB4" s="11">
        <f t="shared" si="1"/>
        <v>27.568097504180443</v>
      </c>
      <c r="AC4" s="11">
        <f t="shared" si="1"/>
        <v>2.8982753492378879</v>
      </c>
      <c r="AD4" s="11">
        <f t="shared" si="1"/>
        <v>1.2649110640673518</v>
      </c>
      <c r="AE4" s="11">
        <f t="shared" si="1"/>
        <v>3.3266599866332398</v>
      </c>
    </row>
    <row r="5" spans="1:49" ht="24" x14ac:dyDescent="0.3">
      <c r="A5" t="s">
        <v>4</v>
      </c>
      <c r="B5" t="s">
        <v>410</v>
      </c>
      <c r="C5">
        <v>17</v>
      </c>
      <c r="D5">
        <v>8</v>
      </c>
      <c r="E5">
        <v>172</v>
      </c>
      <c r="F5">
        <v>6</v>
      </c>
      <c r="G5">
        <v>4</v>
      </c>
      <c r="H5">
        <v>3</v>
      </c>
      <c r="I5">
        <v>210</v>
      </c>
      <c r="M5" t="s">
        <v>4</v>
      </c>
      <c r="N5" t="s">
        <v>410</v>
      </c>
      <c r="O5">
        <v>17</v>
      </c>
      <c r="P5">
        <v>8</v>
      </c>
      <c r="Q5">
        <v>172</v>
      </c>
      <c r="R5">
        <v>6</v>
      </c>
      <c r="S5">
        <v>4</v>
      </c>
      <c r="T5">
        <v>3</v>
      </c>
      <c r="U5">
        <v>210</v>
      </c>
      <c r="Y5" t="s">
        <v>445</v>
      </c>
      <c r="AH5" s="30" t="s">
        <v>408</v>
      </c>
      <c r="AQ5" s="30" t="s">
        <v>409</v>
      </c>
    </row>
    <row r="6" spans="1:49" x14ac:dyDescent="0.2">
      <c r="A6" t="s">
        <v>5</v>
      </c>
      <c r="B6" t="s">
        <v>410</v>
      </c>
      <c r="C6">
        <v>17</v>
      </c>
      <c r="D6">
        <v>6</v>
      </c>
      <c r="E6">
        <v>150</v>
      </c>
      <c r="F6">
        <v>6</v>
      </c>
      <c r="G6">
        <v>4</v>
      </c>
      <c r="H6">
        <v>2</v>
      </c>
      <c r="I6">
        <v>185</v>
      </c>
      <c r="M6" t="s">
        <v>5</v>
      </c>
      <c r="N6" t="s">
        <v>410</v>
      </c>
      <c r="O6">
        <v>17</v>
      </c>
      <c r="P6">
        <v>6</v>
      </c>
      <c r="Q6">
        <v>150</v>
      </c>
      <c r="R6">
        <v>6</v>
      </c>
      <c r="S6">
        <v>4</v>
      </c>
      <c r="T6">
        <v>2</v>
      </c>
      <c r="U6">
        <v>185</v>
      </c>
      <c r="AG6" t="s">
        <v>418</v>
      </c>
      <c r="AH6" t="s">
        <v>405</v>
      </c>
      <c r="AI6" t="s">
        <v>387</v>
      </c>
      <c r="AJ6" t="s">
        <v>390</v>
      </c>
      <c r="AK6" t="s">
        <v>393</v>
      </c>
      <c r="AL6" t="s">
        <v>396</v>
      </c>
      <c r="AM6" t="s">
        <v>399</v>
      </c>
      <c r="AN6" t="s">
        <v>402</v>
      </c>
      <c r="AQ6" t="s">
        <v>405</v>
      </c>
      <c r="AR6" t="s">
        <v>387</v>
      </c>
      <c r="AS6" t="s">
        <v>390</v>
      </c>
      <c r="AT6" t="s">
        <v>393</v>
      </c>
      <c r="AU6" t="s">
        <v>396</v>
      </c>
      <c r="AV6" t="s">
        <v>399</v>
      </c>
      <c r="AW6" t="s">
        <v>402</v>
      </c>
    </row>
    <row r="7" spans="1:49" x14ac:dyDescent="0.2">
      <c r="A7" t="s">
        <v>6</v>
      </c>
      <c r="B7" t="s">
        <v>410</v>
      </c>
      <c r="C7">
        <v>14</v>
      </c>
      <c r="D7">
        <v>7</v>
      </c>
      <c r="E7">
        <v>127</v>
      </c>
      <c r="F7">
        <v>11</v>
      </c>
      <c r="G7">
        <v>5</v>
      </c>
      <c r="H7">
        <v>11</v>
      </c>
      <c r="I7">
        <v>175</v>
      </c>
      <c r="M7" t="s">
        <v>6</v>
      </c>
      <c r="N7" t="s">
        <v>410</v>
      </c>
      <c r="O7">
        <v>14</v>
      </c>
      <c r="P7">
        <v>7</v>
      </c>
      <c r="Q7">
        <v>127</v>
      </c>
      <c r="R7">
        <v>11</v>
      </c>
      <c r="S7">
        <v>5</v>
      </c>
      <c r="T7">
        <v>11</v>
      </c>
      <c r="U7">
        <v>175</v>
      </c>
      <c r="AG7">
        <v>6</v>
      </c>
      <c r="AH7" t="s">
        <v>461</v>
      </c>
      <c r="AI7" s="11">
        <v>17.833333333333332</v>
      </c>
      <c r="AJ7" s="11">
        <v>7.166666666666667</v>
      </c>
      <c r="AK7" s="11">
        <v>144</v>
      </c>
      <c r="AL7" s="11">
        <v>8</v>
      </c>
      <c r="AM7" s="11">
        <v>5</v>
      </c>
      <c r="AN7" s="11">
        <v>4.333333333333333</v>
      </c>
      <c r="AQ7" t="s">
        <v>461</v>
      </c>
      <c r="AR7" s="11">
        <v>2.9268868558020231</v>
      </c>
      <c r="AS7" s="11">
        <v>1.1690451944500104</v>
      </c>
      <c r="AT7" s="11">
        <v>27.568097504180443</v>
      </c>
      <c r="AU7" s="11">
        <v>2.8982753492378879</v>
      </c>
      <c r="AV7" s="11">
        <v>1.2649110640673518</v>
      </c>
      <c r="AW7" s="11">
        <v>3.3266599866332398</v>
      </c>
    </row>
    <row r="8" spans="1:49" x14ac:dyDescent="0.2">
      <c r="AG8">
        <v>6</v>
      </c>
      <c r="AH8" t="s">
        <v>462</v>
      </c>
      <c r="AI8" s="11">
        <v>15.666666666666666</v>
      </c>
      <c r="AJ8" s="11">
        <v>10.166666666666666</v>
      </c>
      <c r="AK8" s="11">
        <v>156.16666666666666</v>
      </c>
      <c r="AL8" s="11">
        <v>8</v>
      </c>
      <c r="AM8" s="11">
        <v>4.666666666666667</v>
      </c>
      <c r="AN8" s="11">
        <v>3.3333333333333335</v>
      </c>
      <c r="AQ8" t="s">
        <v>462</v>
      </c>
      <c r="AR8" s="11">
        <v>2.3380903889000209</v>
      </c>
      <c r="AS8" s="11">
        <v>2.1369760566432827</v>
      </c>
      <c r="AT8" s="11">
        <v>19.569534145366585</v>
      </c>
      <c r="AU8" s="11">
        <v>3.5213633723318019</v>
      </c>
      <c r="AV8" s="11">
        <v>1.5055453054181624</v>
      </c>
      <c r="AW8" s="11">
        <v>1.2110601416389963</v>
      </c>
    </row>
    <row r="9" spans="1:49" x14ac:dyDescent="0.2">
      <c r="C9" s="26"/>
      <c r="D9" s="26"/>
      <c r="E9" s="26"/>
      <c r="F9" s="26"/>
      <c r="G9" s="26"/>
      <c r="H9" s="26"/>
      <c r="O9" s="26"/>
      <c r="P9" s="26"/>
      <c r="Q9" s="26"/>
      <c r="R9" s="26"/>
      <c r="S9" s="26"/>
      <c r="T9" s="26"/>
      <c r="AG9">
        <v>6</v>
      </c>
      <c r="AH9" t="s">
        <v>437</v>
      </c>
      <c r="AI9" s="11">
        <v>18.166666666666668</v>
      </c>
      <c r="AJ9" s="11">
        <v>7.5</v>
      </c>
      <c r="AK9" s="11">
        <v>132.33333333333334</v>
      </c>
      <c r="AL9" s="11">
        <v>7.333333333333333</v>
      </c>
      <c r="AM9" s="11">
        <v>5.333333333333333</v>
      </c>
      <c r="AN9" s="11">
        <v>6</v>
      </c>
      <c r="AQ9" t="s">
        <v>437</v>
      </c>
      <c r="AR9" s="11">
        <v>3.3714487489307401</v>
      </c>
      <c r="AS9" s="11">
        <v>2.6645825188948455</v>
      </c>
      <c r="AT9" s="11">
        <v>17.97405537619893</v>
      </c>
      <c r="AU9" s="11">
        <v>1.7511900715418252</v>
      </c>
      <c r="AV9" s="11">
        <v>2.6583202716502519</v>
      </c>
      <c r="AW9" s="11">
        <v>4.8579831205964474</v>
      </c>
    </row>
    <row r="10" spans="1:49" x14ac:dyDescent="0.2">
      <c r="A10" t="s">
        <v>7</v>
      </c>
      <c r="B10" t="s">
        <v>411</v>
      </c>
      <c r="C10">
        <v>12</v>
      </c>
      <c r="D10">
        <v>10</v>
      </c>
      <c r="E10">
        <v>119</v>
      </c>
      <c r="F10">
        <v>15</v>
      </c>
      <c r="G10">
        <v>4</v>
      </c>
      <c r="H10">
        <v>2</v>
      </c>
      <c r="I10">
        <v>162</v>
      </c>
      <c r="M10" t="s">
        <v>7</v>
      </c>
      <c r="N10" t="s">
        <v>411</v>
      </c>
      <c r="O10">
        <v>12</v>
      </c>
      <c r="P10">
        <v>10</v>
      </c>
      <c r="Q10">
        <v>119</v>
      </c>
      <c r="R10">
        <v>15</v>
      </c>
      <c r="S10">
        <v>4</v>
      </c>
      <c r="T10">
        <v>2</v>
      </c>
      <c r="U10">
        <v>162</v>
      </c>
      <c r="Y10" t="s">
        <v>462</v>
      </c>
      <c r="AG10">
        <v>6</v>
      </c>
      <c r="AH10" t="s">
        <v>438</v>
      </c>
      <c r="AI10" s="11">
        <v>14.5</v>
      </c>
      <c r="AJ10" s="11">
        <v>7.333333333333333</v>
      </c>
      <c r="AK10" s="11">
        <v>125.33333333333333</v>
      </c>
      <c r="AL10" s="11">
        <v>7.666666666666667</v>
      </c>
      <c r="AM10" s="11">
        <v>3.6666666666666665</v>
      </c>
      <c r="AN10" s="11">
        <v>4.333333333333333</v>
      </c>
      <c r="AQ10" t="s">
        <v>438</v>
      </c>
      <c r="AR10" s="11">
        <v>2.4289915602982237</v>
      </c>
      <c r="AS10" s="11">
        <v>2.8751811537130427</v>
      </c>
      <c r="AT10" s="11">
        <v>30.493715199474558</v>
      </c>
      <c r="AU10" s="11">
        <v>1.8618986725025244</v>
      </c>
      <c r="AV10" s="11">
        <v>1.6329931618554518</v>
      </c>
      <c r="AW10" s="11">
        <v>2.338090388900024</v>
      </c>
    </row>
    <row r="11" spans="1:49" x14ac:dyDescent="0.2">
      <c r="A11" t="s">
        <v>8</v>
      </c>
      <c r="B11" t="s">
        <v>411</v>
      </c>
      <c r="C11">
        <v>16</v>
      </c>
      <c r="D11">
        <v>9</v>
      </c>
      <c r="E11">
        <v>165</v>
      </c>
      <c r="F11">
        <v>8</v>
      </c>
      <c r="G11">
        <v>4</v>
      </c>
      <c r="H11">
        <v>2</v>
      </c>
      <c r="I11">
        <v>204</v>
      </c>
      <c r="M11" t="s">
        <v>8</v>
      </c>
      <c r="N11" t="s">
        <v>411</v>
      </c>
      <c r="O11">
        <v>16</v>
      </c>
      <c r="P11">
        <v>9</v>
      </c>
      <c r="Q11">
        <v>165</v>
      </c>
      <c r="R11">
        <v>8</v>
      </c>
      <c r="S11">
        <v>4</v>
      </c>
      <c r="T11">
        <v>2</v>
      </c>
      <c r="U11">
        <v>204</v>
      </c>
      <c r="Y11" t="s">
        <v>408</v>
      </c>
      <c r="Z11" s="11">
        <f>AVERAGE(O10:O15)</f>
        <v>15.666666666666666</v>
      </c>
      <c r="AA11" s="11">
        <f>AVERAGE(P10:P15)</f>
        <v>10.166666666666666</v>
      </c>
      <c r="AB11" s="11">
        <f>AVERAGE(Q10:Q15)</f>
        <v>156.16666666666666</v>
      </c>
      <c r="AC11" s="11">
        <f t="shared" ref="AC11" si="2">AVERAGE(R10:R15)</f>
        <v>8</v>
      </c>
      <c r="AD11" s="11">
        <f t="shared" ref="AD11" si="3">AVERAGE(S10:S15)</f>
        <v>4.666666666666667</v>
      </c>
      <c r="AE11" s="11">
        <f t="shared" ref="AE11" si="4">AVERAGE(T10:T15)</f>
        <v>3.3333333333333335</v>
      </c>
      <c r="AG11">
        <v>6</v>
      </c>
      <c r="AH11" t="s">
        <v>439</v>
      </c>
      <c r="AI11" s="11">
        <v>15</v>
      </c>
      <c r="AJ11" s="11">
        <v>8.6666666666666661</v>
      </c>
      <c r="AK11" s="11">
        <v>153.33333333333334</v>
      </c>
      <c r="AL11" s="11">
        <v>6.666666666666667</v>
      </c>
      <c r="AM11" s="11">
        <v>5.5</v>
      </c>
      <c r="AN11" s="11">
        <v>5.333333333333333</v>
      </c>
      <c r="AQ11" t="s">
        <v>439</v>
      </c>
      <c r="AR11" s="11">
        <v>2.8284271247461903</v>
      </c>
      <c r="AS11" s="11">
        <v>3.1411250638372654</v>
      </c>
      <c r="AT11" s="11">
        <v>14.236104336041748</v>
      </c>
      <c r="AU11" s="11">
        <v>1.5055453054181609</v>
      </c>
      <c r="AV11" s="11">
        <v>2.6645825188948455</v>
      </c>
      <c r="AW11" s="11">
        <v>3.2041639575194445</v>
      </c>
    </row>
    <row r="12" spans="1:49" x14ac:dyDescent="0.2">
      <c r="A12" t="s">
        <v>9</v>
      </c>
      <c r="B12" t="s">
        <v>411</v>
      </c>
      <c r="C12">
        <v>15</v>
      </c>
      <c r="D12">
        <v>12</v>
      </c>
      <c r="E12">
        <v>173</v>
      </c>
      <c r="F12">
        <v>7</v>
      </c>
      <c r="G12">
        <v>4</v>
      </c>
      <c r="H12">
        <v>3</v>
      </c>
      <c r="I12">
        <v>214</v>
      </c>
      <c r="M12" t="s">
        <v>9</v>
      </c>
      <c r="N12" t="s">
        <v>411</v>
      </c>
      <c r="O12">
        <v>15</v>
      </c>
      <c r="P12">
        <v>12</v>
      </c>
      <c r="Q12">
        <v>173</v>
      </c>
      <c r="R12">
        <v>7</v>
      </c>
      <c r="S12">
        <v>4</v>
      </c>
      <c r="T12">
        <v>3</v>
      </c>
      <c r="U12">
        <v>214</v>
      </c>
      <c r="Y12" t="s">
        <v>409</v>
      </c>
      <c r="Z12" s="11">
        <f>STDEV(O10:O15)</f>
        <v>2.3380903889000209</v>
      </c>
      <c r="AA12" s="11">
        <f t="shared" ref="AA12" si="5">STDEV(P10:P15)</f>
        <v>2.1369760566432827</v>
      </c>
      <c r="AB12" s="11">
        <f t="shared" ref="AB12" si="6">STDEV(Q10:Q15)</f>
        <v>19.569534145366585</v>
      </c>
      <c r="AC12" s="11">
        <f t="shared" ref="AC12" si="7">STDEV(R10:R15)</f>
        <v>3.5213633723318019</v>
      </c>
      <c r="AD12" s="11">
        <f t="shared" ref="AD12" si="8">STDEV(S10:S15)</f>
        <v>1.5055453054181624</v>
      </c>
      <c r="AE12" s="11">
        <f t="shared" ref="AE12" si="9">STDEV(T10:T15)</f>
        <v>1.2110601416389963</v>
      </c>
      <c r="AG12">
        <v>6</v>
      </c>
      <c r="AH12" t="s">
        <v>440</v>
      </c>
      <c r="AI12" s="11">
        <v>17.833333333333332</v>
      </c>
      <c r="AJ12" s="11">
        <v>7.666666666666667</v>
      </c>
      <c r="AK12" s="11">
        <v>161.66666666666666</v>
      </c>
      <c r="AL12" s="11">
        <v>4.833333333333333</v>
      </c>
      <c r="AM12" s="11">
        <v>4.833333333333333</v>
      </c>
      <c r="AN12" s="11">
        <v>5.666666666666667</v>
      </c>
      <c r="AQ12" t="s">
        <v>440</v>
      </c>
      <c r="AR12" s="11">
        <v>4.2150523919242868</v>
      </c>
      <c r="AS12" s="11">
        <v>2.5819888974716103</v>
      </c>
      <c r="AT12" s="11">
        <v>12.64383907943575</v>
      </c>
      <c r="AU12" s="11">
        <v>1.1690451944500129</v>
      </c>
      <c r="AV12" s="11">
        <v>2.4832774042918904</v>
      </c>
      <c r="AW12" s="11">
        <v>2.422120283277994</v>
      </c>
    </row>
    <row r="13" spans="1:49" x14ac:dyDescent="0.2">
      <c r="A13" t="s">
        <v>10</v>
      </c>
      <c r="B13" t="s">
        <v>411</v>
      </c>
      <c r="C13">
        <v>15</v>
      </c>
      <c r="D13">
        <v>13</v>
      </c>
      <c r="E13">
        <v>168</v>
      </c>
      <c r="F13">
        <v>6</v>
      </c>
      <c r="G13">
        <v>7</v>
      </c>
      <c r="H13">
        <v>4</v>
      </c>
      <c r="I13">
        <v>213</v>
      </c>
      <c r="M13" t="s">
        <v>10</v>
      </c>
      <c r="N13" t="s">
        <v>411</v>
      </c>
      <c r="O13">
        <v>15</v>
      </c>
      <c r="P13">
        <v>13</v>
      </c>
      <c r="Q13">
        <v>168</v>
      </c>
      <c r="R13">
        <v>6</v>
      </c>
      <c r="S13">
        <v>7</v>
      </c>
      <c r="T13">
        <v>4</v>
      </c>
      <c r="U13">
        <v>213</v>
      </c>
      <c r="Y13" t="s">
        <v>445</v>
      </c>
      <c r="AG13">
        <v>6</v>
      </c>
      <c r="AH13" t="s">
        <v>463</v>
      </c>
      <c r="AI13" s="11">
        <v>14.666666666666666</v>
      </c>
      <c r="AJ13" s="11">
        <v>9.8333333333333339</v>
      </c>
      <c r="AK13" s="11">
        <v>153.33333333333334</v>
      </c>
      <c r="AL13" s="11">
        <v>4.166666666666667</v>
      </c>
      <c r="AM13" s="11">
        <v>4.166666666666667</v>
      </c>
      <c r="AN13" s="11">
        <v>3.3333333333333335</v>
      </c>
      <c r="AQ13" t="s">
        <v>463</v>
      </c>
      <c r="AR13" s="11">
        <v>3.2041639575194418</v>
      </c>
      <c r="AS13" s="11">
        <v>3.0605010483034758</v>
      </c>
      <c r="AT13" s="11">
        <v>15.396969398770223</v>
      </c>
      <c r="AU13" s="11">
        <v>1.8348478592697177</v>
      </c>
      <c r="AV13" s="11">
        <v>1.1690451944500118</v>
      </c>
      <c r="AW13" s="11">
        <v>1.5055453054181618</v>
      </c>
    </row>
    <row r="14" spans="1:49" x14ac:dyDescent="0.2">
      <c r="A14" t="s">
        <v>11</v>
      </c>
      <c r="B14" t="s">
        <v>411</v>
      </c>
      <c r="C14">
        <v>19</v>
      </c>
      <c r="D14">
        <v>7</v>
      </c>
      <c r="E14">
        <v>160</v>
      </c>
      <c r="F14">
        <v>6</v>
      </c>
      <c r="G14">
        <v>3</v>
      </c>
      <c r="H14">
        <v>4</v>
      </c>
      <c r="I14">
        <v>199</v>
      </c>
      <c r="M14" t="s">
        <v>11</v>
      </c>
      <c r="N14" t="s">
        <v>411</v>
      </c>
      <c r="O14">
        <v>19</v>
      </c>
      <c r="P14">
        <v>7</v>
      </c>
      <c r="Q14">
        <v>160</v>
      </c>
      <c r="R14">
        <v>6</v>
      </c>
      <c r="S14">
        <v>3</v>
      </c>
      <c r="T14">
        <v>4</v>
      </c>
      <c r="U14">
        <v>199</v>
      </c>
      <c r="AG14">
        <v>6</v>
      </c>
      <c r="AH14" t="s">
        <v>464</v>
      </c>
      <c r="AI14" s="11">
        <v>13.166666666666666</v>
      </c>
      <c r="AJ14" s="11">
        <v>7.333333333333333</v>
      </c>
      <c r="AK14" s="11">
        <v>150.83333333333334</v>
      </c>
      <c r="AL14" s="11">
        <v>6</v>
      </c>
      <c r="AM14" s="11">
        <v>6.166666666666667</v>
      </c>
      <c r="AN14" s="11">
        <v>5.666666666666667</v>
      </c>
      <c r="AQ14" t="s">
        <v>464</v>
      </c>
      <c r="AR14" s="11">
        <v>4.0207793606049371</v>
      </c>
      <c r="AS14" s="11">
        <v>3.6696957185394354</v>
      </c>
      <c r="AT14" s="11">
        <v>34.160893821249296</v>
      </c>
      <c r="AU14" s="11">
        <v>1.7888543819998317</v>
      </c>
      <c r="AV14" s="11">
        <v>3.3115957885386114</v>
      </c>
      <c r="AW14" s="11">
        <v>2.7325202042558931</v>
      </c>
    </row>
    <row r="15" spans="1:49" x14ac:dyDescent="0.2">
      <c r="A15" t="s">
        <v>12</v>
      </c>
      <c r="B15" t="s">
        <v>411</v>
      </c>
      <c r="C15">
        <v>17</v>
      </c>
      <c r="D15">
        <v>10</v>
      </c>
      <c r="E15">
        <v>152</v>
      </c>
      <c r="F15">
        <v>6</v>
      </c>
      <c r="G15">
        <v>6</v>
      </c>
      <c r="H15">
        <v>5</v>
      </c>
      <c r="I15">
        <v>196</v>
      </c>
      <c r="M15" t="s">
        <v>12</v>
      </c>
      <c r="N15" t="s">
        <v>411</v>
      </c>
      <c r="O15">
        <v>17</v>
      </c>
      <c r="P15">
        <v>10</v>
      </c>
      <c r="Q15">
        <v>152</v>
      </c>
      <c r="R15">
        <v>6</v>
      </c>
      <c r="S15">
        <v>6</v>
      </c>
      <c r="T15">
        <v>5</v>
      </c>
      <c r="U15">
        <v>196</v>
      </c>
      <c r="AG15">
        <v>6</v>
      </c>
      <c r="AH15" t="s">
        <v>443</v>
      </c>
      <c r="AI15" s="11">
        <v>14.666666666666666</v>
      </c>
      <c r="AJ15" s="11">
        <v>8</v>
      </c>
      <c r="AK15" s="11">
        <v>124.33333333333333</v>
      </c>
      <c r="AL15" s="11">
        <v>3.5</v>
      </c>
      <c r="AM15" s="11">
        <v>4.333333333333333</v>
      </c>
      <c r="AN15" s="11">
        <v>5.5</v>
      </c>
      <c r="AQ15" t="s">
        <v>443</v>
      </c>
      <c r="AR15" s="11">
        <v>2.8751811537130405</v>
      </c>
      <c r="AS15" s="11">
        <v>2.3664319132398464</v>
      </c>
      <c r="AT15" s="11">
        <v>29.622063848872273</v>
      </c>
      <c r="AU15" s="11">
        <v>1.8708286933869707</v>
      </c>
      <c r="AV15" s="11">
        <v>2.5819888974716112</v>
      </c>
      <c r="AW15" s="11">
        <v>2.8809720581775866</v>
      </c>
    </row>
    <row r="16" spans="1:49" x14ac:dyDescent="0.2">
      <c r="AG16">
        <v>11</v>
      </c>
      <c r="AH16" t="s">
        <v>377</v>
      </c>
      <c r="AI16" s="11">
        <v>15.416666666666666</v>
      </c>
      <c r="AJ16" s="11">
        <v>7.25</v>
      </c>
      <c r="AK16" s="11">
        <v>171</v>
      </c>
      <c r="AL16" s="11">
        <v>6</v>
      </c>
      <c r="AM16" s="11">
        <v>4.583333333333333</v>
      </c>
      <c r="AN16" s="11">
        <v>5.25</v>
      </c>
      <c r="AQ16" t="s">
        <v>377</v>
      </c>
      <c r="AR16" s="11">
        <v>2.9374798516394738</v>
      </c>
      <c r="AS16" s="11">
        <v>2.6328346286499236</v>
      </c>
      <c r="AT16" s="11">
        <v>15.637949179654425</v>
      </c>
      <c r="AU16" s="11">
        <v>2.2962419891481978</v>
      </c>
      <c r="AV16" s="11">
        <v>2.2746961169005462</v>
      </c>
      <c r="AW16" s="11">
        <v>2.8001623329566252</v>
      </c>
    </row>
    <row r="17" spans="1:49" x14ac:dyDescent="0.2">
      <c r="C17" s="26"/>
      <c r="D17" s="26"/>
      <c r="E17" s="26"/>
      <c r="F17" s="26"/>
      <c r="G17" s="26"/>
      <c r="H17" s="26"/>
      <c r="O17" s="26"/>
      <c r="P17" s="26"/>
      <c r="Q17" s="26"/>
      <c r="R17" s="26"/>
      <c r="S17" s="26"/>
      <c r="T17" s="26"/>
      <c r="AG17">
        <v>11</v>
      </c>
      <c r="AH17" t="s">
        <v>378</v>
      </c>
      <c r="AI17" s="11">
        <v>15.727272727272727</v>
      </c>
      <c r="AJ17" s="11">
        <v>7.9090909090909092</v>
      </c>
      <c r="AK17" s="11">
        <v>166.72727272727272</v>
      </c>
      <c r="AL17" s="11">
        <v>6.5454545454545459</v>
      </c>
      <c r="AM17" s="11">
        <v>4.5454545454545459</v>
      </c>
      <c r="AN17" s="11">
        <v>5</v>
      </c>
      <c r="AQ17" t="s">
        <v>378</v>
      </c>
      <c r="AR17" s="11">
        <v>3.9772077916776993</v>
      </c>
      <c r="AS17" s="11">
        <v>2.427119504867671</v>
      </c>
      <c r="AT17" s="11">
        <v>12.546640260172515</v>
      </c>
      <c r="AU17" s="11">
        <v>2.2962419891481987</v>
      </c>
      <c r="AV17" s="11">
        <v>2.2962419891481978</v>
      </c>
      <c r="AW17" s="11">
        <v>4.0743097574926725</v>
      </c>
    </row>
    <row r="18" spans="1:49" x14ac:dyDescent="0.2">
      <c r="A18" t="s">
        <v>13</v>
      </c>
      <c r="B18" t="s">
        <v>413</v>
      </c>
      <c r="C18">
        <v>20</v>
      </c>
      <c r="D18">
        <v>4</v>
      </c>
      <c r="E18">
        <v>117</v>
      </c>
      <c r="F18">
        <v>8</v>
      </c>
      <c r="G18">
        <v>10</v>
      </c>
      <c r="H18">
        <v>6</v>
      </c>
      <c r="I18">
        <v>165</v>
      </c>
      <c r="M18" t="s">
        <v>13</v>
      </c>
      <c r="N18" t="s">
        <v>413</v>
      </c>
      <c r="O18">
        <v>20</v>
      </c>
      <c r="P18">
        <v>4</v>
      </c>
      <c r="Q18">
        <v>117</v>
      </c>
      <c r="R18">
        <v>8</v>
      </c>
      <c r="S18">
        <v>10</v>
      </c>
      <c r="T18">
        <v>6</v>
      </c>
      <c r="U18">
        <v>165</v>
      </c>
      <c r="Y18" t="s">
        <v>437</v>
      </c>
      <c r="AG18">
        <v>10</v>
      </c>
      <c r="AH18" t="s">
        <v>379</v>
      </c>
      <c r="AI18" s="11">
        <v>13.9</v>
      </c>
      <c r="AJ18" s="11">
        <v>7.9</v>
      </c>
      <c r="AK18" s="11">
        <v>168.2</v>
      </c>
      <c r="AL18" s="11">
        <v>8</v>
      </c>
      <c r="AM18" s="11">
        <v>6.8</v>
      </c>
      <c r="AN18" s="11">
        <v>6.1</v>
      </c>
      <c r="AQ18" t="s">
        <v>379</v>
      </c>
      <c r="AR18" s="11">
        <v>5.3218626647276643</v>
      </c>
      <c r="AS18" s="11">
        <v>2.3781411975649287</v>
      </c>
      <c r="AT18" s="11">
        <v>26.578186544608293</v>
      </c>
      <c r="AU18" s="11">
        <v>1.7638342073763937</v>
      </c>
      <c r="AV18" s="11">
        <v>3.5213633723318023</v>
      </c>
      <c r="AW18" s="11">
        <v>3.6651512019742554</v>
      </c>
    </row>
    <row r="19" spans="1:49" x14ac:dyDescent="0.2">
      <c r="A19" t="s">
        <v>14</v>
      </c>
      <c r="B19" t="s">
        <v>413</v>
      </c>
      <c r="C19">
        <v>24</v>
      </c>
      <c r="D19">
        <v>8</v>
      </c>
      <c r="E19">
        <v>112</v>
      </c>
      <c r="F19">
        <v>10</v>
      </c>
      <c r="G19">
        <v>6</v>
      </c>
      <c r="H19">
        <v>14</v>
      </c>
      <c r="I19">
        <v>174</v>
      </c>
      <c r="M19" t="s">
        <v>14</v>
      </c>
      <c r="N19" t="s">
        <v>413</v>
      </c>
      <c r="O19">
        <v>24</v>
      </c>
      <c r="P19">
        <v>8</v>
      </c>
      <c r="Q19">
        <v>112</v>
      </c>
      <c r="R19">
        <v>10</v>
      </c>
      <c r="S19">
        <v>6</v>
      </c>
      <c r="T19">
        <v>14</v>
      </c>
      <c r="U19">
        <v>174</v>
      </c>
      <c r="Y19" t="s">
        <v>408</v>
      </c>
      <c r="Z19" s="11">
        <f>AVERAGE(O18:O23)</f>
        <v>18.166666666666668</v>
      </c>
      <c r="AA19" s="11">
        <f>AVERAGE(P18:P23)</f>
        <v>7.5</v>
      </c>
      <c r="AB19" s="11">
        <f>AVERAGE(Q18:Q23)</f>
        <v>132.33333333333334</v>
      </c>
      <c r="AC19" s="11">
        <f t="shared" ref="AC19" si="10">AVERAGE(R18:R23)</f>
        <v>7.333333333333333</v>
      </c>
      <c r="AD19" s="11">
        <f t="shared" ref="AD19" si="11">AVERAGE(S18:S23)</f>
        <v>5.333333333333333</v>
      </c>
      <c r="AE19" s="11">
        <f t="shared" ref="AE19" si="12">AVERAGE(T18:T23)</f>
        <v>6</v>
      </c>
      <c r="AG19">
        <v>11</v>
      </c>
      <c r="AH19" t="s">
        <v>380</v>
      </c>
      <c r="AI19" s="11">
        <v>15</v>
      </c>
      <c r="AJ19" s="11">
        <v>6.8181818181818183</v>
      </c>
      <c r="AK19" s="11">
        <v>171.18181818181819</v>
      </c>
      <c r="AL19" s="11">
        <v>6.0909090909090908</v>
      </c>
      <c r="AM19" s="11">
        <v>4.5454545454545459</v>
      </c>
      <c r="AN19" s="11">
        <v>4.9090909090909092</v>
      </c>
      <c r="AQ19" t="s">
        <v>380</v>
      </c>
      <c r="AR19" s="11">
        <v>3.3466401061363023</v>
      </c>
      <c r="AS19" s="11">
        <v>2.3587361793206894</v>
      </c>
      <c r="AT19" s="11">
        <v>14.965414673961973</v>
      </c>
      <c r="AU19" s="11">
        <v>2.3432688900143521</v>
      </c>
      <c r="AV19" s="11">
        <v>4.180039147272101</v>
      </c>
      <c r="AW19" s="11">
        <v>5.0290067698213621</v>
      </c>
    </row>
    <row r="20" spans="1:49" x14ac:dyDescent="0.2">
      <c r="A20" t="s">
        <v>15</v>
      </c>
      <c r="B20" t="s">
        <v>413</v>
      </c>
      <c r="C20">
        <v>18</v>
      </c>
      <c r="D20">
        <v>7</v>
      </c>
      <c r="E20">
        <v>158</v>
      </c>
      <c r="F20">
        <v>6</v>
      </c>
      <c r="G20">
        <v>2</v>
      </c>
      <c r="H20">
        <v>2</v>
      </c>
      <c r="I20">
        <v>193</v>
      </c>
      <c r="M20" t="s">
        <v>15</v>
      </c>
      <c r="N20" t="s">
        <v>413</v>
      </c>
      <c r="O20">
        <v>18</v>
      </c>
      <c r="P20">
        <v>7</v>
      </c>
      <c r="Q20">
        <v>158</v>
      </c>
      <c r="R20">
        <v>6</v>
      </c>
      <c r="S20">
        <v>2</v>
      </c>
      <c r="T20">
        <v>2</v>
      </c>
      <c r="U20">
        <v>193</v>
      </c>
      <c r="Y20" t="s">
        <v>409</v>
      </c>
      <c r="Z20" s="11">
        <f>STDEV(O18:O23)</f>
        <v>3.3714487489307401</v>
      </c>
      <c r="AA20" s="11">
        <f t="shared" ref="AA20" si="13">STDEV(P18:P23)</f>
        <v>2.6645825188948455</v>
      </c>
      <c r="AB20" s="11">
        <f t="shared" ref="AB20" si="14">STDEV(Q18:Q23)</f>
        <v>17.97405537619893</v>
      </c>
      <c r="AC20" s="11">
        <f t="shared" ref="AC20" si="15">STDEV(R18:R23)</f>
        <v>1.7511900715418252</v>
      </c>
      <c r="AD20" s="11">
        <f t="shared" ref="AD20" si="16">STDEV(S18:S23)</f>
        <v>2.6583202716502519</v>
      </c>
      <c r="AE20" s="11">
        <f t="shared" ref="AE20" si="17">STDEV(T18:T23)</f>
        <v>4.8579831205964474</v>
      </c>
      <c r="AG20">
        <v>15</v>
      </c>
      <c r="AH20" t="s">
        <v>465</v>
      </c>
      <c r="AI20" s="11">
        <v>16.266666666666666</v>
      </c>
      <c r="AJ20" s="11">
        <v>9.4666666666666668</v>
      </c>
      <c r="AK20" s="11">
        <v>156.46666666666667</v>
      </c>
      <c r="AL20" s="11">
        <v>8</v>
      </c>
      <c r="AM20" s="11">
        <v>5.8</v>
      </c>
      <c r="AN20" s="11">
        <v>5.8</v>
      </c>
      <c r="AQ20" t="s">
        <v>465</v>
      </c>
      <c r="AR20" s="11">
        <v>5.2435901913896839</v>
      </c>
      <c r="AS20" s="11">
        <v>5.1667434710113191</v>
      </c>
      <c r="AT20" s="11">
        <v>20.15605781562126</v>
      </c>
      <c r="AU20" s="11">
        <v>2.9519969028245461</v>
      </c>
      <c r="AV20" s="11">
        <v>3.2993505854507617</v>
      </c>
      <c r="AW20" s="11">
        <v>3.0983866769659332</v>
      </c>
    </row>
    <row r="21" spans="1:49" x14ac:dyDescent="0.2">
      <c r="A21" t="s">
        <v>16</v>
      </c>
      <c r="B21" t="s">
        <v>413</v>
      </c>
      <c r="C21">
        <v>16</v>
      </c>
      <c r="D21">
        <v>6</v>
      </c>
      <c r="E21">
        <v>149</v>
      </c>
      <c r="F21">
        <v>5</v>
      </c>
      <c r="G21">
        <v>4</v>
      </c>
      <c r="H21">
        <v>1</v>
      </c>
      <c r="I21">
        <v>181</v>
      </c>
      <c r="M21" t="s">
        <v>16</v>
      </c>
      <c r="N21" t="s">
        <v>413</v>
      </c>
      <c r="O21">
        <v>16</v>
      </c>
      <c r="P21">
        <v>6</v>
      </c>
      <c r="Q21">
        <v>149</v>
      </c>
      <c r="R21">
        <v>5</v>
      </c>
      <c r="S21">
        <v>4</v>
      </c>
      <c r="T21">
        <v>1</v>
      </c>
      <c r="U21">
        <v>181</v>
      </c>
      <c r="Y21" t="s">
        <v>445</v>
      </c>
      <c r="AG21">
        <v>15</v>
      </c>
      <c r="AH21" t="s">
        <v>466</v>
      </c>
      <c r="AI21" s="11">
        <v>15.066666666666666</v>
      </c>
      <c r="AJ21" s="11">
        <v>8.6666666666666661</v>
      </c>
      <c r="AK21" s="11">
        <v>169.13333333333333</v>
      </c>
      <c r="AL21" s="11">
        <v>5.6</v>
      </c>
      <c r="AM21" s="11">
        <v>5.8666666666666663</v>
      </c>
      <c r="AN21" s="11">
        <v>6.4666666666666668</v>
      </c>
      <c r="AQ21" t="s">
        <v>466</v>
      </c>
      <c r="AR21" s="11">
        <v>3.2396354880199252</v>
      </c>
      <c r="AS21" s="11">
        <v>2.225394561056746</v>
      </c>
      <c r="AT21" s="11">
        <v>11.537929169647798</v>
      </c>
      <c r="AU21" s="11">
        <v>2.0976176963403033</v>
      </c>
      <c r="AV21" s="11">
        <v>2.0307165050320357</v>
      </c>
      <c r="AW21" s="11">
        <v>2.8502297317601482</v>
      </c>
    </row>
    <row r="22" spans="1:49" x14ac:dyDescent="0.2">
      <c r="A22" t="s">
        <v>17</v>
      </c>
      <c r="B22" t="s">
        <v>413</v>
      </c>
      <c r="C22">
        <v>15</v>
      </c>
      <c r="D22">
        <v>12</v>
      </c>
      <c r="E22">
        <v>127</v>
      </c>
      <c r="F22">
        <v>8</v>
      </c>
      <c r="G22">
        <v>5</v>
      </c>
      <c r="H22">
        <v>9</v>
      </c>
      <c r="I22">
        <v>176</v>
      </c>
      <c r="M22" t="s">
        <v>17</v>
      </c>
      <c r="N22" t="s">
        <v>413</v>
      </c>
      <c r="O22">
        <v>15</v>
      </c>
      <c r="P22">
        <v>12</v>
      </c>
      <c r="Q22">
        <v>127</v>
      </c>
      <c r="R22">
        <v>8</v>
      </c>
      <c r="S22">
        <v>5</v>
      </c>
      <c r="T22">
        <v>9</v>
      </c>
      <c r="U22">
        <v>176</v>
      </c>
      <c r="AH22" t="s">
        <v>468</v>
      </c>
      <c r="AI22" s="11">
        <f>AVERAGE(AI7:AI21)</f>
        <v>15.525151515151515</v>
      </c>
      <c r="AJ22" s="11">
        <f t="shared" ref="AJ22:AN22" si="18">AVERAGE(AJ7:AJ21)</f>
        <v>8.1118181818181814</v>
      </c>
      <c r="AK22" s="11">
        <f t="shared" si="18"/>
        <v>153.60282828282828</v>
      </c>
      <c r="AL22" s="11">
        <f t="shared" si="18"/>
        <v>6.4268686868686862</v>
      </c>
      <c r="AM22" s="11">
        <f t="shared" si="18"/>
        <v>5.0538383838383831</v>
      </c>
      <c r="AN22" s="11">
        <f t="shared" si="18"/>
        <v>5.1350505050505051</v>
      </c>
    </row>
    <row r="23" spans="1:49" x14ac:dyDescent="0.2">
      <c r="A23" t="s">
        <v>18</v>
      </c>
      <c r="B23" t="s">
        <v>413</v>
      </c>
      <c r="C23">
        <v>16</v>
      </c>
      <c r="D23">
        <v>8</v>
      </c>
      <c r="E23">
        <v>131</v>
      </c>
      <c r="F23">
        <v>7</v>
      </c>
      <c r="G23">
        <v>5</v>
      </c>
      <c r="H23">
        <v>4</v>
      </c>
      <c r="I23">
        <v>171</v>
      </c>
      <c r="M23" t="s">
        <v>18</v>
      </c>
      <c r="N23" t="s">
        <v>413</v>
      </c>
      <c r="O23">
        <v>16</v>
      </c>
      <c r="P23">
        <v>8</v>
      </c>
      <c r="Q23">
        <v>131</v>
      </c>
      <c r="R23">
        <v>7</v>
      </c>
      <c r="S23">
        <v>5</v>
      </c>
      <c r="T23">
        <v>4</v>
      </c>
      <c r="U23">
        <v>171</v>
      </c>
    </row>
    <row r="25" spans="1:49" x14ac:dyDescent="0.2">
      <c r="C25" s="26"/>
      <c r="D25" s="26"/>
      <c r="E25" s="26"/>
      <c r="F25" s="26"/>
      <c r="G25" s="26"/>
      <c r="H25" s="26"/>
      <c r="O25" s="26"/>
      <c r="P25" s="26"/>
      <c r="Q25" s="26"/>
      <c r="R25" s="26"/>
      <c r="S25" s="26"/>
      <c r="T25" s="26"/>
    </row>
    <row r="26" spans="1:49" x14ac:dyDescent="0.2">
      <c r="A26" t="s">
        <v>19</v>
      </c>
      <c r="B26" t="s">
        <v>414</v>
      </c>
      <c r="C26">
        <v>17</v>
      </c>
      <c r="D26">
        <v>7</v>
      </c>
      <c r="E26">
        <v>148</v>
      </c>
      <c r="F26">
        <v>5</v>
      </c>
      <c r="G26">
        <v>7</v>
      </c>
      <c r="H26">
        <v>7</v>
      </c>
      <c r="I26">
        <v>191</v>
      </c>
      <c r="M26" t="s">
        <v>19</v>
      </c>
      <c r="N26" t="s">
        <v>414</v>
      </c>
      <c r="O26">
        <v>17</v>
      </c>
      <c r="P26">
        <v>7</v>
      </c>
      <c r="Q26">
        <v>148</v>
      </c>
      <c r="R26">
        <v>5</v>
      </c>
      <c r="S26">
        <v>7</v>
      </c>
      <c r="T26">
        <v>7</v>
      </c>
      <c r="U26">
        <v>191</v>
      </c>
      <c r="Y26" t="s">
        <v>438</v>
      </c>
    </row>
    <row r="27" spans="1:49" x14ac:dyDescent="0.2">
      <c r="A27" t="s">
        <v>20</v>
      </c>
      <c r="B27" t="s">
        <v>414</v>
      </c>
      <c r="C27">
        <v>16</v>
      </c>
      <c r="D27">
        <v>6</v>
      </c>
      <c r="E27">
        <v>128</v>
      </c>
      <c r="F27">
        <v>8</v>
      </c>
      <c r="G27">
        <v>3</v>
      </c>
      <c r="H27">
        <v>2</v>
      </c>
      <c r="I27">
        <v>163</v>
      </c>
      <c r="M27" t="s">
        <v>20</v>
      </c>
      <c r="N27" t="s">
        <v>414</v>
      </c>
      <c r="O27">
        <v>16</v>
      </c>
      <c r="P27">
        <v>6</v>
      </c>
      <c r="Q27">
        <v>128</v>
      </c>
      <c r="R27">
        <v>8</v>
      </c>
      <c r="S27">
        <v>3</v>
      </c>
      <c r="T27">
        <v>2</v>
      </c>
      <c r="U27">
        <v>163</v>
      </c>
      <c r="Y27" t="s">
        <v>408</v>
      </c>
      <c r="Z27" s="11">
        <f>AVERAGE(O26:O31)</f>
        <v>14.5</v>
      </c>
      <c r="AA27" s="11">
        <f>AVERAGE(P26:P31)</f>
        <v>7.333333333333333</v>
      </c>
      <c r="AB27" s="11">
        <f>AVERAGE(Q26:Q31)</f>
        <v>125.33333333333333</v>
      </c>
      <c r="AC27" s="11">
        <f t="shared" ref="AC27" si="19">AVERAGE(R26:R31)</f>
        <v>7.666666666666667</v>
      </c>
      <c r="AD27" s="11">
        <f t="shared" ref="AD27" si="20">AVERAGE(S26:S31)</f>
        <v>3.6666666666666665</v>
      </c>
      <c r="AE27" s="11">
        <f t="shared" ref="AE27" si="21">AVERAGE(T26:T31)</f>
        <v>4.333333333333333</v>
      </c>
    </row>
    <row r="28" spans="1:49" x14ac:dyDescent="0.2">
      <c r="A28" t="s">
        <v>21</v>
      </c>
      <c r="B28" t="s">
        <v>414</v>
      </c>
      <c r="C28">
        <v>11</v>
      </c>
      <c r="D28">
        <v>7</v>
      </c>
      <c r="E28">
        <v>71</v>
      </c>
      <c r="F28">
        <v>10</v>
      </c>
      <c r="G28">
        <v>3</v>
      </c>
      <c r="H28">
        <v>3</v>
      </c>
      <c r="I28">
        <v>105</v>
      </c>
      <c r="M28" t="s">
        <v>21</v>
      </c>
      <c r="N28" t="s">
        <v>414</v>
      </c>
      <c r="O28">
        <v>11</v>
      </c>
      <c r="P28">
        <v>7</v>
      </c>
      <c r="Q28">
        <v>71</v>
      </c>
      <c r="R28">
        <v>10</v>
      </c>
      <c r="S28">
        <v>3</v>
      </c>
      <c r="T28">
        <v>3</v>
      </c>
      <c r="U28">
        <v>105</v>
      </c>
      <c r="Y28" t="s">
        <v>409</v>
      </c>
      <c r="Z28" s="11">
        <f>STDEV(O26:O31)</f>
        <v>2.4289915602982237</v>
      </c>
      <c r="AA28" s="11">
        <f t="shared" ref="AA28" si="22">STDEV(P26:P31)</f>
        <v>2.8751811537130427</v>
      </c>
      <c r="AB28" s="11">
        <f t="shared" ref="AB28" si="23">STDEV(Q26:Q31)</f>
        <v>30.493715199474558</v>
      </c>
      <c r="AC28" s="11">
        <f t="shared" ref="AC28" si="24">STDEV(R26:R31)</f>
        <v>1.8618986725025244</v>
      </c>
      <c r="AD28" s="11">
        <f t="shared" ref="AD28" si="25">STDEV(S26:S31)</f>
        <v>1.6329931618554518</v>
      </c>
      <c r="AE28" s="11">
        <f t="shared" ref="AE28" si="26">STDEV(T26:T31)</f>
        <v>2.338090388900024</v>
      </c>
    </row>
    <row r="29" spans="1:49" x14ac:dyDescent="0.2">
      <c r="A29" t="s">
        <v>22</v>
      </c>
      <c r="B29" t="s">
        <v>414</v>
      </c>
      <c r="C29">
        <v>12</v>
      </c>
      <c r="D29">
        <v>6</v>
      </c>
      <c r="E29">
        <v>111</v>
      </c>
      <c r="F29">
        <v>8</v>
      </c>
      <c r="G29">
        <v>3</v>
      </c>
      <c r="H29">
        <v>7</v>
      </c>
      <c r="I29">
        <v>147</v>
      </c>
      <c r="M29" t="s">
        <v>22</v>
      </c>
      <c r="N29" t="s">
        <v>414</v>
      </c>
      <c r="O29">
        <v>12</v>
      </c>
      <c r="P29">
        <v>6</v>
      </c>
      <c r="Q29">
        <v>111</v>
      </c>
      <c r="R29">
        <v>8</v>
      </c>
      <c r="S29">
        <v>3</v>
      </c>
      <c r="T29">
        <v>7</v>
      </c>
      <c r="U29">
        <v>147</v>
      </c>
      <c r="Y29" t="s">
        <v>445</v>
      </c>
    </row>
    <row r="30" spans="1:49" x14ac:dyDescent="0.2">
      <c r="A30" t="s">
        <v>23</v>
      </c>
      <c r="B30" t="s">
        <v>414</v>
      </c>
      <c r="C30">
        <v>16</v>
      </c>
      <c r="D30">
        <v>13</v>
      </c>
      <c r="E30">
        <v>151</v>
      </c>
      <c r="F30">
        <v>6</v>
      </c>
      <c r="G30">
        <v>3</v>
      </c>
      <c r="H30">
        <v>5</v>
      </c>
      <c r="I30">
        <v>194</v>
      </c>
      <c r="M30" t="s">
        <v>23</v>
      </c>
      <c r="N30" t="s">
        <v>414</v>
      </c>
      <c r="O30">
        <v>16</v>
      </c>
      <c r="P30">
        <v>13</v>
      </c>
      <c r="Q30">
        <v>151</v>
      </c>
      <c r="R30">
        <v>6</v>
      </c>
      <c r="S30">
        <v>3</v>
      </c>
      <c r="T30">
        <v>5</v>
      </c>
      <c r="U30">
        <v>194</v>
      </c>
    </row>
    <row r="31" spans="1:49" x14ac:dyDescent="0.2">
      <c r="A31" t="s">
        <v>24</v>
      </c>
      <c r="B31" t="s">
        <v>414</v>
      </c>
      <c r="C31">
        <v>15</v>
      </c>
      <c r="D31">
        <v>5</v>
      </c>
      <c r="E31">
        <v>143</v>
      </c>
      <c r="F31">
        <v>9</v>
      </c>
      <c r="G31">
        <v>3</v>
      </c>
      <c r="H31">
        <v>2</v>
      </c>
      <c r="I31">
        <v>177</v>
      </c>
      <c r="M31" t="s">
        <v>24</v>
      </c>
      <c r="N31" t="s">
        <v>414</v>
      </c>
      <c r="O31">
        <v>15</v>
      </c>
      <c r="P31">
        <v>5</v>
      </c>
      <c r="Q31">
        <v>143</v>
      </c>
      <c r="R31">
        <v>9</v>
      </c>
      <c r="S31">
        <v>3</v>
      </c>
      <c r="T31">
        <v>2</v>
      </c>
      <c r="U31">
        <v>177</v>
      </c>
    </row>
    <row r="33" spans="1:50" x14ac:dyDescent="0.2">
      <c r="C33" s="26"/>
      <c r="D33" s="26"/>
      <c r="E33" s="26"/>
      <c r="F33" s="26"/>
      <c r="G33" s="26"/>
      <c r="H33" s="26"/>
      <c r="O33" s="26"/>
      <c r="P33" s="26"/>
      <c r="Q33" s="26"/>
      <c r="R33" s="26"/>
      <c r="S33" s="26"/>
      <c r="T33" s="26"/>
    </row>
    <row r="34" spans="1:50" x14ac:dyDescent="0.2">
      <c r="A34" t="s">
        <v>25</v>
      </c>
      <c r="B34" t="s">
        <v>415</v>
      </c>
      <c r="C34">
        <v>20</v>
      </c>
      <c r="D34">
        <v>8</v>
      </c>
      <c r="E34">
        <v>144</v>
      </c>
      <c r="F34">
        <v>4</v>
      </c>
      <c r="G34">
        <v>5</v>
      </c>
      <c r="H34">
        <v>4</v>
      </c>
      <c r="I34">
        <v>185</v>
      </c>
      <c r="M34" t="s">
        <v>25</v>
      </c>
      <c r="N34" t="s">
        <v>415</v>
      </c>
      <c r="O34">
        <v>20</v>
      </c>
      <c r="P34">
        <v>8</v>
      </c>
      <c r="Q34">
        <v>144</v>
      </c>
      <c r="R34">
        <v>4</v>
      </c>
      <c r="S34">
        <v>5</v>
      </c>
      <c r="T34">
        <v>4</v>
      </c>
      <c r="U34">
        <v>185</v>
      </c>
      <c r="Y34" t="s">
        <v>439</v>
      </c>
    </row>
    <row r="35" spans="1:50" x14ac:dyDescent="0.2">
      <c r="A35" t="s">
        <v>26</v>
      </c>
      <c r="B35" t="s">
        <v>415</v>
      </c>
      <c r="C35">
        <v>14</v>
      </c>
      <c r="D35">
        <v>9</v>
      </c>
      <c r="E35">
        <v>170</v>
      </c>
      <c r="F35">
        <v>7</v>
      </c>
      <c r="G35">
        <v>2</v>
      </c>
      <c r="H35">
        <v>3</v>
      </c>
      <c r="I35">
        <v>205</v>
      </c>
      <c r="M35" t="s">
        <v>26</v>
      </c>
      <c r="N35" t="s">
        <v>415</v>
      </c>
      <c r="O35">
        <v>14</v>
      </c>
      <c r="P35">
        <v>9</v>
      </c>
      <c r="Q35">
        <v>170</v>
      </c>
      <c r="R35">
        <v>7</v>
      </c>
      <c r="S35">
        <v>2</v>
      </c>
      <c r="T35">
        <v>3</v>
      </c>
      <c r="U35">
        <v>205</v>
      </c>
      <c r="Y35" t="s">
        <v>408</v>
      </c>
      <c r="Z35" s="11">
        <f>AVERAGE(O34:O39)</f>
        <v>15</v>
      </c>
      <c r="AA35" s="11">
        <f>AVERAGE(P34:P39)</f>
        <v>8.6666666666666661</v>
      </c>
      <c r="AB35" s="11">
        <f>AVERAGE(Q34:Q39)</f>
        <v>153.33333333333334</v>
      </c>
      <c r="AC35" s="11">
        <f t="shared" ref="AC35" si="27">AVERAGE(R34:R39)</f>
        <v>6.666666666666667</v>
      </c>
      <c r="AD35" s="11">
        <f t="shared" ref="AD35" si="28">AVERAGE(S34:S39)</f>
        <v>5.5</v>
      </c>
      <c r="AE35" s="11">
        <f t="shared" ref="AE35" si="29">AVERAGE(T34:T39)</f>
        <v>5.333333333333333</v>
      </c>
    </row>
    <row r="36" spans="1:50" x14ac:dyDescent="0.2">
      <c r="A36" t="s">
        <v>27</v>
      </c>
      <c r="B36" t="s">
        <v>415</v>
      </c>
      <c r="C36">
        <v>12</v>
      </c>
      <c r="D36">
        <v>11</v>
      </c>
      <c r="E36">
        <v>147</v>
      </c>
      <c r="F36">
        <v>7</v>
      </c>
      <c r="G36">
        <v>9</v>
      </c>
      <c r="H36">
        <v>6</v>
      </c>
      <c r="I36">
        <v>192</v>
      </c>
      <c r="M36" t="s">
        <v>27</v>
      </c>
      <c r="N36" t="s">
        <v>415</v>
      </c>
      <c r="O36">
        <v>12</v>
      </c>
      <c r="P36">
        <v>11</v>
      </c>
      <c r="Q36">
        <v>147</v>
      </c>
      <c r="R36">
        <v>7</v>
      </c>
      <c r="S36">
        <v>9</v>
      </c>
      <c r="T36">
        <v>6</v>
      </c>
      <c r="U36">
        <v>192</v>
      </c>
      <c r="Y36" t="s">
        <v>409</v>
      </c>
      <c r="Z36" s="11">
        <f>STDEV(O34:O39)</f>
        <v>2.8284271247461903</v>
      </c>
      <c r="AA36" s="11">
        <f t="shared" ref="AA36" si="30">STDEV(P34:P39)</f>
        <v>3.1411250638372654</v>
      </c>
      <c r="AB36" s="11">
        <f t="shared" ref="AB36" si="31">STDEV(Q34:Q39)</f>
        <v>14.236104336041748</v>
      </c>
      <c r="AC36" s="11">
        <f t="shared" ref="AC36" si="32">STDEV(R34:R39)</f>
        <v>1.5055453054181609</v>
      </c>
      <c r="AD36" s="11">
        <f t="shared" ref="AD36" si="33">STDEV(S34:S39)</f>
        <v>2.6645825188948455</v>
      </c>
      <c r="AE36" s="11">
        <f t="shared" ref="AE36" si="34">STDEV(T34:T39)</f>
        <v>3.2041639575194445</v>
      </c>
    </row>
    <row r="37" spans="1:50" x14ac:dyDescent="0.2">
      <c r="A37" t="s">
        <v>28</v>
      </c>
      <c r="B37" t="s">
        <v>415</v>
      </c>
      <c r="C37">
        <v>13</v>
      </c>
      <c r="D37">
        <v>13</v>
      </c>
      <c r="E37">
        <v>173</v>
      </c>
      <c r="F37">
        <v>8</v>
      </c>
      <c r="G37">
        <v>3</v>
      </c>
      <c r="H37">
        <v>2</v>
      </c>
      <c r="I37">
        <v>212</v>
      </c>
      <c r="M37" t="s">
        <v>28</v>
      </c>
      <c r="N37" t="s">
        <v>415</v>
      </c>
      <c r="O37">
        <v>13</v>
      </c>
      <c r="P37">
        <v>13</v>
      </c>
      <c r="Q37">
        <v>173</v>
      </c>
      <c r="R37">
        <v>8</v>
      </c>
      <c r="S37">
        <v>3</v>
      </c>
      <c r="T37">
        <v>2</v>
      </c>
      <c r="U37">
        <v>212</v>
      </c>
      <c r="Y37" t="s">
        <v>445</v>
      </c>
    </row>
    <row r="38" spans="1:50" x14ac:dyDescent="0.2">
      <c r="A38" t="s">
        <v>29</v>
      </c>
      <c r="B38" t="s">
        <v>415</v>
      </c>
      <c r="C38">
        <v>16</v>
      </c>
      <c r="D38">
        <v>7</v>
      </c>
      <c r="E38">
        <v>145</v>
      </c>
      <c r="F38">
        <v>8</v>
      </c>
      <c r="G38">
        <v>7</v>
      </c>
      <c r="H38">
        <v>6</v>
      </c>
      <c r="I38">
        <v>189</v>
      </c>
      <c r="M38" t="s">
        <v>29</v>
      </c>
      <c r="N38" t="s">
        <v>415</v>
      </c>
      <c r="O38">
        <v>16</v>
      </c>
      <c r="P38">
        <v>7</v>
      </c>
      <c r="Q38">
        <v>145</v>
      </c>
      <c r="R38">
        <v>8</v>
      </c>
      <c r="S38">
        <v>7</v>
      </c>
      <c r="T38">
        <v>6</v>
      </c>
      <c r="U38">
        <v>189</v>
      </c>
    </row>
    <row r="39" spans="1:50" x14ac:dyDescent="0.2">
      <c r="A39" t="s">
        <v>30</v>
      </c>
      <c r="B39" t="s">
        <v>415</v>
      </c>
      <c r="C39">
        <v>15</v>
      </c>
      <c r="D39">
        <v>4</v>
      </c>
      <c r="E39">
        <v>141</v>
      </c>
      <c r="F39">
        <v>6</v>
      </c>
      <c r="G39">
        <v>7</v>
      </c>
      <c r="H39">
        <v>11</v>
      </c>
      <c r="I39">
        <v>184</v>
      </c>
      <c r="M39" t="s">
        <v>30</v>
      </c>
      <c r="N39" t="s">
        <v>415</v>
      </c>
      <c r="O39">
        <v>15</v>
      </c>
      <c r="P39">
        <v>4</v>
      </c>
      <c r="Q39">
        <v>141</v>
      </c>
      <c r="R39">
        <v>6</v>
      </c>
      <c r="S39">
        <v>7</v>
      </c>
      <c r="T39">
        <v>11</v>
      </c>
      <c r="U39">
        <v>184</v>
      </c>
    </row>
    <row r="41" spans="1:50" x14ac:dyDescent="0.2">
      <c r="C41" s="26"/>
      <c r="D41" s="26"/>
      <c r="E41" s="26"/>
      <c r="F41" s="26"/>
      <c r="G41" s="26"/>
      <c r="H41" s="26"/>
      <c r="O41" s="26"/>
      <c r="P41" s="26"/>
      <c r="Q41" s="26"/>
      <c r="R41" s="26"/>
      <c r="S41" s="26"/>
      <c r="T41" s="26"/>
    </row>
    <row r="42" spans="1:50" x14ac:dyDescent="0.2">
      <c r="A42" t="s">
        <v>31</v>
      </c>
      <c r="B42" t="s">
        <v>416</v>
      </c>
      <c r="C42">
        <v>12</v>
      </c>
      <c r="D42">
        <v>8</v>
      </c>
      <c r="E42">
        <v>157</v>
      </c>
      <c r="F42">
        <v>3</v>
      </c>
      <c r="G42">
        <v>2</v>
      </c>
      <c r="H42">
        <v>5</v>
      </c>
      <c r="I42">
        <v>187</v>
      </c>
      <c r="M42" t="s">
        <v>31</v>
      </c>
      <c r="N42" t="s">
        <v>416</v>
      </c>
      <c r="O42">
        <v>12</v>
      </c>
      <c r="P42">
        <v>8</v>
      </c>
      <c r="Q42">
        <v>157</v>
      </c>
      <c r="R42">
        <v>3</v>
      </c>
      <c r="S42">
        <v>2</v>
      </c>
      <c r="T42">
        <v>5</v>
      </c>
      <c r="U42">
        <v>187</v>
      </c>
      <c r="Y42" t="s">
        <v>440</v>
      </c>
    </row>
    <row r="43" spans="1:50" x14ac:dyDescent="0.2">
      <c r="A43" t="s">
        <v>32</v>
      </c>
      <c r="B43" t="s">
        <v>416</v>
      </c>
      <c r="C43">
        <v>24</v>
      </c>
      <c r="D43">
        <v>4</v>
      </c>
      <c r="E43">
        <v>175</v>
      </c>
      <c r="F43">
        <v>5</v>
      </c>
      <c r="G43">
        <v>4</v>
      </c>
      <c r="H43">
        <v>7</v>
      </c>
      <c r="I43">
        <v>219</v>
      </c>
      <c r="M43" t="s">
        <v>32</v>
      </c>
      <c r="N43" t="s">
        <v>416</v>
      </c>
      <c r="O43">
        <v>24</v>
      </c>
      <c r="P43">
        <v>4</v>
      </c>
      <c r="Q43">
        <v>175</v>
      </c>
      <c r="R43">
        <v>5</v>
      </c>
      <c r="S43">
        <v>4</v>
      </c>
      <c r="T43">
        <v>7</v>
      </c>
      <c r="U43">
        <v>219</v>
      </c>
      <c r="Y43" t="s">
        <v>408</v>
      </c>
      <c r="Z43" s="11">
        <f>AVERAGE(O42:O47)</f>
        <v>17.833333333333332</v>
      </c>
      <c r="AA43" s="11">
        <f>AVERAGE(P42:P47)</f>
        <v>7.666666666666667</v>
      </c>
      <c r="AB43" s="11">
        <f>AVERAGE(Q42:Q47)</f>
        <v>161.66666666666666</v>
      </c>
      <c r="AC43" s="11">
        <f t="shared" ref="AC43" si="35">AVERAGE(R42:R47)</f>
        <v>4.833333333333333</v>
      </c>
      <c r="AD43" s="11">
        <f t="shared" ref="AD43" si="36">AVERAGE(S42:S47)</f>
        <v>4.833333333333333</v>
      </c>
      <c r="AE43" s="11">
        <f t="shared" ref="AE43" si="37">AVERAGE(T42:T47)</f>
        <v>5.666666666666667</v>
      </c>
    </row>
    <row r="44" spans="1:50" x14ac:dyDescent="0.2">
      <c r="A44" t="s">
        <v>33</v>
      </c>
      <c r="B44" t="s">
        <v>416</v>
      </c>
      <c r="C44">
        <v>21</v>
      </c>
      <c r="D44">
        <v>6</v>
      </c>
      <c r="E44">
        <v>146</v>
      </c>
      <c r="F44">
        <v>6</v>
      </c>
      <c r="G44">
        <v>9</v>
      </c>
      <c r="H44">
        <v>10</v>
      </c>
      <c r="I44">
        <v>198</v>
      </c>
      <c r="M44" t="s">
        <v>33</v>
      </c>
      <c r="N44" t="s">
        <v>416</v>
      </c>
      <c r="O44">
        <v>21</v>
      </c>
      <c r="P44">
        <v>6</v>
      </c>
      <c r="Q44">
        <v>146</v>
      </c>
      <c r="R44">
        <v>6</v>
      </c>
      <c r="S44">
        <v>9</v>
      </c>
      <c r="T44">
        <v>10</v>
      </c>
      <c r="U44">
        <v>198</v>
      </c>
      <c r="Y44" t="s">
        <v>409</v>
      </c>
      <c r="Z44" s="11">
        <f>STDEV(O42:O47)</f>
        <v>4.2150523919242868</v>
      </c>
      <c r="AA44" s="11">
        <f t="shared" ref="AA44" si="38">STDEV(P42:P47)</f>
        <v>2.5819888974716103</v>
      </c>
      <c r="AB44" s="11">
        <f t="shared" ref="AB44" si="39">STDEV(Q42:Q47)</f>
        <v>12.64383907943575</v>
      </c>
      <c r="AC44" s="11">
        <f t="shared" ref="AC44" si="40">STDEV(R42:R47)</f>
        <v>1.1690451944500129</v>
      </c>
      <c r="AD44" s="11">
        <f t="shared" ref="AD44" si="41">STDEV(S42:S47)</f>
        <v>2.4832774042918904</v>
      </c>
      <c r="AE44" s="11">
        <f t="shared" ref="AE44" si="42">STDEV(T42:T47)</f>
        <v>2.422120283277994</v>
      </c>
    </row>
    <row r="45" spans="1:50" x14ac:dyDescent="0.2">
      <c r="A45" t="s">
        <v>34</v>
      </c>
      <c r="B45" t="s">
        <v>416</v>
      </c>
      <c r="C45">
        <v>18</v>
      </c>
      <c r="D45">
        <v>10</v>
      </c>
      <c r="E45">
        <v>149</v>
      </c>
      <c r="F45">
        <v>4</v>
      </c>
      <c r="G45">
        <v>3</v>
      </c>
      <c r="H45">
        <v>4</v>
      </c>
      <c r="I45">
        <v>188</v>
      </c>
      <c r="M45" t="s">
        <v>34</v>
      </c>
      <c r="N45" t="s">
        <v>416</v>
      </c>
      <c r="O45">
        <v>18</v>
      </c>
      <c r="P45">
        <v>10</v>
      </c>
      <c r="Q45">
        <v>149</v>
      </c>
      <c r="R45">
        <v>4</v>
      </c>
      <c r="S45">
        <v>3</v>
      </c>
      <c r="T45">
        <v>4</v>
      </c>
      <c r="U45">
        <v>188</v>
      </c>
      <c r="Y45" t="s">
        <v>445</v>
      </c>
    </row>
    <row r="46" spans="1:50" x14ac:dyDescent="0.2">
      <c r="A46" t="s">
        <v>35</v>
      </c>
      <c r="B46" t="s">
        <v>416</v>
      </c>
      <c r="C46">
        <v>16</v>
      </c>
      <c r="D46">
        <v>11</v>
      </c>
      <c r="E46">
        <v>172</v>
      </c>
      <c r="F46">
        <v>5</v>
      </c>
      <c r="G46">
        <v>5</v>
      </c>
      <c r="H46">
        <v>4</v>
      </c>
      <c r="I46">
        <v>213</v>
      </c>
      <c r="M46" t="s">
        <v>35</v>
      </c>
      <c r="N46" t="s">
        <v>416</v>
      </c>
      <c r="O46">
        <v>16</v>
      </c>
      <c r="P46">
        <v>11</v>
      </c>
      <c r="Q46">
        <v>172</v>
      </c>
      <c r="R46">
        <v>5</v>
      </c>
      <c r="S46">
        <v>5</v>
      </c>
      <c r="T46">
        <v>4</v>
      </c>
      <c r="U46">
        <v>213</v>
      </c>
    </row>
    <row r="47" spans="1:50" x14ac:dyDescent="0.2">
      <c r="A47" t="s">
        <v>36</v>
      </c>
      <c r="B47" t="s">
        <v>416</v>
      </c>
      <c r="C47">
        <v>16</v>
      </c>
      <c r="D47">
        <v>7</v>
      </c>
      <c r="E47">
        <v>171</v>
      </c>
      <c r="F47">
        <v>6</v>
      </c>
      <c r="G47">
        <v>6</v>
      </c>
      <c r="H47">
        <v>4</v>
      </c>
      <c r="I47">
        <v>210</v>
      </c>
      <c r="M47" t="s">
        <v>36</v>
      </c>
      <c r="N47" t="s">
        <v>416</v>
      </c>
      <c r="O47">
        <v>16</v>
      </c>
      <c r="P47">
        <v>7</v>
      </c>
      <c r="Q47">
        <v>171</v>
      </c>
      <c r="R47">
        <v>6</v>
      </c>
      <c r="S47">
        <v>6</v>
      </c>
      <c r="T47">
        <v>4</v>
      </c>
      <c r="U47">
        <v>210</v>
      </c>
      <c r="AJ47" t="s">
        <v>473</v>
      </c>
      <c r="AS47" t="s">
        <v>474</v>
      </c>
    </row>
    <row r="48" spans="1:50" x14ac:dyDescent="0.2">
      <c r="AI48" t="s">
        <v>418</v>
      </c>
      <c r="AJ48" t="s">
        <v>475</v>
      </c>
      <c r="AK48" t="s">
        <v>387</v>
      </c>
      <c r="AL48" t="s">
        <v>390</v>
      </c>
      <c r="AM48" t="s">
        <v>393</v>
      </c>
      <c r="AN48" t="s">
        <v>396</v>
      </c>
      <c r="AO48" t="s">
        <v>399</v>
      </c>
      <c r="AP48" t="s">
        <v>402</v>
      </c>
      <c r="AS48" t="s">
        <v>387</v>
      </c>
      <c r="AT48" t="s">
        <v>390</v>
      </c>
      <c r="AU48" t="s">
        <v>393</v>
      </c>
      <c r="AV48" t="s">
        <v>396</v>
      </c>
      <c r="AW48" t="s">
        <v>399</v>
      </c>
      <c r="AX48" t="s">
        <v>402</v>
      </c>
    </row>
    <row r="49" spans="1:50" x14ac:dyDescent="0.2">
      <c r="C49" s="26"/>
      <c r="D49" s="26"/>
      <c r="E49" s="26"/>
      <c r="F49" s="26"/>
      <c r="G49" s="26"/>
      <c r="H49" s="26"/>
      <c r="O49" s="26"/>
      <c r="P49" s="26"/>
      <c r="Q49" s="26"/>
      <c r="R49" s="26"/>
      <c r="S49" s="26"/>
      <c r="T49" s="26"/>
      <c r="AI49">
        <v>54</v>
      </c>
      <c r="AJ49" t="s">
        <v>375</v>
      </c>
      <c r="AK49" s="11">
        <v>15.722222222222221</v>
      </c>
      <c r="AL49" s="11">
        <v>8.1851851851851851</v>
      </c>
      <c r="AM49" s="11">
        <v>144.59259259259258</v>
      </c>
      <c r="AN49" s="11">
        <v>6.2407407407407405</v>
      </c>
      <c r="AO49" s="11">
        <v>4.8518518518518521</v>
      </c>
      <c r="AP49" s="11">
        <v>4.833333333333333</v>
      </c>
      <c r="AR49" t="s">
        <v>375</v>
      </c>
      <c r="AS49" s="11">
        <v>3.4004254265843001</v>
      </c>
      <c r="AT49" s="11">
        <v>2.7201142739180293</v>
      </c>
      <c r="AU49" s="11">
        <v>25.511757199687246</v>
      </c>
      <c r="AV49" s="11">
        <v>2.5545755116504134</v>
      </c>
      <c r="AW49" s="11">
        <v>2.2012638514443812</v>
      </c>
      <c r="AX49" s="11">
        <v>2.8467127682479068</v>
      </c>
    </row>
    <row r="50" spans="1:50" x14ac:dyDescent="0.2">
      <c r="A50" t="s">
        <v>37</v>
      </c>
      <c r="B50" t="s">
        <v>417</v>
      </c>
      <c r="C50">
        <v>18</v>
      </c>
      <c r="D50">
        <v>9</v>
      </c>
      <c r="E50">
        <v>140</v>
      </c>
      <c r="F50">
        <v>5</v>
      </c>
      <c r="G50">
        <v>5</v>
      </c>
      <c r="H50">
        <v>2</v>
      </c>
      <c r="I50">
        <v>179</v>
      </c>
      <c r="M50" t="s">
        <v>37</v>
      </c>
      <c r="N50" t="s">
        <v>417</v>
      </c>
      <c r="O50">
        <v>18</v>
      </c>
      <c r="P50">
        <v>9</v>
      </c>
      <c r="Q50">
        <v>140</v>
      </c>
      <c r="R50">
        <v>5</v>
      </c>
      <c r="S50">
        <v>5</v>
      </c>
      <c r="T50">
        <v>2</v>
      </c>
      <c r="U50">
        <v>179</v>
      </c>
      <c r="Y50" t="s">
        <v>463</v>
      </c>
      <c r="AI50">
        <v>74</v>
      </c>
      <c r="AJ50" t="s">
        <v>383</v>
      </c>
      <c r="AK50" s="11">
        <v>15.297297297297296</v>
      </c>
      <c r="AL50" s="11">
        <v>8.1081081081081088</v>
      </c>
      <c r="AM50" s="11">
        <v>166.68918918918919</v>
      </c>
      <c r="AN50" s="11">
        <v>6.6891891891891895</v>
      </c>
      <c r="AO50" s="11">
        <v>5.3783783783783781</v>
      </c>
      <c r="AP50" s="11">
        <v>5.6351351351351351</v>
      </c>
      <c r="AR50" t="s">
        <v>383</v>
      </c>
      <c r="AS50" s="11">
        <v>4.3810813589653748</v>
      </c>
      <c r="AT50" s="11">
        <v>3.3084657994221347</v>
      </c>
      <c r="AU50" s="11">
        <v>25.981455618114182</v>
      </c>
      <c r="AV50" s="11">
        <v>2.578497362544443</v>
      </c>
      <c r="AW50" s="11">
        <v>3.0401517268916898</v>
      </c>
      <c r="AX50" s="11">
        <v>3.5459912653662946</v>
      </c>
    </row>
    <row r="51" spans="1:50" x14ac:dyDescent="0.2">
      <c r="A51" t="s">
        <v>38</v>
      </c>
      <c r="B51" t="s">
        <v>417</v>
      </c>
      <c r="C51">
        <v>14</v>
      </c>
      <c r="D51">
        <v>9</v>
      </c>
      <c r="E51">
        <v>173</v>
      </c>
      <c r="F51">
        <v>4</v>
      </c>
      <c r="G51">
        <v>3</v>
      </c>
      <c r="H51">
        <v>3</v>
      </c>
      <c r="I51">
        <v>206</v>
      </c>
      <c r="M51" t="s">
        <v>38</v>
      </c>
      <c r="N51" t="s">
        <v>417</v>
      </c>
      <c r="O51">
        <v>14</v>
      </c>
      <c r="P51">
        <v>9</v>
      </c>
      <c r="Q51">
        <v>173</v>
      </c>
      <c r="R51">
        <v>4</v>
      </c>
      <c r="S51">
        <v>3</v>
      </c>
      <c r="T51">
        <v>3</v>
      </c>
      <c r="U51">
        <v>206</v>
      </c>
      <c r="Y51" t="s">
        <v>408</v>
      </c>
      <c r="Z51" s="11">
        <f>AVERAGE(O50:O55)</f>
        <v>14.666666666666666</v>
      </c>
      <c r="AA51" s="11">
        <f>AVERAGE(P50:P55)</f>
        <v>9.8333333333333339</v>
      </c>
      <c r="AB51" s="11">
        <f>AVERAGE(Q50:Q55)</f>
        <v>153.33333333333334</v>
      </c>
      <c r="AC51" s="11">
        <f t="shared" ref="AC51" si="43">AVERAGE(R50:R55)</f>
        <v>4.166666666666667</v>
      </c>
      <c r="AD51" s="11">
        <f t="shared" ref="AD51" si="44">AVERAGE(S50:S55)</f>
        <v>4.166666666666667</v>
      </c>
      <c r="AE51" s="11">
        <f t="shared" ref="AE51" si="45">AVERAGE(T50:T55)</f>
        <v>3.3333333333333335</v>
      </c>
      <c r="AI51">
        <v>128</v>
      </c>
      <c r="AJ51" t="s">
        <v>470</v>
      </c>
      <c r="AK51" s="11">
        <v>15.4765625</v>
      </c>
      <c r="AL51" s="11">
        <v>8.140625</v>
      </c>
      <c r="AM51" s="11">
        <v>157.3671875</v>
      </c>
      <c r="AN51" s="11">
        <v>6.5</v>
      </c>
      <c r="AO51" s="11">
        <v>5.15625</v>
      </c>
      <c r="AP51" s="11">
        <v>5.296875</v>
      </c>
      <c r="AR51" t="s">
        <v>470</v>
      </c>
      <c r="AS51" s="11">
        <v>3.7730182653558226</v>
      </c>
      <c r="AT51" s="11">
        <v>2.9927323385818685</v>
      </c>
      <c r="AU51" s="11">
        <v>23.855823863053637</v>
      </c>
      <c r="AV51" s="11">
        <v>2.5098232205526343</v>
      </c>
      <c r="AW51" s="11">
        <v>2.6927651683666185</v>
      </c>
      <c r="AX51" s="11">
        <v>3.2588084750665165</v>
      </c>
    </row>
    <row r="52" spans="1:50" x14ac:dyDescent="0.2">
      <c r="A52" t="s">
        <v>39</v>
      </c>
      <c r="B52" t="s">
        <v>417</v>
      </c>
      <c r="C52">
        <v>16</v>
      </c>
      <c r="D52">
        <v>8</v>
      </c>
      <c r="E52">
        <v>159</v>
      </c>
      <c r="F52">
        <v>6</v>
      </c>
      <c r="G52">
        <v>6</v>
      </c>
      <c r="H52">
        <v>4</v>
      </c>
      <c r="I52">
        <v>199</v>
      </c>
      <c r="M52" t="s">
        <v>39</v>
      </c>
      <c r="N52" t="s">
        <v>417</v>
      </c>
      <c r="O52">
        <v>16</v>
      </c>
      <c r="P52">
        <v>8</v>
      </c>
      <c r="Q52">
        <v>159</v>
      </c>
      <c r="R52">
        <v>6</v>
      </c>
      <c r="S52">
        <v>6</v>
      </c>
      <c r="T52">
        <v>4</v>
      </c>
      <c r="U52">
        <v>199</v>
      </c>
      <c r="Y52" t="s">
        <v>409</v>
      </c>
      <c r="Z52" s="11">
        <f>STDEV(O50:O55)</f>
        <v>3.2041639575194418</v>
      </c>
      <c r="AA52" s="11">
        <f t="shared" ref="AA52" si="46">STDEV(P50:P55)</f>
        <v>3.0605010483034758</v>
      </c>
      <c r="AB52" s="11">
        <f t="shared" ref="AB52" si="47">STDEV(Q50:Q55)</f>
        <v>15.396969398770223</v>
      </c>
      <c r="AC52" s="11">
        <f t="shared" ref="AC52" si="48">STDEV(R50:R55)</f>
        <v>1.8348478592697177</v>
      </c>
      <c r="AD52" s="11">
        <f t="shared" ref="AD52" si="49">STDEV(S50:S55)</f>
        <v>1.1690451944500118</v>
      </c>
      <c r="AE52" s="11">
        <f t="shared" ref="AE52" si="50">STDEV(T50:T55)</f>
        <v>1.5055453054181618</v>
      </c>
    </row>
    <row r="53" spans="1:50" x14ac:dyDescent="0.2">
      <c r="A53" t="s">
        <v>40</v>
      </c>
      <c r="B53" t="s">
        <v>417</v>
      </c>
      <c r="C53">
        <v>11</v>
      </c>
      <c r="D53">
        <v>13</v>
      </c>
      <c r="E53">
        <v>143</v>
      </c>
      <c r="F53">
        <v>6</v>
      </c>
      <c r="G53">
        <v>3</v>
      </c>
      <c r="H53">
        <v>2</v>
      </c>
      <c r="I53">
        <v>178</v>
      </c>
      <c r="M53" t="s">
        <v>40</v>
      </c>
      <c r="N53" t="s">
        <v>417</v>
      </c>
      <c r="O53">
        <v>11</v>
      </c>
      <c r="P53">
        <v>13</v>
      </c>
      <c r="Q53">
        <v>143</v>
      </c>
      <c r="R53">
        <v>6</v>
      </c>
      <c r="S53">
        <v>3</v>
      </c>
      <c r="T53">
        <v>2</v>
      </c>
      <c r="U53">
        <v>178</v>
      </c>
      <c r="Y53" t="s">
        <v>445</v>
      </c>
    </row>
    <row r="54" spans="1:50" x14ac:dyDescent="0.2">
      <c r="A54" t="s">
        <v>41</v>
      </c>
      <c r="B54" t="s">
        <v>417</v>
      </c>
      <c r="C54">
        <v>18</v>
      </c>
      <c r="D54">
        <v>6</v>
      </c>
      <c r="E54">
        <v>137</v>
      </c>
      <c r="F54">
        <v>2</v>
      </c>
      <c r="G54">
        <v>4</v>
      </c>
      <c r="H54">
        <v>6</v>
      </c>
      <c r="I54">
        <v>173</v>
      </c>
      <c r="M54" t="s">
        <v>41</v>
      </c>
      <c r="N54" t="s">
        <v>417</v>
      </c>
      <c r="O54">
        <v>18</v>
      </c>
      <c r="P54">
        <v>6</v>
      </c>
      <c r="Q54">
        <v>137</v>
      </c>
      <c r="R54">
        <v>2</v>
      </c>
      <c r="S54">
        <v>4</v>
      </c>
      <c r="T54">
        <v>6</v>
      </c>
      <c r="U54">
        <v>173</v>
      </c>
    </row>
    <row r="55" spans="1:50" x14ac:dyDescent="0.2">
      <c r="A55" t="s">
        <v>42</v>
      </c>
      <c r="B55" t="s">
        <v>417</v>
      </c>
      <c r="C55">
        <v>11</v>
      </c>
      <c r="D55">
        <v>14</v>
      </c>
      <c r="E55">
        <v>168</v>
      </c>
      <c r="F55">
        <v>2</v>
      </c>
      <c r="G55">
        <v>4</v>
      </c>
      <c r="H55">
        <v>3</v>
      </c>
      <c r="I55">
        <v>202</v>
      </c>
      <c r="M55" t="s">
        <v>42</v>
      </c>
      <c r="N55" t="s">
        <v>417</v>
      </c>
      <c r="O55">
        <v>11</v>
      </c>
      <c r="P55">
        <v>14</v>
      </c>
      <c r="Q55">
        <v>168</v>
      </c>
      <c r="R55">
        <v>2</v>
      </c>
      <c r="S55">
        <v>4</v>
      </c>
      <c r="T55">
        <v>3</v>
      </c>
      <c r="U55">
        <v>202</v>
      </c>
    </row>
    <row r="57" spans="1:50" x14ac:dyDescent="0.2">
      <c r="C57" s="26"/>
      <c r="D57" s="26"/>
      <c r="E57" s="26"/>
      <c r="F57" s="26"/>
      <c r="G57" s="26"/>
      <c r="H57" s="26"/>
      <c r="O57" s="26"/>
      <c r="P57" s="26"/>
      <c r="Q57" s="26"/>
      <c r="R57" s="26"/>
      <c r="S57" s="26"/>
      <c r="T57" s="26"/>
    </row>
    <row r="58" spans="1:50" x14ac:dyDescent="0.2">
      <c r="A58" t="s">
        <v>43</v>
      </c>
      <c r="B58" t="s">
        <v>418</v>
      </c>
      <c r="C58">
        <v>8</v>
      </c>
      <c r="D58">
        <v>11</v>
      </c>
      <c r="E58">
        <v>155</v>
      </c>
      <c r="F58">
        <v>9</v>
      </c>
      <c r="G58">
        <v>5</v>
      </c>
      <c r="H58">
        <v>8</v>
      </c>
      <c r="I58">
        <v>196</v>
      </c>
      <c r="M58" t="s">
        <v>43</v>
      </c>
      <c r="N58" t="s">
        <v>418</v>
      </c>
      <c r="O58">
        <v>8</v>
      </c>
      <c r="P58">
        <v>11</v>
      </c>
      <c r="Q58">
        <v>155</v>
      </c>
      <c r="R58">
        <v>9</v>
      </c>
      <c r="S58">
        <v>5</v>
      </c>
      <c r="T58">
        <v>8</v>
      </c>
      <c r="U58">
        <v>196</v>
      </c>
      <c r="Y58" t="s">
        <v>464</v>
      </c>
    </row>
    <row r="59" spans="1:50" x14ac:dyDescent="0.2">
      <c r="A59" t="s">
        <v>44</v>
      </c>
      <c r="B59" t="s">
        <v>418</v>
      </c>
      <c r="C59">
        <v>20</v>
      </c>
      <c r="D59">
        <v>6</v>
      </c>
      <c r="E59">
        <v>163</v>
      </c>
      <c r="F59">
        <v>6</v>
      </c>
      <c r="G59">
        <v>4</v>
      </c>
      <c r="H59">
        <v>8</v>
      </c>
      <c r="I59">
        <v>207</v>
      </c>
      <c r="M59" t="s">
        <v>44</v>
      </c>
      <c r="N59" t="s">
        <v>418</v>
      </c>
      <c r="O59">
        <v>20</v>
      </c>
      <c r="P59">
        <v>6</v>
      </c>
      <c r="Q59">
        <v>163</v>
      </c>
      <c r="R59">
        <v>6</v>
      </c>
      <c r="S59">
        <v>4</v>
      </c>
      <c r="T59">
        <v>8</v>
      </c>
      <c r="U59">
        <v>207</v>
      </c>
      <c r="Y59" t="s">
        <v>408</v>
      </c>
      <c r="Z59" s="11">
        <f>AVERAGE(O58:O63)</f>
        <v>13.166666666666666</v>
      </c>
      <c r="AA59" s="11">
        <f>AVERAGE(P58:P63)</f>
        <v>7.333333333333333</v>
      </c>
      <c r="AB59" s="11">
        <f>AVERAGE(Q58:Q63)</f>
        <v>150.83333333333334</v>
      </c>
      <c r="AC59" s="11">
        <f t="shared" ref="AC59" si="51">AVERAGE(R58:R63)</f>
        <v>6</v>
      </c>
      <c r="AD59" s="11">
        <f t="shared" ref="AD59" si="52">AVERAGE(S58:S63)</f>
        <v>6.166666666666667</v>
      </c>
      <c r="AE59" s="11">
        <f t="shared" ref="AE59" si="53">AVERAGE(T58:T63)</f>
        <v>5.666666666666667</v>
      </c>
    </row>
    <row r="60" spans="1:50" x14ac:dyDescent="0.2">
      <c r="A60" t="s">
        <v>45</v>
      </c>
      <c r="B60" t="s">
        <v>418</v>
      </c>
      <c r="C60">
        <v>14</v>
      </c>
      <c r="D60">
        <v>8</v>
      </c>
      <c r="E60">
        <v>168</v>
      </c>
      <c r="F60">
        <v>5</v>
      </c>
      <c r="G60">
        <v>3</v>
      </c>
      <c r="H60">
        <v>3</v>
      </c>
      <c r="I60">
        <v>201</v>
      </c>
      <c r="M60" t="s">
        <v>45</v>
      </c>
      <c r="N60" t="s">
        <v>418</v>
      </c>
      <c r="O60">
        <v>14</v>
      </c>
      <c r="P60">
        <v>8</v>
      </c>
      <c r="Q60">
        <v>168</v>
      </c>
      <c r="R60">
        <v>5</v>
      </c>
      <c r="S60">
        <v>3</v>
      </c>
      <c r="T60">
        <v>3</v>
      </c>
      <c r="U60">
        <v>201</v>
      </c>
      <c r="Y60" t="s">
        <v>409</v>
      </c>
      <c r="Z60" s="11">
        <f>STDEV(O58:O63)</f>
        <v>4.0207793606049371</v>
      </c>
      <c r="AA60" s="11">
        <f t="shared" ref="AA60" si="54">STDEV(P58:P63)</f>
        <v>3.6696957185394354</v>
      </c>
      <c r="AB60" s="11">
        <f t="shared" ref="AB60" si="55">STDEV(Q58:Q63)</f>
        <v>34.160893821249296</v>
      </c>
      <c r="AC60" s="11">
        <f t="shared" ref="AC60" si="56">STDEV(R58:R63)</f>
        <v>1.7888543819998317</v>
      </c>
      <c r="AD60" s="11">
        <f t="shared" ref="AD60" si="57">STDEV(S58:S63)</f>
        <v>3.3115957885386114</v>
      </c>
      <c r="AE60" s="11">
        <f t="shared" ref="AE60" si="58">STDEV(T58:T63)</f>
        <v>2.7325202042558931</v>
      </c>
    </row>
    <row r="61" spans="1:50" x14ac:dyDescent="0.2">
      <c r="A61" t="s">
        <v>46</v>
      </c>
      <c r="B61" t="s">
        <v>418</v>
      </c>
      <c r="C61">
        <v>12</v>
      </c>
      <c r="D61">
        <v>3</v>
      </c>
      <c r="E61">
        <v>82</v>
      </c>
      <c r="F61">
        <v>7</v>
      </c>
      <c r="G61">
        <v>12</v>
      </c>
      <c r="H61">
        <v>5</v>
      </c>
      <c r="I61">
        <v>121</v>
      </c>
      <c r="M61" t="s">
        <v>46</v>
      </c>
      <c r="N61" t="s">
        <v>418</v>
      </c>
      <c r="O61">
        <v>12</v>
      </c>
      <c r="P61">
        <v>3</v>
      </c>
      <c r="Q61">
        <v>82</v>
      </c>
      <c r="R61">
        <v>7</v>
      </c>
      <c r="S61">
        <v>12</v>
      </c>
      <c r="T61">
        <v>5</v>
      </c>
      <c r="U61">
        <v>121</v>
      </c>
      <c r="Y61" t="s">
        <v>445</v>
      </c>
    </row>
    <row r="62" spans="1:50" x14ac:dyDescent="0.2">
      <c r="A62" t="s">
        <v>47</v>
      </c>
      <c r="B62" t="s">
        <v>418</v>
      </c>
      <c r="C62">
        <v>11</v>
      </c>
      <c r="D62">
        <v>12</v>
      </c>
      <c r="E62">
        <v>166</v>
      </c>
      <c r="F62">
        <v>5</v>
      </c>
      <c r="G62">
        <v>5</v>
      </c>
      <c r="H62">
        <v>2</v>
      </c>
      <c r="I62">
        <v>201</v>
      </c>
      <c r="M62" t="s">
        <v>47</v>
      </c>
      <c r="N62" t="s">
        <v>418</v>
      </c>
      <c r="O62">
        <v>11</v>
      </c>
      <c r="P62">
        <v>12</v>
      </c>
      <c r="Q62">
        <v>166</v>
      </c>
      <c r="R62">
        <v>5</v>
      </c>
      <c r="S62">
        <v>5</v>
      </c>
      <c r="T62">
        <v>2</v>
      </c>
      <c r="U62">
        <v>201</v>
      </c>
    </row>
    <row r="63" spans="1:50" x14ac:dyDescent="0.2">
      <c r="A63" t="s">
        <v>48</v>
      </c>
      <c r="B63" t="s">
        <v>418</v>
      </c>
      <c r="C63">
        <v>14</v>
      </c>
      <c r="D63">
        <v>4</v>
      </c>
      <c r="E63">
        <v>171</v>
      </c>
      <c r="F63">
        <v>4</v>
      </c>
      <c r="G63">
        <v>8</v>
      </c>
      <c r="H63">
        <v>8</v>
      </c>
      <c r="I63">
        <v>209</v>
      </c>
      <c r="M63" t="s">
        <v>48</v>
      </c>
      <c r="N63" t="s">
        <v>418</v>
      </c>
      <c r="O63">
        <v>14</v>
      </c>
      <c r="P63">
        <v>4</v>
      </c>
      <c r="Q63">
        <v>171</v>
      </c>
      <c r="R63">
        <v>4</v>
      </c>
      <c r="S63">
        <v>8</v>
      </c>
      <c r="T63">
        <v>8</v>
      </c>
      <c r="U63">
        <v>209</v>
      </c>
    </row>
    <row r="65" spans="1:31" x14ac:dyDescent="0.2">
      <c r="C65" s="26"/>
      <c r="D65" s="26"/>
      <c r="E65" s="26"/>
      <c r="F65" s="26"/>
      <c r="G65" s="26"/>
      <c r="H65" s="26"/>
      <c r="O65" s="26"/>
      <c r="P65" s="26"/>
      <c r="Q65" s="26"/>
      <c r="R65" s="26"/>
      <c r="S65" s="26"/>
      <c r="T65" s="26"/>
    </row>
    <row r="66" spans="1:31" x14ac:dyDescent="0.2">
      <c r="A66" t="s">
        <v>49</v>
      </c>
      <c r="B66" t="s">
        <v>419</v>
      </c>
      <c r="C66">
        <v>13</v>
      </c>
      <c r="D66">
        <v>6</v>
      </c>
      <c r="E66">
        <v>150</v>
      </c>
      <c r="F66">
        <v>6</v>
      </c>
      <c r="G66">
        <v>4</v>
      </c>
      <c r="H66">
        <v>2</v>
      </c>
      <c r="I66">
        <v>181</v>
      </c>
      <c r="M66" t="s">
        <v>49</v>
      </c>
      <c r="N66" t="s">
        <v>419</v>
      </c>
      <c r="O66">
        <v>13</v>
      </c>
      <c r="P66">
        <v>6</v>
      </c>
      <c r="Q66">
        <v>150</v>
      </c>
      <c r="R66">
        <v>6</v>
      </c>
      <c r="S66">
        <v>4</v>
      </c>
      <c r="T66">
        <v>2</v>
      </c>
      <c r="U66">
        <v>181</v>
      </c>
      <c r="Y66" t="s">
        <v>443</v>
      </c>
    </row>
    <row r="67" spans="1:31" x14ac:dyDescent="0.2">
      <c r="A67" t="s">
        <v>50</v>
      </c>
      <c r="B67" t="s">
        <v>419</v>
      </c>
      <c r="C67">
        <v>12</v>
      </c>
      <c r="D67">
        <v>11</v>
      </c>
      <c r="E67">
        <v>103</v>
      </c>
      <c r="F67">
        <v>4</v>
      </c>
      <c r="G67">
        <v>2</v>
      </c>
      <c r="H67">
        <v>3</v>
      </c>
      <c r="I67">
        <v>135</v>
      </c>
      <c r="M67" t="s">
        <v>50</v>
      </c>
      <c r="N67" t="s">
        <v>419</v>
      </c>
      <c r="O67">
        <v>12</v>
      </c>
      <c r="P67">
        <v>11</v>
      </c>
      <c r="Q67">
        <v>103</v>
      </c>
      <c r="R67">
        <v>4</v>
      </c>
      <c r="S67">
        <v>2</v>
      </c>
      <c r="T67">
        <v>3</v>
      </c>
      <c r="U67">
        <v>135</v>
      </c>
      <c r="Y67" t="s">
        <v>408</v>
      </c>
      <c r="Z67" s="11">
        <f>AVERAGE(O66:O71)</f>
        <v>14.666666666666666</v>
      </c>
      <c r="AA67" s="11">
        <f>AVERAGE(P66:P71)</f>
        <v>8</v>
      </c>
      <c r="AB67" s="11">
        <f>AVERAGE(Q66:Q71)</f>
        <v>124.33333333333333</v>
      </c>
      <c r="AC67" s="11">
        <f t="shared" ref="AC67" si="59">AVERAGE(R66:R71)</f>
        <v>3.5</v>
      </c>
      <c r="AD67" s="11">
        <f t="shared" ref="AD67" si="60">AVERAGE(S66:S71)</f>
        <v>4.333333333333333</v>
      </c>
      <c r="AE67" s="11">
        <f t="shared" ref="AE67" si="61">AVERAGE(T66:T71)</f>
        <v>5.5</v>
      </c>
    </row>
    <row r="68" spans="1:31" x14ac:dyDescent="0.2">
      <c r="A68" t="s">
        <v>51</v>
      </c>
      <c r="B68" t="s">
        <v>419</v>
      </c>
      <c r="C68">
        <v>19</v>
      </c>
      <c r="D68">
        <v>7</v>
      </c>
      <c r="E68">
        <v>93</v>
      </c>
      <c r="F68">
        <v>1</v>
      </c>
      <c r="G68">
        <v>1</v>
      </c>
      <c r="H68">
        <v>7</v>
      </c>
      <c r="I68">
        <v>128</v>
      </c>
      <c r="M68" t="s">
        <v>51</v>
      </c>
      <c r="N68" t="s">
        <v>419</v>
      </c>
      <c r="O68">
        <v>19</v>
      </c>
      <c r="P68">
        <v>7</v>
      </c>
      <c r="Q68">
        <v>93</v>
      </c>
      <c r="R68">
        <v>1</v>
      </c>
      <c r="S68">
        <v>1</v>
      </c>
      <c r="T68">
        <v>7</v>
      </c>
      <c r="U68">
        <v>128</v>
      </c>
      <c r="Y68" t="s">
        <v>409</v>
      </c>
      <c r="Z68" s="11">
        <f>STDEV(O66:O71)</f>
        <v>2.8751811537130405</v>
      </c>
      <c r="AA68" s="11">
        <f t="shared" ref="AA68" si="62">STDEV(P66:P71)</f>
        <v>2.3664319132398464</v>
      </c>
      <c r="AB68" s="11">
        <f t="shared" ref="AB68" si="63">STDEV(Q66:Q71)</f>
        <v>29.622063848872273</v>
      </c>
      <c r="AC68" s="11">
        <f t="shared" ref="AC68" si="64">STDEV(R66:R71)</f>
        <v>1.8708286933869707</v>
      </c>
      <c r="AD68" s="11">
        <f t="shared" ref="AD68" si="65">STDEV(S66:S71)</f>
        <v>2.5819888974716112</v>
      </c>
      <c r="AE68" s="11">
        <f t="shared" ref="AE68" si="66">STDEV(T66:T71)</f>
        <v>2.8809720581775866</v>
      </c>
    </row>
    <row r="69" spans="1:31" x14ac:dyDescent="0.2">
      <c r="A69" t="s">
        <v>52</v>
      </c>
      <c r="B69" t="s">
        <v>419</v>
      </c>
      <c r="C69">
        <v>12</v>
      </c>
      <c r="D69">
        <v>10</v>
      </c>
      <c r="E69">
        <v>165</v>
      </c>
      <c r="F69">
        <v>3</v>
      </c>
      <c r="G69">
        <v>5</v>
      </c>
      <c r="H69">
        <v>5</v>
      </c>
      <c r="I69">
        <v>200</v>
      </c>
      <c r="M69" t="s">
        <v>52</v>
      </c>
      <c r="N69" t="s">
        <v>419</v>
      </c>
      <c r="O69">
        <v>12</v>
      </c>
      <c r="P69">
        <v>10</v>
      </c>
      <c r="Q69">
        <v>165</v>
      </c>
      <c r="R69">
        <v>3</v>
      </c>
      <c r="S69">
        <v>5</v>
      </c>
      <c r="T69">
        <v>5</v>
      </c>
      <c r="U69">
        <v>200</v>
      </c>
      <c r="Y69" t="s">
        <v>445</v>
      </c>
    </row>
    <row r="70" spans="1:31" x14ac:dyDescent="0.2">
      <c r="A70" t="s">
        <v>53</v>
      </c>
      <c r="B70" t="s">
        <v>419</v>
      </c>
      <c r="C70">
        <v>15</v>
      </c>
      <c r="D70">
        <v>5</v>
      </c>
      <c r="E70">
        <v>134</v>
      </c>
      <c r="F70">
        <v>5</v>
      </c>
      <c r="G70">
        <v>8</v>
      </c>
      <c r="H70">
        <v>10</v>
      </c>
      <c r="I70">
        <v>177</v>
      </c>
      <c r="M70" t="s">
        <v>53</v>
      </c>
      <c r="N70" t="s">
        <v>419</v>
      </c>
      <c r="O70">
        <v>15</v>
      </c>
      <c r="P70">
        <v>5</v>
      </c>
      <c r="Q70">
        <v>134</v>
      </c>
      <c r="R70">
        <v>5</v>
      </c>
      <c r="S70">
        <v>8</v>
      </c>
      <c r="T70">
        <v>10</v>
      </c>
      <c r="U70">
        <v>177</v>
      </c>
    </row>
    <row r="71" spans="1:31" x14ac:dyDescent="0.2">
      <c r="A71" t="s">
        <v>54</v>
      </c>
      <c r="B71" t="s">
        <v>419</v>
      </c>
      <c r="C71">
        <v>17</v>
      </c>
      <c r="D71">
        <v>9</v>
      </c>
      <c r="E71">
        <v>101</v>
      </c>
      <c r="F71">
        <v>2</v>
      </c>
      <c r="G71">
        <v>6</v>
      </c>
      <c r="H71">
        <v>6</v>
      </c>
      <c r="I71">
        <v>141</v>
      </c>
      <c r="M71" t="s">
        <v>54</v>
      </c>
      <c r="N71" t="s">
        <v>419</v>
      </c>
      <c r="O71">
        <v>17</v>
      </c>
      <c r="P71">
        <v>9</v>
      </c>
      <c r="Q71">
        <v>101</v>
      </c>
      <c r="R71">
        <v>2</v>
      </c>
      <c r="S71">
        <v>6</v>
      </c>
      <c r="T71">
        <v>6</v>
      </c>
      <c r="U71">
        <v>141</v>
      </c>
    </row>
    <row r="72" spans="1:31" x14ac:dyDescent="0.2">
      <c r="Y72" s="14" t="s">
        <v>375</v>
      </c>
      <c r="Z72" s="14"/>
      <c r="AA72" s="14"/>
      <c r="AB72" s="14"/>
      <c r="AC72" s="14"/>
      <c r="AD72" s="14"/>
      <c r="AE72" s="14"/>
    </row>
    <row r="73" spans="1:31" x14ac:dyDescent="0.2">
      <c r="C73" s="26"/>
      <c r="D73" s="26"/>
      <c r="E73" s="26"/>
      <c r="F73" s="26"/>
      <c r="G73" s="26"/>
      <c r="H73" s="26"/>
      <c r="O73" s="26"/>
      <c r="P73" s="26"/>
      <c r="Q73" s="26"/>
      <c r="R73" s="26"/>
      <c r="S73" s="26"/>
      <c r="T73" s="26"/>
      <c r="Y73" s="14" t="s">
        <v>408</v>
      </c>
      <c r="Z73" s="16">
        <f>AVERAGE(O2:O7,O10:O15,O18:O23,O26:O31,O34:O39,O42:O47,O50:O55,O58:O63,O66:O71)</f>
        <v>15.722222222222221</v>
      </c>
      <c r="AA73" s="16">
        <f t="shared" ref="AA73:AE73" si="67">AVERAGE(P2:P7,P10:P15,P18:P23,P26:P31,P34:P39,P42:P47,P50:P55,P58:P63,P66:P71)</f>
        <v>8.1851851851851851</v>
      </c>
      <c r="AB73" s="16">
        <f t="shared" si="67"/>
        <v>144.59259259259258</v>
      </c>
      <c r="AC73" s="16">
        <f t="shared" si="67"/>
        <v>6.2407407407407405</v>
      </c>
      <c r="AD73" s="16">
        <f t="shared" si="67"/>
        <v>4.8518518518518521</v>
      </c>
      <c r="AE73" s="16">
        <f t="shared" si="67"/>
        <v>4.833333333333333</v>
      </c>
    </row>
    <row r="74" spans="1:31" x14ac:dyDescent="0.2">
      <c r="Y74" s="14" t="s">
        <v>409</v>
      </c>
      <c r="Z74" s="16">
        <f>STDEV(O2:O7,O10:O15,O18:O23,O26:O31,O34:O39,O42:O47,O50:O55,O58:O63,O66:O71)</f>
        <v>3.4004254265843001</v>
      </c>
      <c r="AA74" s="16">
        <f t="shared" ref="AA74:AE74" si="68">STDEV(P2:P7,P10:P15,P18:P23,P26:P31,P34:P39,P42:P47,P50:P55,P58:P63,P66:P71)</f>
        <v>2.7201142739180293</v>
      </c>
      <c r="AB74" s="16">
        <f t="shared" si="68"/>
        <v>25.511757199687246</v>
      </c>
      <c r="AC74" s="16">
        <f t="shared" si="68"/>
        <v>2.5545755116504134</v>
      </c>
      <c r="AD74" s="16">
        <f t="shared" si="68"/>
        <v>2.2012638514443812</v>
      </c>
      <c r="AE74" s="16">
        <f t="shared" si="68"/>
        <v>2.8467127682479068</v>
      </c>
    </row>
    <row r="75" spans="1:31" x14ac:dyDescent="0.2">
      <c r="C75" s="26"/>
      <c r="D75" s="26"/>
      <c r="E75" s="26"/>
      <c r="F75" s="26"/>
      <c r="G75" s="26"/>
      <c r="H75" s="26"/>
      <c r="O75" s="26"/>
      <c r="P75" s="26"/>
      <c r="Q75" s="26"/>
      <c r="R75" s="26"/>
      <c r="S75" s="26"/>
      <c r="T75" s="26"/>
      <c r="Y75" s="14" t="s">
        <v>469</v>
      </c>
      <c r="Z75" s="14"/>
      <c r="AA75" s="14"/>
      <c r="AB75" s="14"/>
      <c r="AC75" s="14"/>
      <c r="AD75" s="14"/>
      <c r="AE75" s="14"/>
    </row>
    <row r="80" spans="1:31" x14ac:dyDescent="0.2">
      <c r="A80" s="7"/>
      <c r="M80" s="7"/>
    </row>
    <row r="81" spans="1:31" ht="51" x14ac:dyDescent="0.2">
      <c r="A81" t="s">
        <v>0</v>
      </c>
      <c r="B81" s="8" t="s">
        <v>405</v>
      </c>
      <c r="C81" s="8" t="s">
        <v>387</v>
      </c>
      <c r="D81" s="8" t="s">
        <v>390</v>
      </c>
      <c r="E81" s="8" t="s">
        <v>393</v>
      </c>
      <c r="F81" s="8" t="s">
        <v>396</v>
      </c>
      <c r="G81" s="8" t="s">
        <v>399</v>
      </c>
      <c r="H81" s="8" t="s">
        <v>402</v>
      </c>
      <c r="I81" s="8" t="s">
        <v>404</v>
      </c>
      <c r="N81" s="8"/>
      <c r="O81" s="8"/>
      <c r="P81" s="8"/>
      <c r="Q81" s="8"/>
      <c r="R81" s="8"/>
      <c r="S81" s="8"/>
      <c r="T81" s="8"/>
      <c r="U81" s="8"/>
    </row>
    <row r="82" spans="1:31" x14ac:dyDescent="0.2">
      <c r="A82" t="s">
        <v>55</v>
      </c>
      <c r="B82" t="s">
        <v>421</v>
      </c>
      <c r="C82">
        <v>20</v>
      </c>
      <c r="D82">
        <v>11</v>
      </c>
      <c r="E82">
        <v>166</v>
      </c>
      <c r="F82">
        <v>7</v>
      </c>
      <c r="G82">
        <v>10</v>
      </c>
      <c r="H82">
        <v>9</v>
      </c>
      <c r="I82">
        <v>223</v>
      </c>
      <c r="M82" t="s">
        <v>55</v>
      </c>
      <c r="N82" t="s">
        <v>421</v>
      </c>
      <c r="O82">
        <v>20</v>
      </c>
      <c r="P82">
        <v>11</v>
      </c>
      <c r="Q82">
        <v>166</v>
      </c>
      <c r="R82">
        <v>7</v>
      </c>
      <c r="S82">
        <v>10</v>
      </c>
      <c r="T82">
        <v>9</v>
      </c>
      <c r="U82">
        <v>223</v>
      </c>
      <c r="Y82" t="s">
        <v>377</v>
      </c>
    </row>
    <row r="83" spans="1:31" x14ac:dyDescent="0.2">
      <c r="A83" t="s">
        <v>56</v>
      </c>
      <c r="B83" t="s">
        <v>421</v>
      </c>
      <c r="C83">
        <v>17</v>
      </c>
      <c r="D83">
        <v>5</v>
      </c>
      <c r="E83">
        <v>187</v>
      </c>
      <c r="F83">
        <v>8</v>
      </c>
      <c r="G83">
        <v>6</v>
      </c>
      <c r="H83">
        <v>3</v>
      </c>
      <c r="I83">
        <v>226</v>
      </c>
      <c r="M83" t="s">
        <v>56</v>
      </c>
      <c r="N83" t="s">
        <v>421</v>
      </c>
      <c r="O83">
        <v>17</v>
      </c>
      <c r="P83">
        <v>5</v>
      </c>
      <c r="Q83">
        <v>187</v>
      </c>
      <c r="R83">
        <v>8</v>
      </c>
      <c r="S83">
        <v>6</v>
      </c>
      <c r="T83">
        <v>3</v>
      </c>
      <c r="U83">
        <v>226</v>
      </c>
      <c r="Y83" t="s">
        <v>408</v>
      </c>
      <c r="Z83" s="11">
        <f>AVERAGE(O82:O94)</f>
        <v>15.416666666666666</v>
      </c>
      <c r="AA83" s="11">
        <f t="shared" ref="AA83:AE83" si="69">AVERAGE(P82:P94)</f>
        <v>7.25</v>
      </c>
      <c r="AB83" s="11">
        <f t="shared" si="69"/>
        <v>171</v>
      </c>
      <c r="AC83" s="11">
        <f t="shared" si="69"/>
        <v>6</v>
      </c>
      <c r="AD83" s="11">
        <f t="shared" si="69"/>
        <v>4.583333333333333</v>
      </c>
      <c r="AE83" s="11">
        <f t="shared" si="69"/>
        <v>5.25</v>
      </c>
    </row>
    <row r="84" spans="1:31" x14ac:dyDescent="0.2">
      <c r="A84" t="s">
        <v>57</v>
      </c>
      <c r="B84" t="s">
        <v>421</v>
      </c>
      <c r="C84">
        <v>19</v>
      </c>
      <c r="D84">
        <v>9</v>
      </c>
      <c r="E84">
        <v>172</v>
      </c>
      <c r="F84">
        <v>4</v>
      </c>
      <c r="G84">
        <v>6</v>
      </c>
      <c r="H84">
        <v>2</v>
      </c>
      <c r="I84">
        <v>212</v>
      </c>
      <c r="M84" t="s">
        <v>57</v>
      </c>
      <c r="N84" t="s">
        <v>421</v>
      </c>
      <c r="O84">
        <v>19</v>
      </c>
      <c r="P84">
        <v>9</v>
      </c>
      <c r="Q84">
        <v>172</v>
      </c>
      <c r="R84">
        <v>4</v>
      </c>
      <c r="S84">
        <v>6</v>
      </c>
      <c r="T84">
        <v>2</v>
      </c>
      <c r="U84">
        <v>212</v>
      </c>
      <c r="Y84" t="s">
        <v>409</v>
      </c>
      <c r="Z84" s="11">
        <f>STDEV(O82:O94)</f>
        <v>2.9374798516394738</v>
      </c>
      <c r="AA84" s="11">
        <f t="shared" ref="AA84:AE84" si="70">STDEV(P82:P94)</f>
        <v>2.6328346286499236</v>
      </c>
      <c r="AB84" s="11">
        <f t="shared" si="70"/>
        <v>15.637949179654425</v>
      </c>
      <c r="AC84" s="11">
        <f t="shared" si="70"/>
        <v>2.2962419891481978</v>
      </c>
      <c r="AD84" s="11">
        <f t="shared" si="70"/>
        <v>2.2746961169005462</v>
      </c>
      <c r="AE84" s="11">
        <f t="shared" si="70"/>
        <v>2.8001623329566252</v>
      </c>
    </row>
    <row r="85" spans="1:31" x14ac:dyDescent="0.2">
      <c r="A85" t="s">
        <v>58</v>
      </c>
      <c r="B85" t="s">
        <v>421</v>
      </c>
      <c r="C85">
        <v>14</v>
      </c>
      <c r="D85">
        <v>6</v>
      </c>
      <c r="E85">
        <v>142</v>
      </c>
      <c r="F85">
        <v>9</v>
      </c>
      <c r="G85">
        <v>3</v>
      </c>
      <c r="H85">
        <v>9</v>
      </c>
      <c r="I85">
        <v>183</v>
      </c>
      <c r="M85" t="s">
        <v>58</v>
      </c>
      <c r="N85" t="s">
        <v>421</v>
      </c>
      <c r="O85">
        <v>14</v>
      </c>
      <c r="P85">
        <v>6</v>
      </c>
      <c r="Q85">
        <v>142</v>
      </c>
      <c r="R85">
        <v>9</v>
      </c>
      <c r="S85">
        <v>3</v>
      </c>
      <c r="T85">
        <v>9</v>
      </c>
      <c r="U85">
        <v>183</v>
      </c>
      <c r="Y85" t="s">
        <v>452</v>
      </c>
    </row>
    <row r="86" spans="1:31" x14ac:dyDescent="0.2">
      <c r="A86" t="s">
        <v>59</v>
      </c>
      <c r="B86" t="s">
        <v>421</v>
      </c>
      <c r="C86">
        <v>14</v>
      </c>
      <c r="D86">
        <v>9</v>
      </c>
      <c r="E86">
        <v>183</v>
      </c>
      <c r="F86">
        <v>7</v>
      </c>
      <c r="G86">
        <v>5</v>
      </c>
      <c r="H86">
        <v>6</v>
      </c>
      <c r="I86">
        <v>224</v>
      </c>
      <c r="M86" t="s">
        <v>59</v>
      </c>
      <c r="N86" t="s">
        <v>421</v>
      </c>
      <c r="O86">
        <v>14</v>
      </c>
      <c r="P86">
        <v>9</v>
      </c>
      <c r="Q86">
        <v>183</v>
      </c>
      <c r="R86">
        <v>7</v>
      </c>
      <c r="S86">
        <v>5</v>
      </c>
      <c r="T86">
        <v>6</v>
      </c>
      <c r="U86">
        <v>224</v>
      </c>
    </row>
    <row r="87" spans="1:31" x14ac:dyDescent="0.2">
      <c r="A87" t="s">
        <v>60</v>
      </c>
      <c r="B87" t="s">
        <v>421</v>
      </c>
      <c r="C87">
        <v>20</v>
      </c>
      <c r="D87">
        <v>2</v>
      </c>
      <c r="E87">
        <v>184</v>
      </c>
      <c r="F87">
        <v>7</v>
      </c>
      <c r="G87">
        <v>4</v>
      </c>
      <c r="H87">
        <v>4</v>
      </c>
      <c r="I87">
        <v>221</v>
      </c>
      <c r="M87" t="s">
        <v>60</v>
      </c>
      <c r="N87" t="s">
        <v>421</v>
      </c>
      <c r="O87">
        <v>20</v>
      </c>
      <c r="P87">
        <v>2</v>
      </c>
      <c r="Q87">
        <v>184</v>
      </c>
      <c r="R87">
        <v>7</v>
      </c>
      <c r="S87">
        <v>4</v>
      </c>
      <c r="T87">
        <v>4</v>
      </c>
      <c r="U87">
        <v>221</v>
      </c>
    </row>
    <row r="89" spans="1:31" x14ac:dyDescent="0.2">
      <c r="A89" t="s">
        <v>61</v>
      </c>
      <c r="B89" t="s">
        <v>421</v>
      </c>
      <c r="C89">
        <v>15</v>
      </c>
      <c r="D89">
        <v>6</v>
      </c>
      <c r="E89">
        <v>192</v>
      </c>
      <c r="F89">
        <v>4</v>
      </c>
      <c r="G89">
        <v>3</v>
      </c>
      <c r="H89">
        <v>5</v>
      </c>
      <c r="I89">
        <v>225</v>
      </c>
      <c r="M89" t="s">
        <v>61</v>
      </c>
      <c r="N89" t="s">
        <v>421</v>
      </c>
      <c r="O89">
        <v>15</v>
      </c>
      <c r="P89">
        <v>6</v>
      </c>
      <c r="Q89">
        <v>192</v>
      </c>
      <c r="R89">
        <v>4</v>
      </c>
      <c r="S89">
        <v>3</v>
      </c>
      <c r="T89">
        <v>5</v>
      </c>
      <c r="U89">
        <v>225</v>
      </c>
    </row>
    <row r="90" spans="1:31" x14ac:dyDescent="0.2">
      <c r="A90" t="s">
        <v>62</v>
      </c>
      <c r="B90" t="s">
        <v>421</v>
      </c>
      <c r="C90">
        <v>14</v>
      </c>
      <c r="D90">
        <v>8</v>
      </c>
      <c r="E90">
        <v>168</v>
      </c>
      <c r="F90">
        <v>9</v>
      </c>
      <c r="G90">
        <v>5</v>
      </c>
      <c r="H90">
        <v>6</v>
      </c>
      <c r="I90">
        <v>210</v>
      </c>
      <c r="M90" t="s">
        <v>62</v>
      </c>
      <c r="N90" t="s">
        <v>421</v>
      </c>
      <c r="O90">
        <v>14</v>
      </c>
      <c r="P90">
        <v>8</v>
      </c>
      <c r="Q90">
        <v>168</v>
      </c>
      <c r="R90">
        <v>9</v>
      </c>
      <c r="S90">
        <v>5</v>
      </c>
      <c r="T90">
        <v>6</v>
      </c>
      <c r="U90">
        <v>210</v>
      </c>
    </row>
    <row r="91" spans="1:31" x14ac:dyDescent="0.2">
      <c r="A91" t="s">
        <v>63</v>
      </c>
      <c r="B91" t="s">
        <v>421</v>
      </c>
      <c r="C91">
        <v>11</v>
      </c>
      <c r="D91">
        <v>5</v>
      </c>
      <c r="E91">
        <v>166</v>
      </c>
      <c r="F91">
        <v>4</v>
      </c>
      <c r="G91">
        <v>2</v>
      </c>
      <c r="H91">
        <v>3</v>
      </c>
      <c r="I91">
        <v>191</v>
      </c>
      <c r="M91" t="s">
        <v>63</v>
      </c>
      <c r="N91" t="s">
        <v>421</v>
      </c>
      <c r="O91">
        <v>11</v>
      </c>
      <c r="P91">
        <v>5</v>
      </c>
      <c r="Q91">
        <v>166</v>
      </c>
      <c r="R91">
        <v>4</v>
      </c>
      <c r="S91">
        <v>2</v>
      </c>
      <c r="T91">
        <v>3</v>
      </c>
      <c r="U91">
        <v>191</v>
      </c>
    </row>
    <row r="92" spans="1:31" x14ac:dyDescent="0.2">
      <c r="A92" t="s">
        <v>64</v>
      </c>
      <c r="B92" t="s">
        <v>421</v>
      </c>
      <c r="C92">
        <v>13</v>
      </c>
      <c r="D92">
        <v>8</v>
      </c>
      <c r="E92">
        <v>178</v>
      </c>
      <c r="F92">
        <v>4</v>
      </c>
      <c r="G92">
        <v>2</v>
      </c>
      <c r="H92">
        <v>4</v>
      </c>
      <c r="I92">
        <v>209</v>
      </c>
      <c r="M92" t="s">
        <v>64</v>
      </c>
      <c r="N92" t="s">
        <v>421</v>
      </c>
      <c r="O92">
        <v>13</v>
      </c>
      <c r="P92">
        <v>8</v>
      </c>
      <c r="Q92">
        <v>178</v>
      </c>
      <c r="R92">
        <v>4</v>
      </c>
      <c r="S92">
        <v>2</v>
      </c>
      <c r="T92">
        <v>4</v>
      </c>
      <c r="U92">
        <v>209</v>
      </c>
    </row>
    <row r="93" spans="1:31" x14ac:dyDescent="0.2">
      <c r="A93" t="s">
        <v>65</v>
      </c>
      <c r="B93" t="s">
        <v>421</v>
      </c>
      <c r="C93">
        <v>15</v>
      </c>
      <c r="D93">
        <v>7</v>
      </c>
      <c r="E93">
        <v>170</v>
      </c>
      <c r="F93">
        <v>7</v>
      </c>
      <c r="G93">
        <v>6</v>
      </c>
      <c r="H93">
        <v>10</v>
      </c>
      <c r="I93">
        <v>215</v>
      </c>
      <c r="M93" t="s">
        <v>65</v>
      </c>
      <c r="N93" t="s">
        <v>421</v>
      </c>
      <c r="O93">
        <v>15</v>
      </c>
      <c r="P93">
        <v>7</v>
      </c>
      <c r="Q93">
        <v>170</v>
      </c>
      <c r="R93">
        <v>7</v>
      </c>
      <c r="S93">
        <v>6</v>
      </c>
      <c r="T93">
        <v>10</v>
      </c>
      <c r="U93">
        <v>215</v>
      </c>
    </row>
    <row r="94" spans="1:31" x14ac:dyDescent="0.2">
      <c r="A94" t="s">
        <v>66</v>
      </c>
      <c r="B94" t="s">
        <v>421</v>
      </c>
      <c r="C94">
        <v>13</v>
      </c>
      <c r="D94">
        <v>11</v>
      </c>
      <c r="E94">
        <v>144</v>
      </c>
      <c r="F94">
        <v>2</v>
      </c>
      <c r="G94">
        <v>3</v>
      </c>
      <c r="H94">
        <v>2</v>
      </c>
      <c r="I94">
        <v>175</v>
      </c>
      <c r="M94" t="s">
        <v>66</v>
      </c>
      <c r="N94" t="s">
        <v>421</v>
      </c>
      <c r="O94">
        <v>13</v>
      </c>
      <c r="P94">
        <v>11</v>
      </c>
      <c r="Q94">
        <v>144</v>
      </c>
      <c r="R94">
        <v>2</v>
      </c>
      <c r="S94">
        <v>3</v>
      </c>
      <c r="T94">
        <v>2</v>
      </c>
      <c r="U94">
        <v>175</v>
      </c>
    </row>
    <row r="96" spans="1:31" x14ac:dyDescent="0.2">
      <c r="C96" s="26"/>
      <c r="D96" s="26"/>
      <c r="E96" s="26"/>
      <c r="F96" s="26"/>
      <c r="G96" s="26"/>
      <c r="H96" s="26"/>
      <c r="O96" s="26"/>
      <c r="P96" s="26"/>
      <c r="Q96" s="26"/>
      <c r="R96" s="26"/>
      <c r="S96" s="26"/>
      <c r="T96" s="26"/>
    </row>
    <row r="97" spans="1:31" x14ac:dyDescent="0.2">
      <c r="A97" t="s">
        <v>67</v>
      </c>
      <c r="B97" t="s">
        <v>422</v>
      </c>
      <c r="C97">
        <v>21</v>
      </c>
      <c r="D97">
        <v>6</v>
      </c>
      <c r="E97">
        <v>176</v>
      </c>
      <c r="F97">
        <v>4</v>
      </c>
      <c r="G97">
        <v>7</v>
      </c>
      <c r="H97">
        <v>6</v>
      </c>
      <c r="I97">
        <v>220</v>
      </c>
      <c r="M97" t="s">
        <v>67</v>
      </c>
      <c r="N97" t="s">
        <v>422</v>
      </c>
      <c r="O97">
        <v>21</v>
      </c>
      <c r="P97">
        <v>6</v>
      </c>
      <c r="Q97">
        <v>176</v>
      </c>
      <c r="R97">
        <v>4</v>
      </c>
      <c r="S97">
        <v>7</v>
      </c>
      <c r="T97">
        <v>6</v>
      </c>
      <c r="U97">
        <v>220</v>
      </c>
      <c r="Y97" t="s">
        <v>378</v>
      </c>
    </row>
    <row r="98" spans="1:31" x14ac:dyDescent="0.2">
      <c r="A98" t="s">
        <v>68</v>
      </c>
      <c r="B98" t="s">
        <v>422</v>
      </c>
      <c r="C98">
        <v>21</v>
      </c>
      <c r="D98">
        <v>10</v>
      </c>
      <c r="E98">
        <v>170</v>
      </c>
      <c r="F98">
        <v>8</v>
      </c>
      <c r="G98">
        <v>4</v>
      </c>
      <c r="H98">
        <v>6</v>
      </c>
      <c r="I98">
        <v>219</v>
      </c>
      <c r="M98" t="s">
        <v>68</v>
      </c>
      <c r="N98" t="s">
        <v>422</v>
      </c>
      <c r="O98">
        <v>21</v>
      </c>
      <c r="P98">
        <v>10</v>
      </c>
      <c r="Q98">
        <v>170</v>
      </c>
      <c r="R98">
        <v>8</v>
      </c>
      <c r="S98">
        <v>4</v>
      </c>
      <c r="T98">
        <v>6</v>
      </c>
      <c r="U98">
        <v>219</v>
      </c>
      <c r="Y98" t="s">
        <v>408</v>
      </c>
      <c r="Z98" s="11">
        <f t="shared" ref="Z98:AE98" si="71">AVERAGE(O97:O108)</f>
        <v>15.727272727272727</v>
      </c>
      <c r="AA98" s="11">
        <f t="shared" si="71"/>
        <v>7.9090909090909092</v>
      </c>
      <c r="AB98" s="11">
        <f t="shared" si="71"/>
        <v>166.72727272727272</v>
      </c>
      <c r="AC98" s="11">
        <f t="shared" si="71"/>
        <v>6.5454545454545459</v>
      </c>
      <c r="AD98" s="11">
        <f t="shared" si="71"/>
        <v>4.5454545454545459</v>
      </c>
      <c r="AE98" s="11">
        <f t="shared" si="71"/>
        <v>5</v>
      </c>
    </row>
    <row r="99" spans="1:31" x14ac:dyDescent="0.2">
      <c r="A99" t="s">
        <v>69</v>
      </c>
      <c r="B99" t="s">
        <v>422</v>
      </c>
      <c r="C99">
        <v>17</v>
      </c>
      <c r="D99">
        <v>6</v>
      </c>
      <c r="E99">
        <v>143</v>
      </c>
      <c r="F99">
        <v>7</v>
      </c>
      <c r="G99">
        <v>7</v>
      </c>
      <c r="H99">
        <v>2</v>
      </c>
      <c r="I99">
        <v>182</v>
      </c>
      <c r="M99" t="s">
        <v>69</v>
      </c>
      <c r="N99" t="s">
        <v>422</v>
      </c>
      <c r="O99">
        <v>17</v>
      </c>
      <c r="P99">
        <v>6</v>
      </c>
      <c r="Q99">
        <v>143</v>
      </c>
      <c r="R99">
        <v>7</v>
      </c>
      <c r="S99">
        <v>7</v>
      </c>
      <c r="T99">
        <v>2</v>
      </c>
      <c r="U99">
        <v>182</v>
      </c>
      <c r="Y99" t="s">
        <v>409</v>
      </c>
      <c r="Z99" s="11">
        <f t="shared" ref="Z99:AE99" si="72">STDEV(O97:O108)</f>
        <v>3.9772077916776993</v>
      </c>
      <c r="AA99" s="11">
        <f t="shared" si="72"/>
        <v>2.427119504867671</v>
      </c>
      <c r="AB99" s="11">
        <f t="shared" si="72"/>
        <v>12.546640260172515</v>
      </c>
      <c r="AC99" s="11">
        <f t="shared" si="72"/>
        <v>2.2962419891481987</v>
      </c>
      <c r="AD99" s="11">
        <f t="shared" si="72"/>
        <v>2.2962419891481978</v>
      </c>
      <c r="AE99" s="11">
        <f t="shared" si="72"/>
        <v>4.0743097574926725</v>
      </c>
    </row>
    <row r="100" spans="1:31" x14ac:dyDescent="0.2">
      <c r="A100" t="s">
        <v>70</v>
      </c>
      <c r="B100" t="s">
        <v>422</v>
      </c>
      <c r="C100">
        <v>22</v>
      </c>
      <c r="D100">
        <v>5</v>
      </c>
      <c r="E100">
        <v>178</v>
      </c>
      <c r="F100">
        <v>9</v>
      </c>
      <c r="G100">
        <v>5</v>
      </c>
      <c r="H100">
        <v>7</v>
      </c>
      <c r="I100">
        <v>226</v>
      </c>
      <c r="M100" t="s">
        <v>70</v>
      </c>
      <c r="N100" t="s">
        <v>422</v>
      </c>
      <c r="O100">
        <v>22</v>
      </c>
      <c r="P100">
        <v>5</v>
      </c>
      <c r="Q100">
        <v>178</v>
      </c>
      <c r="R100">
        <v>9</v>
      </c>
      <c r="S100">
        <v>5</v>
      </c>
      <c r="T100">
        <v>7</v>
      </c>
      <c r="U100">
        <v>226</v>
      </c>
      <c r="Y100" t="s">
        <v>453</v>
      </c>
    </row>
    <row r="101" spans="1:31" x14ac:dyDescent="0.2">
      <c r="A101" s="28" t="s">
        <v>71</v>
      </c>
      <c r="B101" s="28" t="s">
        <v>422</v>
      </c>
      <c r="C101" s="28">
        <v>10</v>
      </c>
      <c r="D101" s="28">
        <v>13</v>
      </c>
      <c r="E101" s="28">
        <v>97</v>
      </c>
      <c r="F101" s="28">
        <v>11</v>
      </c>
      <c r="G101" s="28">
        <v>76</v>
      </c>
      <c r="H101" s="28">
        <v>6</v>
      </c>
      <c r="I101" s="28">
        <v>213</v>
      </c>
      <c r="M101" t="s">
        <v>72</v>
      </c>
      <c r="N101" t="s">
        <v>422</v>
      </c>
      <c r="O101">
        <v>14</v>
      </c>
      <c r="P101">
        <v>8</v>
      </c>
      <c r="Q101">
        <v>188</v>
      </c>
      <c r="R101">
        <v>3</v>
      </c>
      <c r="S101">
        <v>5</v>
      </c>
      <c r="T101">
        <v>3</v>
      </c>
      <c r="U101">
        <v>221</v>
      </c>
    </row>
    <row r="102" spans="1:31" x14ac:dyDescent="0.2">
      <c r="A102" t="s">
        <v>72</v>
      </c>
      <c r="B102" t="s">
        <v>422</v>
      </c>
      <c r="C102">
        <v>14</v>
      </c>
      <c r="D102">
        <v>8</v>
      </c>
      <c r="E102">
        <v>188</v>
      </c>
      <c r="F102">
        <v>3</v>
      </c>
      <c r="G102">
        <v>5</v>
      </c>
      <c r="H102">
        <v>3</v>
      </c>
      <c r="I102">
        <v>221</v>
      </c>
    </row>
    <row r="103" spans="1:31" x14ac:dyDescent="0.2">
      <c r="M103" t="s">
        <v>73</v>
      </c>
      <c r="N103" t="s">
        <v>422</v>
      </c>
      <c r="O103">
        <v>14</v>
      </c>
      <c r="P103">
        <v>10</v>
      </c>
      <c r="Q103">
        <v>162</v>
      </c>
      <c r="R103">
        <v>6</v>
      </c>
      <c r="S103">
        <v>9</v>
      </c>
      <c r="T103">
        <v>16</v>
      </c>
      <c r="U103">
        <v>217</v>
      </c>
    </row>
    <row r="104" spans="1:31" x14ac:dyDescent="0.2">
      <c r="A104" t="s">
        <v>73</v>
      </c>
      <c r="B104" t="s">
        <v>422</v>
      </c>
      <c r="C104">
        <v>14</v>
      </c>
      <c r="D104">
        <v>10</v>
      </c>
      <c r="E104">
        <v>162</v>
      </c>
      <c r="F104">
        <v>6</v>
      </c>
      <c r="G104">
        <v>9</v>
      </c>
      <c r="H104">
        <v>16</v>
      </c>
      <c r="I104">
        <v>217</v>
      </c>
      <c r="M104" t="s">
        <v>74</v>
      </c>
      <c r="N104" t="s">
        <v>422</v>
      </c>
      <c r="O104">
        <v>12</v>
      </c>
      <c r="P104">
        <v>6</v>
      </c>
      <c r="Q104">
        <v>157</v>
      </c>
      <c r="R104">
        <v>10</v>
      </c>
      <c r="S104">
        <v>3</v>
      </c>
      <c r="T104">
        <v>1</v>
      </c>
      <c r="U104">
        <v>189</v>
      </c>
    </row>
    <row r="105" spans="1:31" x14ac:dyDescent="0.2">
      <c r="A105" t="s">
        <v>74</v>
      </c>
      <c r="B105" t="s">
        <v>422</v>
      </c>
      <c r="C105">
        <v>12</v>
      </c>
      <c r="D105">
        <v>6</v>
      </c>
      <c r="E105">
        <v>157</v>
      </c>
      <c r="F105">
        <v>10</v>
      </c>
      <c r="G105">
        <v>3</v>
      </c>
      <c r="H105">
        <v>1</v>
      </c>
      <c r="I105">
        <v>189</v>
      </c>
      <c r="M105" t="s">
        <v>75</v>
      </c>
      <c r="N105" t="s">
        <v>422</v>
      </c>
      <c r="O105">
        <v>14</v>
      </c>
      <c r="P105">
        <v>5</v>
      </c>
      <c r="Q105">
        <v>170</v>
      </c>
      <c r="R105">
        <v>8</v>
      </c>
      <c r="S105">
        <v>3</v>
      </c>
      <c r="T105">
        <v>3</v>
      </c>
      <c r="U105">
        <v>203</v>
      </c>
    </row>
    <row r="106" spans="1:31" x14ac:dyDescent="0.2">
      <c r="A106" t="s">
        <v>75</v>
      </c>
      <c r="B106" t="s">
        <v>422</v>
      </c>
      <c r="C106">
        <v>14</v>
      </c>
      <c r="D106">
        <v>5</v>
      </c>
      <c r="E106">
        <v>170</v>
      </c>
      <c r="F106">
        <v>8</v>
      </c>
      <c r="G106">
        <v>3</v>
      </c>
      <c r="H106">
        <v>3</v>
      </c>
      <c r="I106">
        <v>203</v>
      </c>
      <c r="M106" t="s">
        <v>76</v>
      </c>
      <c r="N106" t="s">
        <v>422</v>
      </c>
      <c r="O106">
        <v>14</v>
      </c>
      <c r="P106">
        <v>10</v>
      </c>
      <c r="Q106">
        <v>171</v>
      </c>
      <c r="R106">
        <v>5</v>
      </c>
      <c r="S106">
        <v>2</v>
      </c>
      <c r="T106">
        <v>4</v>
      </c>
      <c r="U106">
        <v>206</v>
      </c>
    </row>
    <row r="107" spans="1:31" x14ac:dyDescent="0.2">
      <c r="A107" t="s">
        <v>76</v>
      </c>
      <c r="B107" t="s">
        <v>422</v>
      </c>
      <c r="C107">
        <v>14</v>
      </c>
      <c r="D107">
        <v>10</v>
      </c>
      <c r="E107">
        <v>171</v>
      </c>
      <c r="F107">
        <v>5</v>
      </c>
      <c r="G107">
        <v>2</v>
      </c>
      <c r="H107">
        <v>4</v>
      </c>
      <c r="I107">
        <v>206</v>
      </c>
      <c r="M107" t="s">
        <v>77</v>
      </c>
      <c r="N107" t="s">
        <v>422</v>
      </c>
      <c r="O107">
        <v>10</v>
      </c>
      <c r="P107">
        <v>12</v>
      </c>
      <c r="Q107">
        <v>166</v>
      </c>
      <c r="R107">
        <v>8</v>
      </c>
      <c r="S107">
        <v>2</v>
      </c>
      <c r="T107">
        <v>3</v>
      </c>
      <c r="U107">
        <v>201</v>
      </c>
    </row>
    <row r="108" spans="1:31" x14ac:dyDescent="0.2">
      <c r="A108" t="s">
        <v>77</v>
      </c>
      <c r="B108" t="s">
        <v>422</v>
      </c>
      <c r="C108">
        <v>10</v>
      </c>
      <c r="D108">
        <v>12</v>
      </c>
      <c r="E108">
        <v>166</v>
      </c>
      <c r="F108">
        <v>8</v>
      </c>
      <c r="G108">
        <v>2</v>
      </c>
      <c r="H108">
        <v>3</v>
      </c>
      <c r="I108">
        <v>201</v>
      </c>
      <c r="M108" t="s">
        <v>78</v>
      </c>
      <c r="N108" t="s">
        <v>422</v>
      </c>
      <c r="O108">
        <v>14</v>
      </c>
      <c r="P108">
        <v>9</v>
      </c>
      <c r="Q108">
        <v>153</v>
      </c>
      <c r="R108">
        <v>4</v>
      </c>
      <c r="S108">
        <v>3</v>
      </c>
      <c r="T108">
        <v>4</v>
      </c>
      <c r="U108">
        <v>187</v>
      </c>
    </row>
    <row r="109" spans="1:31" x14ac:dyDescent="0.2">
      <c r="A109" t="s">
        <v>78</v>
      </c>
      <c r="B109" t="s">
        <v>422</v>
      </c>
      <c r="C109">
        <v>14</v>
      </c>
      <c r="D109">
        <v>9</v>
      </c>
      <c r="E109">
        <v>153</v>
      </c>
      <c r="F109">
        <v>4</v>
      </c>
      <c r="G109">
        <v>3</v>
      </c>
      <c r="H109">
        <v>4</v>
      </c>
      <c r="I109">
        <v>187</v>
      </c>
    </row>
    <row r="110" spans="1:31" x14ac:dyDescent="0.2">
      <c r="O110" s="26"/>
      <c r="P110" s="26"/>
      <c r="Q110" s="26"/>
      <c r="R110" s="26"/>
      <c r="S110" s="26"/>
      <c r="T110" s="26"/>
    </row>
    <row r="111" spans="1:31" x14ac:dyDescent="0.2">
      <c r="C111" s="26"/>
      <c r="D111" s="26"/>
      <c r="E111" s="26"/>
      <c r="F111" s="26"/>
      <c r="G111" s="26"/>
      <c r="H111" s="26"/>
      <c r="M111" t="s">
        <v>79</v>
      </c>
      <c r="N111" t="s">
        <v>423</v>
      </c>
      <c r="O111">
        <v>1</v>
      </c>
      <c r="P111">
        <v>13</v>
      </c>
      <c r="Q111">
        <v>97</v>
      </c>
      <c r="R111">
        <v>7</v>
      </c>
      <c r="S111">
        <v>6</v>
      </c>
      <c r="T111">
        <v>1</v>
      </c>
      <c r="U111">
        <v>125</v>
      </c>
    </row>
    <row r="112" spans="1:31" x14ac:dyDescent="0.2">
      <c r="A112" t="s">
        <v>79</v>
      </c>
      <c r="B112" t="s">
        <v>423</v>
      </c>
      <c r="C112">
        <v>1</v>
      </c>
      <c r="D112">
        <v>13</v>
      </c>
      <c r="E112">
        <v>97</v>
      </c>
      <c r="F112">
        <v>7</v>
      </c>
      <c r="G112">
        <v>6</v>
      </c>
      <c r="H112">
        <v>1</v>
      </c>
      <c r="I112">
        <v>125</v>
      </c>
      <c r="Y112" t="s">
        <v>379</v>
      </c>
    </row>
    <row r="113" spans="1:31" x14ac:dyDescent="0.2">
      <c r="M113" t="s">
        <v>80</v>
      </c>
      <c r="N113" t="s">
        <v>423</v>
      </c>
      <c r="O113">
        <v>10</v>
      </c>
      <c r="P113">
        <v>8</v>
      </c>
      <c r="Q113">
        <v>167</v>
      </c>
      <c r="R113">
        <v>8</v>
      </c>
      <c r="S113">
        <v>12</v>
      </c>
      <c r="T113">
        <v>9</v>
      </c>
      <c r="U113">
        <v>214</v>
      </c>
      <c r="Y113" t="s">
        <v>408</v>
      </c>
      <c r="Z113" s="11">
        <f>AVERAGE(O111:O122)</f>
        <v>13.9</v>
      </c>
      <c r="AA113" s="11">
        <f t="shared" ref="AA113:AE113" si="73">AVERAGE(P111:P122)</f>
        <v>7.9</v>
      </c>
      <c r="AB113" s="11">
        <f t="shared" si="73"/>
        <v>168.2</v>
      </c>
      <c r="AC113" s="11">
        <f t="shared" si="73"/>
        <v>8</v>
      </c>
      <c r="AD113" s="11">
        <f t="shared" si="73"/>
        <v>6.8</v>
      </c>
      <c r="AE113" s="11">
        <f t="shared" si="73"/>
        <v>6.1</v>
      </c>
    </row>
    <row r="114" spans="1:31" x14ac:dyDescent="0.2">
      <c r="A114" t="s">
        <v>80</v>
      </c>
      <c r="B114" t="s">
        <v>423</v>
      </c>
      <c r="C114">
        <v>10</v>
      </c>
      <c r="D114">
        <v>8</v>
      </c>
      <c r="E114">
        <v>167</v>
      </c>
      <c r="F114">
        <v>8</v>
      </c>
      <c r="G114">
        <v>12</v>
      </c>
      <c r="H114">
        <v>9</v>
      </c>
      <c r="I114">
        <v>214</v>
      </c>
      <c r="M114" t="s">
        <v>81</v>
      </c>
      <c r="N114" t="s">
        <v>423</v>
      </c>
      <c r="O114">
        <v>15</v>
      </c>
      <c r="P114">
        <v>8</v>
      </c>
      <c r="Q114">
        <v>177</v>
      </c>
      <c r="R114">
        <v>8</v>
      </c>
      <c r="S114">
        <v>9</v>
      </c>
      <c r="T114">
        <v>9</v>
      </c>
      <c r="U114">
        <v>226</v>
      </c>
      <c r="Y114" t="s">
        <v>409</v>
      </c>
      <c r="Z114" s="11">
        <f>STDEV(O111:O122)</f>
        <v>5.3218626647276643</v>
      </c>
      <c r="AA114" s="11">
        <f t="shared" ref="AA114:AE114" si="74">STDEV(P111:P122)</f>
        <v>2.3781411975649287</v>
      </c>
      <c r="AB114" s="11">
        <f t="shared" si="74"/>
        <v>26.578186544608293</v>
      </c>
      <c r="AC114" s="11">
        <f t="shared" si="74"/>
        <v>1.7638342073763937</v>
      </c>
      <c r="AD114" s="11">
        <f t="shared" si="74"/>
        <v>3.5213633723318023</v>
      </c>
      <c r="AE114" s="11">
        <f t="shared" si="74"/>
        <v>3.6651512019742554</v>
      </c>
    </row>
    <row r="115" spans="1:31" x14ac:dyDescent="0.2">
      <c r="A115" t="s">
        <v>81</v>
      </c>
      <c r="B115" t="s">
        <v>423</v>
      </c>
      <c r="C115">
        <v>15</v>
      </c>
      <c r="D115">
        <v>8</v>
      </c>
      <c r="E115">
        <v>177</v>
      </c>
      <c r="F115">
        <v>8</v>
      </c>
      <c r="G115">
        <v>9</v>
      </c>
      <c r="H115">
        <v>9</v>
      </c>
      <c r="I115">
        <v>226</v>
      </c>
      <c r="M115" t="s">
        <v>82</v>
      </c>
      <c r="N115" t="s">
        <v>423</v>
      </c>
      <c r="O115">
        <v>18</v>
      </c>
      <c r="P115">
        <v>6</v>
      </c>
      <c r="Q115">
        <v>188</v>
      </c>
      <c r="R115">
        <v>7</v>
      </c>
      <c r="S115">
        <v>3</v>
      </c>
      <c r="T115">
        <v>4</v>
      </c>
      <c r="U115">
        <v>226</v>
      </c>
      <c r="Y115" t="s">
        <v>467</v>
      </c>
    </row>
    <row r="116" spans="1:31" x14ac:dyDescent="0.2">
      <c r="A116" t="s">
        <v>82</v>
      </c>
      <c r="B116" t="s">
        <v>423</v>
      </c>
      <c r="C116">
        <v>18</v>
      </c>
      <c r="D116">
        <v>6</v>
      </c>
      <c r="E116">
        <v>188</v>
      </c>
      <c r="F116">
        <v>7</v>
      </c>
      <c r="G116">
        <v>3</v>
      </c>
      <c r="H116">
        <v>4</v>
      </c>
      <c r="I116">
        <v>226</v>
      </c>
      <c r="M116" t="s">
        <v>83</v>
      </c>
      <c r="N116" t="s">
        <v>423</v>
      </c>
      <c r="O116">
        <v>16</v>
      </c>
      <c r="P116">
        <v>8</v>
      </c>
      <c r="Q116">
        <v>181</v>
      </c>
      <c r="R116">
        <v>6</v>
      </c>
      <c r="S116">
        <v>1</v>
      </c>
      <c r="T116">
        <v>3</v>
      </c>
      <c r="U116">
        <v>215</v>
      </c>
    </row>
    <row r="117" spans="1:31" x14ac:dyDescent="0.2">
      <c r="A117" t="s">
        <v>83</v>
      </c>
      <c r="B117" t="s">
        <v>423</v>
      </c>
      <c r="C117">
        <v>16</v>
      </c>
      <c r="D117">
        <v>8</v>
      </c>
      <c r="E117">
        <v>181</v>
      </c>
      <c r="F117">
        <v>6</v>
      </c>
      <c r="G117">
        <v>1</v>
      </c>
      <c r="H117">
        <v>3</v>
      </c>
      <c r="I117">
        <v>215</v>
      </c>
    </row>
    <row r="118" spans="1:31" x14ac:dyDescent="0.2">
      <c r="M118" t="s">
        <v>84</v>
      </c>
      <c r="N118" t="s">
        <v>423</v>
      </c>
      <c r="O118">
        <v>19</v>
      </c>
      <c r="P118">
        <v>5</v>
      </c>
      <c r="Q118">
        <v>172</v>
      </c>
      <c r="R118">
        <v>10</v>
      </c>
      <c r="S118">
        <v>9</v>
      </c>
      <c r="T118">
        <v>6</v>
      </c>
      <c r="U118">
        <v>221</v>
      </c>
    </row>
    <row r="119" spans="1:31" x14ac:dyDescent="0.2">
      <c r="A119" t="s">
        <v>84</v>
      </c>
      <c r="B119" t="s">
        <v>423</v>
      </c>
      <c r="C119">
        <v>19</v>
      </c>
      <c r="D119">
        <v>5</v>
      </c>
      <c r="E119">
        <v>172</v>
      </c>
      <c r="F119">
        <v>10</v>
      </c>
      <c r="G119">
        <v>9</v>
      </c>
      <c r="H119">
        <v>6</v>
      </c>
      <c r="I119">
        <v>221</v>
      </c>
      <c r="M119" t="s">
        <v>85</v>
      </c>
      <c r="N119" t="s">
        <v>423</v>
      </c>
      <c r="O119">
        <v>18</v>
      </c>
      <c r="P119">
        <v>5</v>
      </c>
      <c r="Q119">
        <v>176</v>
      </c>
      <c r="R119">
        <v>7</v>
      </c>
      <c r="S119">
        <v>6</v>
      </c>
      <c r="T119">
        <v>4</v>
      </c>
      <c r="U119">
        <v>216</v>
      </c>
    </row>
    <row r="120" spans="1:31" x14ac:dyDescent="0.2">
      <c r="A120" t="s">
        <v>85</v>
      </c>
      <c r="B120" t="s">
        <v>423</v>
      </c>
      <c r="C120">
        <v>18</v>
      </c>
      <c r="D120">
        <v>5</v>
      </c>
      <c r="E120">
        <v>176</v>
      </c>
      <c r="F120">
        <v>7</v>
      </c>
      <c r="G120">
        <v>6</v>
      </c>
      <c r="H120">
        <v>4</v>
      </c>
      <c r="I120">
        <v>216</v>
      </c>
      <c r="M120" t="s">
        <v>86</v>
      </c>
      <c r="N120" t="s">
        <v>423</v>
      </c>
      <c r="O120">
        <v>12</v>
      </c>
      <c r="P120">
        <v>10</v>
      </c>
      <c r="Q120">
        <v>159</v>
      </c>
      <c r="R120">
        <v>11</v>
      </c>
      <c r="S120">
        <v>11</v>
      </c>
      <c r="T120">
        <v>12</v>
      </c>
      <c r="U120">
        <v>215</v>
      </c>
    </row>
    <row r="121" spans="1:31" x14ac:dyDescent="0.2">
      <c r="A121" t="s">
        <v>86</v>
      </c>
      <c r="B121" t="s">
        <v>423</v>
      </c>
      <c r="C121">
        <v>12</v>
      </c>
      <c r="D121">
        <v>10</v>
      </c>
      <c r="E121">
        <v>159</v>
      </c>
      <c r="F121">
        <v>11</v>
      </c>
      <c r="G121">
        <v>11</v>
      </c>
      <c r="H121">
        <v>12</v>
      </c>
      <c r="I121">
        <v>215</v>
      </c>
      <c r="M121" t="s">
        <v>88</v>
      </c>
      <c r="N121" t="s">
        <v>423</v>
      </c>
      <c r="O121">
        <v>14</v>
      </c>
      <c r="P121">
        <v>8</v>
      </c>
      <c r="Q121">
        <v>189</v>
      </c>
      <c r="R121">
        <v>6</v>
      </c>
      <c r="S121">
        <v>4</v>
      </c>
      <c r="T121">
        <v>3</v>
      </c>
      <c r="U121">
        <v>224</v>
      </c>
    </row>
    <row r="122" spans="1:31" x14ac:dyDescent="0.2">
      <c r="A122" s="28" t="s">
        <v>87</v>
      </c>
      <c r="B122" s="28" t="s">
        <v>423</v>
      </c>
      <c r="C122" s="28">
        <v>9</v>
      </c>
      <c r="D122" s="28">
        <v>7</v>
      </c>
      <c r="E122" s="28">
        <v>95</v>
      </c>
      <c r="F122" s="28">
        <v>14</v>
      </c>
      <c r="G122" s="28">
        <v>74</v>
      </c>
      <c r="H122" s="28">
        <v>4</v>
      </c>
      <c r="I122" s="28">
        <v>203</v>
      </c>
      <c r="M122" t="s">
        <v>89</v>
      </c>
      <c r="N122" t="s">
        <v>423</v>
      </c>
      <c r="O122">
        <v>16</v>
      </c>
      <c r="P122">
        <v>8</v>
      </c>
      <c r="Q122">
        <v>176</v>
      </c>
      <c r="R122">
        <v>10</v>
      </c>
      <c r="S122">
        <v>7</v>
      </c>
      <c r="T122">
        <v>10</v>
      </c>
      <c r="U122">
        <v>227</v>
      </c>
    </row>
    <row r="123" spans="1:31" x14ac:dyDescent="0.2">
      <c r="A123" t="s">
        <v>88</v>
      </c>
      <c r="B123" t="s">
        <v>423</v>
      </c>
      <c r="C123">
        <v>14</v>
      </c>
      <c r="D123">
        <v>8</v>
      </c>
      <c r="E123">
        <v>189</v>
      </c>
      <c r="F123">
        <v>6</v>
      </c>
      <c r="G123">
        <v>4</v>
      </c>
      <c r="H123">
        <v>3</v>
      </c>
      <c r="I123">
        <v>224</v>
      </c>
    </row>
    <row r="124" spans="1:31" x14ac:dyDescent="0.2">
      <c r="A124" t="s">
        <v>89</v>
      </c>
      <c r="B124" t="s">
        <v>423</v>
      </c>
      <c r="C124">
        <v>16</v>
      </c>
      <c r="D124">
        <v>8</v>
      </c>
      <c r="E124">
        <v>176</v>
      </c>
      <c r="F124">
        <v>10</v>
      </c>
      <c r="G124">
        <v>7</v>
      </c>
      <c r="H124">
        <v>10</v>
      </c>
      <c r="I124">
        <v>227</v>
      </c>
      <c r="O124" s="26"/>
      <c r="P124" s="26"/>
      <c r="Q124" s="26"/>
      <c r="R124" s="26"/>
      <c r="S124" s="26"/>
      <c r="T124" s="26"/>
    </row>
    <row r="125" spans="1:31" x14ac:dyDescent="0.2">
      <c r="M125" t="s">
        <v>90</v>
      </c>
      <c r="N125" t="s">
        <v>424</v>
      </c>
      <c r="O125">
        <v>19</v>
      </c>
      <c r="P125">
        <v>6</v>
      </c>
      <c r="Q125">
        <v>167</v>
      </c>
      <c r="R125">
        <v>6</v>
      </c>
      <c r="S125">
        <v>3</v>
      </c>
      <c r="T125">
        <v>5</v>
      </c>
      <c r="U125">
        <v>206</v>
      </c>
    </row>
    <row r="126" spans="1:31" x14ac:dyDescent="0.2">
      <c r="C126" s="26"/>
      <c r="D126" s="26"/>
      <c r="E126" s="26"/>
      <c r="F126" s="26"/>
      <c r="G126" s="26"/>
      <c r="H126" s="26"/>
      <c r="M126" t="s">
        <v>91</v>
      </c>
      <c r="N126" t="s">
        <v>424</v>
      </c>
      <c r="O126">
        <v>14</v>
      </c>
      <c r="P126">
        <v>9</v>
      </c>
      <c r="Q126">
        <v>176</v>
      </c>
      <c r="R126">
        <v>4</v>
      </c>
      <c r="S126">
        <v>4</v>
      </c>
      <c r="T126">
        <v>4</v>
      </c>
      <c r="U126">
        <v>211</v>
      </c>
      <c r="Y126" t="s">
        <v>380</v>
      </c>
    </row>
    <row r="127" spans="1:31" x14ac:dyDescent="0.2">
      <c r="A127" t="s">
        <v>90</v>
      </c>
      <c r="B127" t="s">
        <v>424</v>
      </c>
      <c r="C127">
        <v>19</v>
      </c>
      <c r="D127">
        <v>6</v>
      </c>
      <c r="E127">
        <v>167</v>
      </c>
      <c r="F127">
        <v>6</v>
      </c>
      <c r="G127">
        <v>3</v>
      </c>
      <c r="H127">
        <v>5</v>
      </c>
      <c r="I127">
        <v>206</v>
      </c>
      <c r="M127" t="s">
        <v>92</v>
      </c>
      <c r="N127" t="s">
        <v>424</v>
      </c>
      <c r="O127">
        <v>15</v>
      </c>
      <c r="P127">
        <v>8</v>
      </c>
      <c r="Q127">
        <v>155</v>
      </c>
      <c r="R127">
        <v>10</v>
      </c>
      <c r="S127">
        <v>3</v>
      </c>
      <c r="T127">
        <v>0</v>
      </c>
      <c r="U127">
        <v>191</v>
      </c>
      <c r="Y127" t="s">
        <v>408</v>
      </c>
      <c r="Z127" s="11">
        <f>AVERAGE(O125:O136)</f>
        <v>15</v>
      </c>
      <c r="AA127" s="11">
        <f t="shared" ref="AA127:AE127" si="75">AVERAGE(P125:P136)</f>
        <v>6.8181818181818183</v>
      </c>
      <c r="AB127" s="11">
        <f t="shared" si="75"/>
        <v>171.18181818181819</v>
      </c>
      <c r="AC127" s="11">
        <f t="shared" si="75"/>
        <v>6.0909090909090908</v>
      </c>
      <c r="AD127" s="11">
        <f t="shared" si="75"/>
        <v>4.5454545454545459</v>
      </c>
      <c r="AE127" s="11">
        <f t="shared" si="75"/>
        <v>4.9090909090909092</v>
      </c>
    </row>
    <row r="128" spans="1:31" x14ac:dyDescent="0.2">
      <c r="A128" t="s">
        <v>91</v>
      </c>
      <c r="B128" t="s">
        <v>424</v>
      </c>
      <c r="C128">
        <v>14</v>
      </c>
      <c r="D128">
        <v>9</v>
      </c>
      <c r="E128">
        <v>176</v>
      </c>
      <c r="F128">
        <v>4</v>
      </c>
      <c r="G128">
        <v>4</v>
      </c>
      <c r="H128">
        <v>4</v>
      </c>
      <c r="I128">
        <v>211</v>
      </c>
      <c r="M128" t="s">
        <v>94</v>
      </c>
      <c r="N128" t="s">
        <v>424</v>
      </c>
      <c r="O128">
        <v>9</v>
      </c>
      <c r="P128">
        <v>8</v>
      </c>
      <c r="Q128">
        <v>171</v>
      </c>
      <c r="R128">
        <v>6</v>
      </c>
      <c r="S128">
        <v>3</v>
      </c>
      <c r="T128">
        <v>5</v>
      </c>
      <c r="U128">
        <v>202</v>
      </c>
      <c r="Y128" t="s">
        <v>409</v>
      </c>
      <c r="Z128" s="11">
        <f>STDEV(O125:O136)</f>
        <v>3.3466401061363023</v>
      </c>
      <c r="AA128" s="11">
        <f t="shared" ref="AA128:AE128" si="76">STDEV(P125:P136)</f>
        <v>2.3587361793206894</v>
      </c>
      <c r="AB128" s="11">
        <f t="shared" si="76"/>
        <v>14.965414673961973</v>
      </c>
      <c r="AC128" s="11">
        <f t="shared" si="76"/>
        <v>2.3432688900143521</v>
      </c>
      <c r="AD128" s="11">
        <f t="shared" si="76"/>
        <v>4.180039147272101</v>
      </c>
      <c r="AE128" s="11">
        <f t="shared" si="76"/>
        <v>5.0290067698213621</v>
      </c>
    </row>
    <row r="129" spans="1:31" x14ac:dyDescent="0.2">
      <c r="A129" t="s">
        <v>92</v>
      </c>
      <c r="B129" t="s">
        <v>424</v>
      </c>
      <c r="C129">
        <v>15</v>
      </c>
      <c r="D129">
        <v>8</v>
      </c>
      <c r="E129">
        <v>155</v>
      </c>
      <c r="F129">
        <v>10</v>
      </c>
      <c r="G129">
        <v>3</v>
      </c>
      <c r="H129">
        <v>0</v>
      </c>
      <c r="I129">
        <v>191</v>
      </c>
      <c r="M129" t="s">
        <v>95</v>
      </c>
      <c r="N129" t="s">
        <v>424</v>
      </c>
      <c r="O129">
        <v>14</v>
      </c>
      <c r="P129">
        <v>7</v>
      </c>
      <c r="Q129">
        <v>177</v>
      </c>
      <c r="R129">
        <v>5</v>
      </c>
      <c r="S129">
        <v>2</v>
      </c>
      <c r="T129">
        <v>3</v>
      </c>
      <c r="U129">
        <v>208</v>
      </c>
      <c r="Y129" t="s">
        <v>453</v>
      </c>
    </row>
    <row r="130" spans="1:31" x14ac:dyDescent="0.2">
      <c r="A130" s="28" t="s">
        <v>93</v>
      </c>
      <c r="B130" s="28" t="s">
        <v>424</v>
      </c>
      <c r="C130" s="28">
        <v>1</v>
      </c>
      <c r="D130" s="28">
        <v>0</v>
      </c>
      <c r="E130" s="28">
        <v>4</v>
      </c>
      <c r="F130" s="28">
        <v>7</v>
      </c>
      <c r="G130" s="28">
        <v>191</v>
      </c>
      <c r="H130" s="28">
        <v>0</v>
      </c>
      <c r="I130" s="28">
        <v>203</v>
      </c>
    </row>
    <row r="131" spans="1:31" x14ac:dyDescent="0.2">
      <c r="A131" t="s">
        <v>94</v>
      </c>
      <c r="B131" t="s">
        <v>424</v>
      </c>
      <c r="C131">
        <v>9</v>
      </c>
      <c r="D131">
        <v>8</v>
      </c>
      <c r="E131">
        <v>171</v>
      </c>
      <c r="F131">
        <v>6</v>
      </c>
      <c r="G131">
        <v>3</v>
      </c>
      <c r="H131">
        <v>5</v>
      </c>
      <c r="I131">
        <v>202</v>
      </c>
      <c r="M131" t="s">
        <v>96</v>
      </c>
      <c r="N131" t="s">
        <v>424</v>
      </c>
      <c r="O131">
        <v>22</v>
      </c>
      <c r="P131">
        <v>4</v>
      </c>
      <c r="Q131">
        <v>155</v>
      </c>
      <c r="R131">
        <v>5</v>
      </c>
      <c r="S131">
        <v>16</v>
      </c>
      <c r="T131">
        <v>19</v>
      </c>
      <c r="U131">
        <v>221</v>
      </c>
    </row>
    <row r="132" spans="1:31" x14ac:dyDescent="0.2">
      <c r="A132" t="s">
        <v>95</v>
      </c>
      <c r="B132" t="s">
        <v>424</v>
      </c>
      <c r="C132">
        <v>14</v>
      </c>
      <c r="D132">
        <v>7</v>
      </c>
      <c r="E132">
        <v>177</v>
      </c>
      <c r="F132">
        <v>5</v>
      </c>
      <c r="G132">
        <v>2</v>
      </c>
      <c r="H132">
        <v>3</v>
      </c>
      <c r="I132">
        <v>208</v>
      </c>
      <c r="M132" t="s">
        <v>97</v>
      </c>
      <c r="N132" t="s">
        <v>424</v>
      </c>
      <c r="O132">
        <v>13</v>
      </c>
      <c r="P132">
        <v>5</v>
      </c>
      <c r="Q132">
        <v>194</v>
      </c>
      <c r="R132">
        <v>4</v>
      </c>
      <c r="S132">
        <v>3</v>
      </c>
      <c r="T132">
        <v>4</v>
      </c>
      <c r="U132">
        <v>223</v>
      </c>
    </row>
    <row r="133" spans="1:31" x14ac:dyDescent="0.2">
      <c r="M133" t="s">
        <v>98</v>
      </c>
      <c r="N133" t="s">
        <v>424</v>
      </c>
      <c r="O133">
        <v>15</v>
      </c>
      <c r="P133">
        <v>6</v>
      </c>
      <c r="Q133">
        <v>147</v>
      </c>
      <c r="R133">
        <v>10</v>
      </c>
      <c r="S133">
        <v>8</v>
      </c>
      <c r="T133">
        <v>5</v>
      </c>
      <c r="U133">
        <v>191</v>
      </c>
    </row>
    <row r="134" spans="1:31" x14ac:dyDescent="0.2">
      <c r="A134" t="s">
        <v>96</v>
      </c>
      <c r="B134" t="s">
        <v>424</v>
      </c>
      <c r="C134">
        <v>22</v>
      </c>
      <c r="D134">
        <v>4</v>
      </c>
      <c r="E134">
        <v>155</v>
      </c>
      <c r="F134">
        <v>5</v>
      </c>
      <c r="G134">
        <v>16</v>
      </c>
      <c r="H134">
        <v>19</v>
      </c>
      <c r="I134">
        <v>221</v>
      </c>
      <c r="M134" t="s">
        <v>99</v>
      </c>
      <c r="N134" t="s">
        <v>424</v>
      </c>
      <c r="O134">
        <v>13</v>
      </c>
      <c r="P134">
        <v>4</v>
      </c>
      <c r="Q134">
        <v>167</v>
      </c>
      <c r="R134">
        <v>8</v>
      </c>
      <c r="S134">
        <v>1</v>
      </c>
      <c r="T134">
        <v>6</v>
      </c>
      <c r="U134">
        <v>199</v>
      </c>
    </row>
    <row r="135" spans="1:31" x14ac:dyDescent="0.2">
      <c r="A135" t="s">
        <v>97</v>
      </c>
      <c r="B135" t="s">
        <v>424</v>
      </c>
      <c r="C135">
        <v>13</v>
      </c>
      <c r="D135">
        <v>5</v>
      </c>
      <c r="E135">
        <v>194</v>
      </c>
      <c r="F135">
        <v>4</v>
      </c>
      <c r="G135">
        <v>3</v>
      </c>
      <c r="H135">
        <v>4</v>
      </c>
      <c r="I135">
        <v>223</v>
      </c>
      <c r="M135" t="s">
        <v>100</v>
      </c>
      <c r="N135" t="s">
        <v>424</v>
      </c>
      <c r="O135">
        <v>15</v>
      </c>
      <c r="P135">
        <v>12</v>
      </c>
      <c r="Q135">
        <v>184</v>
      </c>
      <c r="R135">
        <v>6</v>
      </c>
      <c r="S135">
        <v>4</v>
      </c>
      <c r="T135">
        <v>2</v>
      </c>
      <c r="U135">
        <v>223</v>
      </c>
    </row>
    <row r="136" spans="1:31" x14ac:dyDescent="0.2">
      <c r="A136" t="s">
        <v>98</v>
      </c>
      <c r="B136" t="s">
        <v>424</v>
      </c>
      <c r="C136">
        <v>15</v>
      </c>
      <c r="D136">
        <v>6</v>
      </c>
      <c r="E136">
        <v>147</v>
      </c>
      <c r="F136">
        <v>10</v>
      </c>
      <c r="G136">
        <v>8</v>
      </c>
      <c r="H136">
        <v>5</v>
      </c>
      <c r="I136">
        <v>191</v>
      </c>
      <c r="M136" t="s">
        <v>101</v>
      </c>
      <c r="N136" t="s">
        <v>424</v>
      </c>
      <c r="O136">
        <v>16</v>
      </c>
      <c r="P136">
        <v>6</v>
      </c>
      <c r="Q136">
        <v>190</v>
      </c>
      <c r="R136">
        <v>3</v>
      </c>
      <c r="S136">
        <v>3</v>
      </c>
      <c r="T136">
        <v>1</v>
      </c>
      <c r="U136">
        <v>219</v>
      </c>
    </row>
    <row r="137" spans="1:31" x14ac:dyDescent="0.2">
      <c r="A137" t="s">
        <v>99</v>
      </c>
      <c r="B137" t="s">
        <v>424</v>
      </c>
      <c r="C137">
        <v>13</v>
      </c>
      <c r="D137">
        <v>4</v>
      </c>
      <c r="E137">
        <v>167</v>
      </c>
      <c r="F137">
        <v>8</v>
      </c>
      <c r="G137">
        <v>1</v>
      </c>
      <c r="H137">
        <v>6</v>
      </c>
      <c r="I137">
        <v>199</v>
      </c>
    </row>
    <row r="138" spans="1:31" x14ac:dyDescent="0.2">
      <c r="A138" t="s">
        <v>100</v>
      </c>
      <c r="B138" t="s">
        <v>424</v>
      </c>
      <c r="C138">
        <v>15</v>
      </c>
      <c r="D138">
        <v>12</v>
      </c>
      <c r="E138">
        <v>184</v>
      </c>
      <c r="F138">
        <v>6</v>
      </c>
      <c r="G138">
        <v>4</v>
      </c>
      <c r="H138">
        <v>2</v>
      </c>
      <c r="I138">
        <v>223</v>
      </c>
      <c r="O138" s="26"/>
      <c r="P138" s="26"/>
      <c r="Q138" s="26"/>
      <c r="R138" s="26"/>
      <c r="S138" s="26"/>
      <c r="T138" s="26"/>
    </row>
    <row r="139" spans="1:31" x14ac:dyDescent="0.2">
      <c r="A139" t="s">
        <v>101</v>
      </c>
      <c r="B139" t="s">
        <v>424</v>
      </c>
      <c r="C139">
        <v>16</v>
      </c>
      <c r="D139">
        <v>6</v>
      </c>
      <c r="E139">
        <v>190</v>
      </c>
      <c r="F139">
        <v>3</v>
      </c>
      <c r="G139">
        <v>3</v>
      </c>
      <c r="H139">
        <v>1</v>
      </c>
      <c r="I139">
        <v>219</v>
      </c>
      <c r="M139" t="s">
        <v>102</v>
      </c>
      <c r="N139" s="9" t="s">
        <v>425</v>
      </c>
      <c r="O139">
        <v>22</v>
      </c>
      <c r="P139">
        <v>16</v>
      </c>
      <c r="Q139">
        <v>151</v>
      </c>
      <c r="R139">
        <v>12</v>
      </c>
      <c r="S139">
        <v>8</v>
      </c>
      <c r="T139">
        <v>8</v>
      </c>
      <c r="U139">
        <v>217</v>
      </c>
    </row>
    <row r="140" spans="1:31" x14ac:dyDescent="0.2">
      <c r="M140" t="s">
        <v>103</v>
      </c>
      <c r="N140" t="s">
        <v>425</v>
      </c>
      <c r="O140">
        <v>10</v>
      </c>
      <c r="P140">
        <v>16</v>
      </c>
      <c r="Q140">
        <v>184</v>
      </c>
      <c r="R140">
        <v>8</v>
      </c>
      <c r="S140">
        <v>2</v>
      </c>
      <c r="T140">
        <v>3</v>
      </c>
      <c r="U140">
        <v>223</v>
      </c>
      <c r="Y140" t="s">
        <v>465</v>
      </c>
    </row>
    <row r="141" spans="1:31" x14ac:dyDescent="0.2">
      <c r="C141" s="26"/>
      <c r="D141" s="26"/>
      <c r="E141" s="26"/>
      <c r="F141" s="26"/>
      <c r="G141" s="26"/>
      <c r="H141" s="26"/>
      <c r="M141" t="s">
        <v>104</v>
      </c>
      <c r="N141" t="s">
        <v>425</v>
      </c>
      <c r="O141">
        <v>11</v>
      </c>
      <c r="P141">
        <v>13</v>
      </c>
      <c r="Q141">
        <v>188</v>
      </c>
      <c r="R141">
        <v>5</v>
      </c>
      <c r="S141">
        <v>2</v>
      </c>
      <c r="T141">
        <v>5</v>
      </c>
      <c r="U141">
        <v>224</v>
      </c>
      <c r="Y141" t="s">
        <v>408</v>
      </c>
      <c r="Z141" s="11">
        <f>AVERAGE(O139:O154)</f>
        <v>16.266666666666666</v>
      </c>
      <c r="AA141" s="11">
        <f t="shared" ref="AA141:AE141" si="77">AVERAGE(P139:P154)</f>
        <v>9.4666666666666668</v>
      </c>
      <c r="AB141" s="11">
        <f t="shared" si="77"/>
        <v>156.46666666666667</v>
      </c>
      <c r="AC141" s="11">
        <f t="shared" si="77"/>
        <v>8</v>
      </c>
      <c r="AD141" s="11">
        <f t="shared" si="77"/>
        <v>5.8</v>
      </c>
      <c r="AE141" s="11">
        <f t="shared" si="77"/>
        <v>5.8</v>
      </c>
    </row>
    <row r="142" spans="1:31" x14ac:dyDescent="0.2">
      <c r="A142" t="s">
        <v>102</v>
      </c>
      <c r="B142" s="9" t="s">
        <v>425</v>
      </c>
      <c r="C142">
        <v>22</v>
      </c>
      <c r="D142">
        <v>16</v>
      </c>
      <c r="E142">
        <v>151</v>
      </c>
      <c r="F142">
        <v>12</v>
      </c>
      <c r="G142">
        <v>8</v>
      </c>
      <c r="H142">
        <v>8</v>
      </c>
      <c r="I142">
        <v>217</v>
      </c>
      <c r="M142" t="s">
        <v>105</v>
      </c>
      <c r="N142" t="s">
        <v>425</v>
      </c>
      <c r="O142">
        <v>12</v>
      </c>
      <c r="P142">
        <v>13</v>
      </c>
      <c r="Q142">
        <v>150</v>
      </c>
      <c r="R142">
        <v>8</v>
      </c>
      <c r="S142">
        <v>1</v>
      </c>
      <c r="T142">
        <v>5</v>
      </c>
      <c r="U142">
        <v>189</v>
      </c>
      <c r="Y142" t="s">
        <v>409</v>
      </c>
      <c r="Z142" s="11">
        <f>STDEV(O139:O154)</f>
        <v>5.2435901913896839</v>
      </c>
      <c r="AA142" s="11">
        <f t="shared" ref="AA142:AE142" si="78">STDEV(P139:P154)</f>
        <v>5.1667434710113191</v>
      </c>
      <c r="AB142" s="11">
        <f t="shared" si="78"/>
        <v>20.15605781562126</v>
      </c>
      <c r="AC142" s="11">
        <f t="shared" si="78"/>
        <v>2.9519969028245461</v>
      </c>
      <c r="AD142" s="11">
        <f t="shared" si="78"/>
        <v>3.2993505854507617</v>
      </c>
      <c r="AE142" s="11">
        <f t="shared" si="78"/>
        <v>3.0983866769659332</v>
      </c>
    </row>
    <row r="143" spans="1:31" x14ac:dyDescent="0.2">
      <c r="A143" t="s">
        <v>103</v>
      </c>
      <c r="B143" t="s">
        <v>425</v>
      </c>
      <c r="C143">
        <v>10</v>
      </c>
      <c r="D143">
        <v>16</v>
      </c>
      <c r="E143">
        <v>184</v>
      </c>
      <c r="F143">
        <v>8</v>
      </c>
      <c r="G143">
        <v>2</v>
      </c>
      <c r="H143">
        <v>3</v>
      </c>
      <c r="I143">
        <v>223</v>
      </c>
      <c r="M143" t="s">
        <v>106</v>
      </c>
      <c r="N143" t="s">
        <v>425</v>
      </c>
      <c r="O143">
        <v>14</v>
      </c>
      <c r="P143">
        <v>11</v>
      </c>
      <c r="Q143">
        <v>175</v>
      </c>
      <c r="R143">
        <v>6</v>
      </c>
      <c r="S143">
        <v>3</v>
      </c>
      <c r="T143">
        <v>5</v>
      </c>
      <c r="U143">
        <v>214</v>
      </c>
      <c r="Y143" t="s">
        <v>454</v>
      </c>
    </row>
    <row r="144" spans="1:31" x14ac:dyDescent="0.2">
      <c r="A144" t="s">
        <v>104</v>
      </c>
      <c r="B144" t="s">
        <v>425</v>
      </c>
      <c r="C144">
        <v>11</v>
      </c>
      <c r="D144">
        <v>13</v>
      </c>
      <c r="E144">
        <v>188</v>
      </c>
      <c r="F144">
        <v>5</v>
      </c>
      <c r="G144">
        <v>2</v>
      </c>
      <c r="H144">
        <v>5</v>
      </c>
      <c r="I144">
        <v>224</v>
      </c>
      <c r="M144" t="s">
        <v>107</v>
      </c>
      <c r="N144" t="s">
        <v>425</v>
      </c>
      <c r="O144">
        <v>14</v>
      </c>
      <c r="P144">
        <v>14</v>
      </c>
      <c r="Q144">
        <v>148</v>
      </c>
      <c r="R144">
        <v>6</v>
      </c>
      <c r="S144">
        <v>5</v>
      </c>
      <c r="T144">
        <v>3</v>
      </c>
      <c r="U144">
        <v>190</v>
      </c>
    </row>
    <row r="145" spans="1:31" x14ac:dyDescent="0.2">
      <c r="A145" t="s">
        <v>105</v>
      </c>
      <c r="B145" t="s">
        <v>425</v>
      </c>
      <c r="C145">
        <v>12</v>
      </c>
      <c r="D145">
        <v>13</v>
      </c>
      <c r="E145">
        <v>150</v>
      </c>
      <c r="F145">
        <v>8</v>
      </c>
      <c r="G145">
        <v>1</v>
      </c>
      <c r="H145">
        <v>5</v>
      </c>
      <c r="I145">
        <v>189</v>
      </c>
      <c r="M145" t="s">
        <v>108</v>
      </c>
      <c r="N145" t="s">
        <v>425</v>
      </c>
      <c r="O145">
        <v>17</v>
      </c>
      <c r="P145">
        <v>3</v>
      </c>
      <c r="Q145">
        <v>157</v>
      </c>
      <c r="R145">
        <v>8</v>
      </c>
      <c r="S145">
        <v>5</v>
      </c>
      <c r="T145">
        <v>13</v>
      </c>
      <c r="U145">
        <v>203</v>
      </c>
    </row>
    <row r="146" spans="1:31" x14ac:dyDescent="0.2">
      <c r="A146" t="s">
        <v>106</v>
      </c>
      <c r="B146" t="s">
        <v>425</v>
      </c>
      <c r="C146">
        <v>14</v>
      </c>
      <c r="D146">
        <v>11</v>
      </c>
      <c r="E146">
        <v>175</v>
      </c>
      <c r="F146">
        <v>6</v>
      </c>
      <c r="G146">
        <v>3</v>
      </c>
      <c r="H146">
        <v>5</v>
      </c>
      <c r="I146">
        <v>214</v>
      </c>
      <c r="M146" t="s">
        <v>109</v>
      </c>
      <c r="N146" t="s">
        <v>425</v>
      </c>
      <c r="O146">
        <v>20</v>
      </c>
      <c r="P146">
        <v>5</v>
      </c>
      <c r="Q146">
        <v>173</v>
      </c>
      <c r="R146">
        <v>9</v>
      </c>
      <c r="S146">
        <v>5</v>
      </c>
      <c r="T146">
        <v>6</v>
      </c>
      <c r="U146">
        <v>218</v>
      </c>
    </row>
    <row r="147" spans="1:31" x14ac:dyDescent="0.2">
      <c r="A147" t="s">
        <v>107</v>
      </c>
      <c r="B147" t="s">
        <v>425</v>
      </c>
      <c r="C147">
        <v>14</v>
      </c>
      <c r="D147">
        <v>14</v>
      </c>
      <c r="E147">
        <v>148</v>
      </c>
      <c r="F147">
        <v>6</v>
      </c>
      <c r="G147">
        <v>5</v>
      </c>
      <c r="H147">
        <v>3</v>
      </c>
      <c r="I147">
        <v>190</v>
      </c>
      <c r="M147" t="s">
        <v>110</v>
      </c>
      <c r="N147" t="s">
        <v>425</v>
      </c>
      <c r="O147">
        <v>30</v>
      </c>
      <c r="P147">
        <v>17</v>
      </c>
      <c r="Q147">
        <v>129</v>
      </c>
      <c r="R147">
        <v>6</v>
      </c>
      <c r="S147">
        <v>11</v>
      </c>
      <c r="T147">
        <v>9</v>
      </c>
      <c r="U147">
        <v>202</v>
      </c>
    </row>
    <row r="148" spans="1:31" x14ac:dyDescent="0.2">
      <c r="A148" t="s">
        <v>108</v>
      </c>
      <c r="B148" t="s">
        <v>425</v>
      </c>
      <c r="C148">
        <v>17</v>
      </c>
      <c r="D148">
        <v>3</v>
      </c>
      <c r="E148">
        <v>157</v>
      </c>
      <c r="F148">
        <v>8</v>
      </c>
      <c r="G148">
        <v>5</v>
      </c>
      <c r="H148">
        <v>13</v>
      </c>
      <c r="I148">
        <v>203</v>
      </c>
    </row>
    <row r="149" spans="1:31" x14ac:dyDescent="0.2">
      <c r="A149" t="s">
        <v>109</v>
      </c>
      <c r="B149" t="s">
        <v>425</v>
      </c>
      <c r="C149">
        <v>20</v>
      </c>
      <c r="D149">
        <v>5</v>
      </c>
      <c r="E149">
        <v>173</v>
      </c>
      <c r="F149">
        <v>9</v>
      </c>
      <c r="G149">
        <v>5</v>
      </c>
      <c r="H149">
        <v>6</v>
      </c>
      <c r="I149">
        <v>218</v>
      </c>
      <c r="M149" t="s">
        <v>111</v>
      </c>
      <c r="N149" t="s">
        <v>425</v>
      </c>
      <c r="O149">
        <v>15</v>
      </c>
      <c r="P149">
        <v>9</v>
      </c>
      <c r="Q149">
        <v>116</v>
      </c>
      <c r="R149">
        <v>14</v>
      </c>
      <c r="S149">
        <v>12</v>
      </c>
      <c r="T149">
        <v>7</v>
      </c>
      <c r="U149">
        <v>173</v>
      </c>
    </row>
    <row r="150" spans="1:31" x14ac:dyDescent="0.2">
      <c r="A150" t="s">
        <v>110</v>
      </c>
      <c r="B150" t="s">
        <v>425</v>
      </c>
      <c r="C150">
        <v>30</v>
      </c>
      <c r="D150">
        <v>17</v>
      </c>
      <c r="E150">
        <v>129</v>
      </c>
      <c r="F150">
        <v>6</v>
      </c>
      <c r="G150">
        <v>11</v>
      </c>
      <c r="H150">
        <v>9</v>
      </c>
      <c r="I150">
        <v>202</v>
      </c>
      <c r="M150" t="s">
        <v>112</v>
      </c>
      <c r="N150" t="s">
        <v>425</v>
      </c>
      <c r="O150">
        <v>13</v>
      </c>
      <c r="P150">
        <v>7</v>
      </c>
      <c r="Q150">
        <v>136</v>
      </c>
      <c r="R150">
        <v>9</v>
      </c>
      <c r="S150">
        <v>7</v>
      </c>
      <c r="T150">
        <v>5</v>
      </c>
      <c r="U150">
        <v>177</v>
      </c>
    </row>
    <row r="151" spans="1:31" x14ac:dyDescent="0.2">
      <c r="M151" t="s">
        <v>113</v>
      </c>
      <c r="N151" t="s">
        <v>425</v>
      </c>
      <c r="O151">
        <v>20</v>
      </c>
      <c r="P151">
        <v>2</v>
      </c>
      <c r="Q151">
        <v>173</v>
      </c>
      <c r="R151">
        <v>5</v>
      </c>
      <c r="S151">
        <v>8</v>
      </c>
      <c r="T151">
        <v>10</v>
      </c>
      <c r="U151">
        <v>218</v>
      </c>
    </row>
    <row r="152" spans="1:31" x14ac:dyDescent="0.2">
      <c r="A152" t="s">
        <v>111</v>
      </c>
      <c r="B152" t="s">
        <v>425</v>
      </c>
      <c r="C152">
        <v>15</v>
      </c>
      <c r="D152">
        <v>9</v>
      </c>
      <c r="E152">
        <v>116</v>
      </c>
      <c r="F152">
        <v>14</v>
      </c>
      <c r="G152">
        <v>12</v>
      </c>
      <c r="H152">
        <v>7</v>
      </c>
      <c r="I152">
        <v>173</v>
      </c>
      <c r="M152" t="s">
        <v>114</v>
      </c>
      <c r="N152" t="s">
        <v>425</v>
      </c>
      <c r="O152">
        <v>19</v>
      </c>
      <c r="P152">
        <v>3</v>
      </c>
      <c r="Q152">
        <v>163</v>
      </c>
      <c r="R152">
        <v>3</v>
      </c>
      <c r="S152">
        <v>8</v>
      </c>
      <c r="T152">
        <v>3</v>
      </c>
      <c r="U152">
        <v>199</v>
      </c>
    </row>
    <row r="153" spans="1:31" x14ac:dyDescent="0.2">
      <c r="A153" t="s">
        <v>112</v>
      </c>
      <c r="B153" t="s">
        <v>425</v>
      </c>
      <c r="C153">
        <v>13</v>
      </c>
      <c r="D153">
        <v>7</v>
      </c>
      <c r="E153">
        <v>136</v>
      </c>
      <c r="F153">
        <v>9</v>
      </c>
      <c r="G153">
        <v>7</v>
      </c>
      <c r="H153">
        <v>5</v>
      </c>
      <c r="I153">
        <v>177</v>
      </c>
      <c r="M153" t="s">
        <v>115</v>
      </c>
      <c r="N153" t="s">
        <v>425</v>
      </c>
      <c r="O153">
        <v>15</v>
      </c>
      <c r="P153">
        <v>6</v>
      </c>
      <c r="Q153">
        <v>150</v>
      </c>
      <c r="R153">
        <v>11</v>
      </c>
      <c r="S153">
        <v>3</v>
      </c>
      <c r="T153">
        <v>3</v>
      </c>
      <c r="U153">
        <v>188</v>
      </c>
    </row>
    <row r="154" spans="1:31" x14ac:dyDescent="0.2">
      <c r="A154" t="s">
        <v>113</v>
      </c>
      <c r="B154" t="s">
        <v>425</v>
      </c>
      <c r="C154">
        <v>20</v>
      </c>
      <c r="D154">
        <v>2</v>
      </c>
      <c r="E154">
        <v>173</v>
      </c>
      <c r="F154">
        <v>5</v>
      </c>
      <c r="G154">
        <v>8</v>
      </c>
      <c r="H154">
        <v>10</v>
      </c>
      <c r="I154">
        <v>218</v>
      </c>
      <c r="M154" t="s">
        <v>116</v>
      </c>
      <c r="N154" t="s">
        <v>425</v>
      </c>
      <c r="O154">
        <v>12</v>
      </c>
      <c r="P154">
        <v>7</v>
      </c>
      <c r="Q154">
        <v>154</v>
      </c>
      <c r="R154">
        <v>10</v>
      </c>
      <c r="S154">
        <v>7</v>
      </c>
      <c r="T154">
        <v>2</v>
      </c>
      <c r="U154">
        <v>192</v>
      </c>
    </row>
    <row r="155" spans="1:31" x14ac:dyDescent="0.2">
      <c r="A155" t="s">
        <v>114</v>
      </c>
      <c r="B155" t="s">
        <v>425</v>
      </c>
      <c r="C155">
        <v>19</v>
      </c>
      <c r="D155">
        <v>3</v>
      </c>
      <c r="E155">
        <v>163</v>
      </c>
      <c r="F155">
        <v>3</v>
      </c>
      <c r="G155">
        <v>8</v>
      </c>
      <c r="H155">
        <v>3</v>
      </c>
      <c r="I155">
        <v>199</v>
      </c>
    </row>
    <row r="156" spans="1:31" x14ac:dyDescent="0.2">
      <c r="A156" t="s">
        <v>115</v>
      </c>
      <c r="B156" t="s">
        <v>425</v>
      </c>
      <c r="C156">
        <v>15</v>
      </c>
      <c r="D156">
        <v>6</v>
      </c>
      <c r="E156">
        <v>150</v>
      </c>
      <c r="F156">
        <v>11</v>
      </c>
      <c r="G156">
        <v>3</v>
      </c>
      <c r="H156">
        <v>3</v>
      </c>
      <c r="I156">
        <v>188</v>
      </c>
      <c r="O156" s="26"/>
      <c r="P156" s="26"/>
      <c r="Q156" s="26"/>
      <c r="R156" s="26"/>
      <c r="S156" s="26"/>
      <c r="T156" s="26"/>
    </row>
    <row r="157" spans="1:31" x14ac:dyDescent="0.2">
      <c r="A157" t="s">
        <v>116</v>
      </c>
      <c r="B157" t="s">
        <v>425</v>
      </c>
      <c r="C157">
        <v>12</v>
      </c>
      <c r="D157">
        <v>7</v>
      </c>
      <c r="E157">
        <v>154</v>
      </c>
      <c r="F157">
        <v>10</v>
      </c>
      <c r="G157">
        <v>7</v>
      </c>
      <c r="H157">
        <v>2</v>
      </c>
      <c r="I157">
        <v>192</v>
      </c>
      <c r="M157" t="s">
        <v>117</v>
      </c>
      <c r="N157" t="s">
        <v>426</v>
      </c>
      <c r="O157">
        <v>12</v>
      </c>
      <c r="P157">
        <v>9</v>
      </c>
      <c r="Q157">
        <v>187</v>
      </c>
      <c r="R157">
        <v>4</v>
      </c>
      <c r="S157">
        <v>3</v>
      </c>
      <c r="T157">
        <v>6</v>
      </c>
      <c r="U157">
        <v>221</v>
      </c>
    </row>
    <row r="158" spans="1:31" x14ac:dyDescent="0.2">
      <c r="M158" t="s">
        <v>118</v>
      </c>
      <c r="N158" t="s">
        <v>426</v>
      </c>
      <c r="O158">
        <v>17</v>
      </c>
      <c r="P158">
        <v>7</v>
      </c>
      <c r="Q158">
        <v>186</v>
      </c>
      <c r="R158">
        <v>7</v>
      </c>
      <c r="S158">
        <v>3</v>
      </c>
      <c r="T158">
        <v>6</v>
      </c>
      <c r="U158">
        <v>226</v>
      </c>
      <c r="Y158" t="s">
        <v>466</v>
      </c>
    </row>
    <row r="159" spans="1:31" x14ac:dyDescent="0.2">
      <c r="C159" s="26"/>
      <c r="D159" s="26"/>
      <c r="E159" s="26"/>
      <c r="F159" s="26"/>
      <c r="G159" s="26"/>
      <c r="H159" s="26"/>
      <c r="M159" t="s">
        <v>119</v>
      </c>
      <c r="N159" t="s">
        <v>426</v>
      </c>
      <c r="O159">
        <v>9</v>
      </c>
      <c r="P159">
        <v>8</v>
      </c>
      <c r="Q159">
        <v>157</v>
      </c>
      <c r="R159">
        <v>5</v>
      </c>
      <c r="S159">
        <v>6</v>
      </c>
      <c r="T159">
        <v>7</v>
      </c>
      <c r="U159">
        <v>192</v>
      </c>
      <c r="Y159" t="s">
        <v>408</v>
      </c>
      <c r="Z159" s="11">
        <f>AVERAGE(O157:O173)</f>
        <v>15.066666666666666</v>
      </c>
      <c r="AA159" s="11">
        <f t="shared" ref="AA159:AE159" si="79">AVERAGE(P157:P173)</f>
        <v>8.6666666666666661</v>
      </c>
      <c r="AB159" s="11">
        <f t="shared" si="79"/>
        <v>169.13333333333333</v>
      </c>
      <c r="AC159" s="11">
        <f t="shared" si="79"/>
        <v>5.6</v>
      </c>
      <c r="AD159" s="11">
        <f t="shared" si="79"/>
        <v>5.8666666666666663</v>
      </c>
      <c r="AE159" s="11">
        <f t="shared" si="79"/>
        <v>6.4666666666666668</v>
      </c>
    </row>
    <row r="160" spans="1:31" x14ac:dyDescent="0.2">
      <c r="A160" t="s">
        <v>117</v>
      </c>
      <c r="B160" t="s">
        <v>426</v>
      </c>
      <c r="C160">
        <v>12</v>
      </c>
      <c r="D160">
        <v>9</v>
      </c>
      <c r="E160">
        <v>187</v>
      </c>
      <c r="F160">
        <v>4</v>
      </c>
      <c r="G160">
        <v>3</v>
      </c>
      <c r="H160">
        <v>6</v>
      </c>
      <c r="I160">
        <v>221</v>
      </c>
      <c r="M160" t="s">
        <v>120</v>
      </c>
      <c r="N160" t="s">
        <v>426</v>
      </c>
      <c r="O160">
        <v>11</v>
      </c>
      <c r="P160">
        <v>10</v>
      </c>
      <c r="Q160">
        <v>161</v>
      </c>
      <c r="R160">
        <v>3</v>
      </c>
      <c r="S160">
        <v>4</v>
      </c>
      <c r="T160">
        <v>4</v>
      </c>
      <c r="U160">
        <v>193</v>
      </c>
      <c r="Y160" t="s">
        <v>409</v>
      </c>
      <c r="Z160" s="11">
        <f>STDEV(O157:O173)</f>
        <v>3.2396354880199252</v>
      </c>
      <c r="AA160" s="11">
        <f t="shared" ref="AA160:AE160" si="80">STDEV(P157:P173)</f>
        <v>2.225394561056746</v>
      </c>
      <c r="AB160" s="11">
        <f t="shared" si="80"/>
        <v>11.537929169647798</v>
      </c>
      <c r="AC160" s="11">
        <f t="shared" si="80"/>
        <v>2.0976176963403033</v>
      </c>
      <c r="AD160" s="11">
        <f t="shared" si="80"/>
        <v>2.0307165050320357</v>
      </c>
      <c r="AE160" s="11">
        <f t="shared" si="80"/>
        <v>2.8502297317601482</v>
      </c>
    </row>
    <row r="161" spans="1:31" x14ac:dyDescent="0.2">
      <c r="A161" t="s">
        <v>118</v>
      </c>
      <c r="B161" t="s">
        <v>426</v>
      </c>
      <c r="C161">
        <v>17</v>
      </c>
      <c r="D161">
        <v>7</v>
      </c>
      <c r="E161">
        <v>186</v>
      </c>
      <c r="F161">
        <v>7</v>
      </c>
      <c r="G161">
        <v>3</v>
      </c>
      <c r="H161">
        <v>6</v>
      </c>
      <c r="I161">
        <v>226</v>
      </c>
      <c r="M161" t="s">
        <v>121</v>
      </c>
      <c r="N161" t="s">
        <v>426</v>
      </c>
      <c r="O161">
        <v>15</v>
      </c>
      <c r="P161">
        <v>8</v>
      </c>
      <c r="Q161">
        <v>177</v>
      </c>
      <c r="R161">
        <v>5</v>
      </c>
      <c r="S161">
        <v>4</v>
      </c>
      <c r="T161">
        <v>10</v>
      </c>
      <c r="U161">
        <v>219</v>
      </c>
      <c r="Y161" t="s">
        <v>454</v>
      </c>
    </row>
    <row r="162" spans="1:31" x14ac:dyDescent="0.2">
      <c r="A162" t="s">
        <v>119</v>
      </c>
      <c r="B162" t="s">
        <v>426</v>
      </c>
      <c r="C162">
        <v>9</v>
      </c>
      <c r="D162">
        <v>8</v>
      </c>
      <c r="E162">
        <v>157</v>
      </c>
      <c r="F162">
        <v>5</v>
      </c>
      <c r="G162">
        <v>6</v>
      </c>
      <c r="H162">
        <v>7</v>
      </c>
      <c r="I162">
        <v>192</v>
      </c>
      <c r="M162" t="s">
        <v>122</v>
      </c>
      <c r="N162" t="s">
        <v>426</v>
      </c>
      <c r="O162">
        <v>15</v>
      </c>
      <c r="P162">
        <v>9</v>
      </c>
      <c r="Q162">
        <v>176</v>
      </c>
      <c r="R162">
        <v>8</v>
      </c>
      <c r="S162">
        <v>6</v>
      </c>
      <c r="T162">
        <v>6</v>
      </c>
      <c r="U162">
        <v>220</v>
      </c>
    </row>
    <row r="163" spans="1:31" x14ac:dyDescent="0.2">
      <c r="A163" t="s">
        <v>120</v>
      </c>
      <c r="B163" t="s">
        <v>426</v>
      </c>
      <c r="C163">
        <v>11</v>
      </c>
      <c r="D163">
        <v>10</v>
      </c>
      <c r="E163">
        <v>161</v>
      </c>
      <c r="F163">
        <v>3</v>
      </c>
      <c r="G163">
        <v>4</v>
      </c>
      <c r="H163">
        <v>4</v>
      </c>
      <c r="I163">
        <v>193</v>
      </c>
    </row>
    <row r="164" spans="1:31" x14ac:dyDescent="0.2">
      <c r="A164" t="s">
        <v>121</v>
      </c>
      <c r="B164" t="s">
        <v>426</v>
      </c>
      <c r="C164">
        <v>15</v>
      </c>
      <c r="D164">
        <v>8</v>
      </c>
      <c r="E164">
        <v>177</v>
      </c>
      <c r="F164">
        <v>5</v>
      </c>
      <c r="G164">
        <v>4</v>
      </c>
      <c r="H164">
        <v>10</v>
      </c>
      <c r="I164">
        <v>219</v>
      </c>
      <c r="M164" t="s">
        <v>123</v>
      </c>
      <c r="N164" t="s">
        <v>426</v>
      </c>
      <c r="O164">
        <v>19</v>
      </c>
      <c r="P164">
        <v>7</v>
      </c>
      <c r="Q164">
        <v>169</v>
      </c>
      <c r="R164">
        <v>6</v>
      </c>
      <c r="S164">
        <v>8</v>
      </c>
      <c r="T164">
        <v>13</v>
      </c>
      <c r="U164">
        <v>222</v>
      </c>
    </row>
    <row r="165" spans="1:31" x14ac:dyDescent="0.2">
      <c r="A165" t="s">
        <v>122</v>
      </c>
      <c r="B165" t="s">
        <v>426</v>
      </c>
      <c r="C165">
        <v>15</v>
      </c>
      <c r="D165">
        <v>9</v>
      </c>
      <c r="E165">
        <v>176</v>
      </c>
      <c r="F165">
        <v>8</v>
      </c>
      <c r="G165">
        <v>6</v>
      </c>
      <c r="H165">
        <v>6</v>
      </c>
      <c r="I165">
        <v>220</v>
      </c>
      <c r="M165" t="s">
        <v>124</v>
      </c>
      <c r="N165" t="s">
        <v>426</v>
      </c>
      <c r="O165">
        <v>18</v>
      </c>
      <c r="P165">
        <v>5</v>
      </c>
      <c r="Q165">
        <v>161</v>
      </c>
      <c r="R165">
        <v>4</v>
      </c>
      <c r="S165">
        <v>9</v>
      </c>
      <c r="T165">
        <v>8</v>
      </c>
      <c r="U165">
        <v>205</v>
      </c>
    </row>
    <row r="166" spans="1:31" x14ac:dyDescent="0.2">
      <c r="M166" t="s">
        <v>125</v>
      </c>
      <c r="N166" t="s">
        <v>426</v>
      </c>
      <c r="O166">
        <v>15</v>
      </c>
      <c r="P166">
        <v>12</v>
      </c>
      <c r="Q166">
        <v>173</v>
      </c>
      <c r="R166">
        <v>9</v>
      </c>
      <c r="S166">
        <v>8</v>
      </c>
      <c r="T166">
        <v>8</v>
      </c>
      <c r="U166">
        <v>225</v>
      </c>
    </row>
    <row r="167" spans="1:31" x14ac:dyDescent="0.2">
      <c r="A167" t="s">
        <v>123</v>
      </c>
      <c r="B167" t="s">
        <v>426</v>
      </c>
      <c r="C167">
        <v>19</v>
      </c>
      <c r="D167">
        <v>7</v>
      </c>
      <c r="E167">
        <v>169</v>
      </c>
      <c r="F167">
        <v>6</v>
      </c>
      <c r="G167">
        <v>8</v>
      </c>
      <c r="H167">
        <v>13</v>
      </c>
      <c r="I167">
        <v>222</v>
      </c>
    </row>
    <row r="168" spans="1:31" x14ac:dyDescent="0.2">
      <c r="A168" t="s">
        <v>124</v>
      </c>
      <c r="B168" t="s">
        <v>426</v>
      </c>
      <c r="C168">
        <v>18</v>
      </c>
      <c r="D168">
        <v>5</v>
      </c>
      <c r="E168">
        <v>161</v>
      </c>
      <c r="F168">
        <v>4</v>
      </c>
      <c r="G168">
        <v>9</v>
      </c>
      <c r="H168">
        <v>8</v>
      </c>
      <c r="I168">
        <v>205</v>
      </c>
      <c r="M168" t="s">
        <v>126</v>
      </c>
      <c r="N168" t="s">
        <v>426</v>
      </c>
      <c r="O168">
        <v>13</v>
      </c>
      <c r="P168">
        <v>6</v>
      </c>
      <c r="Q168">
        <v>145</v>
      </c>
      <c r="R168">
        <v>6</v>
      </c>
      <c r="S168">
        <v>7</v>
      </c>
      <c r="T168">
        <v>8</v>
      </c>
      <c r="U168">
        <v>185</v>
      </c>
    </row>
    <row r="169" spans="1:31" x14ac:dyDescent="0.2">
      <c r="A169" t="s">
        <v>125</v>
      </c>
      <c r="B169" t="s">
        <v>426</v>
      </c>
      <c r="C169">
        <v>15</v>
      </c>
      <c r="D169">
        <v>12</v>
      </c>
      <c r="E169">
        <v>173</v>
      </c>
      <c r="F169">
        <v>9</v>
      </c>
      <c r="G169">
        <v>8</v>
      </c>
      <c r="H169">
        <v>8</v>
      </c>
      <c r="I169">
        <v>225</v>
      </c>
      <c r="M169" t="s">
        <v>127</v>
      </c>
      <c r="N169" t="s">
        <v>426</v>
      </c>
      <c r="O169">
        <v>18</v>
      </c>
      <c r="P169">
        <v>7</v>
      </c>
      <c r="Q169">
        <v>179</v>
      </c>
      <c r="R169">
        <v>7</v>
      </c>
      <c r="S169">
        <v>4</v>
      </c>
      <c r="T169">
        <v>5</v>
      </c>
      <c r="U169">
        <v>220</v>
      </c>
    </row>
    <row r="170" spans="1:31" x14ac:dyDescent="0.2">
      <c r="M170" t="s">
        <v>128</v>
      </c>
      <c r="N170" t="s">
        <v>426</v>
      </c>
      <c r="O170">
        <v>12</v>
      </c>
      <c r="P170">
        <v>11</v>
      </c>
      <c r="Q170">
        <v>165</v>
      </c>
      <c r="R170">
        <v>9</v>
      </c>
      <c r="S170">
        <v>6</v>
      </c>
      <c r="T170">
        <v>2</v>
      </c>
      <c r="U170">
        <v>205</v>
      </c>
    </row>
    <row r="171" spans="1:31" x14ac:dyDescent="0.2">
      <c r="A171" t="s">
        <v>126</v>
      </c>
      <c r="B171" t="s">
        <v>426</v>
      </c>
      <c r="C171">
        <v>13</v>
      </c>
      <c r="D171">
        <v>6</v>
      </c>
      <c r="E171">
        <v>145</v>
      </c>
      <c r="F171">
        <v>6</v>
      </c>
      <c r="G171">
        <v>7</v>
      </c>
      <c r="H171">
        <v>8</v>
      </c>
      <c r="I171">
        <v>185</v>
      </c>
      <c r="M171" t="s">
        <v>129</v>
      </c>
      <c r="N171" t="s">
        <v>426</v>
      </c>
      <c r="O171">
        <v>18</v>
      </c>
      <c r="P171">
        <v>10</v>
      </c>
      <c r="Q171">
        <v>159</v>
      </c>
      <c r="R171">
        <v>4</v>
      </c>
      <c r="S171">
        <v>9</v>
      </c>
      <c r="T171">
        <v>7</v>
      </c>
      <c r="U171">
        <v>207</v>
      </c>
    </row>
    <row r="172" spans="1:31" x14ac:dyDescent="0.2">
      <c r="A172" t="s">
        <v>127</v>
      </c>
      <c r="B172" t="s">
        <v>426</v>
      </c>
      <c r="C172">
        <v>18</v>
      </c>
      <c r="D172">
        <v>7</v>
      </c>
      <c r="E172">
        <v>179</v>
      </c>
      <c r="F172">
        <v>7</v>
      </c>
      <c r="G172">
        <v>4</v>
      </c>
      <c r="H172">
        <v>5</v>
      </c>
      <c r="I172">
        <v>220</v>
      </c>
      <c r="M172" t="s">
        <v>130</v>
      </c>
      <c r="N172" t="s">
        <v>426</v>
      </c>
      <c r="O172">
        <v>14</v>
      </c>
      <c r="P172">
        <v>13</v>
      </c>
      <c r="Q172">
        <v>176</v>
      </c>
      <c r="R172">
        <v>5</v>
      </c>
      <c r="S172">
        <v>5</v>
      </c>
      <c r="T172">
        <v>2</v>
      </c>
      <c r="U172">
        <v>215</v>
      </c>
    </row>
    <row r="173" spans="1:31" x14ac:dyDescent="0.2">
      <c r="A173" t="s">
        <v>128</v>
      </c>
      <c r="B173" t="s">
        <v>426</v>
      </c>
      <c r="C173">
        <v>12</v>
      </c>
      <c r="D173">
        <v>11</v>
      </c>
      <c r="E173">
        <v>165</v>
      </c>
      <c r="F173">
        <v>9</v>
      </c>
      <c r="G173">
        <v>6</v>
      </c>
      <c r="H173">
        <v>2</v>
      </c>
      <c r="I173">
        <v>205</v>
      </c>
      <c r="M173" t="s">
        <v>131</v>
      </c>
      <c r="N173" t="s">
        <v>426</v>
      </c>
      <c r="O173">
        <v>20</v>
      </c>
      <c r="P173">
        <v>8</v>
      </c>
      <c r="Q173">
        <v>166</v>
      </c>
      <c r="R173">
        <v>2</v>
      </c>
      <c r="S173">
        <v>6</v>
      </c>
      <c r="T173">
        <v>5</v>
      </c>
      <c r="U173">
        <v>207</v>
      </c>
    </row>
    <row r="174" spans="1:31" x14ac:dyDescent="0.2">
      <c r="A174" t="s">
        <v>129</v>
      </c>
      <c r="B174" t="s">
        <v>426</v>
      </c>
      <c r="C174">
        <v>18</v>
      </c>
      <c r="D174">
        <v>10</v>
      </c>
      <c r="E174">
        <v>159</v>
      </c>
      <c r="F174">
        <v>4</v>
      </c>
      <c r="G174">
        <v>9</v>
      </c>
      <c r="H174">
        <v>7</v>
      </c>
      <c r="I174">
        <v>207</v>
      </c>
      <c r="Y174" s="14" t="s">
        <v>383</v>
      </c>
      <c r="Z174" s="14"/>
      <c r="AA174" s="14"/>
      <c r="AB174" s="14"/>
      <c r="AC174" s="14"/>
      <c r="AD174" s="14"/>
      <c r="AE174" s="14"/>
    </row>
    <row r="175" spans="1:31" x14ac:dyDescent="0.2">
      <c r="A175" t="s">
        <v>130</v>
      </c>
      <c r="B175" t="s">
        <v>426</v>
      </c>
      <c r="C175">
        <v>14</v>
      </c>
      <c r="D175">
        <v>13</v>
      </c>
      <c r="E175">
        <v>176</v>
      </c>
      <c r="F175">
        <v>5</v>
      </c>
      <c r="G175">
        <v>5</v>
      </c>
      <c r="H175">
        <v>2</v>
      </c>
      <c r="I175">
        <v>215</v>
      </c>
      <c r="O175" s="26"/>
      <c r="P175" s="26"/>
      <c r="Q175" s="26"/>
      <c r="R175" s="26"/>
      <c r="S175" s="26"/>
      <c r="T175" s="26"/>
      <c r="Y175" s="14" t="s">
        <v>408</v>
      </c>
      <c r="Z175" s="16">
        <f>AVERAGE(O82:O87,O89:O94,O97:O101,O103:O108,O111,O113:O116,O118:O122,O125:O129,O131:O136,O139:O147,O149:O154,O157:O162,O164:O166,O168:O173)</f>
        <v>15.297297297297296</v>
      </c>
      <c r="AA175" s="16">
        <f t="shared" ref="AA175:AE175" si="81">AVERAGE(P82:P87,P89:P94,P97:P101,P103:P108,P111,P113:P116,P118:P122,P125:P129,P131:P136,P139:P147,P149:P154,P157:P162,P164:P166,P168:P173)</f>
        <v>8.1081081081081088</v>
      </c>
      <c r="AB175" s="16">
        <f t="shared" si="81"/>
        <v>166.68918918918919</v>
      </c>
      <c r="AC175" s="16">
        <f t="shared" si="81"/>
        <v>6.6891891891891895</v>
      </c>
      <c r="AD175" s="16">
        <f t="shared" si="81"/>
        <v>5.3783783783783781</v>
      </c>
      <c r="AE175" s="16">
        <f t="shared" si="81"/>
        <v>5.6351351351351351</v>
      </c>
    </row>
    <row r="176" spans="1:31" x14ac:dyDescent="0.2">
      <c r="A176" t="s">
        <v>131</v>
      </c>
      <c r="B176" t="s">
        <v>426</v>
      </c>
      <c r="C176">
        <v>20</v>
      </c>
      <c r="D176">
        <v>8</v>
      </c>
      <c r="E176">
        <v>166</v>
      </c>
      <c r="F176">
        <v>2</v>
      </c>
      <c r="G176">
        <v>6</v>
      </c>
      <c r="H176">
        <v>5</v>
      </c>
      <c r="I176">
        <v>207</v>
      </c>
      <c r="Y176" s="14" t="s">
        <v>409</v>
      </c>
      <c r="Z176" s="16">
        <f>STDEV(O82:O87,O89:O94,O97:O101,O103:O108,O111,O113:O116,O118:O122,O125:O129,O131:O136,O139:O147,O149:O154,O157:O162,O164:O166,O168:O173,)</f>
        <v>4.3810813589653748</v>
      </c>
      <c r="AA176" s="16">
        <f t="shared" ref="AA176:AE176" si="82">STDEV(P82:P87,P89:P94,P97:P101,P103:P108,P111,P113:P116,P118:P122,P125:P129,P131:P136,P139:P147,P149:P154,P157:P162,P164:P166,P168:P173,)</f>
        <v>3.3084657994221347</v>
      </c>
      <c r="AB176" s="16">
        <f t="shared" si="82"/>
        <v>25.981455618114182</v>
      </c>
      <c r="AC176" s="16">
        <f t="shared" si="82"/>
        <v>2.578497362544443</v>
      </c>
      <c r="AD176" s="16">
        <f t="shared" si="82"/>
        <v>3.0401517268916898</v>
      </c>
      <c r="AE176" s="16">
        <f t="shared" si="82"/>
        <v>3.5459912653662946</v>
      </c>
    </row>
    <row r="177" spans="3:31" x14ac:dyDescent="0.2">
      <c r="O177" s="26"/>
      <c r="P177" s="26"/>
      <c r="Q177" s="26"/>
      <c r="R177" s="26"/>
      <c r="S177" s="26"/>
      <c r="T177" s="26"/>
      <c r="Y177" s="14" t="s">
        <v>471</v>
      </c>
      <c r="Z177" s="14"/>
      <c r="AA177" s="14"/>
      <c r="AB177" s="14"/>
      <c r="AC177" s="14"/>
      <c r="AD177" s="14"/>
      <c r="AE177" s="14"/>
    </row>
    <row r="178" spans="3:31" x14ac:dyDescent="0.2">
      <c r="C178" s="26"/>
      <c r="D178" s="26"/>
      <c r="E178" s="26"/>
      <c r="F178" s="26"/>
      <c r="G178" s="26"/>
      <c r="H178" s="26"/>
      <c r="Y178" s="14"/>
      <c r="Z178" s="14"/>
      <c r="AA178" s="14"/>
      <c r="AB178" s="14"/>
      <c r="AC178" s="14"/>
      <c r="AD178" s="14"/>
      <c r="AE178" s="14"/>
    </row>
    <row r="180" spans="3:31" x14ac:dyDescent="0.2">
      <c r="C180" s="26"/>
      <c r="D180" s="26"/>
      <c r="E180" s="26"/>
      <c r="F180" s="26"/>
      <c r="G180" s="26"/>
      <c r="H180" s="26"/>
    </row>
    <row r="181" spans="3:31" x14ac:dyDescent="0.2">
      <c r="O181" s="26"/>
      <c r="P181" s="26"/>
      <c r="Q181" s="26"/>
      <c r="R181" s="26"/>
      <c r="S181" s="26"/>
      <c r="T181" s="26"/>
      <c r="Y181" s="19" t="s">
        <v>470</v>
      </c>
      <c r="Z181" s="19"/>
      <c r="AA181" s="19"/>
      <c r="AB181" s="19"/>
      <c r="AC181" s="19"/>
      <c r="AD181" s="19"/>
      <c r="AE181" s="19"/>
    </row>
    <row r="182" spans="3:31" x14ac:dyDescent="0.2">
      <c r="Y182" s="19" t="s">
        <v>408</v>
      </c>
      <c r="Z182" s="25">
        <f>AVERAGE(O2:O173)</f>
        <v>15.4765625</v>
      </c>
      <c r="AA182" s="25">
        <f t="shared" ref="AA182:AE182" si="83">AVERAGE(P2:P173)</f>
        <v>8.140625</v>
      </c>
      <c r="AB182" s="25">
        <f t="shared" si="83"/>
        <v>157.3671875</v>
      </c>
      <c r="AC182" s="25">
        <f t="shared" si="83"/>
        <v>6.5</v>
      </c>
      <c r="AD182" s="25">
        <f t="shared" si="83"/>
        <v>5.15625</v>
      </c>
      <c r="AE182" s="25">
        <f t="shared" si="83"/>
        <v>5.296875</v>
      </c>
    </row>
    <row r="183" spans="3:31" x14ac:dyDescent="0.2">
      <c r="Y183" s="19" t="s">
        <v>409</v>
      </c>
      <c r="Z183" s="25">
        <f>STDEV(O2:O173)</f>
        <v>3.7730182653558226</v>
      </c>
      <c r="AA183" s="25">
        <f t="shared" ref="AA183:AE183" si="84">STDEV(P2:P173)</f>
        <v>2.9927323385818685</v>
      </c>
      <c r="AB183" s="25">
        <f t="shared" si="84"/>
        <v>23.855823863053637</v>
      </c>
      <c r="AC183" s="25">
        <f t="shared" si="84"/>
        <v>2.5098232205526343</v>
      </c>
      <c r="AD183" s="25">
        <f t="shared" si="84"/>
        <v>2.6927651683666185</v>
      </c>
      <c r="AE183" s="25">
        <f t="shared" si="84"/>
        <v>3.2588084750665165</v>
      </c>
    </row>
    <row r="184" spans="3:31" x14ac:dyDescent="0.2">
      <c r="C184" s="26"/>
      <c r="D184" s="26"/>
      <c r="E184" s="26"/>
      <c r="F184" s="26"/>
      <c r="G184" s="26"/>
      <c r="H184" s="26"/>
      <c r="Y184" s="19" t="s">
        <v>472</v>
      </c>
      <c r="Z184" s="19"/>
      <c r="AA184" s="19"/>
      <c r="AB184" s="19"/>
      <c r="AC184" s="19"/>
      <c r="AD184" s="19"/>
      <c r="AE184" s="19"/>
    </row>
    <row r="185" spans="3:31" x14ac:dyDescent="0.2">
      <c r="Y185" s="19">
        <f>74+54</f>
        <v>128</v>
      </c>
      <c r="Z185" s="19"/>
      <c r="AA185" s="19"/>
      <c r="AB185" s="19"/>
      <c r="AC185" s="19"/>
      <c r="AD185" s="19"/>
      <c r="AE185" s="19"/>
    </row>
    <row r="186" spans="3:31" x14ac:dyDescent="0.2">
      <c r="Y186" s="19"/>
      <c r="Z186" s="19"/>
      <c r="AA186" s="19"/>
      <c r="AB186" s="19"/>
      <c r="AC186" s="19"/>
      <c r="AD186" s="19"/>
      <c r="AE186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27639-B120-AA40-812B-1720966DBE85}">
  <dimension ref="A1:CU137"/>
  <sheetViews>
    <sheetView topLeftCell="L1" zoomScale="83" zoomScaleNormal="83" workbookViewId="0">
      <selection activeCell="AF1" sqref="AF1:AF1048576"/>
    </sheetView>
  </sheetViews>
  <sheetFormatPr baseColWidth="10" defaultRowHeight="16" x14ac:dyDescent="0.2"/>
  <cols>
    <col min="1" max="1" width="18" customWidth="1"/>
    <col min="3" max="8" width="13.83203125" bestFit="1" customWidth="1"/>
    <col min="9" max="9" width="11.6640625" bestFit="1" customWidth="1"/>
    <col min="10" max="10" width="10.83203125" style="29"/>
    <col min="12" max="13" width="13.83203125" bestFit="1" customWidth="1"/>
    <col min="14" max="14" width="13.83203125" customWidth="1"/>
    <col min="15" max="15" width="13.83203125" bestFit="1" customWidth="1"/>
    <col min="16" max="16" width="13.83203125" customWidth="1"/>
    <col min="17" max="19" width="13.83203125" bestFit="1" customWidth="1"/>
    <col min="20" max="20" width="10.83203125" style="29"/>
    <col min="24" max="24" width="13.83203125" bestFit="1" customWidth="1"/>
    <col min="32" max="32" width="10.83203125" style="29"/>
    <col min="35" max="35" width="13.83203125" bestFit="1" customWidth="1"/>
    <col min="64" max="64" width="10.83203125" style="28"/>
    <col min="67" max="67" width="13.83203125" bestFit="1" customWidth="1"/>
    <col min="68" max="68" width="11.6640625" bestFit="1" customWidth="1"/>
    <col min="74" max="74" width="15.5" customWidth="1"/>
    <col min="80" max="80" width="17" customWidth="1"/>
    <col min="81" max="81" width="16.83203125" customWidth="1"/>
  </cols>
  <sheetData>
    <row r="1" spans="1:71" ht="51" x14ac:dyDescent="0.2">
      <c r="A1" t="s">
        <v>0</v>
      </c>
      <c r="B1" s="8" t="s">
        <v>405</v>
      </c>
      <c r="C1" s="8" t="s">
        <v>387</v>
      </c>
      <c r="D1" s="8" t="s">
        <v>390</v>
      </c>
      <c r="E1" s="8" t="s">
        <v>393</v>
      </c>
      <c r="F1" s="8" t="s">
        <v>396</v>
      </c>
      <c r="G1" s="8" t="s">
        <v>399</v>
      </c>
      <c r="H1" s="8" t="s">
        <v>402</v>
      </c>
      <c r="I1" s="8" t="s">
        <v>404</v>
      </c>
      <c r="K1" s="8" t="s">
        <v>405</v>
      </c>
      <c r="L1" s="8" t="s">
        <v>387</v>
      </c>
      <c r="M1" s="8" t="s">
        <v>390</v>
      </c>
      <c r="N1" s="8" t="s">
        <v>476</v>
      </c>
      <c r="O1" s="8" t="s">
        <v>393</v>
      </c>
      <c r="P1" s="8" t="s">
        <v>477</v>
      </c>
      <c r="Q1" s="8" t="s">
        <v>396</v>
      </c>
      <c r="R1" s="8" t="s">
        <v>399</v>
      </c>
      <c r="S1" s="8" t="s">
        <v>402</v>
      </c>
      <c r="U1" t="s">
        <v>476</v>
      </c>
      <c r="V1" t="s">
        <v>393</v>
      </c>
      <c r="W1" t="s">
        <v>477</v>
      </c>
      <c r="X1" s="8" t="s">
        <v>402</v>
      </c>
      <c r="AG1" t="s">
        <v>476</v>
      </c>
      <c r="AH1" t="s">
        <v>477</v>
      </c>
      <c r="AI1" s="8" t="s">
        <v>402</v>
      </c>
      <c r="BM1" t="s">
        <v>476</v>
      </c>
      <c r="BN1" t="s">
        <v>477</v>
      </c>
      <c r="BO1" s="8" t="s">
        <v>402</v>
      </c>
      <c r="BP1" s="8" t="s">
        <v>404</v>
      </c>
      <c r="BQ1" t="s">
        <v>622</v>
      </c>
      <c r="BR1" t="s">
        <v>623</v>
      </c>
      <c r="BS1" t="s">
        <v>624</v>
      </c>
    </row>
    <row r="2" spans="1:71" x14ac:dyDescent="0.2">
      <c r="A2" t="s">
        <v>1</v>
      </c>
      <c r="B2" t="s">
        <v>410</v>
      </c>
      <c r="C2">
        <v>18</v>
      </c>
      <c r="D2">
        <v>9</v>
      </c>
      <c r="E2">
        <v>175</v>
      </c>
      <c r="F2">
        <v>5</v>
      </c>
      <c r="G2">
        <v>4</v>
      </c>
      <c r="H2">
        <v>3</v>
      </c>
      <c r="I2">
        <v>214</v>
      </c>
      <c r="K2" t="s">
        <v>410</v>
      </c>
      <c r="L2">
        <v>18</v>
      </c>
      <c r="M2">
        <v>9</v>
      </c>
      <c r="N2">
        <f>SUM(L2:M2)</f>
        <v>27</v>
      </c>
      <c r="O2">
        <v>175</v>
      </c>
      <c r="P2">
        <f>SUM(Q2:R2)</f>
        <v>9</v>
      </c>
      <c r="Q2">
        <v>5</v>
      </c>
      <c r="R2">
        <v>4</v>
      </c>
      <c r="S2">
        <v>3</v>
      </c>
      <c r="U2">
        <v>27</v>
      </c>
      <c r="V2">
        <v>175</v>
      </c>
      <c r="W2">
        <v>9</v>
      </c>
      <c r="X2">
        <v>3</v>
      </c>
      <c r="AG2">
        <v>27</v>
      </c>
      <c r="AH2">
        <v>9</v>
      </c>
      <c r="AI2">
        <v>3</v>
      </c>
      <c r="AQ2" s="7" t="s">
        <v>478</v>
      </c>
      <c r="BM2">
        <v>27</v>
      </c>
      <c r="BN2">
        <v>9</v>
      </c>
      <c r="BO2">
        <v>3</v>
      </c>
      <c r="BP2">
        <v>214</v>
      </c>
      <c r="BQ2" s="57">
        <f>BM2/BP2</f>
        <v>0.12616822429906541</v>
      </c>
      <c r="BR2" s="57">
        <f>BN2/BP2</f>
        <v>4.2056074766355138E-2</v>
      </c>
      <c r="BS2" s="57">
        <f>BO2/BP2</f>
        <v>1.4018691588785047E-2</v>
      </c>
    </row>
    <row r="3" spans="1:71" x14ac:dyDescent="0.2">
      <c r="A3" t="s">
        <v>2</v>
      </c>
      <c r="B3" t="s">
        <v>410</v>
      </c>
      <c r="C3">
        <v>23</v>
      </c>
      <c r="D3">
        <v>7</v>
      </c>
      <c r="E3">
        <v>137</v>
      </c>
      <c r="F3">
        <v>8</v>
      </c>
      <c r="G3">
        <v>6</v>
      </c>
      <c r="H3">
        <v>4</v>
      </c>
      <c r="I3">
        <v>185</v>
      </c>
      <c r="K3" t="s">
        <v>410</v>
      </c>
      <c r="L3">
        <v>23</v>
      </c>
      <c r="M3">
        <v>7</v>
      </c>
      <c r="N3">
        <f t="shared" ref="N3:N66" si="0">SUM(L3:M3)</f>
        <v>30</v>
      </c>
      <c r="O3">
        <v>137</v>
      </c>
      <c r="P3">
        <f t="shared" ref="P3:P66" si="1">SUM(Q3:R3)</f>
        <v>14</v>
      </c>
      <c r="Q3">
        <v>8</v>
      </c>
      <c r="R3">
        <v>6</v>
      </c>
      <c r="S3">
        <v>4</v>
      </c>
      <c r="U3">
        <v>30</v>
      </c>
      <c r="V3">
        <v>137</v>
      </c>
      <c r="W3">
        <v>14</v>
      </c>
      <c r="X3">
        <v>4</v>
      </c>
      <c r="AG3">
        <v>30</v>
      </c>
      <c r="AH3">
        <v>14</v>
      </c>
      <c r="AI3">
        <v>4</v>
      </c>
      <c r="AQ3" t="s">
        <v>479</v>
      </c>
      <c r="BM3">
        <v>30</v>
      </c>
      <c r="BN3">
        <v>14</v>
      </c>
      <c r="BO3">
        <v>4</v>
      </c>
      <c r="BP3">
        <v>185</v>
      </c>
      <c r="BQ3" s="57">
        <f t="shared" ref="BQ3:BQ66" si="2">BM3/BP3</f>
        <v>0.16216216216216217</v>
      </c>
      <c r="BR3" s="57">
        <f t="shared" ref="BR3:BR66" si="3">BN3/BP3</f>
        <v>7.567567567567568E-2</v>
      </c>
      <c r="BS3" s="57">
        <f t="shared" ref="BS3:BS66" si="4">BO3/BP3</f>
        <v>2.1621621621621623E-2</v>
      </c>
    </row>
    <row r="4" spans="1:71" x14ac:dyDescent="0.2">
      <c r="A4" t="s">
        <v>3</v>
      </c>
      <c r="B4" t="s">
        <v>410</v>
      </c>
      <c r="C4">
        <v>18</v>
      </c>
      <c r="D4">
        <v>6</v>
      </c>
      <c r="E4">
        <v>103</v>
      </c>
      <c r="F4">
        <v>12</v>
      </c>
      <c r="G4">
        <v>7</v>
      </c>
      <c r="H4">
        <v>3</v>
      </c>
      <c r="I4">
        <v>149</v>
      </c>
      <c r="K4" t="s">
        <v>410</v>
      </c>
      <c r="L4">
        <v>18</v>
      </c>
      <c r="M4">
        <v>6</v>
      </c>
      <c r="N4">
        <f t="shared" si="0"/>
        <v>24</v>
      </c>
      <c r="O4">
        <v>103</v>
      </c>
      <c r="P4">
        <f t="shared" si="1"/>
        <v>19</v>
      </c>
      <c r="Q4">
        <v>12</v>
      </c>
      <c r="R4">
        <v>7</v>
      </c>
      <c r="S4">
        <v>3</v>
      </c>
      <c r="U4">
        <v>24</v>
      </c>
      <c r="V4">
        <v>103</v>
      </c>
      <c r="W4">
        <v>19</v>
      </c>
      <c r="X4">
        <v>3</v>
      </c>
      <c r="AG4">
        <v>24</v>
      </c>
      <c r="AH4">
        <v>19</v>
      </c>
      <c r="AI4">
        <v>3</v>
      </c>
      <c r="AQ4" t="s">
        <v>480</v>
      </c>
      <c r="BM4">
        <v>24</v>
      </c>
      <c r="BN4">
        <v>19</v>
      </c>
      <c r="BO4">
        <v>3</v>
      </c>
      <c r="BP4">
        <v>149</v>
      </c>
      <c r="BQ4" s="57">
        <f t="shared" si="2"/>
        <v>0.16107382550335569</v>
      </c>
      <c r="BR4" s="57">
        <f t="shared" si="3"/>
        <v>0.12751677852348994</v>
      </c>
      <c r="BS4" s="57">
        <f t="shared" si="4"/>
        <v>2.0134228187919462E-2</v>
      </c>
    </row>
    <row r="5" spans="1:71" x14ac:dyDescent="0.2">
      <c r="A5" t="s">
        <v>4</v>
      </c>
      <c r="B5" t="s">
        <v>410</v>
      </c>
      <c r="C5">
        <v>17</v>
      </c>
      <c r="D5">
        <v>8</v>
      </c>
      <c r="E5">
        <v>172</v>
      </c>
      <c r="F5">
        <v>6</v>
      </c>
      <c r="G5">
        <v>4</v>
      </c>
      <c r="H5">
        <v>3</v>
      </c>
      <c r="I5">
        <v>210</v>
      </c>
      <c r="K5" t="s">
        <v>410</v>
      </c>
      <c r="L5">
        <v>17</v>
      </c>
      <c r="M5">
        <v>8</v>
      </c>
      <c r="N5">
        <f t="shared" si="0"/>
        <v>25</v>
      </c>
      <c r="O5">
        <v>172</v>
      </c>
      <c r="P5">
        <f t="shared" si="1"/>
        <v>10</v>
      </c>
      <c r="Q5">
        <v>6</v>
      </c>
      <c r="R5">
        <v>4</v>
      </c>
      <c r="S5">
        <v>3</v>
      </c>
      <c r="U5">
        <v>25</v>
      </c>
      <c r="V5">
        <v>172</v>
      </c>
      <c r="W5">
        <v>10</v>
      </c>
      <c r="X5">
        <v>3</v>
      </c>
      <c r="AG5">
        <v>25</v>
      </c>
      <c r="AH5">
        <v>10</v>
      </c>
      <c r="AI5">
        <v>3</v>
      </c>
      <c r="BM5">
        <v>25</v>
      </c>
      <c r="BN5">
        <v>10</v>
      </c>
      <c r="BO5">
        <v>3</v>
      </c>
      <c r="BP5">
        <v>210</v>
      </c>
      <c r="BQ5" s="57">
        <f t="shared" si="2"/>
        <v>0.11904761904761904</v>
      </c>
      <c r="BR5" s="57">
        <f t="shared" si="3"/>
        <v>4.7619047619047616E-2</v>
      </c>
      <c r="BS5" s="57">
        <f t="shared" si="4"/>
        <v>1.4285714285714285E-2</v>
      </c>
    </row>
    <row r="6" spans="1:71" x14ac:dyDescent="0.2">
      <c r="A6" t="s">
        <v>5</v>
      </c>
      <c r="B6" t="s">
        <v>410</v>
      </c>
      <c r="C6">
        <v>17</v>
      </c>
      <c r="D6">
        <v>6</v>
      </c>
      <c r="E6">
        <v>150</v>
      </c>
      <c r="F6">
        <v>6</v>
      </c>
      <c r="G6">
        <v>4</v>
      </c>
      <c r="H6">
        <v>2</v>
      </c>
      <c r="I6">
        <v>185</v>
      </c>
      <c r="K6" t="s">
        <v>410</v>
      </c>
      <c r="L6">
        <v>17</v>
      </c>
      <c r="M6">
        <v>6</v>
      </c>
      <c r="N6">
        <f t="shared" si="0"/>
        <v>23</v>
      </c>
      <c r="O6">
        <v>150</v>
      </c>
      <c r="P6">
        <f t="shared" si="1"/>
        <v>10</v>
      </c>
      <c r="Q6">
        <v>6</v>
      </c>
      <c r="R6">
        <v>4</v>
      </c>
      <c r="S6">
        <v>2</v>
      </c>
      <c r="U6">
        <v>23</v>
      </c>
      <c r="V6">
        <v>150</v>
      </c>
      <c r="W6">
        <v>10</v>
      </c>
      <c r="X6">
        <v>2</v>
      </c>
      <c r="AG6">
        <v>23</v>
      </c>
      <c r="AH6">
        <v>10</v>
      </c>
      <c r="AI6">
        <v>2</v>
      </c>
      <c r="AQ6" s="7" t="s">
        <v>481</v>
      </c>
      <c r="BM6">
        <v>23</v>
      </c>
      <c r="BN6">
        <v>10</v>
      </c>
      <c r="BO6">
        <v>2</v>
      </c>
      <c r="BP6">
        <v>185</v>
      </c>
      <c r="BQ6" s="57">
        <f t="shared" si="2"/>
        <v>0.12432432432432433</v>
      </c>
      <c r="BR6" s="57">
        <f t="shared" si="3"/>
        <v>5.4054054054054057E-2</v>
      </c>
      <c r="BS6" s="57">
        <f t="shared" si="4"/>
        <v>1.0810810810810811E-2</v>
      </c>
    </row>
    <row r="7" spans="1:71" x14ac:dyDescent="0.2">
      <c r="A7" t="s">
        <v>6</v>
      </c>
      <c r="B7" t="s">
        <v>410</v>
      </c>
      <c r="C7">
        <v>14</v>
      </c>
      <c r="D7">
        <v>7</v>
      </c>
      <c r="E7">
        <v>127</v>
      </c>
      <c r="F7">
        <v>11</v>
      </c>
      <c r="G7">
        <v>5</v>
      </c>
      <c r="H7">
        <v>11</v>
      </c>
      <c r="I7">
        <v>175</v>
      </c>
      <c r="K7" t="s">
        <v>410</v>
      </c>
      <c r="L7">
        <v>14</v>
      </c>
      <c r="M7">
        <v>7</v>
      </c>
      <c r="N7">
        <f t="shared" si="0"/>
        <v>21</v>
      </c>
      <c r="O7">
        <v>127</v>
      </c>
      <c r="P7">
        <f t="shared" si="1"/>
        <v>16</v>
      </c>
      <c r="Q7">
        <v>11</v>
      </c>
      <c r="R7">
        <v>5</v>
      </c>
      <c r="S7">
        <v>11</v>
      </c>
      <c r="U7">
        <v>21</v>
      </c>
      <c r="V7">
        <v>127</v>
      </c>
      <c r="W7">
        <v>16</v>
      </c>
      <c r="X7">
        <v>11</v>
      </c>
      <c r="AG7">
        <v>21</v>
      </c>
      <c r="AH7">
        <v>16</v>
      </c>
      <c r="AI7">
        <v>11</v>
      </c>
      <c r="AQ7" t="s">
        <v>537</v>
      </c>
      <c r="BM7">
        <v>21</v>
      </c>
      <c r="BN7">
        <v>16</v>
      </c>
      <c r="BO7">
        <v>11</v>
      </c>
      <c r="BP7">
        <v>175</v>
      </c>
      <c r="BQ7" s="57">
        <f t="shared" si="2"/>
        <v>0.12</v>
      </c>
      <c r="BR7" s="57">
        <f t="shared" si="3"/>
        <v>9.1428571428571428E-2</v>
      </c>
      <c r="BS7" s="57">
        <f t="shared" si="4"/>
        <v>6.2857142857142861E-2</v>
      </c>
    </row>
    <row r="8" spans="1:71" x14ac:dyDescent="0.2">
      <c r="A8" t="s">
        <v>7</v>
      </c>
      <c r="B8" t="s">
        <v>411</v>
      </c>
      <c r="C8">
        <v>12</v>
      </c>
      <c r="D8">
        <v>10</v>
      </c>
      <c r="E8">
        <v>119</v>
      </c>
      <c r="F8">
        <v>15</v>
      </c>
      <c r="G8">
        <v>4</v>
      </c>
      <c r="H8">
        <v>2</v>
      </c>
      <c r="I8">
        <v>162</v>
      </c>
      <c r="K8" t="s">
        <v>411</v>
      </c>
      <c r="L8">
        <v>12</v>
      </c>
      <c r="M8">
        <v>10</v>
      </c>
      <c r="N8">
        <f t="shared" si="0"/>
        <v>22</v>
      </c>
      <c r="O8">
        <v>119</v>
      </c>
      <c r="P8">
        <f t="shared" si="1"/>
        <v>19</v>
      </c>
      <c r="Q8">
        <v>15</v>
      </c>
      <c r="R8">
        <v>4</v>
      </c>
      <c r="S8">
        <v>2</v>
      </c>
      <c r="U8">
        <v>22</v>
      </c>
      <c r="V8">
        <v>119</v>
      </c>
      <c r="W8">
        <v>19</v>
      </c>
      <c r="X8">
        <v>2</v>
      </c>
      <c r="AG8">
        <v>22</v>
      </c>
      <c r="AH8">
        <v>19</v>
      </c>
      <c r="AI8">
        <v>2</v>
      </c>
      <c r="AQ8" t="s">
        <v>538</v>
      </c>
      <c r="BM8">
        <v>22</v>
      </c>
      <c r="BN8">
        <v>19</v>
      </c>
      <c r="BO8">
        <v>2</v>
      </c>
      <c r="BP8">
        <v>162</v>
      </c>
      <c r="BQ8" s="57">
        <f t="shared" si="2"/>
        <v>0.13580246913580246</v>
      </c>
      <c r="BR8" s="57">
        <f t="shared" si="3"/>
        <v>0.11728395061728394</v>
      </c>
      <c r="BS8" s="57">
        <f t="shared" si="4"/>
        <v>1.2345679012345678E-2</v>
      </c>
    </row>
    <row r="9" spans="1:71" x14ac:dyDescent="0.2">
      <c r="A9" t="s">
        <v>8</v>
      </c>
      <c r="B9" t="s">
        <v>411</v>
      </c>
      <c r="C9">
        <v>16</v>
      </c>
      <c r="D9">
        <v>9</v>
      </c>
      <c r="E9">
        <v>165</v>
      </c>
      <c r="F9">
        <v>8</v>
      </c>
      <c r="G9">
        <v>4</v>
      </c>
      <c r="H9">
        <v>2</v>
      </c>
      <c r="I9">
        <v>204</v>
      </c>
      <c r="K9" t="s">
        <v>411</v>
      </c>
      <c r="L9">
        <v>16</v>
      </c>
      <c r="M9">
        <v>9</v>
      </c>
      <c r="N9">
        <f t="shared" si="0"/>
        <v>25</v>
      </c>
      <c r="O9">
        <v>165</v>
      </c>
      <c r="P9">
        <f t="shared" si="1"/>
        <v>12</v>
      </c>
      <c r="Q9">
        <v>8</v>
      </c>
      <c r="R9">
        <v>4</v>
      </c>
      <c r="S9">
        <v>2</v>
      </c>
      <c r="U9">
        <v>25</v>
      </c>
      <c r="V9">
        <v>165</v>
      </c>
      <c r="W9">
        <v>12</v>
      </c>
      <c r="X9">
        <v>2</v>
      </c>
      <c r="AG9">
        <v>25</v>
      </c>
      <c r="AH9">
        <v>12</v>
      </c>
      <c r="AI9">
        <v>2</v>
      </c>
      <c r="BM9">
        <v>25</v>
      </c>
      <c r="BN9">
        <v>12</v>
      </c>
      <c r="BO9">
        <v>2</v>
      </c>
      <c r="BP9">
        <v>204</v>
      </c>
      <c r="BQ9" s="57">
        <f t="shared" si="2"/>
        <v>0.12254901960784313</v>
      </c>
      <c r="BR9" s="57">
        <f t="shared" si="3"/>
        <v>5.8823529411764705E-2</v>
      </c>
      <c r="BS9" s="57">
        <f t="shared" si="4"/>
        <v>9.8039215686274508E-3</v>
      </c>
    </row>
    <row r="10" spans="1:71" x14ac:dyDescent="0.2">
      <c r="A10" t="s">
        <v>9</v>
      </c>
      <c r="B10" t="s">
        <v>411</v>
      </c>
      <c r="C10">
        <v>15</v>
      </c>
      <c r="D10">
        <v>12</v>
      </c>
      <c r="E10">
        <v>173</v>
      </c>
      <c r="F10">
        <v>7</v>
      </c>
      <c r="G10">
        <v>4</v>
      </c>
      <c r="H10">
        <v>3</v>
      </c>
      <c r="I10">
        <v>214</v>
      </c>
      <c r="K10" t="s">
        <v>411</v>
      </c>
      <c r="L10">
        <v>15</v>
      </c>
      <c r="M10">
        <v>12</v>
      </c>
      <c r="N10">
        <f t="shared" si="0"/>
        <v>27</v>
      </c>
      <c r="O10">
        <v>173</v>
      </c>
      <c r="P10">
        <f t="shared" si="1"/>
        <v>11</v>
      </c>
      <c r="Q10">
        <v>7</v>
      </c>
      <c r="R10">
        <v>4</v>
      </c>
      <c r="S10">
        <v>3</v>
      </c>
      <c r="U10">
        <v>27</v>
      </c>
      <c r="V10">
        <v>173</v>
      </c>
      <c r="W10">
        <v>11</v>
      </c>
      <c r="X10">
        <v>3</v>
      </c>
      <c r="AG10">
        <v>27</v>
      </c>
      <c r="AH10">
        <v>11</v>
      </c>
      <c r="AI10">
        <v>3</v>
      </c>
      <c r="AQ10" s="7" t="s">
        <v>482</v>
      </c>
      <c r="BM10">
        <v>27</v>
      </c>
      <c r="BN10">
        <v>11</v>
      </c>
      <c r="BO10">
        <v>3</v>
      </c>
      <c r="BP10">
        <v>214</v>
      </c>
      <c r="BQ10" s="57">
        <f t="shared" si="2"/>
        <v>0.12616822429906541</v>
      </c>
      <c r="BR10" s="57">
        <f t="shared" si="3"/>
        <v>5.1401869158878503E-2</v>
      </c>
      <c r="BS10" s="57">
        <f t="shared" si="4"/>
        <v>1.4018691588785047E-2</v>
      </c>
    </row>
    <row r="11" spans="1:71" x14ac:dyDescent="0.2">
      <c r="A11" t="s">
        <v>10</v>
      </c>
      <c r="B11" t="s">
        <v>411</v>
      </c>
      <c r="C11">
        <v>15</v>
      </c>
      <c r="D11">
        <v>13</v>
      </c>
      <c r="E11">
        <v>168</v>
      </c>
      <c r="F11">
        <v>6</v>
      </c>
      <c r="G11">
        <v>7</v>
      </c>
      <c r="H11">
        <v>4</v>
      </c>
      <c r="I11">
        <v>213</v>
      </c>
      <c r="K11" t="s">
        <v>411</v>
      </c>
      <c r="L11">
        <v>15</v>
      </c>
      <c r="M11">
        <v>13</v>
      </c>
      <c r="N11">
        <f t="shared" si="0"/>
        <v>28</v>
      </c>
      <c r="O11">
        <v>168</v>
      </c>
      <c r="P11">
        <f t="shared" si="1"/>
        <v>13</v>
      </c>
      <c r="Q11">
        <v>6</v>
      </c>
      <c r="R11">
        <v>7</v>
      </c>
      <c r="S11">
        <v>4</v>
      </c>
      <c r="U11">
        <v>28</v>
      </c>
      <c r="V11">
        <v>168</v>
      </c>
      <c r="W11">
        <v>13</v>
      </c>
      <c r="X11">
        <v>4</v>
      </c>
      <c r="AG11">
        <v>28</v>
      </c>
      <c r="AH11">
        <v>13</v>
      </c>
      <c r="AI11">
        <v>4</v>
      </c>
      <c r="AQ11" t="s">
        <v>625</v>
      </c>
      <c r="BM11">
        <v>28</v>
      </c>
      <c r="BN11">
        <v>13</v>
      </c>
      <c r="BO11">
        <v>4</v>
      </c>
      <c r="BP11">
        <v>213</v>
      </c>
      <c r="BQ11" s="57">
        <f t="shared" si="2"/>
        <v>0.13145539906103287</v>
      </c>
      <c r="BR11" s="57">
        <f t="shared" si="3"/>
        <v>6.1032863849765258E-2</v>
      </c>
      <c r="BS11" s="57">
        <f t="shared" si="4"/>
        <v>1.8779342723004695E-2</v>
      </c>
    </row>
    <row r="12" spans="1:71" x14ac:dyDescent="0.2">
      <c r="A12" t="s">
        <v>11</v>
      </c>
      <c r="B12" t="s">
        <v>411</v>
      </c>
      <c r="C12">
        <v>19</v>
      </c>
      <c r="D12">
        <v>7</v>
      </c>
      <c r="E12">
        <v>160</v>
      </c>
      <c r="F12">
        <v>6</v>
      </c>
      <c r="G12">
        <v>3</v>
      </c>
      <c r="H12">
        <v>4</v>
      </c>
      <c r="I12">
        <v>199</v>
      </c>
      <c r="K12" t="s">
        <v>411</v>
      </c>
      <c r="L12">
        <v>19</v>
      </c>
      <c r="M12">
        <v>7</v>
      </c>
      <c r="N12">
        <f t="shared" si="0"/>
        <v>26</v>
      </c>
      <c r="O12">
        <v>160</v>
      </c>
      <c r="P12">
        <f t="shared" si="1"/>
        <v>9</v>
      </c>
      <c r="Q12">
        <v>6</v>
      </c>
      <c r="R12">
        <v>3</v>
      </c>
      <c r="S12">
        <v>4</v>
      </c>
      <c r="U12">
        <v>26</v>
      </c>
      <c r="V12">
        <v>160</v>
      </c>
      <c r="W12">
        <v>9</v>
      </c>
      <c r="X12">
        <v>4</v>
      </c>
      <c r="AG12">
        <v>26</v>
      </c>
      <c r="AH12">
        <v>9</v>
      </c>
      <c r="AI12">
        <v>4</v>
      </c>
      <c r="AQ12" t="s">
        <v>533</v>
      </c>
      <c r="BM12">
        <v>26</v>
      </c>
      <c r="BN12">
        <v>9</v>
      </c>
      <c r="BO12">
        <v>4</v>
      </c>
      <c r="BP12">
        <v>199</v>
      </c>
      <c r="BQ12" s="57">
        <f t="shared" si="2"/>
        <v>0.1306532663316583</v>
      </c>
      <c r="BR12" s="57">
        <f t="shared" si="3"/>
        <v>4.5226130653266333E-2</v>
      </c>
      <c r="BS12" s="57">
        <f t="shared" si="4"/>
        <v>2.0100502512562814E-2</v>
      </c>
    </row>
    <row r="13" spans="1:71" x14ac:dyDescent="0.2">
      <c r="A13" t="s">
        <v>12</v>
      </c>
      <c r="B13" t="s">
        <v>411</v>
      </c>
      <c r="C13">
        <v>17</v>
      </c>
      <c r="D13">
        <v>10</v>
      </c>
      <c r="E13">
        <v>152</v>
      </c>
      <c r="F13">
        <v>6</v>
      </c>
      <c r="G13">
        <v>6</v>
      </c>
      <c r="H13">
        <v>5</v>
      </c>
      <c r="I13">
        <v>196</v>
      </c>
      <c r="K13" t="s">
        <v>411</v>
      </c>
      <c r="L13">
        <v>17</v>
      </c>
      <c r="M13">
        <v>10</v>
      </c>
      <c r="N13">
        <f t="shared" si="0"/>
        <v>27</v>
      </c>
      <c r="O13">
        <v>152</v>
      </c>
      <c r="P13">
        <f t="shared" si="1"/>
        <v>12</v>
      </c>
      <c r="Q13">
        <v>6</v>
      </c>
      <c r="R13">
        <v>6</v>
      </c>
      <c r="S13">
        <v>5</v>
      </c>
      <c r="U13">
        <v>27</v>
      </c>
      <c r="V13">
        <v>152</v>
      </c>
      <c r="W13">
        <v>12</v>
      </c>
      <c r="X13">
        <v>5</v>
      </c>
      <c r="AG13">
        <v>27</v>
      </c>
      <c r="AH13">
        <v>12</v>
      </c>
      <c r="AI13">
        <v>5</v>
      </c>
      <c r="AQ13" t="s">
        <v>534</v>
      </c>
      <c r="BM13">
        <v>27</v>
      </c>
      <c r="BN13">
        <v>12</v>
      </c>
      <c r="BO13">
        <v>5</v>
      </c>
      <c r="BP13">
        <v>196</v>
      </c>
      <c r="BQ13" s="57">
        <f t="shared" si="2"/>
        <v>0.13775510204081631</v>
      </c>
      <c r="BR13" s="57">
        <f t="shared" si="3"/>
        <v>6.1224489795918366E-2</v>
      </c>
      <c r="BS13" s="57">
        <f t="shared" si="4"/>
        <v>2.5510204081632654E-2</v>
      </c>
    </row>
    <row r="14" spans="1:71" x14ac:dyDescent="0.2">
      <c r="A14" t="s">
        <v>13</v>
      </c>
      <c r="B14" t="s">
        <v>413</v>
      </c>
      <c r="C14">
        <v>20</v>
      </c>
      <c r="D14">
        <v>4</v>
      </c>
      <c r="E14">
        <v>117</v>
      </c>
      <c r="F14">
        <v>8</v>
      </c>
      <c r="G14">
        <v>10</v>
      </c>
      <c r="H14">
        <v>6</v>
      </c>
      <c r="I14">
        <v>165</v>
      </c>
      <c r="K14" t="s">
        <v>413</v>
      </c>
      <c r="L14">
        <v>20</v>
      </c>
      <c r="M14">
        <v>4</v>
      </c>
      <c r="N14">
        <f t="shared" si="0"/>
        <v>24</v>
      </c>
      <c r="O14">
        <v>117</v>
      </c>
      <c r="P14">
        <f t="shared" si="1"/>
        <v>18</v>
      </c>
      <c r="Q14">
        <v>8</v>
      </c>
      <c r="R14">
        <v>10</v>
      </c>
      <c r="S14">
        <v>6</v>
      </c>
      <c r="U14">
        <v>24</v>
      </c>
      <c r="V14">
        <v>117</v>
      </c>
      <c r="W14">
        <v>18</v>
      </c>
      <c r="X14">
        <v>6</v>
      </c>
      <c r="AG14">
        <v>24</v>
      </c>
      <c r="AH14">
        <v>18</v>
      </c>
      <c r="AI14">
        <v>6</v>
      </c>
      <c r="BM14">
        <v>24</v>
      </c>
      <c r="BN14">
        <v>18</v>
      </c>
      <c r="BO14">
        <v>6</v>
      </c>
      <c r="BP14">
        <v>165</v>
      </c>
      <c r="BQ14" s="57">
        <f t="shared" si="2"/>
        <v>0.14545454545454545</v>
      </c>
      <c r="BR14" s="57">
        <f t="shared" si="3"/>
        <v>0.10909090909090909</v>
      </c>
      <c r="BS14" s="57">
        <f t="shared" si="4"/>
        <v>3.6363636363636362E-2</v>
      </c>
    </row>
    <row r="15" spans="1:71" x14ac:dyDescent="0.2">
      <c r="A15" t="s">
        <v>14</v>
      </c>
      <c r="B15" t="s">
        <v>413</v>
      </c>
      <c r="C15">
        <v>24</v>
      </c>
      <c r="D15">
        <v>8</v>
      </c>
      <c r="E15">
        <v>112</v>
      </c>
      <c r="F15">
        <v>10</v>
      </c>
      <c r="G15">
        <v>6</v>
      </c>
      <c r="H15">
        <v>14</v>
      </c>
      <c r="I15">
        <v>174</v>
      </c>
      <c r="K15" t="s">
        <v>413</v>
      </c>
      <c r="L15">
        <v>24</v>
      </c>
      <c r="M15">
        <v>8</v>
      </c>
      <c r="N15">
        <f t="shared" si="0"/>
        <v>32</v>
      </c>
      <c r="O15">
        <v>112</v>
      </c>
      <c r="P15">
        <f t="shared" si="1"/>
        <v>16</v>
      </c>
      <c r="Q15">
        <v>10</v>
      </c>
      <c r="R15">
        <v>6</v>
      </c>
      <c r="S15">
        <v>14</v>
      </c>
      <c r="U15">
        <v>32</v>
      </c>
      <c r="V15">
        <v>112</v>
      </c>
      <c r="W15">
        <v>16</v>
      </c>
      <c r="X15">
        <v>14</v>
      </c>
      <c r="AG15">
        <v>32</v>
      </c>
      <c r="AH15">
        <v>16</v>
      </c>
      <c r="AI15">
        <v>14</v>
      </c>
      <c r="AQ15" s="7" t="s">
        <v>483</v>
      </c>
      <c r="BM15">
        <v>32</v>
      </c>
      <c r="BN15">
        <v>16</v>
      </c>
      <c r="BO15">
        <v>14</v>
      </c>
      <c r="BP15">
        <v>174</v>
      </c>
      <c r="BQ15" s="57">
        <f t="shared" si="2"/>
        <v>0.18390804597701149</v>
      </c>
      <c r="BR15" s="57">
        <f t="shared" si="3"/>
        <v>9.1954022988505746E-2</v>
      </c>
      <c r="BS15" s="57">
        <f t="shared" si="4"/>
        <v>8.0459770114942528E-2</v>
      </c>
    </row>
    <row r="16" spans="1:71" x14ac:dyDescent="0.2">
      <c r="A16" t="s">
        <v>15</v>
      </c>
      <c r="B16" t="s">
        <v>413</v>
      </c>
      <c r="C16">
        <v>18</v>
      </c>
      <c r="D16">
        <v>7</v>
      </c>
      <c r="E16">
        <v>158</v>
      </c>
      <c r="F16">
        <v>6</v>
      </c>
      <c r="G16">
        <v>2</v>
      </c>
      <c r="H16">
        <v>2</v>
      </c>
      <c r="I16">
        <v>193</v>
      </c>
      <c r="K16" t="s">
        <v>413</v>
      </c>
      <c r="L16">
        <v>18</v>
      </c>
      <c r="M16">
        <v>7</v>
      </c>
      <c r="N16">
        <f t="shared" si="0"/>
        <v>25</v>
      </c>
      <c r="O16">
        <v>158</v>
      </c>
      <c r="P16">
        <f t="shared" si="1"/>
        <v>8</v>
      </c>
      <c r="Q16">
        <v>6</v>
      </c>
      <c r="R16">
        <v>2</v>
      </c>
      <c r="S16">
        <v>2</v>
      </c>
      <c r="U16">
        <v>25</v>
      </c>
      <c r="V16">
        <v>158</v>
      </c>
      <c r="W16">
        <v>8</v>
      </c>
      <c r="X16">
        <v>2</v>
      </c>
      <c r="AG16">
        <v>25</v>
      </c>
      <c r="AH16">
        <v>8</v>
      </c>
      <c r="AI16">
        <v>2</v>
      </c>
      <c r="AQ16" t="s">
        <v>535</v>
      </c>
      <c r="BM16">
        <v>25</v>
      </c>
      <c r="BN16">
        <v>8</v>
      </c>
      <c r="BO16">
        <v>2</v>
      </c>
      <c r="BP16">
        <v>193</v>
      </c>
      <c r="BQ16" s="57">
        <f t="shared" si="2"/>
        <v>0.12953367875647667</v>
      </c>
      <c r="BR16" s="57">
        <f t="shared" si="3"/>
        <v>4.145077720207254E-2</v>
      </c>
      <c r="BS16" s="57">
        <f t="shared" si="4"/>
        <v>1.0362694300518135E-2</v>
      </c>
    </row>
    <row r="17" spans="1:99" x14ac:dyDescent="0.2">
      <c r="A17" t="s">
        <v>16</v>
      </c>
      <c r="B17" t="s">
        <v>413</v>
      </c>
      <c r="C17">
        <v>16</v>
      </c>
      <c r="D17">
        <v>6</v>
      </c>
      <c r="E17">
        <v>149</v>
      </c>
      <c r="F17">
        <v>5</v>
      </c>
      <c r="G17">
        <v>4</v>
      </c>
      <c r="H17">
        <v>1</v>
      </c>
      <c r="I17">
        <v>181</v>
      </c>
      <c r="K17" t="s">
        <v>413</v>
      </c>
      <c r="L17">
        <v>16</v>
      </c>
      <c r="M17">
        <v>6</v>
      </c>
      <c r="N17">
        <f t="shared" si="0"/>
        <v>22</v>
      </c>
      <c r="O17">
        <v>149</v>
      </c>
      <c r="P17">
        <f t="shared" si="1"/>
        <v>9</v>
      </c>
      <c r="Q17">
        <v>5</v>
      </c>
      <c r="R17">
        <v>4</v>
      </c>
      <c r="S17">
        <v>1</v>
      </c>
      <c r="U17">
        <v>22</v>
      </c>
      <c r="V17">
        <v>149</v>
      </c>
      <c r="W17">
        <v>9</v>
      </c>
      <c r="X17">
        <v>1</v>
      </c>
      <c r="AG17">
        <v>22</v>
      </c>
      <c r="AH17">
        <v>9</v>
      </c>
      <c r="AI17">
        <v>1</v>
      </c>
      <c r="AQ17" t="s">
        <v>536</v>
      </c>
      <c r="BM17">
        <v>22</v>
      </c>
      <c r="BN17">
        <v>9</v>
      </c>
      <c r="BO17">
        <v>1</v>
      </c>
      <c r="BP17">
        <v>181</v>
      </c>
      <c r="BQ17" s="57">
        <f t="shared" si="2"/>
        <v>0.12154696132596685</v>
      </c>
      <c r="BR17" s="57">
        <f t="shared" si="3"/>
        <v>4.9723756906077346E-2</v>
      </c>
      <c r="BS17" s="57">
        <f t="shared" si="4"/>
        <v>5.5248618784530384E-3</v>
      </c>
    </row>
    <row r="18" spans="1:99" x14ac:dyDescent="0.2">
      <c r="A18" t="s">
        <v>17</v>
      </c>
      <c r="B18" t="s">
        <v>413</v>
      </c>
      <c r="C18">
        <v>15</v>
      </c>
      <c r="D18">
        <v>12</v>
      </c>
      <c r="E18">
        <v>127</v>
      </c>
      <c r="F18">
        <v>8</v>
      </c>
      <c r="G18">
        <v>5</v>
      </c>
      <c r="H18">
        <v>9</v>
      </c>
      <c r="I18">
        <v>176</v>
      </c>
      <c r="K18" t="s">
        <v>413</v>
      </c>
      <c r="L18">
        <v>15</v>
      </c>
      <c r="M18">
        <v>12</v>
      </c>
      <c r="N18">
        <f t="shared" si="0"/>
        <v>27</v>
      </c>
      <c r="O18">
        <v>127</v>
      </c>
      <c r="P18">
        <f t="shared" si="1"/>
        <v>13</v>
      </c>
      <c r="Q18">
        <v>8</v>
      </c>
      <c r="R18">
        <v>5</v>
      </c>
      <c r="S18">
        <v>9</v>
      </c>
      <c r="U18">
        <v>27</v>
      </c>
      <c r="V18">
        <v>127</v>
      </c>
      <c r="W18">
        <v>13</v>
      </c>
      <c r="X18">
        <v>9</v>
      </c>
      <c r="AG18">
        <v>27</v>
      </c>
      <c r="AH18">
        <v>13</v>
      </c>
      <c r="AI18">
        <v>9</v>
      </c>
      <c r="BM18">
        <v>27</v>
      </c>
      <c r="BN18">
        <v>13</v>
      </c>
      <c r="BO18">
        <v>9</v>
      </c>
      <c r="BP18">
        <v>176</v>
      </c>
      <c r="BQ18" s="57">
        <f t="shared" si="2"/>
        <v>0.15340909090909091</v>
      </c>
      <c r="BR18" s="57">
        <f t="shared" si="3"/>
        <v>7.3863636363636367E-2</v>
      </c>
      <c r="BS18" s="57">
        <f t="shared" si="4"/>
        <v>5.113636363636364E-2</v>
      </c>
    </row>
    <row r="19" spans="1:99" x14ac:dyDescent="0.2">
      <c r="A19" t="s">
        <v>18</v>
      </c>
      <c r="B19" t="s">
        <v>413</v>
      </c>
      <c r="C19">
        <v>16</v>
      </c>
      <c r="D19">
        <v>8</v>
      </c>
      <c r="E19">
        <v>131</v>
      </c>
      <c r="F19">
        <v>7</v>
      </c>
      <c r="G19">
        <v>5</v>
      </c>
      <c r="H19">
        <v>4</v>
      </c>
      <c r="I19">
        <v>171</v>
      </c>
      <c r="K19" t="s">
        <v>413</v>
      </c>
      <c r="L19">
        <v>16</v>
      </c>
      <c r="M19">
        <v>8</v>
      </c>
      <c r="N19">
        <f t="shared" si="0"/>
        <v>24</v>
      </c>
      <c r="O19">
        <v>131</v>
      </c>
      <c r="P19">
        <f t="shared" si="1"/>
        <v>12</v>
      </c>
      <c r="Q19">
        <v>7</v>
      </c>
      <c r="R19">
        <v>5</v>
      </c>
      <c r="S19">
        <v>4</v>
      </c>
      <c r="U19">
        <v>24</v>
      </c>
      <c r="V19">
        <v>131</v>
      </c>
      <c r="W19">
        <v>12</v>
      </c>
      <c r="X19">
        <v>4</v>
      </c>
      <c r="AG19">
        <v>24</v>
      </c>
      <c r="AH19">
        <v>12</v>
      </c>
      <c r="AI19">
        <v>4</v>
      </c>
      <c r="BM19">
        <v>24</v>
      </c>
      <c r="BN19">
        <v>12</v>
      </c>
      <c r="BO19">
        <v>4</v>
      </c>
      <c r="BP19">
        <v>171</v>
      </c>
      <c r="BQ19" s="57">
        <f t="shared" si="2"/>
        <v>0.14035087719298245</v>
      </c>
      <c r="BR19" s="57">
        <f t="shared" si="3"/>
        <v>7.0175438596491224E-2</v>
      </c>
      <c r="BS19" s="57">
        <f t="shared" si="4"/>
        <v>2.3391812865497075E-2</v>
      </c>
    </row>
    <row r="20" spans="1:99" x14ac:dyDescent="0.2">
      <c r="A20" t="s">
        <v>19</v>
      </c>
      <c r="B20" t="s">
        <v>414</v>
      </c>
      <c r="C20">
        <v>17</v>
      </c>
      <c r="D20">
        <v>7</v>
      </c>
      <c r="E20">
        <v>148</v>
      </c>
      <c r="F20">
        <v>5</v>
      </c>
      <c r="G20">
        <v>7</v>
      </c>
      <c r="H20">
        <v>7</v>
      </c>
      <c r="I20">
        <v>191</v>
      </c>
      <c r="K20" t="s">
        <v>414</v>
      </c>
      <c r="L20">
        <v>17</v>
      </c>
      <c r="M20">
        <v>7</v>
      </c>
      <c r="N20">
        <f t="shared" si="0"/>
        <v>24</v>
      </c>
      <c r="O20">
        <v>148</v>
      </c>
      <c r="P20">
        <f t="shared" si="1"/>
        <v>12</v>
      </c>
      <c r="Q20">
        <v>5</v>
      </c>
      <c r="R20">
        <v>7</v>
      </c>
      <c r="S20">
        <v>7</v>
      </c>
      <c r="U20">
        <v>24</v>
      </c>
      <c r="V20">
        <v>148</v>
      </c>
      <c r="W20">
        <v>12</v>
      </c>
      <c r="X20">
        <v>7</v>
      </c>
      <c r="AG20">
        <v>24</v>
      </c>
      <c r="AH20">
        <v>12</v>
      </c>
      <c r="AI20">
        <v>7</v>
      </c>
      <c r="BM20">
        <v>24</v>
      </c>
      <c r="BN20">
        <v>12</v>
      </c>
      <c r="BO20">
        <v>7</v>
      </c>
      <c r="BP20">
        <v>191</v>
      </c>
      <c r="BQ20" s="57">
        <f t="shared" si="2"/>
        <v>0.1256544502617801</v>
      </c>
      <c r="BR20" s="57">
        <f t="shared" si="3"/>
        <v>6.2827225130890049E-2</v>
      </c>
      <c r="BS20" s="57">
        <f t="shared" si="4"/>
        <v>3.6649214659685861E-2</v>
      </c>
    </row>
    <row r="21" spans="1:99" x14ac:dyDescent="0.2">
      <c r="A21" t="s">
        <v>20</v>
      </c>
      <c r="B21" t="s">
        <v>414</v>
      </c>
      <c r="C21">
        <v>16</v>
      </c>
      <c r="D21">
        <v>6</v>
      </c>
      <c r="E21">
        <v>128</v>
      </c>
      <c r="F21">
        <v>8</v>
      </c>
      <c r="G21">
        <v>3</v>
      </c>
      <c r="H21">
        <v>2</v>
      </c>
      <c r="I21">
        <v>163</v>
      </c>
      <c r="K21" t="s">
        <v>414</v>
      </c>
      <c r="L21">
        <v>16</v>
      </c>
      <c r="M21">
        <v>6</v>
      </c>
      <c r="N21">
        <f t="shared" si="0"/>
        <v>22</v>
      </c>
      <c r="O21">
        <v>128</v>
      </c>
      <c r="P21">
        <f t="shared" si="1"/>
        <v>11</v>
      </c>
      <c r="Q21">
        <v>8</v>
      </c>
      <c r="R21">
        <v>3</v>
      </c>
      <c r="S21">
        <v>2</v>
      </c>
      <c r="U21">
        <v>22</v>
      </c>
      <c r="V21">
        <v>128</v>
      </c>
      <c r="W21">
        <v>11</v>
      </c>
      <c r="X21">
        <v>2</v>
      </c>
      <c r="AG21">
        <v>22</v>
      </c>
      <c r="AH21">
        <v>11</v>
      </c>
      <c r="AI21">
        <v>2</v>
      </c>
      <c r="BM21">
        <v>22</v>
      </c>
      <c r="BN21">
        <v>11</v>
      </c>
      <c r="BO21">
        <v>2</v>
      </c>
      <c r="BP21">
        <v>163</v>
      </c>
      <c r="BQ21" s="57">
        <f t="shared" si="2"/>
        <v>0.13496932515337423</v>
      </c>
      <c r="BR21" s="57">
        <f t="shared" si="3"/>
        <v>6.7484662576687116E-2</v>
      </c>
      <c r="BS21" s="57">
        <f t="shared" si="4"/>
        <v>1.2269938650306749E-2</v>
      </c>
    </row>
    <row r="22" spans="1:99" x14ac:dyDescent="0.2">
      <c r="A22" t="s">
        <v>21</v>
      </c>
      <c r="B22" t="s">
        <v>414</v>
      </c>
      <c r="C22">
        <v>11</v>
      </c>
      <c r="D22">
        <v>7</v>
      </c>
      <c r="E22">
        <v>71</v>
      </c>
      <c r="F22">
        <v>10</v>
      </c>
      <c r="G22">
        <v>3</v>
      </c>
      <c r="H22">
        <v>3</v>
      </c>
      <c r="I22">
        <v>105</v>
      </c>
      <c r="K22" t="s">
        <v>414</v>
      </c>
      <c r="L22">
        <v>11</v>
      </c>
      <c r="M22">
        <v>7</v>
      </c>
      <c r="N22">
        <f t="shared" si="0"/>
        <v>18</v>
      </c>
      <c r="O22">
        <v>71</v>
      </c>
      <c r="P22">
        <f t="shared" si="1"/>
        <v>13</v>
      </c>
      <c r="Q22">
        <v>10</v>
      </c>
      <c r="R22">
        <v>3</v>
      </c>
      <c r="S22">
        <v>3</v>
      </c>
      <c r="U22">
        <v>18</v>
      </c>
      <c r="V22">
        <v>71</v>
      </c>
      <c r="W22">
        <v>13</v>
      </c>
      <c r="X22">
        <v>3</v>
      </c>
      <c r="AG22">
        <v>18</v>
      </c>
      <c r="AH22">
        <v>13</v>
      </c>
      <c r="AI22">
        <v>3</v>
      </c>
      <c r="BM22">
        <v>18</v>
      </c>
      <c r="BN22">
        <v>13</v>
      </c>
      <c r="BO22">
        <v>3</v>
      </c>
      <c r="BP22">
        <v>105</v>
      </c>
      <c r="BQ22" s="57">
        <f t="shared" si="2"/>
        <v>0.17142857142857143</v>
      </c>
      <c r="BR22" s="57">
        <f t="shared" si="3"/>
        <v>0.12380952380952381</v>
      </c>
      <c r="BS22" s="57">
        <f t="shared" si="4"/>
        <v>2.8571428571428571E-2</v>
      </c>
    </row>
    <row r="23" spans="1:99" x14ac:dyDescent="0.2">
      <c r="A23" t="s">
        <v>22</v>
      </c>
      <c r="B23" t="s">
        <v>414</v>
      </c>
      <c r="C23">
        <v>12</v>
      </c>
      <c r="D23">
        <v>6</v>
      </c>
      <c r="E23">
        <v>111</v>
      </c>
      <c r="F23">
        <v>8</v>
      </c>
      <c r="G23">
        <v>3</v>
      </c>
      <c r="H23">
        <v>7</v>
      </c>
      <c r="I23">
        <v>147</v>
      </c>
      <c r="K23" t="s">
        <v>414</v>
      </c>
      <c r="L23">
        <v>12</v>
      </c>
      <c r="M23">
        <v>6</v>
      </c>
      <c r="N23">
        <f t="shared" si="0"/>
        <v>18</v>
      </c>
      <c r="O23">
        <v>111</v>
      </c>
      <c r="P23">
        <f t="shared" si="1"/>
        <v>11</v>
      </c>
      <c r="Q23">
        <v>8</v>
      </c>
      <c r="R23">
        <v>3</v>
      </c>
      <c r="S23">
        <v>7</v>
      </c>
      <c r="U23">
        <v>18</v>
      </c>
      <c r="V23">
        <v>111</v>
      </c>
      <c r="W23">
        <v>11</v>
      </c>
      <c r="X23">
        <v>7</v>
      </c>
      <c r="AG23">
        <v>18</v>
      </c>
      <c r="AH23">
        <v>11</v>
      </c>
      <c r="AI23">
        <v>7</v>
      </c>
      <c r="BM23">
        <v>18</v>
      </c>
      <c r="BN23">
        <v>11</v>
      </c>
      <c r="BO23">
        <v>7</v>
      </c>
      <c r="BP23">
        <v>147</v>
      </c>
      <c r="BQ23" s="57">
        <f t="shared" si="2"/>
        <v>0.12244897959183673</v>
      </c>
      <c r="BR23" s="57">
        <f t="shared" si="3"/>
        <v>7.4829931972789115E-2</v>
      </c>
      <c r="BS23" s="57">
        <f t="shared" si="4"/>
        <v>4.7619047619047616E-2</v>
      </c>
    </row>
    <row r="24" spans="1:99" ht="17" thickBot="1" x14ac:dyDescent="0.25">
      <c r="A24" t="s">
        <v>23</v>
      </c>
      <c r="B24" t="s">
        <v>414</v>
      </c>
      <c r="C24">
        <v>16</v>
      </c>
      <c r="D24">
        <v>13</v>
      </c>
      <c r="E24">
        <v>151</v>
      </c>
      <c r="F24">
        <v>6</v>
      </c>
      <c r="G24">
        <v>3</v>
      </c>
      <c r="H24">
        <v>5</v>
      </c>
      <c r="I24">
        <v>194</v>
      </c>
      <c r="K24" t="s">
        <v>414</v>
      </c>
      <c r="L24">
        <v>16</v>
      </c>
      <c r="M24">
        <v>13</v>
      </c>
      <c r="N24">
        <f t="shared" si="0"/>
        <v>29</v>
      </c>
      <c r="O24">
        <v>151</v>
      </c>
      <c r="P24">
        <f t="shared" si="1"/>
        <v>9</v>
      </c>
      <c r="Q24">
        <v>6</v>
      </c>
      <c r="R24">
        <v>3</v>
      </c>
      <c r="S24">
        <v>5</v>
      </c>
      <c r="U24">
        <v>29</v>
      </c>
      <c r="V24">
        <v>151</v>
      </c>
      <c r="W24">
        <v>9</v>
      </c>
      <c r="X24">
        <v>5</v>
      </c>
      <c r="AG24">
        <v>29</v>
      </c>
      <c r="AH24">
        <v>9</v>
      </c>
      <c r="AI24">
        <v>5</v>
      </c>
      <c r="AK24" s="50" t="s">
        <v>484</v>
      </c>
      <c r="AL24" s="50"/>
      <c r="AM24" s="50"/>
      <c r="AQ24" s="50" t="s">
        <v>512</v>
      </c>
      <c r="AR24" s="50"/>
      <c r="AS24" s="50"/>
      <c r="AT24" s="50"/>
      <c r="AU24" s="50"/>
      <c r="AV24" s="50"/>
      <c r="AW24" s="50"/>
      <c r="AX24" s="50"/>
      <c r="AY24" s="50"/>
      <c r="BA24" s="50" t="s">
        <v>526</v>
      </c>
      <c r="BB24" s="50"/>
      <c r="BC24" s="50"/>
      <c r="BD24" s="50"/>
      <c r="BM24">
        <v>29</v>
      </c>
      <c r="BN24">
        <v>9</v>
      </c>
      <c r="BO24">
        <v>5</v>
      </c>
      <c r="BP24">
        <v>194</v>
      </c>
      <c r="BQ24" s="57">
        <f t="shared" si="2"/>
        <v>0.14948453608247422</v>
      </c>
      <c r="BR24" s="57">
        <f t="shared" si="3"/>
        <v>4.6391752577319589E-2</v>
      </c>
      <c r="BS24" s="57">
        <f t="shared" si="4"/>
        <v>2.5773195876288658E-2</v>
      </c>
      <c r="BV24" s="50" t="s">
        <v>484</v>
      </c>
      <c r="BW24" s="50"/>
      <c r="BX24" s="50"/>
      <c r="CB24" s="50" t="s">
        <v>512</v>
      </c>
      <c r="CC24" s="50"/>
      <c r="CD24" s="50"/>
      <c r="CE24" s="50"/>
      <c r="CF24" s="50"/>
      <c r="CG24" s="50"/>
      <c r="CH24" s="50"/>
      <c r="CI24" s="50"/>
      <c r="CJ24" s="50"/>
      <c r="CL24" s="50" t="s">
        <v>526</v>
      </c>
      <c r="CM24" s="50"/>
      <c r="CN24" s="50"/>
      <c r="CO24" s="50"/>
    </row>
    <row r="25" spans="1:99" ht="18" thickTop="1" thickBot="1" x14ac:dyDescent="0.25">
      <c r="A25" t="s">
        <v>24</v>
      </c>
      <c r="B25" t="s">
        <v>414</v>
      </c>
      <c r="C25">
        <v>15</v>
      </c>
      <c r="D25">
        <v>5</v>
      </c>
      <c r="E25">
        <v>143</v>
      </c>
      <c r="F25">
        <v>9</v>
      </c>
      <c r="G25">
        <v>3</v>
      </c>
      <c r="H25">
        <v>2</v>
      </c>
      <c r="I25">
        <v>177</v>
      </c>
      <c r="K25" t="s">
        <v>414</v>
      </c>
      <c r="L25">
        <v>15</v>
      </c>
      <c r="M25">
        <v>5</v>
      </c>
      <c r="N25">
        <f t="shared" si="0"/>
        <v>20</v>
      </c>
      <c r="O25">
        <v>143</v>
      </c>
      <c r="P25">
        <f t="shared" si="1"/>
        <v>12</v>
      </c>
      <c r="Q25">
        <v>9</v>
      </c>
      <c r="R25">
        <v>3</v>
      </c>
      <c r="S25">
        <v>2</v>
      </c>
      <c r="U25">
        <v>20</v>
      </c>
      <c r="V25">
        <v>143</v>
      </c>
      <c r="W25">
        <v>12</v>
      </c>
      <c r="X25">
        <v>2</v>
      </c>
      <c r="AG25">
        <v>20</v>
      </c>
      <c r="AH25">
        <v>12</v>
      </c>
      <c r="AI25">
        <v>2</v>
      </c>
      <c r="AQ25" s="31"/>
      <c r="AR25" s="26"/>
      <c r="BA25" s="42" t="s">
        <v>527</v>
      </c>
      <c r="BB25" s="42" t="s">
        <v>528</v>
      </c>
      <c r="BC25" s="42" t="s">
        <v>529</v>
      </c>
      <c r="BD25" s="42" t="s">
        <v>530</v>
      </c>
      <c r="BM25">
        <v>20</v>
      </c>
      <c r="BN25">
        <v>12</v>
      </c>
      <c r="BO25">
        <v>2</v>
      </c>
      <c r="BP25">
        <v>177</v>
      </c>
      <c r="BQ25" s="57">
        <f t="shared" si="2"/>
        <v>0.11299435028248588</v>
      </c>
      <c r="BR25" s="57">
        <f t="shared" si="3"/>
        <v>6.7796610169491525E-2</v>
      </c>
      <c r="BS25" s="57">
        <f t="shared" si="4"/>
        <v>1.1299435028248588E-2</v>
      </c>
      <c r="CL25" s="42" t="s">
        <v>527</v>
      </c>
      <c r="CM25" s="42" t="s">
        <v>528</v>
      </c>
      <c r="CN25" s="42" t="s">
        <v>529</v>
      </c>
      <c r="CO25" s="42" t="s">
        <v>530</v>
      </c>
    </row>
    <row r="26" spans="1:99" ht="52" thickBot="1" x14ac:dyDescent="0.25">
      <c r="A26" t="s">
        <v>25</v>
      </c>
      <c r="B26" t="s">
        <v>415</v>
      </c>
      <c r="C26">
        <v>20</v>
      </c>
      <c r="D26">
        <v>8</v>
      </c>
      <c r="E26">
        <v>144</v>
      </c>
      <c r="F26">
        <v>4</v>
      </c>
      <c r="G26">
        <v>5</v>
      </c>
      <c r="H26">
        <v>4</v>
      </c>
      <c r="I26">
        <v>185</v>
      </c>
      <c r="K26" t="s">
        <v>415</v>
      </c>
      <c r="L26">
        <v>20</v>
      </c>
      <c r="M26">
        <v>8</v>
      </c>
      <c r="N26">
        <f t="shared" si="0"/>
        <v>28</v>
      </c>
      <c r="O26">
        <v>144</v>
      </c>
      <c r="P26">
        <f t="shared" si="1"/>
        <v>9</v>
      </c>
      <c r="Q26">
        <v>4</v>
      </c>
      <c r="R26">
        <v>5</v>
      </c>
      <c r="S26">
        <v>4</v>
      </c>
      <c r="U26">
        <v>28</v>
      </c>
      <c r="V26">
        <v>144</v>
      </c>
      <c r="W26">
        <v>9</v>
      </c>
      <c r="X26">
        <v>4</v>
      </c>
      <c r="AG26">
        <v>28</v>
      </c>
      <c r="AH26">
        <v>9</v>
      </c>
      <c r="AI26">
        <v>4</v>
      </c>
      <c r="AK26" s="33"/>
      <c r="AL26" s="34" t="s">
        <v>476</v>
      </c>
      <c r="AM26" s="34" t="s">
        <v>477</v>
      </c>
      <c r="AQ26" t="s">
        <v>513</v>
      </c>
      <c r="AV26" t="s">
        <v>501</v>
      </c>
      <c r="AW26">
        <v>0.05</v>
      </c>
      <c r="BA26" t="str">
        <f>AG1</f>
        <v>any dubius silenced</v>
      </c>
      <c r="BB26">
        <f>AVERAGE(AG2:AG129)</f>
        <v>23.6171875</v>
      </c>
      <c r="BC26">
        <f>COUNT(AG2:AG129)</f>
        <v>128</v>
      </c>
      <c r="BD26">
        <f>_xlfn.STDEV.S(AG2:AG129)</f>
        <v>4.1755212673785662</v>
      </c>
      <c r="BM26">
        <v>28</v>
      </c>
      <c r="BN26">
        <v>9</v>
      </c>
      <c r="BO26">
        <v>4</v>
      </c>
      <c r="BP26">
        <v>185</v>
      </c>
      <c r="BQ26" s="57">
        <f t="shared" si="2"/>
        <v>0.15135135135135136</v>
      </c>
      <c r="BR26" s="57">
        <f t="shared" si="3"/>
        <v>4.8648648648648651E-2</v>
      </c>
      <c r="BS26" s="57">
        <f t="shared" si="4"/>
        <v>2.1621621621621623E-2</v>
      </c>
      <c r="BV26" s="33"/>
      <c r="BW26" s="34" t="s">
        <v>622</v>
      </c>
      <c r="BX26" s="34" t="s">
        <v>623</v>
      </c>
      <c r="CB26" t="s">
        <v>513</v>
      </c>
      <c r="CG26" t="s">
        <v>501</v>
      </c>
      <c r="CH26">
        <v>0.05</v>
      </c>
      <c r="CL26" t="str">
        <f>BQ1</f>
        <v>% any dubius silencing</v>
      </c>
      <c r="CM26" s="57">
        <f>AVERAGE(BQ2:BQ129)</f>
        <v>0.12068890670941752</v>
      </c>
      <c r="CN26">
        <f>COUNT(BQ2:BQ129)</f>
        <v>128</v>
      </c>
      <c r="CO26">
        <f>_xlfn.STDEV.S(BQ2:BQ129)</f>
        <v>2.3890587925271507E-2</v>
      </c>
    </row>
    <row r="27" spans="1:99" ht="17" thickTop="1" x14ac:dyDescent="0.2">
      <c r="A27" t="s">
        <v>26</v>
      </c>
      <c r="B27" t="s">
        <v>415</v>
      </c>
      <c r="C27">
        <v>14</v>
      </c>
      <c r="D27">
        <v>9</v>
      </c>
      <c r="E27">
        <v>170</v>
      </c>
      <c r="F27">
        <v>7</v>
      </c>
      <c r="G27">
        <v>2</v>
      </c>
      <c r="H27">
        <v>3</v>
      </c>
      <c r="I27">
        <v>205</v>
      </c>
      <c r="K27" t="s">
        <v>415</v>
      </c>
      <c r="L27">
        <v>14</v>
      </c>
      <c r="M27">
        <v>9</v>
      </c>
      <c r="N27">
        <f t="shared" si="0"/>
        <v>23</v>
      </c>
      <c r="O27">
        <v>170</v>
      </c>
      <c r="P27">
        <f t="shared" si="1"/>
        <v>9</v>
      </c>
      <c r="Q27">
        <v>7</v>
      </c>
      <c r="R27">
        <v>2</v>
      </c>
      <c r="S27">
        <v>3</v>
      </c>
      <c r="U27">
        <v>23</v>
      </c>
      <c r="V27">
        <v>170</v>
      </c>
      <c r="W27">
        <v>9</v>
      </c>
      <c r="X27">
        <v>3</v>
      </c>
      <c r="AG27">
        <v>23</v>
      </c>
      <c r="AH27">
        <v>9</v>
      </c>
      <c r="AI27">
        <v>3</v>
      </c>
      <c r="AK27" t="s">
        <v>485</v>
      </c>
      <c r="AL27">
        <v>23.6171875</v>
      </c>
      <c r="AM27">
        <v>11.65625</v>
      </c>
      <c r="AQ27" s="42" t="s">
        <v>514</v>
      </c>
      <c r="AR27" s="42" t="s">
        <v>515</v>
      </c>
      <c r="AS27" s="42" t="s">
        <v>404</v>
      </c>
      <c r="AT27" s="42" t="s">
        <v>485</v>
      </c>
      <c r="AU27" s="42" t="s">
        <v>486</v>
      </c>
      <c r="AV27" s="42" t="s">
        <v>502</v>
      </c>
      <c r="AW27" s="42" t="s">
        <v>516</v>
      </c>
      <c r="AX27" s="42" t="s">
        <v>517</v>
      </c>
      <c r="AY27" s="42" t="s">
        <v>518</v>
      </c>
      <c r="BA27" t="str">
        <f>AH1</f>
        <v>any pratnesis silenced</v>
      </c>
      <c r="BB27">
        <f>AVERAGE(AH2:AH129)</f>
        <v>11.65625</v>
      </c>
      <c r="BC27">
        <f>COUNT(AH2:AH129)</f>
        <v>128</v>
      </c>
      <c r="BD27">
        <f>_xlfn.STDEV.S(AH2:AH129)</f>
        <v>4.0283200226303286</v>
      </c>
      <c r="BM27">
        <v>23</v>
      </c>
      <c r="BN27">
        <v>9</v>
      </c>
      <c r="BO27">
        <v>3</v>
      </c>
      <c r="BP27">
        <v>205</v>
      </c>
      <c r="BQ27" s="57">
        <f t="shared" si="2"/>
        <v>0.11219512195121951</v>
      </c>
      <c r="BR27" s="57">
        <f t="shared" si="3"/>
        <v>4.3902439024390241E-2</v>
      </c>
      <c r="BS27" s="57">
        <f t="shared" si="4"/>
        <v>1.4634146341463415E-2</v>
      </c>
      <c r="BV27" t="s">
        <v>485</v>
      </c>
      <c r="BW27">
        <v>0.12068890670941752</v>
      </c>
      <c r="BX27">
        <v>6.0094532211499067E-2</v>
      </c>
      <c r="CB27" s="42" t="s">
        <v>514</v>
      </c>
      <c r="CC27" s="42" t="s">
        <v>515</v>
      </c>
      <c r="CD27" s="42" t="s">
        <v>404</v>
      </c>
      <c r="CE27" s="42" t="s">
        <v>485</v>
      </c>
      <c r="CF27" s="42" t="s">
        <v>486</v>
      </c>
      <c r="CG27" s="42" t="s">
        <v>502</v>
      </c>
      <c r="CH27" s="42" t="s">
        <v>516</v>
      </c>
      <c r="CI27" s="42" t="s">
        <v>517</v>
      </c>
      <c r="CJ27" s="42" t="s">
        <v>518</v>
      </c>
      <c r="CL27" t="str">
        <f>BR1</f>
        <v>% any pratensis silencing</v>
      </c>
      <c r="CM27" s="57">
        <f>AVERAGE(BR2:BR129)</f>
        <v>6.0094532211499067E-2</v>
      </c>
      <c r="CN27">
        <f>COUNT(BR2:BR129)</f>
        <v>128</v>
      </c>
      <c r="CO27">
        <f>_xlfn.STDEV.S(BR2:BR129)</f>
        <v>2.429220868639536E-2</v>
      </c>
    </row>
    <row r="28" spans="1:99" x14ac:dyDescent="0.2">
      <c r="A28" t="s">
        <v>27</v>
      </c>
      <c r="B28" t="s">
        <v>415</v>
      </c>
      <c r="C28">
        <v>12</v>
      </c>
      <c r="D28">
        <v>11</v>
      </c>
      <c r="E28">
        <v>147</v>
      </c>
      <c r="F28">
        <v>7</v>
      </c>
      <c r="G28">
        <v>9</v>
      </c>
      <c r="H28">
        <v>6</v>
      </c>
      <c r="I28">
        <v>192</v>
      </c>
      <c r="K28" t="s">
        <v>415</v>
      </c>
      <c r="L28">
        <v>12</v>
      </c>
      <c r="M28">
        <v>11</v>
      </c>
      <c r="N28">
        <f t="shared" si="0"/>
        <v>23</v>
      </c>
      <c r="O28">
        <v>147</v>
      </c>
      <c r="P28">
        <f t="shared" si="1"/>
        <v>16</v>
      </c>
      <c r="Q28">
        <v>7</v>
      </c>
      <c r="R28">
        <v>9</v>
      </c>
      <c r="S28">
        <v>6</v>
      </c>
      <c r="U28">
        <v>23</v>
      </c>
      <c r="V28">
        <v>147</v>
      </c>
      <c r="W28">
        <v>16</v>
      </c>
      <c r="X28">
        <v>6</v>
      </c>
      <c r="AG28">
        <v>23</v>
      </c>
      <c r="AH28">
        <v>16</v>
      </c>
      <c r="AI28">
        <v>6</v>
      </c>
      <c r="AK28" t="s">
        <v>486</v>
      </c>
      <c r="AL28">
        <v>17.434977854330707</v>
      </c>
      <c r="AM28">
        <v>16.227362204724411</v>
      </c>
      <c r="AQ28" t="str">
        <f>AG1</f>
        <v>any dubius silenced</v>
      </c>
      <c r="AR28">
        <f>COUNT(AG2:AG129)</f>
        <v>128</v>
      </c>
      <c r="AS28">
        <f>SUM(AG2:AG129)</f>
        <v>3023</v>
      </c>
      <c r="AT28">
        <f>AVERAGE(AG2:AG129)</f>
        <v>23.6171875</v>
      </c>
      <c r="AU28">
        <f>_xlfn.VAR.S(AG2:AG129)</f>
        <v>17.434977854330707</v>
      </c>
      <c r="AV28">
        <f>DEVSQ(AG2:AG129)</f>
        <v>2214.2421875</v>
      </c>
      <c r="AW28">
        <f>SQRT(AT35/AR28)</f>
        <v>0.33958527377853243</v>
      </c>
      <c r="AX28">
        <f>AT28-AW28*_xlfn.T.INV.2T(AW26,AS35)</f>
        <v>22.949491569942541</v>
      </c>
      <c r="AY28">
        <f>AT28+AW28*_xlfn.T.INV.2T(AW26,AS35)</f>
        <v>24.284883430057459</v>
      </c>
      <c r="BA28" t="str">
        <f>AI1</f>
        <v>total silencing</v>
      </c>
      <c r="BB28">
        <f>AVERAGE(AI2:AI129)</f>
        <v>5.296875</v>
      </c>
      <c r="BC28">
        <f>COUNT(AI2:AI129)</f>
        <v>128</v>
      </c>
      <c r="BD28">
        <f>_xlfn.STDEV.S(AI2:AI129)</f>
        <v>3.2588084750665165</v>
      </c>
      <c r="BM28">
        <v>23</v>
      </c>
      <c r="BN28">
        <v>16</v>
      </c>
      <c r="BO28">
        <v>6</v>
      </c>
      <c r="BP28">
        <v>192</v>
      </c>
      <c r="BQ28" s="57">
        <f t="shared" si="2"/>
        <v>0.11979166666666667</v>
      </c>
      <c r="BR28" s="57">
        <f t="shared" si="3"/>
        <v>8.3333333333333329E-2</v>
      </c>
      <c r="BS28" s="57">
        <f t="shared" si="4"/>
        <v>3.125E-2</v>
      </c>
      <c r="BV28" t="s">
        <v>486</v>
      </c>
      <c r="BW28">
        <v>5.7076019141512867E-4</v>
      </c>
      <c r="BX28">
        <v>5.9011140286338213E-4</v>
      </c>
      <c r="CB28" t="str">
        <f>BQ1</f>
        <v>% any dubius silencing</v>
      </c>
      <c r="CC28">
        <f>COUNT(BQ2:BQ129)</f>
        <v>128</v>
      </c>
      <c r="CD28" s="57">
        <f>SUM(BQ2:BQ129)</f>
        <v>15.448180058805443</v>
      </c>
      <c r="CE28" s="57">
        <f>AVERAGE(BQ2:BQ129)</f>
        <v>0.12068890670941752</v>
      </c>
      <c r="CF28">
        <f>_xlfn.VAR.S(BQ2:BQ129)</f>
        <v>5.7076019141512867E-4</v>
      </c>
      <c r="CG28">
        <f>DEVSQ(BQ2:BQ129)</f>
        <v>7.2486544309720208E-2</v>
      </c>
      <c r="CH28">
        <f>SQRT(CE35/CC28)</f>
        <v>1.9271460323460462E-3</v>
      </c>
      <c r="CI28">
        <f>CE28-CH28*_xlfn.T.INV.2T(CH26,CD35)</f>
        <v>0.1168997330856431</v>
      </c>
      <c r="CJ28">
        <f>CE28+CH28*_xlfn.T.INV.2T(CH26,CD35)</f>
        <v>0.12447808033319195</v>
      </c>
      <c r="CL28" t="str">
        <f>BS1</f>
        <v>% total silencing</v>
      </c>
      <c r="CM28" s="57">
        <f>AVERAGE(BS2:BS129)</f>
        <v>2.6878806204740518E-2</v>
      </c>
      <c r="CN28">
        <f>COUNT(BS2:BS129)</f>
        <v>128</v>
      </c>
      <c r="CO28">
        <f>_xlfn.STDEV.S(BS2:BS129)</f>
        <v>1.628689253469014E-2</v>
      </c>
    </row>
    <row r="29" spans="1:99" x14ac:dyDescent="0.2">
      <c r="A29" t="s">
        <v>28</v>
      </c>
      <c r="B29" t="s">
        <v>415</v>
      </c>
      <c r="C29">
        <v>13</v>
      </c>
      <c r="D29">
        <v>13</v>
      </c>
      <c r="E29">
        <v>173</v>
      </c>
      <c r="F29">
        <v>8</v>
      </c>
      <c r="G29">
        <v>3</v>
      </c>
      <c r="H29">
        <v>2</v>
      </c>
      <c r="I29">
        <v>212</v>
      </c>
      <c r="K29" t="s">
        <v>415</v>
      </c>
      <c r="L29">
        <v>13</v>
      </c>
      <c r="M29">
        <v>13</v>
      </c>
      <c r="N29">
        <f t="shared" si="0"/>
        <v>26</v>
      </c>
      <c r="O29">
        <v>173</v>
      </c>
      <c r="P29">
        <f t="shared" si="1"/>
        <v>11</v>
      </c>
      <c r="Q29">
        <v>8</v>
      </c>
      <c r="R29">
        <v>3</v>
      </c>
      <c r="S29">
        <v>2</v>
      </c>
      <c r="U29">
        <v>26</v>
      </c>
      <c r="V29">
        <v>173</v>
      </c>
      <c r="W29">
        <v>11</v>
      </c>
      <c r="X29">
        <v>2</v>
      </c>
      <c r="AG29">
        <v>26</v>
      </c>
      <c r="AH29">
        <v>11</v>
      </c>
      <c r="AI29">
        <v>2</v>
      </c>
      <c r="AK29" t="s">
        <v>487</v>
      </c>
      <c r="AL29">
        <v>128</v>
      </c>
      <c r="AM29">
        <v>128</v>
      </c>
      <c r="AQ29" s="31" t="str">
        <f>AH1</f>
        <v>any pratnesis silenced</v>
      </c>
      <c r="AR29" s="26">
        <f>COUNT(AH2:AH129)</f>
        <v>128</v>
      </c>
      <c r="AS29">
        <f>SUM(AH2:AH129)</f>
        <v>1492</v>
      </c>
      <c r="AT29">
        <f>AVERAGE(AH2:AH129)</f>
        <v>11.65625</v>
      </c>
      <c r="AU29">
        <f>_xlfn.VAR.S(AH2:AH129)</f>
        <v>16.227362204724411</v>
      </c>
      <c r="AV29">
        <f>DEVSQ(AH2:AH129)</f>
        <v>2060.875</v>
      </c>
      <c r="AW29">
        <f>SQRT(AT35/AR29)</f>
        <v>0.33958527377853243</v>
      </c>
      <c r="AX29">
        <f>AT29-AW29*_xlfn.T.INV.2T(AW26,AS35)</f>
        <v>10.988554069942541</v>
      </c>
      <c r="AY29">
        <f>AT29+AW29*_xlfn.T.INV.2T(AW26,AS35)</f>
        <v>12.323945930057459</v>
      </c>
      <c r="BA29" s="45"/>
      <c r="BB29" s="45"/>
      <c r="BC29" s="45"/>
      <c r="BD29" s="45"/>
      <c r="BM29">
        <v>26</v>
      </c>
      <c r="BN29">
        <v>11</v>
      </c>
      <c r="BO29">
        <v>2</v>
      </c>
      <c r="BP29">
        <v>212</v>
      </c>
      <c r="BQ29" s="57">
        <f t="shared" si="2"/>
        <v>0.12264150943396226</v>
      </c>
      <c r="BR29" s="57">
        <f t="shared" si="3"/>
        <v>5.1886792452830191E-2</v>
      </c>
      <c r="BS29" s="57">
        <f t="shared" si="4"/>
        <v>9.433962264150943E-3</v>
      </c>
      <c r="BV29" t="s">
        <v>487</v>
      </c>
      <c r="BW29">
        <v>128</v>
      </c>
      <c r="BX29">
        <v>128</v>
      </c>
      <c r="CB29" t="str">
        <f>BR1</f>
        <v>% any pratensis silencing</v>
      </c>
      <c r="CC29">
        <f>COUNT(BR2:BR129)</f>
        <v>128</v>
      </c>
      <c r="CD29" s="57">
        <f>SUM(BR2:BR129)</f>
        <v>7.6921001230718806</v>
      </c>
      <c r="CE29" s="57">
        <f>AVERAGE(BR2:BR129)</f>
        <v>6.0094532211499067E-2</v>
      </c>
      <c r="CF29">
        <f>_xlfn.VAR.S(BR2:BR129)</f>
        <v>5.9011140286338213E-4</v>
      </c>
      <c r="CG29">
        <f>DEVSQ(BR2:BR129)</f>
        <v>7.4944148163649763E-2</v>
      </c>
      <c r="CH29">
        <f>SQRT(CE35/CC29)</f>
        <v>1.9271460323460462E-3</v>
      </c>
      <c r="CI29">
        <f>CE29-CH29*_xlfn.T.INV.2T(CH26,CD35)</f>
        <v>5.6305358587724633E-2</v>
      </c>
      <c r="CJ29">
        <f>CE29+CH29*_xlfn.T.INV.2T(CH26,CD35)</f>
        <v>6.3883705835273502E-2</v>
      </c>
      <c r="CL29" s="45"/>
      <c r="CM29" s="45"/>
      <c r="CN29" s="45"/>
      <c r="CO29" s="45"/>
    </row>
    <row r="30" spans="1:99" ht="17" thickBot="1" x14ac:dyDescent="0.25">
      <c r="A30" t="s">
        <v>29</v>
      </c>
      <c r="B30" t="s">
        <v>415</v>
      </c>
      <c r="C30">
        <v>16</v>
      </c>
      <c r="D30">
        <v>7</v>
      </c>
      <c r="E30">
        <v>145</v>
      </c>
      <c r="F30">
        <v>8</v>
      </c>
      <c r="G30">
        <v>7</v>
      </c>
      <c r="H30">
        <v>6</v>
      </c>
      <c r="I30">
        <v>189</v>
      </c>
      <c r="K30" t="s">
        <v>415</v>
      </c>
      <c r="L30">
        <v>16</v>
      </c>
      <c r="M30">
        <v>7</v>
      </c>
      <c r="N30">
        <f t="shared" si="0"/>
        <v>23</v>
      </c>
      <c r="O30">
        <v>145</v>
      </c>
      <c r="P30">
        <f t="shared" si="1"/>
        <v>15</v>
      </c>
      <c r="Q30">
        <v>8</v>
      </c>
      <c r="R30">
        <v>7</v>
      </c>
      <c r="S30">
        <v>6</v>
      </c>
      <c r="U30">
        <v>23</v>
      </c>
      <c r="V30">
        <v>145</v>
      </c>
      <c r="W30">
        <v>15</v>
      </c>
      <c r="X30">
        <v>6</v>
      </c>
      <c r="AG30">
        <v>23</v>
      </c>
      <c r="AH30">
        <v>15</v>
      </c>
      <c r="AI30">
        <v>6</v>
      </c>
      <c r="AK30" t="s">
        <v>488</v>
      </c>
      <c r="AL30">
        <v>9.2761847320257385E-2</v>
      </c>
      <c r="AQ30" t="str">
        <f>AI1</f>
        <v>total silencing</v>
      </c>
      <c r="AR30">
        <f>COUNT(AI2:AI129)</f>
        <v>128</v>
      </c>
      <c r="AS30">
        <f>SUM(AI2:AI129)</f>
        <v>678</v>
      </c>
      <c r="AT30">
        <f>AVERAGE(AI2:AI129)</f>
        <v>5.296875</v>
      </c>
      <c r="AU30">
        <f>_xlfn.VAR.S(AI2:AI129)</f>
        <v>10.619832677165354</v>
      </c>
      <c r="AV30">
        <f>DEVSQ(AI2:AI129)</f>
        <v>1348.71875</v>
      </c>
      <c r="AW30">
        <f>SQRT(AT35/AR30)</f>
        <v>0.33958527377853243</v>
      </c>
      <c r="AX30">
        <f>AT30-AW30*_xlfn.T.INV.2T(AW26,AS35)</f>
        <v>4.6291790699425412</v>
      </c>
      <c r="AY30">
        <f>AT30+AW30*_xlfn.T.INV.2T(AW26,AS35)</f>
        <v>5.9645709300574588</v>
      </c>
      <c r="BA30" s="50" t="s">
        <v>531</v>
      </c>
      <c r="BB30" s="50"/>
      <c r="BC30" s="50"/>
      <c r="BD30" s="50"/>
      <c r="BE30" s="50"/>
      <c r="BF30" s="52" t="s">
        <v>532</v>
      </c>
      <c r="BG30" s="50">
        <v>0.05</v>
      </c>
      <c r="BH30" s="50"/>
      <c r="BI30" s="50"/>
      <c r="BJ30" s="50"/>
      <c r="BM30">
        <v>23</v>
      </c>
      <c r="BN30">
        <v>15</v>
      </c>
      <c r="BO30">
        <v>6</v>
      </c>
      <c r="BP30">
        <v>189</v>
      </c>
      <c r="BQ30" s="57">
        <f t="shared" si="2"/>
        <v>0.12169312169312169</v>
      </c>
      <c r="BR30" s="57">
        <f t="shared" si="3"/>
        <v>7.9365079365079361E-2</v>
      </c>
      <c r="BS30" s="57">
        <f t="shared" si="4"/>
        <v>3.1746031746031744E-2</v>
      </c>
      <c r="BV30" t="s">
        <v>488</v>
      </c>
      <c r="BW30">
        <v>0.206595961405208</v>
      </c>
      <c r="CB30" t="str">
        <f>BS1</f>
        <v>% total silencing</v>
      </c>
      <c r="CC30">
        <f>COUNT(BS2:BS129)</f>
        <v>128</v>
      </c>
      <c r="CD30" s="57">
        <f>SUM(BS2:BS129)</f>
        <v>3.4404871942067863</v>
      </c>
      <c r="CE30" s="57">
        <f>AVERAGE(BS2:BS129)</f>
        <v>2.6878806204740518E-2</v>
      </c>
      <c r="CF30">
        <f>_xlfn.VAR.S(BS2:BS129)</f>
        <v>2.6526286843654538E-4</v>
      </c>
      <c r="CG30">
        <f>DEVSQ(BS2:BS129)</f>
        <v>3.3688384291441303E-2</v>
      </c>
      <c r="CH30">
        <f>SQRT(CE35/CC30)</f>
        <v>1.9271460323460462E-3</v>
      </c>
      <c r="CI30">
        <f>CE30-CH30*_xlfn.T.INV.2T(CH26,CD35)</f>
        <v>2.3089632580966083E-2</v>
      </c>
      <c r="CJ30">
        <f>CE30+CH30*_xlfn.T.INV.2T(CH26,CD35)</f>
        <v>3.0667979828514953E-2</v>
      </c>
      <c r="CL30" s="50" t="s">
        <v>531</v>
      </c>
      <c r="CM30" s="50"/>
      <c r="CN30" s="50"/>
      <c r="CO30" s="50"/>
      <c r="CP30" s="50"/>
      <c r="CQ30" s="52" t="s">
        <v>532</v>
      </c>
      <c r="CR30" s="50">
        <v>0.05</v>
      </c>
      <c r="CS30" s="50"/>
      <c r="CT30" s="50"/>
      <c r="CU30" s="50"/>
    </row>
    <row r="31" spans="1:99" ht="17" thickTop="1" x14ac:dyDescent="0.2">
      <c r="A31" t="s">
        <v>30</v>
      </c>
      <c r="B31" t="s">
        <v>415</v>
      </c>
      <c r="C31">
        <v>15</v>
      </c>
      <c r="D31">
        <v>4</v>
      </c>
      <c r="E31">
        <v>141</v>
      </c>
      <c r="F31">
        <v>6</v>
      </c>
      <c r="G31">
        <v>7</v>
      </c>
      <c r="H31">
        <v>11</v>
      </c>
      <c r="I31">
        <v>184</v>
      </c>
      <c r="K31" t="s">
        <v>415</v>
      </c>
      <c r="L31">
        <v>15</v>
      </c>
      <c r="M31">
        <v>4</v>
      </c>
      <c r="N31">
        <f t="shared" si="0"/>
        <v>19</v>
      </c>
      <c r="O31">
        <v>141</v>
      </c>
      <c r="P31">
        <f t="shared" si="1"/>
        <v>13</v>
      </c>
      <c r="Q31">
        <v>6</v>
      </c>
      <c r="R31">
        <v>7</v>
      </c>
      <c r="S31">
        <v>11</v>
      </c>
      <c r="U31">
        <v>19</v>
      </c>
      <c r="V31">
        <v>141</v>
      </c>
      <c r="W31">
        <v>13</v>
      </c>
      <c r="X31">
        <v>11</v>
      </c>
      <c r="AG31">
        <v>19</v>
      </c>
      <c r="AH31">
        <v>13</v>
      </c>
      <c r="AI31">
        <v>11</v>
      </c>
      <c r="AK31" t="s">
        <v>489</v>
      </c>
      <c r="AL31">
        <v>0</v>
      </c>
      <c r="AQ31" s="45"/>
      <c r="AR31" s="45"/>
      <c r="AS31" s="45"/>
      <c r="AT31" s="45"/>
      <c r="AU31" s="45"/>
      <c r="AV31" s="45"/>
      <c r="AW31" s="45"/>
      <c r="AX31" s="45"/>
      <c r="AY31" s="45"/>
      <c r="BA31" s="42" t="str">
        <f t="array" ref="BA31:BJ34">[1]!REGWQ(AG1:AI129,TRUE,BG30)</f>
        <v>group 1</v>
      </c>
      <c r="BB31" s="42" t="str">
        <v>group 2</v>
      </c>
      <c r="BC31" s="42" t="str">
        <v>index 1</v>
      </c>
      <c r="BD31" s="42" t="str">
        <v>index 2</v>
      </c>
      <c r="BE31" s="42" t="str">
        <v>mean</v>
      </c>
      <c r="BF31" s="42" t="str">
        <v>q-stat</v>
      </c>
      <c r="BG31" s="42" t="str">
        <v>alpha</v>
      </c>
      <c r="BH31" s="42" t="str">
        <v>q-crit</v>
      </c>
      <c r="BI31" s="42" t="str">
        <v>p-value</v>
      </c>
      <c r="BJ31" s="42" t="str">
        <v>sig</v>
      </c>
      <c r="BM31">
        <v>19</v>
      </c>
      <c r="BN31">
        <v>13</v>
      </c>
      <c r="BO31">
        <v>11</v>
      </c>
      <c r="BP31">
        <v>184</v>
      </c>
      <c r="BQ31" s="57">
        <f t="shared" si="2"/>
        <v>0.10326086956521739</v>
      </c>
      <c r="BR31" s="57">
        <f t="shared" si="3"/>
        <v>7.0652173913043473E-2</v>
      </c>
      <c r="BS31" s="57">
        <f t="shared" si="4"/>
        <v>5.9782608695652176E-2</v>
      </c>
      <c r="BV31" t="s">
        <v>489</v>
      </c>
      <c r="BW31">
        <v>0</v>
      </c>
      <c r="CB31" s="45"/>
      <c r="CC31" s="45"/>
      <c r="CD31" s="45"/>
      <c r="CE31" s="45"/>
      <c r="CF31" s="45"/>
      <c r="CG31" s="45"/>
      <c r="CH31" s="45"/>
      <c r="CI31" s="45"/>
      <c r="CJ31" s="45"/>
      <c r="CL31" s="42" t="str">
        <f t="array" ref="CL31:CU34">[1]!REGWQ(BQ1:BS129,TRUE,CR30)</f>
        <v>group 1</v>
      </c>
      <c r="CM31" s="42" t="str">
        <v>group 2</v>
      </c>
      <c r="CN31" s="42" t="str">
        <v>index 1</v>
      </c>
      <c r="CO31" s="42" t="str">
        <v>index 2</v>
      </c>
      <c r="CP31" s="42" t="str">
        <v>mean</v>
      </c>
      <c r="CQ31" s="42" t="str">
        <v>q-stat</v>
      </c>
      <c r="CR31" s="42" t="str">
        <v>alpha</v>
      </c>
      <c r="CS31" s="42" t="str">
        <v>q-crit</v>
      </c>
      <c r="CT31" s="42" t="str">
        <v>p-value</v>
      </c>
      <c r="CU31" s="42" t="str">
        <v>sig</v>
      </c>
    </row>
    <row r="32" spans="1:99" ht="17" thickBot="1" x14ac:dyDescent="0.25">
      <c r="A32" t="s">
        <v>31</v>
      </c>
      <c r="B32" t="s">
        <v>416</v>
      </c>
      <c r="C32">
        <v>12</v>
      </c>
      <c r="D32">
        <v>8</v>
      </c>
      <c r="E32">
        <v>157</v>
      </c>
      <c r="F32">
        <v>3</v>
      </c>
      <c r="G32">
        <v>2</v>
      </c>
      <c r="H32">
        <v>5</v>
      </c>
      <c r="I32">
        <v>187</v>
      </c>
      <c r="K32" t="s">
        <v>416</v>
      </c>
      <c r="L32">
        <v>12</v>
      </c>
      <c r="M32">
        <v>8</v>
      </c>
      <c r="N32">
        <f t="shared" si="0"/>
        <v>20</v>
      </c>
      <c r="O32">
        <v>157</v>
      </c>
      <c r="P32">
        <f t="shared" si="1"/>
        <v>5</v>
      </c>
      <c r="Q32">
        <v>3</v>
      </c>
      <c r="R32">
        <v>2</v>
      </c>
      <c r="S32">
        <v>5</v>
      </c>
      <c r="U32">
        <v>20</v>
      </c>
      <c r="V32">
        <v>157</v>
      </c>
      <c r="W32">
        <v>5</v>
      </c>
      <c r="X32">
        <v>5</v>
      </c>
      <c r="AG32">
        <v>20</v>
      </c>
      <c r="AH32">
        <v>5</v>
      </c>
      <c r="AI32">
        <v>5</v>
      </c>
      <c r="AK32" t="s">
        <v>490</v>
      </c>
      <c r="AL32">
        <v>127</v>
      </c>
      <c r="AQ32" t="s">
        <v>500</v>
      </c>
      <c r="BA32" t="str">
        <v>any dubius silenced</v>
      </c>
      <c r="BB32" t="str">
        <v>any pratnesis silenced</v>
      </c>
      <c r="BC32">
        <v>1</v>
      </c>
      <c r="BD32">
        <v>2</v>
      </c>
      <c r="BE32">
        <v>11.9609375</v>
      </c>
      <c r="BF32">
        <v>35.222191371586312</v>
      </c>
      <c r="BG32">
        <v>0.05</v>
      </c>
      <c r="BH32">
        <v>2.7808188976377952</v>
      </c>
      <c r="BI32" s="19">
        <v>-4.4408920985006262E-16</v>
      </c>
      <c r="BJ32" s="35" t="str">
        <v>yes</v>
      </c>
      <c r="BM32">
        <v>20</v>
      </c>
      <c r="BN32">
        <v>5</v>
      </c>
      <c r="BO32">
        <v>5</v>
      </c>
      <c r="BP32">
        <v>187</v>
      </c>
      <c r="BQ32" s="57">
        <f t="shared" si="2"/>
        <v>0.10695187165775401</v>
      </c>
      <c r="BR32" s="57">
        <f t="shared" si="3"/>
        <v>2.6737967914438502E-2</v>
      </c>
      <c r="BS32" s="57">
        <f t="shared" si="4"/>
        <v>2.6737967914438502E-2</v>
      </c>
      <c r="BV32" t="s">
        <v>490</v>
      </c>
      <c r="BW32">
        <v>127</v>
      </c>
      <c r="CB32" t="s">
        <v>500</v>
      </c>
      <c r="CL32" t="str">
        <v>% any dubius silencing</v>
      </c>
      <c r="CM32" t="str">
        <v>% any pratensis silencing</v>
      </c>
      <c r="CN32">
        <v>1</v>
      </c>
      <c r="CO32">
        <v>2</v>
      </c>
      <c r="CP32">
        <v>6.0594374497918456E-2</v>
      </c>
      <c r="CQ32">
        <v>31.442544301716872</v>
      </c>
      <c r="CR32">
        <v>0.05</v>
      </c>
      <c r="CS32">
        <v>2.7808188976377952</v>
      </c>
      <c r="CT32" s="19">
        <v>-4.4408920985006262E-16</v>
      </c>
      <c r="CU32" s="35" t="str">
        <v>yes</v>
      </c>
    </row>
    <row r="33" spans="1:99" ht="17" thickTop="1" x14ac:dyDescent="0.2">
      <c r="A33" t="s">
        <v>32</v>
      </c>
      <c r="B33" t="s">
        <v>416</v>
      </c>
      <c r="C33">
        <v>24</v>
      </c>
      <c r="D33">
        <v>4</v>
      </c>
      <c r="E33">
        <v>175</v>
      </c>
      <c r="F33">
        <v>5</v>
      </c>
      <c r="G33">
        <v>4</v>
      </c>
      <c r="H33">
        <v>7</v>
      </c>
      <c r="I33">
        <v>219</v>
      </c>
      <c r="K33" t="s">
        <v>416</v>
      </c>
      <c r="L33">
        <v>24</v>
      </c>
      <c r="M33">
        <v>4</v>
      </c>
      <c r="N33">
        <f t="shared" si="0"/>
        <v>28</v>
      </c>
      <c r="O33">
        <v>175</v>
      </c>
      <c r="P33">
        <f t="shared" si="1"/>
        <v>9</v>
      </c>
      <c r="Q33">
        <v>5</v>
      </c>
      <c r="R33">
        <v>4</v>
      </c>
      <c r="S33">
        <v>7</v>
      </c>
      <c r="U33">
        <v>28</v>
      </c>
      <c r="V33">
        <v>175</v>
      </c>
      <c r="W33">
        <v>9</v>
      </c>
      <c r="X33">
        <v>7</v>
      </c>
      <c r="AG33">
        <v>28</v>
      </c>
      <c r="AH33">
        <v>9</v>
      </c>
      <c r="AI33">
        <v>7</v>
      </c>
      <c r="AK33" t="s">
        <v>491</v>
      </c>
      <c r="AL33">
        <v>24.486296865520391</v>
      </c>
      <c r="AQ33" s="42" t="s">
        <v>519</v>
      </c>
      <c r="AR33" s="42" t="s">
        <v>502</v>
      </c>
      <c r="AS33" s="42" t="s">
        <v>490</v>
      </c>
      <c r="AT33" s="42" t="s">
        <v>503</v>
      </c>
      <c r="AU33" s="42" t="s">
        <v>504</v>
      </c>
      <c r="AV33" s="42" t="s">
        <v>520</v>
      </c>
      <c r="AW33" s="42" t="s">
        <v>521</v>
      </c>
      <c r="AX33" s="42" t="s">
        <v>522</v>
      </c>
      <c r="AY33" s="42" t="s">
        <v>523</v>
      </c>
      <c r="BA33" t="str">
        <v>any dubius silenced</v>
      </c>
      <c r="BB33" t="str">
        <v>total silencing</v>
      </c>
      <c r="BC33">
        <v>1</v>
      </c>
      <c r="BD33">
        <v>3</v>
      </c>
      <c r="BE33">
        <v>18.3203125</v>
      </c>
      <c r="BF33">
        <v>53.949078227544021</v>
      </c>
      <c r="BG33">
        <v>0.05</v>
      </c>
      <c r="BH33">
        <v>3.327228346456693</v>
      </c>
      <c r="BI33" s="19">
        <v>6.6613381477509392E-16</v>
      </c>
      <c r="BJ33" s="35" t="str">
        <v>yes</v>
      </c>
      <c r="BM33">
        <v>28</v>
      </c>
      <c r="BN33">
        <v>9</v>
      </c>
      <c r="BO33">
        <v>7</v>
      </c>
      <c r="BP33">
        <v>219</v>
      </c>
      <c r="BQ33" s="57">
        <f t="shared" si="2"/>
        <v>0.12785388127853881</v>
      </c>
      <c r="BR33" s="57">
        <f t="shared" si="3"/>
        <v>4.1095890410958902E-2</v>
      </c>
      <c r="BS33" s="57">
        <f t="shared" si="4"/>
        <v>3.1963470319634701E-2</v>
      </c>
      <c r="BV33" t="s">
        <v>491</v>
      </c>
      <c r="BW33">
        <v>22.588642887435462</v>
      </c>
      <c r="CB33" s="42" t="s">
        <v>519</v>
      </c>
      <c r="CC33" s="42" t="s">
        <v>502</v>
      </c>
      <c r="CD33" s="42" t="s">
        <v>490</v>
      </c>
      <c r="CE33" s="42" t="s">
        <v>503</v>
      </c>
      <c r="CF33" s="42" t="s">
        <v>504</v>
      </c>
      <c r="CG33" s="42" t="s">
        <v>520</v>
      </c>
      <c r="CH33" s="42" t="s">
        <v>521</v>
      </c>
      <c r="CI33" s="42" t="s">
        <v>522</v>
      </c>
      <c r="CJ33" s="42" t="s">
        <v>523</v>
      </c>
      <c r="CL33" t="str">
        <v>% any dubius silencing</v>
      </c>
      <c r="CM33" t="str">
        <v>% total silencing</v>
      </c>
      <c r="CN33">
        <v>1</v>
      </c>
      <c r="CO33">
        <v>3</v>
      </c>
      <c r="CP33">
        <v>9.3810100504677002E-2</v>
      </c>
      <c r="CQ33">
        <v>48.678252156363868</v>
      </c>
      <c r="CR33">
        <v>0.05</v>
      </c>
      <c r="CS33">
        <v>3.327228346456693</v>
      </c>
      <c r="CT33" s="19">
        <v>6.6613381477509392E-16</v>
      </c>
      <c r="CU33" s="35" t="str">
        <v>yes</v>
      </c>
    </row>
    <row r="34" spans="1:99" x14ac:dyDescent="0.2">
      <c r="A34" t="s">
        <v>33</v>
      </c>
      <c r="B34" t="s">
        <v>416</v>
      </c>
      <c r="C34">
        <v>21</v>
      </c>
      <c r="D34">
        <v>6</v>
      </c>
      <c r="E34">
        <v>146</v>
      </c>
      <c r="F34">
        <v>6</v>
      </c>
      <c r="G34">
        <v>9</v>
      </c>
      <c r="H34">
        <v>10</v>
      </c>
      <c r="I34">
        <v>198</v>
      </c>
      <c r="K34" t="s">
        <v>416</v>
      </c>
      <c r="L34">
        <v>21</v>
      </c>
      <c r="M34">
        <v>6</v>
      </c>
      <c r="N34">
        <f t="shared" si="0"/>
        <v>27</v>
      </c>
      <c r="O34">
        <v>146</v>
      </c>
      <c r="P34">
        <f t="shared" si="1"/>
        <v>15</v>
      </c>
      <c r="Q34">
        <v>6</v>
      </c>
      <c r="R34">
        <v>9</v>
      </c>
      <c r="S34">
        <v>10</v>
      </c>
      <c r="U34">
        <v>27</v>
      </c>
      <c r="V34">
        <v>146</v>
      </c>
      <c r="W34">
        <v>15</v>
      </c>
      <c r="X34">
        <v>10</v>
      </c>
      <c r="AG34">
        <v>27</v>
      </c>
      <c r="AH34">
        <v>15</v>
      </c>
      <c r="AI34">
        <v>10</v>
      </c>
      <c r="AK34" t="s">
        <v>492</v>
      </c>
      <c r="AL34">
        <v>3.0849435321237967E-50</v>
      </c>
      <c r="AQ34" t="s">
        <v>524</v>
      </c>
      <c r="AR34">
        <f>AR36-AR35</f>
        <v>22149.953125</v>
      </c>
      <c r="AS34">
        <f>COUNTA(AQ28:AQ30)-1</f>
        <v>2</v>
      </c>
      <c r="AT34">
        <f>AR34/AS34</f>
        <v>11074.9765625</v>
      </c>
      <c r="AU34">
        <f>AT34/AT35</f>
        <v>750.30034965569268</v>
      </c>
      <c r="AV34" s="19">
        <f>_xlfn.F.DIST.RT(AU34,AS34,AS35)</f>
        <v>7.3913817000648469E-133</v>
      </c>
      <c r="AW34">
        <f>AR34/AR36</f>
        <v>0.79751283035798426</v>
      </c>
      <c r="AX34">
        <f>SQRT(DEVSQ(AT28:AT30)/(AT35*AS34))</f>
        <v>2.4210992300368646</v>
      </c>
      <c r="AY34">
        <f>(AR36-AS36*AT35)/(AR36+AT35)</f>
        <v>0.79602684725419526</v>
      </c>
      <c r="BA34" s="43" t="str">
        <v>any pratnesis silenced</v>
      </c>
      <c r="BB34" s="43" t="str">
        <v>total silencing</v>
      </c>
      <c r="BC34" s="43">
        <v>2</v>
      </c>
      <c r="BD34" s="43">
        <v>3</v>
      </c>
      <c r="BE34" s="43">
        <v>6.359375</v>
      </c>
      <c r="BF34" s="43">
        <v>18.726886855957712</v>
      </c>
      <c r="BG34" s="43">
        <v>0.05</v>
      </c>
      <c r="BH34" s="43">
        <v>2.7808188976377952</v>
      </c>
      <c r="BI34" s="48">
        <v>-4.4408920985006262E-16</v>
      </c>
      <c r="BJ34" s="46" t="str">
        <v>yes</v>
      </c>
      <c r="BM34">
        <v>27</v>
      </c>
      <c r="BN34">
        <v>15</v>
      </c>
      <c r="BO34">
        <v>10</v>
      </c>
      <c r="BP34">
        <v>198</v>
      </c>
      <c r="BQ34" s="57">
        <f t="shared" si="2"/>
        <v>0.13636363636363635</v>
      </c>
      <c r="BR34" s="57">
        <f t="shared" si="3"/>
        <v>7.575757575757576E-2</v>
      </c>
      <c r="BS34" s="57">
        <f t="shared" si="4"/>
        <v>5.0505050505050504E-2</v>
      </c>
      <c r="BV34" t="s">
        <v>492</v>
      </c>
      <c r="BW34">
        <v>1.2989223104196474E-46</v>
      </c>
      <c r="CB34" t="s">
        <v>524</v>
      </c>
      <c r="CC34">
        <f>CC36-CC35</f>
        <v>0.57921269895029981</v>
      </c>
      <c r="CD34">
        <f>COUNTA(CB28:CB30)-1</f>
        <v>2</v>
      </c>
      <c r="CE34">
        <f>CC34/CD34</f>
        <v>0.2896063494751499</v>
      </c>
      <c r="CF34">
        <f>CE34/CE35</f>
        <v>609.212575069119</v>
      </c>
      <c r="CG34" s="19">
        <f>_xlfn.F.DIST.RT(CF34,CD34,CD35)</f>
        <v>2.0468261425774314E-119</v>
      </c>
      <c r="CH34">
        <f>CC34/CC36</f>
        <v>0.76178941542399137</v>
      </c>
      <c r="CI34">
        <f>SQRT(DEVSQ(CE28:CE30)/(CE35*CD34))</f>
        <v>2.1816217001871543</v>
      </c>
      <c r="CJ34">
        <f>(CC36-CD36*CE35)/(CC36+CE35)</f>
        <v>0.76006375557967731</v>
      </c>
      <c r="CL34" s="43" t="str">
        <v>% any pratensis silencing</v>
      </c>
      <c r="CM34" s="43" t="str">
        <v>% total silencing</v>
      </c>
      <c r="CN34" s="43">
        <v>2</v>
      </c>
      <c r="CO34" s="43">
        <v>3</v>
      </c>
      <c r="CP34" s="43">
        <v>3.3215726006758553E-2</v>
      </c>
      <c r="CQ34" s="43">
        <v>17.235707854647</v>
      </c>
      <c r="CR34" s="43">
        <v>0.05</v>
      </c>
      <c r="CS34" s="43">
        <v>2.7808188976377952</v>
      </c>
      <c r="CT34" s="48">
        <v>-6.6613381477509392E-16</v>
      </c>
      <c r="CU34" s="46" t="str">
        <v>yes</v>
      </c>
    </row>
    <row r="35" spans="1:99" x14ac:dyDescent="0.2">
      <c r="A35" t="s">
        <v>34</v>
      </c>
      <c r="B35" t="s">
        <v>416</v>
      </c>
      <c r="C35">
        <v>18</v>
      </c>
      <c r="D35">
        <v>10</v>
      </c>
      <c r="E35">
        <v>149</v>
      </c>
      <c r="F35">
        <v>4</v>
      </c>
      <c r="G35">
        <v>3</v>
      </c>
      <c r="H35">
        <v>4</v>
      </c>
      <c r="I35">
        <v>188</v>
      </c>
      <c r="K35" t="s">
        <v>416</v>
      </c>
      <c r="L35">
        <v>18</v>
      </c>
      <c r="M35">
        <v>10</v>
      </c>
      <c r="N35">
        <f t="shared" si="0"/>
        <v>28</v>
      </c>
      <c r="O35">
        <v>149</v>
      </c>
      <c r="P35">
        <f t="shared" si="1"/>
        <v>7</v>
      </c>
      <c r="Q35">
        <v>4</v>
      </c>
      <c r="R35">
        <v>3</v>
      </c>
      <c r="S35">
        <v>4</v>
      </c>
      <c r="U35">
        <v>28</v>
      </c>
      <c r="V35">
        <v>149</v>
      </c>
      <c r="W35">
        <v>7</v>
      </c>
      <c r="X35">
        <v>4</v>
      </c>
      <c r="AG35">
        <v>28</v>
      </c>
      <c r="AH35">
        <v>7</v>
      </c>
      <c r="AI35">
        <v>4</v>
      </c>
      <c r="AK35" t="s">
        <v>493</v>
      </c>
      <c r="AL35">
        <v>1.6569403435420673</v>
      </c>
      <c r="AQ35" t="s">
        <v>525</v>
      </c>
      <c r="AR35">
        <f>SUM(AV28:AV30)</f>
        <v>5623.8359375</v>
      </c>
      <c r="AS35">
        <f>AS36-AS34</f>
        <v>381</v>
      </c>
      <c r="AT35">
        <f>AR35/AS35</f>
        <v>14.760724245406823</v>
      </c>
      <c r="BM35">
        <v>28</v>
      </c>
      <c r="BN35">
        <v>7</v>
      </c>
      <c r="BO35">
        <v>4</v>
      </c>
      <c r="BP35">
        <v>188</v>
      </c>
      <c r="BQ35" s="57">
        <f t="shared" si="2"/>
        <v>0.14893617021276595</v>
      </c>
      <c r="BR35" s="57">
        <f t="shared" si="3"/>
        <v>3.7234042553191488E-2</v>
      </c>
      <c r="BS35" s="57">
        <f t="shared" si="4"/>
        <v>2.1276595744680851E-2</v>
      </c>
      <c r="BV35" t="s">
        <v>493</v>
      </c>
      <c r="BW35">
        <v>1.6569403435420673</v>
      </c>
      <c r="CB35" t="s">
        <v>525</v>
      </c>
      <c r="CC35">
        <f>SUM(CG28:CG30)</f>
        <v>0.18111907676481129</v>
      </c>
      <c r="CD35">
        <f>CD36-CD34</f>
        <v>381</v>
      </c>
      <c r="CE35">
        <f>CC35/CD35</f>
        <v>4.7537815423834984E-4</v>
      </c>
    </row>
    <row r="36" spans="1:99" x14ac:dyDescent="0.2">
      <c r="A36" t="s">
        <v>35</v>
      </c>
      <c r="B36" t="s">
        <v>416</v>
      </c>
      <c r="C36">
        <v>16</v>
      </c>
      <c r="D36">
        <v>11</v>
      </c>
      <c r="E36">
        <v>172</v>
      </c>
      <c r="F36">
        <v>5</v>
      </c>
      <c r="G36">
        <v>5</v>
      </c>
      <c r="H36">
        <v>4</v>
      </c>
      <c r="I36">
        <v>213</v>
      </c>
      <c r="K36" t="s">
        <v>416</v>
      </c>
      <c r="L36">
        <v>16</v>
      </c>
      <c r="M36">
        <v>11</v>
      </c>
      <c r="N36">
        <f t="shared" si="0"/>
        <v>27</v>
      </c>
      <c r="O36">
        <v>172</v>
      </c>
      <c r="P36">
        <f t="shared" si="1"/>
        <v>10</v>
      </c>
      <c r="Q36">
        <v>5</v>
      </c>
      <c r="R36">
        <v>5</v>
      </c>
      <c r="S36">
        <v>4</v>
      </c>
      <c r="U36">
        <v>27</v>
      </c>
      <c r="V36">
        <v>172</v>
      </c>
      <c r="W36">
        <v>10</v>
      </c>
      <c r="X36">
        <v>4</v>
      </c>
      <c r="AG36">
        <v>27</v>
      </c>
      <c r="AH36">
        <v>10</v>
      </c>
      <c r="AI36">
        <v>4</v>
      </c>
      <c r="AK36" s="19" t="s">
        <v>494</v>
      </c>
      <c r="AL36" s="19">
        <v>6.1698870642475935E-50</v>
      </c>
      <c r="AQ36" s="43" t="s">
        <v>510</v>
      </c>
      <c r="AR36" s="43">
        <f>DEVSQ(AG2:AI129)</f>
        <v>27773.7890625</v>
      </c>
      <c r="AS36" s="43">
        <f>COUNT(AG2:AI129)-1</f>
        <v>383</v>
      </c>
      <c r="AT36" s="43">
        <f>AR36/AS36</f>
        <v>72.51642052872063</v>
      </c>
      <c r="AU36" s="43"/>
      <c r="AV36" s="43"/>
      <c r="AW36" s="43"/>
      <c r="AX36" s="43"/>
      <c r="AY36" s="43"/>
      <c r="BM36">
        <v>27</v>
      </c>
      <c r="BN36">
        <v>10</v>
      </c>
      <c r="BO36">
        <v>4</v>
      </c>
      <c r="BP36">
        <v>213</v>
      </c>
      <c r="BQ36" s="57">
        <f t="shared" si="2"/>
        <v>0.12676056338028169</v>
      </c>
      <c r="BR36" s="57">
        <f t="shared" si="3"/>
        <v>4.6948356807511735E-2</v>
      </c>
      <c r="BS36" s="57">
        <f t="shared" si="4"/>
        <v>1.8779342723004695E-2</v>
      </c>
      <c r="BV36" s="19" t="s">
        <v>494</v>
      </c>
      <c r="BW36" s="19">
        <v>2.5978446208392947E-46</v>
      </c>
      <c r="CB36" s="43" t="s">
        <v>510</v>
      </c>
      <c r="CC36" s="43">
        <f>DEVSQ(BQ2:BS129)</f>
        <v>0.76033177571511112</v>
      </c>
      <c r="CD36" s="43">
        <f>COUNT(BQ2:BS129)-1</f>
        <v>383</v>
      </c>
      <c r="CE36" s="43">
        <f>CC36/CD36</f>
        <v>1.9852004587861908E-3</v>
      </c>
      <c r="CF36" s="43"/>
      <c r="CG36" s="43"/>
      <c r="CH36" s="43"/>
      <c r="CI36" s="43"/>
      <c r="CJ36" s="43"/>
    </row>
    <row r="37" spans="1:99" ht="17" thickBot="1" x14ac:dyDescent="0.25">
      <c r="A37" t="s">
        <v>36</v>
      </c>
      <c r="B37" t="s">
        <v>416</v>
      </c>
      <c r="C37">
        <v>16</v>
      </c>
      <c r="D37">
        <v>7</v>
      </c>
      <c r="E37">
        <v>171</v>
      </c>
      <c r="F37">
        <v>6</v>
      </c>
      <c r="G37">
        <v>6</v>
      </c>
      <c r="H37">
        <v>4</v>
      </c>
      <c r="I37">
        <v>210</v>
      </c>
      <c r="K37" t="s">
        <v>416</v>
      </c>
      <c r="L37">
        <v>16</v>
      </c>
      <c r="M37">
        <v>7</v>
      </c>
      <c r="N37">
        <f t="shared" si="0"/>
        <v>23</v>
      </c>
      <c r="O37">
        <v>171</v>
      </c>
      <c r="P37">
        <f t="shared" si="1"/>
        <v>12</v>
      </c>
      <c r="Q37">
        <v>6</v>
      </c>
      <c r="R37">
        <v>6</v>
      </c>
      <c r="S37">
        <v>4</v>
      </c>
      <c r="U37">
        <v>23</v>
      </c>
      <c r="V37">
        <v>171</v>
      </c>
      <c r="W37">
        <v>12</v>
      </c>
      <c r="X37">
        <v>4</v>
      </c>
      <c r="AG37">
        <v>23</v>
      </c>
      <c r="AH37">
        <v>12</v>
      </c>
      <c r="AI37">
        <v>4</v>
      </c>
      <c r="AK37" s="32" t="s">
        <v>495</v>
      </c>
      <c r="AL37" s="32">
        <v>1.9788195347028543</v>
      </c>
      <c r="AM37" s="32"/>
      <c r="BM37">
        <v>23</v>
      </c>
      <c r="BN37">
        <v>12</v>
      </c>
      <c r="BO37">
        <v>4</v>
      </c>
      <c r="BP37">
        <v>210</v>
      </c>
      <c r="BQ37" s="57">
        <f t="shared" si="2"/>
        <v>0.10952380952380952</v>
      </c>
      <c r="BR37" s="57">
        <f t="shared" si="3"/>
        <v>5.7142857142857141E-2</v>
      </c>
      <c r="BS37" s="57">
        <f t="shared" si="4"/>
        <v>1.9047619047619049E-2</v>
      </c>
      <c r="BV37" s="32" t="s">
        <v>495</v>
      </c>
      <c r="BW37" s="32">
        <v>1.9788195347028543</v>
      </c>
      <c r="BX37" s="32"/>
    </row>
    <row r="38" spans="1:99" x14ac:dyDescent="0.2">
      <c r="A38" t="s">
        <v>37</v>
      </c>
      <c r="B38" t="s">
        <v>417</v>
      </c>
      <c r="C38">
        <v>18</v>
      </c>
      <c r="D38">
        <v>9</v>
      </c>
      <c r="E38">
        <v>140</v>
      </c>
      <c r="F38">
        <v>5</v>
      </c>
      <c r="G38">
        <v>5</v>
      </c>
      <c r="H38">
        <v>2</v>
      </c>
      <c r="I38">
        <v>179</v>
      </c>
      <c r="K38" t="s">
        <v>417</v>
      </c>
      <c r="L38">
        <v>18</v>
      </c>
      <c r="M38">
        <v>9</v>
      </c>
      <c r="N38">
        <f t="shared" si="0"/>
        <v>27</v>
      </c>
      <c r="O38">
        <v>140</v>
      </c>
      <c r="P38">
        <f t="shared" si="1"/>
        <v>10</v>
      </c>
      <c r="Q38">
        <v>5</v>
      </c>
      <c r="R38">
        <v>5</v>
      </c>
      <c r="S38">
        <v>2</v>
      </c>
      <c r="U38">
        <v>27</v>
      </c>
      <c r="V38">
        <v>140</v>
      </c>
      <c r="W38">
        <v>10</v>
      </c>
      <c r="X38">
        <v>2</v>
      </c>
      <c r="AG38">
        <v>27</v>
      </c>
      <c r="AH38">
        <v>10</v>
      </c>
      <c r="AI38">
        <v>2</v>
      </c>
      <c r="BM38">
        <v>27</v>
      </c>
      <c r="BN38">
        <v>10</v>
      </c>
      <c r="BO38">
        <v>2</v>
      </c>
      <c r="BP38">
        <v>179</v>
      </c>
      <c r="BQ38" s="57">
        <f t="shared" si="2"/>
        <v>0.15083798882681565</v>
      </c>
      <c r="BR38" s="57">
        <f t="shared" si="3"/>
        <v>5.5865921787709494E-2</v>
      </c>
      <c r="BS38" s="57">
        <f t="shared" si="4"/>
        <v>1.11731843575419E-2</v>
      </c>
      <c r="CB38" s="50" t="s">
        <v>591</v>
      </c>
      <c r="CC38" s="50"/>
      <c r="CD38" s="50"/>
      <c r="CE38" s="50"/>
    </row>
    <row r="39" spans="1:99" ht="17" thickBot="1" x14ac:dyDescent="0.25">
      <c r="A39" t="s">
        <v>38</v>
      </c>
      <c r="B39" t="s">
        <v>417</v>
      </c>
      <c r="C39">
        <v>14</v>
      </c>
      <c r="D39">
        <v>9</v>
      </c>
      <c r="E39">
        <v>173</v>
      </c>
      <c r="F39">
        <v>4</v>
      </c>
      <c r="G39">
        <v>3</v>
      </c>
      <c r="H39">
        <v>3</v>
      </c>
      <c r="I39">
        <v>206</v>
      </c>
      <c r="K39" t="s">
        <v>417</v>
      </c>
      <c r="L39">
        <v>14</v>
      </c>
      <c r="M39">
        <v>9</v>
      </c>
      <c r="N39">
        <f t="shared" si="0"/>
        <v>23</v>
      </c>
      <c r="O39">
        <v>173</v>
      </c>
      <c r="P39">
        <f t="shared" si="1"/>
        <v>7</v>
      </c>
      <c r="Q39">
        <v>4</v>
      </c>
      <c r="R39">
        <v>3</v>
      </c>
      <c r="S39">
        <v>3</v>
      </c>
      <c r="U39">
        <v>23</v>
      </c>
      <c r="V39">
        <v>173</v>
      </c>
      <c r="W39">
        <v>7</v>
      </c>
      <c r="X39">
        <v>3</v>
      </c>
      <c r="AG39">
        <v>23</v>
      </c>
      <c r="AH39">
        <v>7</v>
      </c>
      <c r="AI39">
        <v>3</v>
      </c>
      <c r="AQ39" s="50" t="s">
        <v>591</v>
      </c>
      <c r="AR39" s="50"/>
      <c r="AS39" s="50"/>
      <c r="AT39" s="50"/>
      <c r="BM39">
        <v>23</v>
      </c>
      <c r="BN39">
        <v>7</v>
      </c>
      <c r="BO39">
        <v>3</v>
      </c>
      <c r="BP39">
        <v>206</v>
      </c>
      <c r="BQ39" s="57">
        <f t="shared" si="2"/>
        <v>0.11165048543689321</v>
      </c>
      <c r="BR39" s="57">
        <f t="shared" si="3"/>
        <v>3.3980582524271843E-2</v>
      </c>
      <c r="BS39" s="57">
        <f t="shared" si="4"/>
        <v>1.4563106796116505E-2</v>
      </c>
    </row>
    <row r="40" spans="1:99" ht="18" thickTop="1" thickBot="1" x14ac:dyDescent="0.25">
      <c r="A40" t="s">
        <v>39</v>
      </c>
      <c r="B40" t="s">
        <v>417</v>
      </c>
      <c r="C40">
        <v>16</v>
      </c>
      <c r="D40">
        <v>8</v>
      </c>
      <c r="E40">
        <v>159</v>
      </c>
      <c r="F40">
        <v>6</v>
      </c>
      <c r="G40">
        <v>6</v>
      </c>
      <c r="H40">
        <v>4</v>
      </c>
      <c r="I40">
        <v>199</v>
      </c>
      <c r="K40" t="s">
        <v>417</v>
      </c>
      <c r="L40">
        <v>16</v>
      </c>
      <c r="M40">
        <v>8</v>
      </c>
      <c r="N40">
        <f t="shared" si="0"/>
        <v>24</v>
      </c>
      <c r="O40">
        <v>159</v>
      </c>
      <c r="P40">
        <f t="shared" si="1"/>
        <v>12</v>
      </c>
      <c r="Q40">
        <v>6</v>
      </c>
      <c r="R40">
        <v>6</v>
      </c>
      <c r="S40">
        <v>4</v>
      </c>
      <c r="U40">
        <v>24</v>
      </c>
      <c r="V40">
        <v>159</v>
      </c>
      <c r="W40">
        <v>12</v>
      </c>
      <c r="X40">
        <v>4</v>
      </c>
      <c r="AG40">
        <v>24</v>
      </c>
      <c r="AH40">
        <v>12</v>
      </c>
      <c r="AI40">
        <v>4</v>
      </c>
      <c r="BM40">
        <v>24</v>
      </c>
      <c r="BN40">
        <v>12</v>
      </c>
      <c r="BO40">
        <v>4</v>
      </c>
      <c r="BP40">
        <v>199</v>
      </c>
      <c r="BQ40" s="57">
        <f t="shared" si="2"/>
        <v>0.12060301507537688</v>
      </c>
      <c r="BR40" s="57">
        <f t="shared" si="3"/>
        <v>6.030150753768844E-2</v>
      </c>
      <c r="BS40" s="57">
        <f t="shared" si="4"/>
        <v>2.0100502512562814E-2</v>
      </c>
      <c r="CB40" s="42" t="s">
        <v>592</v>
      </c>
      <c r="CC40" s="42" t="s">
        <v>593</v>
      </c>
      <c r="CD40" s="42" t="s">
        <v>505</v>
      </c>
      <c r="CE40" s="42" t="s">
        <v>528</v>
      </c>
    </row>
    <row r="41" spans="1:99" ht="17" thickTop="1" x14ac:dyDescent="0.2">
      <c r="A41" t="s">
        <v>40</v>
      </c>
      <c r="B41" t="s">
        <v>417</v>
      </c>
      <c r="C41">
        <v>11</v>
      </c>
      <c r="D41">
        <v>13</v>
      </c>
      <c r="E41">
        <v>143</v>
      </c>
      <c r="F41">
        <v>6</v>
      </c>
      <c r="G41">
        <v>3</v>
      </c>
      <c r="H41">
        <v>2</v>
      </c>
      <c r="I41">
        <v>178</v>
      </c>
      <c r="K41" t="s">
        <v>417</v>
      </c>
      <c r="L41">
        <v>11</v>
      </c>
      <c r="M41">
        <v>13</v>
      </c>
      <c r="N41">
        <f t="shared" si="0"/>
        <v>24</v>
      </c>
      <c r="O41">
        <v>143</v>
      </c>
      <c r="P41">
        <f t="shared" si="1"/>
        <v>9</v>
      </c>
      <c r="Q41">
        <v>6</v>
      </c>
      <c r="R41">
        <v>3</v>
      </c>
      <c r="S41">
        <v>2</v>
      </c>
      <c r="U41">
        <v>24</v>
      </c>
      <c r="V41">
        <v>143</v>
      </c>
      <c r="W41">
        <v>9</v>
      </c>
      <c r="X41">
        <v>2</v>
      </c>
      <c r="AG41">
        <v>24</v>
      </c>
      <c r="AH41">
        <v>9</v>
      </c>
      <c r="AI41">
        <v>2</v>
      </c>
      <c r="AQ41" s="42" t="s">
        <v>592</v>
      </c>
      <c r="AR41" s="42" t="s">
        <v>593</v>
      </c>
      <c r="AS41" s="42" t="s">
        <v>505</v>
      </c>
      <c r="AT41" s="42" t="s">
        <v>528</v>
      </c>
      <c r="BM41">
        <v>24</v>
      </c>
      <c r="BN41">
        <v>9</v>
      </c>
      <c r="BO41">
        <v>2</v>
      </c>
      <c r="BP41">
        <v>178</v>
      </c>
      <c r="BQ41" s="57">
        <f t="shared" si="2"/>
        <v>0.1348314606741573</v>
      </c>
      <c r="BR41" s="57">
        <f t="shared" si="3"/>
        <v>5.0561797752808987E-2</v>
      </c>
      <c r="BS41" s="57">
        <f t="shared" si="4"/>
        <v>1.1235955056179775E-2</v>
      </c>
      <c r="CB41" t="str">
        <f>BQ1</f>
        <v>% any dubius silencing</v>
      </c>
      <c r="CC41" t="str">
        <f>BR1</f>
        <v>% any pratensis silencing</v>
      </c>
      <c r="CD41" s="19">
        <f>_xlfn.T.TEST(BQ2:BQ129,BR2:BR129,2,3)</f>
        <v>1.727006909023051E-54</v>
      </c>
      <c r="CE41">
        <f>ABS(AVERAGE(BQ2:BQ129)-AVERAGE(BR2:BR129))</f>
        <v>6.0594374497918456E-2</v>
      </c>
    </row>
    <row r="42" spans="1:99" x14ac:dyDescent="0.2">
      <c r="A42" t="s">
        <v>41</v>
      </c>
      <c r="B42" t="s">
        <v>417</v>
      </c>
      <c r="C42">
        <v>18</v>
      </c>
      <c r="D42">
        <v>6</v>
      </c>
      <c r="E42">
        <v>137</v>
      </c>
      <c r="F42">
        <v>2</v>
      </c>
      <c r="G42">
        <v>4</v>
      </c>
      <c r="H42">
        <v>6</v>
      </c>
      <c r="I42">
        <v>173</v>
      </c>
      <c r="K42" t="s">
        <v>417</v>
      </c>
      <c r="L42">
        <v>18</v>
      </c>
      <c r="M42">
        <v>6</v>
      </c>
      <c r="N42">
        <f t="shared" si="0"/>
        <v>24</v>
      </c>
      <c r="O42">
        <v>137</v>
      </c>
      <c r="P42">
        <f t="shared" si="1"/>
        <v>6</v>
      </c>
      <c r="Q42">
        <v>2</v>
      </c>
      <c r="R42">
        <v>4</v>
      </c>
      <c r="S42">
        <v>6</v>
      </c>
      <c r="U42">
        <v>24</v>
      </c>
      <c r="V42">
        <v>137</v>
      </c>
      <c r="W42">
        <v>6</v>
      </c>
      <c r="X42">
        <v>6</v>
      </c>
      <c r="AG42">
        <v>24</v>
      </c>
      <c r="AH42">
        <v>6</v>
      </c>
      <c r="AI42">
        <v>6</v>
      </c>
      <c r="AQ42" t="str">
        <f>AG1</f>
        <v>any dubius silenced</v>
      </c>
      <c r="AR42" t="str">
        <f>AH1</f>
        <v>any pratnesis silenced</v>
      </c>
      <c r="AS42" s="19">
        <f>_xlfn.T.TEST(AG2:AG129,AH2:AH129,2,3)</f>
        <v>4.723946533656134E-65</v>
      </c>
      <c r="AT42">
        <f>ABS(AVERAGE(AG2:AG129)-AVERAGE(AH2:AH129))</f>
        <v>11.9609375</v>
      </c>
      <c r="BM42">
        <v>24</v>
      </c>
      <c r="BN42">
        <v>6</v>
      </c>
      <c r="BO42">
        <v>6</v>
      </c>
      <c r="BP42">
        <v>173</v>
      </c>
      <c r="BQ42" s="57">
        <f t="shared" si="2"/>
        <v>0.13872832369942195</v>
      </c>
      <c r="BR42" s="57">
        <f t="shared" si="3"/>
        <v>3.4682080924855488E-2</v>
      </c>
      <c r="BS42" s="57">
        <f t="shared" si="4"/>
        <v>3.4682080924855488E-2</v>
      </c>
      <c r="CB42" t="str">
        <f>BQ1</f>
        <v>% any dubius silencing</v>
      </c>
      <c r="CC42" t="str">
        <f>BS1</f>
        <v>% total silencing</v>
      </c>
      <c r="CD42" s="19">
        <f>_xlfn.T.TEST(BQ2:BQ129,BS2:BS129,2,3)</f>
        <v>9.6579894619394261E-97</v>
      </c>
      <c r="CE42">
        <f>ABS(AVERAGE(BQ2:BQ129)-AVERAGE(BS2:BS129))</f>
        <v>9.3810100504677002E-2</v>
      </c>
    </row>
    <row r="43" spans="1:99" x14ac:dyDescent="0.2">
      <c r="A43" t="s">
        <v>42</v>
      </c>
      <c r="B43" t="s">
        <v>417</v>
      </c>
      <c r="C43">
        <v>11</v>
      </c>
      <c r="D43">
        <v>14</v>
      </c>
      <c r="E43">
        <v>168</v>
      </c>
      <c r="F43">
        <v>2</v>
      </c>
      <c r="G43">
        <v>4</v>
      </c>
      <c r="H43">
        <v>3</v>
      </c>
      <c r="I43">
        <v>202</v>
      </c>
      <c r="K43" t="s">
        <v>417</v>
      </c>
      <c r="L43">
        <v>11</v>
      </c>
      <c r="M43">
        <v>14</v>
      </c>
      <c r="N43">
        <f t="shared" si="0"/>
        <v>25</v>
      </c>
      <c r="O43">
        <v>168</v>
      </c>
      <c r="P43">
        <f t="shared" si="1"/>
        <v>6</v>
      </c>
      <c r="Q43">
        <v>2</v>
      </c>
      <c r="R43">
        <v>4</v>
      </c>
      <c r="S43">
        <v>3</v>
      </c>
      <c r="U43">
        <v>25</v>
      </c>
      <c r="V43">
        <v>168</v>
      </c>
      <c r="W43">
        <v>6</v>
      </c>
      <c r="X43">
        <v>3</v>
      </c>
      <c r="AG43">
        <v>25</v>
      </c>
      <c r="AH43">
        <v>6</v>
      </c>
      <c r="AI43">
        <v>3</v>
      </c>
      <c r="AQ43" t="str">
        <f>AG1</f>
        <v>any dubius silenced</v>
      </c>
      <c r="AR43" t="str">
        <f>AI1</f>
        <v>total silencing</v>
      </c>
      <c r="AS43" s="19">
        <f>_xlfn.T.TEST(AG2:AG129,AI2:AI129,2,3)</f>
        <v>4.0751790384734552E-106</v>
      </c>
      <c r="AT43">
        <f>ABS(AVERAGE(AG2:AG129)-AVERAGE(AI2:AI129))</f>
        <v>18.3203125</v>
      </c>
      <c r="BM43">
        <v>25</v>
      </c>
      <c r="BN43">
        <v>6</v>
      </c>
      <c r="BO43">
        <v>3</v>
      </c>
      <c r="BP43">
        <v>202</v>
      </c>
      <c r="BQ43" s="57">
        <f t="shared" si="2"/>
        <v>0.12376237623762376</v>
      </c>
      <c r="BR43" s="57">
        <f t="shared" si="3"/>
        <v>2.9702970297029702E-2</v>
      </c>
      <c r="BS43" s="57">
        <f t="shared" si="4"/>
        <v>1.4851485148514851E-2</v>
      </c>
      <c r="CB43" s="43" t="str">
        <f>BR1</f>
        <v>% any pratensis silencing</v>
      </c>
      <c r="CC43" s="43" t="str">
        <f>BS1</f>
        <v>% total silencing</v>
      </c>
      <c r="CD43" s="48">
        <f>_xlfn.T.TEST(BR2:BR129,BS2:BS129,2,3)</f>
        <v>1.283190124511015E-28</v>
      </c>
      <c r="CE43" s="43">
        <f>ABS(AVERAGE(BR2:BR129)-AVERAGE(BS2:BS129))</f>
        <v>3.3215726006758553E-2</v>
      </c>
    </row>
    <row r="44" spans="1:99" x14ac:dyDescent="0.2">
      <c r="A44" t="s">
        <v>43</v>
      </c>
      <c r="B44" t="s">
        <v>418</v>
      </c>
      <c r="C44">
        <v>8</v>
      </c>
      <c r="D44">
        <v>11</v>
      </c>
      <c r="E44">
        <v>155</v>
      </c>
      <c r="F44">
        <v>9</v>
      </c>
      <c r="G44">
        <v>5</v>
      </c>
      <c r="H44">
        <v>8</v>
      </c>
      <c r="I44">
        <v>196</v>
      </c>
      <c r="K44" t="s">
        <v>418</v>
      </c>
      <c r="L44">
        <v>8</v>
      </c>
      <c r="M44">
        <v>11</v>
      </c>
      <c r="N44">
        <f t="shared" si="0"/>
        <v>19</v>
      </c>
      <c r="O44">
        <v>155</v>
      </c>
      <c r="P44">
        <f t="shared" si="1"/>
        <v>14</v>
      </c>
      <c r="Q44">
        <v>9</v>
      </c>
      <c r="R44">
        <v>5</v>
      </c>
      <c r="S44">
        <v>8</v>
      </c>
      <c r="U44">
        <v>19</v>
      </c>
      <c r="V44">
        <v>155</v>
      </c>
      <c r="W44">
        <v>14</v>
      </c>
      <c r="X44">
        <v>8</v>
      </c>
      <c r="AG44">
        <v>19</v>
      </c>
      <c r="AH44">
        <v>14</v>
      </c>
      <c r="AI44">
        <v>8</v>
      </c>
      <c r="AQ44" s="43" t="str">
        <f>AH1</f>
        <v>any pratnesis silenced</v>
      </c>
      <c r="AR44" s="43" t="str">
        <f>AI1</f>
        <v>total silencing</v>
      </c>
      <c r="AS44" s="48">
        <f>_xlfn.T.TEST(AH2:AH129,AI2:AI129,2,3)</f>
        <v>1.1159897852899849E-32</v>
      </c>
      <c r="AT44" s="43">
        <f>ABS(AVERAGE(AH2:AH129)-AVERAGE(AI2:AI129))</f>
        <v>6.359375</v>
      </c>
      <c r="BM44">
        <v>19</v>
      </c>
      <c r="BN44">
        <v>14</v>
      </c>
      <c r="BO44">
        <v>8</v>
      </c>
      <c r="BP44">
        <v>196</v>
      </c>
      <c r="BQ44" s="57">
        <f t="shared" si="2"/>
        <v>9.6938775510204078E-2</v>
      </c>
      <c r="BR44" s="57">
        <f t="shared" si="3"/>
        <v>7.1428571428571425E-2</v>
      </c>
      <c r="BS44" s="57">
        <f t="shared" si="4"/>
        <v>4.0816326530612242E-2</v>
      </c>
    </row>
    <row r="45" spans="1:99" x14ac:dyDescent="0.2">
      <c r="A45" t="s">
        <v>44</v>
      </c>
      <c r="B45" t="s">
        <v>418</v>
      </c>
      <c r="C45">
        <v>20</v>
      </c>
      <c r="D45">
        <v>6</v>
      </c>
      <c r="E45">
        <v>163</v>
      </c>
      <c r="F45">
        <v>6</v>
      </c>
      <c r="G45">
        <v>4</v>
      </c>
      <c r="H45">
        <v>8</v>
      </c>
      <c r="I45">
        <v>207</v>
      </c>
      <c r="K45" t="s">
        <v>418</v>
      </c>
      <c r="L45">
        <v>20</v>
      </c>
      <c r="M45">
        <v>6</v>
      </c>
      <c r="N45">
        <f t="shared" si="0"/>
        <v>26</v>
      </c>
      <c r="O45">
        <v>163</v>
      </c>
      <c r="P45">
        <f t="shared" si="1"/>
        <v>10</v>
      </c>
      <c r="Q45">
        <v>6</v>
      </c>
      <c r="R45">
        <v>4</v>
      </c>
      <c r="S45">
        <v>8</v>
      </c>
      <c r="U45">
        <v>26</v>
      </c>
      <c r="V45">
        <v>163</v>
      </c>
      <c r="W45">
        <v>10</v>
      </c>
      <c r="X45">
        <v>8</v>
      </c>
      <c r="AG45">
        <v>26</v>
      </c>
      <c r="AH45">
        <v>10</v>
      </c>
      <c r="AI45">
        <v>8</v>
      </c>
      <c r="BM45">
        <v>26</v>
      </c>
      <c r="BN45">
        <v>10</v>
      </c>
      <c r="BO45">
        <v>8</v>
      </c>
      <c r="BP45">
        <v>207</v>
      </c>
      <c r="BQ45" s="57">
        <f t="shared" si="2"/>
        <v>0.12560386473429952</v>
      </c>
      <c r="BR45" s="57">
        <f t="shared" si="3"/>
        <v>4.8309178743961352E-2</v>
      </c>
      <c r="BS45" s="57">
        <f t="shared" si="4"/>
        <v>3.864734299516908E-2</v>
      </c>
    </row>
    <row r="46" spans="1:99" x14ac:dyDescent="0.2">
      <c r="A46" t="s">
        <v>45</v>
      </c>
      <c r="B46" t="s">
        <v>418</v>
      </c>
      <c r="C46">
        <v>14</v>
      </c>
      <c r="D46">
        <v>8</v>
      </c>
      <c r="E46">
        <v>168</v>
      </c>
      <c r="F46">
        <v>5</v>
      </c>
      <c r="G46">
        <v>3</v>
      </c>
      <c r="H46">
        <v>3</v>
      </c>
      <c r="I46">
        <v>201</v>
      </c>
      <c r="K46" t="s">
        <v>418</v>
      </c>
      <c r="L46">
        <v>14</v>
      </c>
      <c r="M46">
        <v>8</v>
      </c>
      <c r="N46">
        <f t="shared" si="0"/>
        <v>22</v>
      </c>
      <c r="O46">
        <v>168</v>
      </c>
      <c r="P46">
        <f t="shared" si="1"/>
        <v>8</v>
      </c>
      <c r="Q46">
        <v>5</v>
      </c>
      <c r="R46">
        <v>3</v>
      </c>
      <c r="S46">
        <v>3</v>
      </c>
      <c r="U46">
        <v>22</v>
      </c>
      <c r="V46">
        <v>168</v>
      </c>
      <c r="W46">
        <v>8</v>
      </c>
      <c r="X46">
        <v>3</v>
      </c>
      <c r="AG46">
        <v>22</v>
      </c>
      <c r="AH46">
        <v>8</v>
      </c>
      <c r="AI46">
        <v>3</v>
      </c>
      <c r="BM46">
        <v>22</v>
      </c>
      <c r="BN46">
        <v>8</v>
      </c>
      <c r="BO46">
        <v>3</v>
      </c>
      <c r="BP46">
        <v>201</v>
      </c>
      <c r="BQ46" s="57">
        <f t="shared" si="2"/>
        <v>0.10945273631840796</v>
      </c>
      <c r="BR46" s="57">
        <f t="shared" si="3"/>
        <v>3.9800995024875621E-2</v>
      </c>
      <c r="BS46" s="57">
        <f t="shared" si="4"/>
        <v>1.4925373134328358E-2</v>
      </c>
    </row>
    <row r="47" spans="1:99" x14ac:dyDescent="0.2">
      <c r="A47" t="s">
        <v>46</v>
      </c>
      <c r="B47" t="s">
        <v>418</v>
      </c>
      <c r="C47">
        <v>12</v>
      </c>
      <c r="D47">
        <v>3</v>
      </c>
      <c r="E47">
        <v>82</v>
      </c>
      <c r="F47">
        <v>7</v>
      </c>
      <c r="G47">
        <v>12</v>
      </c>
      <c r="H47">
        <v>5</v>
      </c>
      <c r="I47">
        <v>121</v>
      </c>
      <c r="K47" t="s">
        <v>418</v>
      </c>
      <c r="L47">
        <v>12</v>
      </c>
      <c r="M47">
        <v>3</v>
      </c>
      <c r="N47">
        <f t="shared" si="0"/>
        <v>15</v>
      </c>
      <c r="O47">
        <v>82</v>
      </c>
      <c r="P47">
        <f t="shared" si="1"/>
        <v>19</v>
      </c>
      <c r="Q47">
        <v>7</v>
      </c>
      <c r="R47">
        <v>12</v>
      </c>
      <c r="S47">
        <v>5</v>
      </c>
      <c r="U47">
        <v>15</v>
      </c>
      <c r="V47">
        <v>82</v>
      </c>
      <c r="W47">
        <v>19</v>
      </c>
      <c r="X47">
        <v>5</v>
      </c>
      <c r="AG47">
        <v>15</v>
      </c>
      <c r="AH47">
        <v>19</v>
      </c>
      <c r="AI47">
        <v>5</v>
      </c>
      <c r="BM47">
        <v>15</v>
      </c>
      <c r="BN47">
        <v>19</v>
      </c>
      <c r="BO47">
        <v>5</v>
      </c>
      <c r="BP47">
        <v>121</v>
      </c>
      <c r="BQ47" s="57">
        <f t="shared" si="2"/>
        <v>0.12396694214876033</v>
      </c>
      <c r="BR47" s="57">
        <f t="shared" si="3"/>
        <v>0.15702479338842976</v>
      </c>
      <c r="BS47" s="57">
        <f t="shared" si="4"/>
        <v>4.1322314049586778E-2</v>
      </c>
    </row>
    <row r="48" spans="1:99" x14ac:dyDescent="0.2">
      <c r="A48" t="s">
        <v>47</v>
      </c>
      <c r="B48" t="s">
        <v>418</v>
      </c>
      <c r="C48">
        <v>11</v>
      </c>
      <c r="D48">
        <v>12</v>
      </c>
      <c r="E48">
        <v>166</v>
      </c>
      <c r="F48">
        <v>5</v>
      </c>
      <c r="G48">
        <v>5</v>
      </c>
      <c r="H48">
        <v>2</v>
      </c>
      <c r="I48">
        <v>201</v>
      </c>
      <c r="K48" t="s">
        <v>418</v>
      </c>
      <c r="L48">
        <v>11</v>
      </c>
      <c r="M48">
        <v>12</v>
      </c>
      <c r="N48">
        <f t="shared" si="0"/>
        <v>23</v>
      </c>
      <c r="O48">
        <v>166</v>
      </c>
      <c r="P48">
        <f t="shared" si="1"/>
        <v>10</v>
      </c>
      <c r="Q48">
        <v>5</v>
      </c>
      <c r="R48">
        <v>5</v>
      </c>
      <c r="S48">
        <v>2</v>
      </c>
      <c r="U48">
        <v>23</v>
      </c>
      <c r="V48">
        <v>166</v>
      </c>
      <c r="W48">
        <v>10</v>
      </c>
      <c r="X48">
        <v>2</v>
      </c>
      <c r="AG48">
        <v>23</v>
      </c>
      <c r="AH48">
        <v>10</v>
      </c>
      <c r="AI48">
        <v>2</v>
      </c>
      <c r="BM48">
        <v>23</v>
      </c>
      <c r="BN48">
        <v>10</v>
      </c>
      <c r="BO48">
        <v>2</v>
      </c>
      <c r="BP48">
        <v>201</v>
      </c>
      <c r="BQ48" s="57">
        <f t="shared" si="2"/>
        <v>0.11442786069651742</v>
      </c>
      <c r="BR48" s="57">
        <f t="shared" si="3"/>
        <v>4.975124378109453E-2</v>
      </c>
      <c r="BS48" s="57">
        <f t="shared" si="4"/>
        <v>9.9502487562189053E-3</v>
      </c>
    </row>
    <row r="49" spans="1:71" x14ac:dyDescent="0.2">
      <c r="A49" t="s">
        <v>48</v>
      </c>
      <c r="B49" t="s">
        <v>418</v>
      </c>
      <c r="C49">
        <v>14</v>
      </c>
      <c r="D49">
        <v>4</v>
      </c>
      <c r="E49">
        <v>171</v>
      </c>
      <c r="F49">
        <v>4</v>
      </c>
      <c r="G49">
        <v>8</v>
      </c>
      <c r="H49">
        <v>8</v>
      </c>
      <c r="I49">
        <v>209</v>
      </c>
      <c r="K49" t="s">
        <v>418</v>
      </c>
      <c r="L49">
        <v>14</v>
      </c>
      <c r="M49">
        <v>4</v>
      </c>
      <c r="N49">
        <f t="shared" si="0"/>
        <v>18</v>
      </c>
      <c r="O49">
        <v>171</v>
      </c>
      <c r="P49">
        <f t="shared" si="1"/>
        <v>12</v>
      </c>
      <c r="Q49">
        <v>4</v>
      </c>
      <c r="R49">
        <v>8</v>
      </c>
      <c r="S49">
        <v>8</v>
      </c>
      <c r="U49">
        <v>18</v>
      </c>
      <c r="V49">
        <v>171</v>
      </c>
      <c r="W49">
        <v>12</v>
      </c>
      <c r="X49">
        <v>8</v>
      </c>
      <c r="AG49">
        <v>18</v>
      </c>
      <c r="AH49">
        <v>12</v>
      </c>
      <c r="AI49">
        <v>8</v>
      </c>
      <c r="BM49">
        <v>18</v>
      </c>
      <c r="BN49">
        <v>12</v>
      </c>
      <c r="BO49">
        <v>8</v>
      </c>
      <c r="BP49">
        <v>209</v>
      </c>
      <c r="BQ49" s="57">
        <f t="shared" si="2"/>
        <v>8.6124401913875603E-2</v>
      </c>
      <c r="BR49" s="57">
        <f t="shared" si="3"/>
        <v>5.7416267942583733E-2</v>
      </c>
      <c r="BS49" s="57">
        <f t="shared" si="4"/>
        <v>3.8277511961722487E-2</v>
      </c>
    </row>
    <row r="50" spans="1:71" x14ac:dyDescent="0.2">
      <c r="A50" t="s">
        <v>49</v>
      </c>
      <c r="B50" t="s">
        <v>419</v>
      </c>
      <c r="C50">
        <v>13</v>
      </c>
      <c r="D50">
        <v>6</v>
      </c>
      <c r="E50">
        <v>150</v>
      </c>
      <c r="F50">
        <v>6</v>
      </c>
      <c r="G50">
        <v>4</v>
      </c>
      <c r="H50">
        <v>2</v>
      </c>
      <c r="I50">
        <v>181</v>
      </c>
      <c r="K50" t="s">
        <v>419</v>
      </c>
      <c r="L50">
        <v>13</v>
      </c>
      <c r="M50">
        <v>6</v>
      </c>
      <c r="N50">
        <f t="shared" si="0"/>
        <v>19</v>
      </c>
      <c r="O50">
        <v>150</v>
      </c>
      <c r="P50">
        <f t="shared" si="1"/>
        <v>10</v>
      </c>
      <c r="Q50">
        <v>6</v>
      </c>
      <c r="R50">
        <v>4</v>
      </c>
      <c r="S50">
        <v>2</v>
      </c>
      <c r="U50">
        <v>19</v>
      </c>
      <c r="V50">
        <v>150</v>
      </c>
      <c r="W50">
        <v>10</v>
      </c>
      <c r="X50">
        <v>2</v>
      </c>
      <c r="AG50">
        <v>19</v>
      </c>
      <c r="AH50">
        <v>10</v>
      </c>
      <c r="AI50">
        <v>2</v>
      </c>
      <c r="BM50">
        <v>19</v>
      </c>
      <c r="BN50">
        <v>10</v>
      </c>
      <c r="BO50">
        <v>2</v>
      </c>
      <c r="BP50">
        <v>181</v>
      </c>
      <c r="BQ50" s="57">
        <f t="shared" si="2"/>
        <v>0.10497237569060773</v>
      </c>
      <c r="BR50" s="57">
        <f t="shared" si="3"/>
        <v>5.5248618784530384E-2</v>
      </c>
      <c r="BS50" s="57">
        <f t="shared" si="4"/>
        <v>1.1049723756906077E-2</v>
      </c>
    </row>
    <row r="51" spans="1:71" x14ac:dyDescent="0.2">
      <c r="A51" t="s">
        <v>50</v>
      </c>
      <c r="B51" t="s">
        <v>419</v>
      </c>
      <c r="C51">
        <v>12</v>
      </c>
      <c r="D51">
        <v>11</v>
      </c>
      <c r="E51">
        <v>103</v>
      </c>
      <c r="F51">
        <v>4</v>
      </c>
      <c r="G51">
        <v>2</v>
      </c>
      <c r="H51">
        <v>3</v>
      </c>
      <c r="I51">
        <v>135</v>
      </c>
      <c r="K51" t="s">
        <v>419</v>
      </c>
      <c r="L51">
        <v>12</v>
      </c>
      <c r="M51">
        <v>11</v>
      </c>
      <c r="N51">
        <f t="shared" si="0"/>
        <v>23</v>
      </c>
      <c r="O51">
        <v>103</v>
      </c>
      <c r="P51">
        <f t="shared" si="1"/>
        <v>6</v>
      </c>
      <c r="Q51">
        <v>4</v>
      </c>
      <c r="R51">
        <v>2</v>
      </c>
      <c r="S51">
        <v>3</v>
      </c>
      <c r="U51">
        <v>23</v>
      </c>
      <c r="V51">
        <v>103</v>
      </c>
      <c r="W51">
        <v>6</v>
      </c>
      <c r="X51">
        <v>3</v>
      </c>
      <c r="AG51">
        <v>23</v>
      </c>
      <c r="AH51">
        <v>6</v>
      </c>
      <c r="AI51">
        <v>3</v>
      </c>
      <c r="BM51">
        <v>23</v>
      </c>
      <c r="BN51">
        <v>6</v>
      </c>
      <c r="BO51">
        <v>3</v>
      </c>
      <c r="BP51">
        <v>135</v>
      </c>
      <c r="BQ51" s="57">
        <f t="shared" si="2"/>
        <v>0.17037037037037037</v>
      </c>
      <c r="BR51" s="57">
        <f t="shared" si="3"/>
        <v>4.4444444444444446E-2</v>
      </c>
      <c r="BS51" s="57">
        <f t="shared" si="4"/>
        <v>2.2222222222222223E-2</v>
      </c>
    </row>
    <row r="52" spans="1:71" x14ac:dyDescent="0.2">
      <c r="A52" t="s">
        <v>51</v>
      </c>
      <c r="B52" t="s">
        <v>419</v>
      </c>
      <c r="C52">
        <v>19</v>
      </c>
      <c r="D52">
        <v>7</v>
      </c>
      <c r="E52">
        <v>93</v>
      </c>
      <c r="F52">
        <v>1</v>
      </c>
      <c r="G52">
        <v>1</v>
      </c>
      <c r="H52">
        <v>7</v>
      </c>
      <c r="I52">
        <v>128</v>
      </c>
      <c r="K52" t="s">
        <v>419</v>
      </c>
      <c r="L52">
        <v>19</v>
      </c>
      <c r="M52">
        <v>7</v>
      </c>
      <c r="N52">
        <f t="shared" si="0"/>
        <v>26</v>
      </c>
      <c r="O52">
        <v>93</v>
      </c>
      <c r="P52">
        <f t="shared" si="1"/>
        <v>2</v>
      </c>
      <c r="Q52">
        <v>1</v>
      </c>
      <c r="R52">
        <v>1</v>
      </c>
      <c r="S52">
        <v>7</v>
      </c>
      <c r="U52">
        <v>26</v>
      </c>
      <c r="V52">
        <v>93</v>
      </c>
      <c r="W52">
        <v>2</v>
      </c>
      <c r="X52">
        <v>7</v>
      </c>
      <c r="AG52">
        <v>26</v>
      </c>
      <c r="AH52">
        <v>2</v>
      </c>
      <c r="AI52">
        <v>7</v>
      </c>
      <c r="BM52">
        <v>26</v>
      </c>
      <c r="BN52">
        <v>2</v>
      </c>
      <c r="BO52">
        <v>7</v>
      </c>
      <c r="BP52">
        <v>128</v>
      </c>
      <c r="BQ52" s="57">
        <f t="shared" si="2"/>
        <v>0.203125</v>
      </c>
      <c r="BR52" s="57">
        <f t="shared" si="3"/>
        <v>1.5625E-2</v>
      </c>
      <c r="BS52" s="57">
        <f t="shared" si="4"/>
        <v>5.46875E-2</v>
      </c>
    </row>
    <row r="53" spans="1:71" x14ac:dyDescent="0.2">
      <c r="A53" t="s">
        <v>52</v>
      </c>
      <c r="B53" t="s">
        <v>419</v>
      </c>
      <c r="C53">
        <v>12</v>
      </c>
      <c r="D53">
        <v>10</v>
      </c>
      <c r="E53">
        <v>165</v>
      </c>
      <c r="F53">
        <v>3</v>
      </c>
      <c r="G53">
        <v>5</v>
      </c>
      <c r="H53">
        <v>5</v>
      </c>
      <c r="I53">
        <v>200</v>
      </c>
      <c r="K53" t="s">
        <v>419</v>
      </c>
      <c r="L53">
        <v>12</v>
      </c>
      <c r="M53">
        <v>10</v>
      </c>
      <c r="N53">
        <f t="shared" si="0"/>
        <v>22</v>
      </c>
      <c r="O53">
        <v>165</v>
      </c>
      <c r="P53">
        <f t="shared" si="1"/>
        <v>8</v>
      </c>
      <c r="Q53">
        <v>3</v>
      </c>
      <c r="R53">
        <v>5</v>
      </c>
      <c r="S53">
        <v>5</v>
      </c>
      <c r="U53">
        <v>22</v>
      </c>
      <c r="V53">
        <v>165</v>
      </c>
      <c r="W53">
        <v>8</v>
      </c>
      <c r="X53">
        <v>5</v>
      </c>
      <c r="AG53">
        <v>22</v>
      </c>
      <c r="AH53">
        <v>8</v>
      </c>
      <c r="AI53">
        <v>5</v>
      </c>
      <c r="BM53">
        <v>22</v>
      </c>
      <c r="BN53">
        <v>8</v>
      </c>
      <c r="BO53">
        <v>5</v>
      </c>
      <c r="BP53">
        <v>200</v>
      </c>
      <c r="BQ53" s="57">
        <f t="shared" si="2"/>
        <v>0.11</v>
      </c>
      <c r="BR53" s="57">
        <f t="shared" si="3"/>
        <v>0.04</v>
      </c>
      <c r="BS53" s="57">
        <f t="shared" si="4"/>
        <v>2.5000000000000001E-2</v>
      </c>
    </row>
    <row r="54" spans="1:71" x14ac:dyDescent="0.2">
      <c r="A54" t="s">
        <v>53</v>
      </c>
      <c r="B54" t="s">
        <v>419</v>
      </c>
      <c r="C54">
        <v>15</v>
      </c>
      <c r="D54">
        <v>5</v>
      </c>
      <c r="E54">
        <v>134</v>
      </c>
      <c r="F54">
        <v>5</v>
      </c>
      <c r="G54">
        <v>8</v>
      </c>
      <c r="H54">
        <v>10</v>
      </c>
      <c r="I54">
        <v>177</v>
      </c>
      <c r="K54" t="s">
        <v>419</v>
      </c>
      <c r="L54">
        <v>15</v>
      </c>
      <c r="M54">
        <v>5</v>
      </c>
      <c r="N54">
        <f t="shared" si="0"/>
        <v>20</v>
      </c>
      <c r="O54">
        <v>134</v>
      </c>
      <c r="P54">
        <f t="shared" si="1"/>
        <v>13</v>
      </c>
      <c r="Q54">
        <v>5</v>
      </c>
      <c r="R54">
        <v>8</v>
      </c>
      <c r="S54">
        <v>10</v>
      </c>
      <c r="U54">
        <v>20</v>
      </c>
      <c r="V54">
        <v>134</v>
      </c>
      <c r="W54">
        <v>13</v>
      </c>
      <c r="X54">
        <v>10</v>
      </c>
      <c r="AG54">
        <v>20</v>
      </c>
      <c r="AH54">
        <v>13</v>
      </c>
      <c r="AI54">
        <v>10</v>
      </c>
      <c r="BM54">
        <v>20</v>
      </c>
      <c r="BN54">
        <v>13</v>
      </c>
      <c r="BO54">
        <v>10</v>
      </c>
      <c r="BP54">
        <v>177</v>
      </c>
      <c r="BQ54" s="57">
        <f t="shared" si="2"/>
        <v>0.11299435028248588</v>
      </c>
      <c r="BR54" s="57">
        <f t="shared" si="3"/>
        <v>7.3446327683615822E-2</v>
      </c>
      <c r="BS54" s="57">
        <f t="shared" si="4"/>
        <v>5.6497175141242938E-2</v>
      </c>
    </row>
    <row r="55" spans="1:71" x14ac:dyDescent="0.2">
      <c r="A55" t="s">
        <v>54</v>
      </c>
      <c r="B55" t="s">
        <v>419</v>
      </c>
      <c r="C55">
        <v>17</v>
      </c>
      <c r="D55">
        <v>9</v>
      </c>
      <c r="E55">
        <v>101</v>
      </c>
      <c r="F55">
        <v>2</v>
      </c>
      <c r="G55">
        <v>6</v>
      </c>
      <c r="H55">
        <v>6</v>
      </c>
      <c r="I55">
        <v>141</v>
      </c>
      <c r="K55" t="s">
        <v>419</v>
      </c>
      <c r="L55">
        <v>17</v>
      </c>
      <c r="M55">
        <v>9</v>
      </c>
      <c r="N55">
        <f t="shared" si="0"/>
        <v>26</v>
      </c>
      <c r="O55">
        <v>101</v>
      </c>
      <c r="P55">
        <f t="shared" si="1"/>
        <v>8</v>
      </c>
      <c r="Q55">
        <v>2</v>
      </c>
      <c r="R55">
        <v>6</v>
      </c>
      <c r="S55">
        <v>6</v>
      </c>
      <c r="U55">
        <v>26</v>
      </c>
      <c r="V55">
        <v>101</v>
      </c>
      <c r="W55">
        <v>8</v>
      </c>
      <c r="X55">
        <v>6</v>
      </c>
      <c r="AG55">
        <v>26</v>
      </c>
      <c r="AH55">
        <v>8</v>
      </c>
      <c r="AI55">
        <v>6</v>
      </c>
      <c r="BM55">
        <v>26</v>
      </c>
      <c r="BN55">
        <v>8</v>
      </c>
      <c r="BO55">
        <v>6</v>
      </c>
      <c r="BP55">
        <v>141</v>
      </c>
      <c r="BQ55" s="57">
        <f t="shared" si="2"/>
        <v>0.18439716312056736</v>
      </c>
      <c r="BR55" s="57">
        <f t="shared" si="3"/>
        <v>5.6737588652482268E-2</v>
      </c>
      <c r="BS55" s="57">
        <f t="shared" si="4"/>
        <v>4.2553191489361701E-2</v>
      </c>
    </row>
    <row r="56" spans="1:71" x14ac:dyDescent="0.2">
      <c r="A56" t="s">
        <v>55</v>
      </c>
      <c r="B56" t="s">
        <v>421</v>
      </c>
      <c r="C56">
        <v>20</v>
      </c>
      <c r="D56">
        <v>11</v>
      </c>
      <c r="E56">
        <v>166</v>
      </c>
      <c r="F56">
        <v>7</v>
      </c>
      <c r="G56">
        <v>10</v>
      </c>
      <c r="H56">
        <v>9</v>
      </c>
      <c r="I56">
        <v>223</v>
      </c>
      <c r="K56" t="s">
        <v>421</v>
      </c>
      <c r="L56">
        <v>20</v>
      </c>
      <c r="M56">
        <v>11</v>
      </c>
      <c r="N56">
        <f t="shared" si="0"/>
        <v>31</v>
      </c>
      <c r="O56">
        <v>166</v>
      </c>
      <c r="P56">
        <f t="shared" si="1"/>
        <v>17</v>
      </c>
      <c r="Q56">
        <v>7</v>
      </c>
      <c r="R56">
        <v>10</v>
      </c>
      <c r="S56">
        <v>9</v>
      </c>
      <c r="U56">
        <v>31</v>
      </c>
      <c r="V56">
        <v>166</v>
      </c>
      <c r="W56">
        <v>17</v>
      </c>
      <c r="X56">
        <v>9</v>
      </c>
      <c r="AG56">
        <v>31</v>
      </c>
      <c r="AH56">
        <v>17</v>
      </c>
      <c r="AI56">
        <v>9</v>
      </c>
      <c r="BM56">
        <v>31</v>
      </c>
      <c r="BN56">
        <v>17</v>
      </c>
      <c r="BO56">
        <v>9</v>
      </c>
      <c r="BP56">
        <v>223</v>
      </c>
      <c r="BQ56" s="57">
        <f t="shared" si="2"/>
        <v>0.13901345291479822</v>
      </c>
      <c r="BR56" s="57">
        <f t="shared" si="3"/>
        <v>7.623318385650224E-2</v>
      </c>
      <c r="BS56" s="57">
        <f t="shared" si="4"/>
        <v>4.0358744394618833E-2</v>
      </c>
    </row>
    <row r="57" spans="1:71" x14ac:dyDescent="0.2">
      <c r="A57" t="s">
        <v>56</v>
      </c>
      <c r="B57" t="s">
        <v>421</v>
      </c>
      <c r="C57">
        <v>17</v>
      </c>
      <c r="D57">
        <v>5</v>
      </c>
      <c r="E57">
        <v>187</v>
      </c>
      <c r="F57">
        <v>8</v>
      </c>
      <c r="G57">
        <v>6</v>
      </c>
      <c r="H57">
        <v>3</v>
      </c>
      <c r="I57">
        <v>226</v>
      </c>
      <c r="K57" t="s">
        <v>421</v>
      </c>
      <c r="L57">
        <v>17</v>
      </c>
      <c r="M57">
        <v>5</v>
      </c>
      <c r="N57">
        <f t="shared" si="0"/>
        <v>22</v>
      </c>
      <c r="O57">
        <v>187</v>
      </c>
      <c r="P57">
        <f t="shared" si="1"/>
        <v>14</v>
      </c>
      <c r="Q57">
        <v>8</v>
      </c>
      <c r="R57">
        <v>6</v>
      </c>
      <c r="S57">
        <v>3</v>
      </c>
      <c r="U57">
        <v>22</v>
      </c>
      <c r="V57">
        <v>187</v>
      </c>
      <c r="W57">
        <v>14</v>
      </c>
      <c r="X57">
        <v>3</v>
      </c>
      <c r="AG57">
        <v>22</v>
      </c>
      <c r="AH57">
        <v>14</v>
      </c>
      <c r="AI57">
        <v>3</v>
      </c>
      <c r="BM57">
        <v>22</v>
      </c>
      <c r="BN57">
        <v>14</v>
      </c>
      <c r="BO57">
        <v>3</v>
      </c>
      <c r="BP57">
        <v>226</v>
      </c>
      <c r="BQ57" s="57">
        <f t="shared" si="2"/>
        <v>9.7345132743362831E-2</v>
      </c>
      <c r="BR57" s="57">
        <f t="shared" si="3"/>
        <v>6.1946902654867256E-2</v>
      </c>
      <c r="BS57" s="57">
        <f t="shared" si="4"/>
        <v>1.3274336283185841E-2</v>
      </c>
    </row>
    <row r="58" spans="1:71" x14ac:dyDescent="0.2">
      <c r="A58" t="s">
        <v>57</v>
      </c>
      <c r="B58" t="s">
        <v>421</v>
      </c>
      <c r="C58">
        <v>19</v>
      </c>
      <c r="D58">
        <v>9</v>
      </c>
      <c r="E58">
        <v>172</v>
      </c>
      <c r="F58">
        <v>4</v>
      </c>
      <c r="G58">
        <v>6</v>
      </c>
      <c r="H58">
        <v>2</v>
      </c>
      <c r="I58">
        <v>212</v>
      </c>
      <c r="K58" t="s">
        <v>421</v>
      </c>
      <c r="L58">
        <v>19</v>
      </c>
      <c r="M58">
        <v>9</v>
      </c>
      <c r="N58">
        <f t="shared" si="0"/>
        <v>28</v>
      </c>
      <c r="O58">
        <v>172</v>
      </c>
      <c r="P58">
        <f t="shared" si="1"/>
        <v>10</v>
      </c>
      <c r="Q58">
        <v>4</v>
      </c>
      <c r="R58">
        <v>6</v>
      </c>
      <c r="S58">
        <v>2</v>
      </c>
      <c r="U58">
        <v>28</v>
      </c>
      <c r="V58">
        <v>172</v>
      </c>
      <c r="W58">
        <v>10</v>
      </c>
      <c r="X58">
        <v>2</v>
      </c>
      <c r="AG58">
        <v>28</v>
      </c>
      <c r="AH58">
        <v>10</v>
      </c>
      <c r="AI58">
        <v>2</v>
      </c>
      <c r="BM58">
        <v>28</v>
      </c>
      <c r="BN58">
        <v>10</v>
      </c>
      <c r="BO58">
        <v>2</v>
      </c>
      <c r="BP58">
        <v>212</v>
      </c>
      <c r="BQ58" s="57">
        <f t="shared" si="2"/>
        <v>0.13207547169811321</v>
      </c>
      <c r="BR58" s="57">
        <f t="shared" si="3"/>
        <v>4.716981132075472E-2</v>
      </c>
      <c r="BS58" s="57">
        <f t="shared" si="4"/>
        <v>9.433962264150943E-3</v>
      </c>
    </row>
    <row r="59" spans="1:71" x14ac:dyDescent="0.2">
      <c r="A59" t="s">
        <v>58</v>
      </c>
      <c r="B59" t="s">
        <v>421</v>
      </c>
      <c r="C59">
        <v>14</v>
      </c>
      <c r="D59">
        <v>6</v>
      </c>
      <c r="E59">
        <v>142</v>
      </c>
      <c r="F59">
        <v>9</v>
      </c>
      <c r="G59">
        <v>3</v>
      </c>
      <c r="H59">
        <v>9</v>
      </c>
      <c r="I59">
        <v>183</v>
      </c>
      <c r="K59" t="s">
        <v>421</v>
      </c>
      <c r="L59">
        <v>14</v>
      </c>
      <c r="M59">
        <v>6</v>
      </c>
      <c r="N59">
        <f t="shared" si="0"/>
        <v>20</v>
      </c>
      <c r="O59">
        <v>142</v>
      </c>
      <c r="P59">
        <f t="shared" si="1"/>
        <v>12</v>
      </c>
      <c r="Q59">
        <v>9</v>
      </c>
      <c r="R59">
        <v>3</v>
      </c>
      <c r="S59">
        <v>9</v>
      </c>
      <c r="U59">
        <v>20</v>
      </c>
      <c r="V59">
        <v>142</v>
      </c>
      <c r="W59">
        <v>12</v>
      </c>
      <c r="X59">
        <v>9</v>
      </c>
      <c r="AG59">
        <v>20</v>
      </c>
      <c r="AH59">
        <v>12</v>
      </c>
      <c r="AI59">
        <v>9</v>
      </c>
      <c r="BM59">
        <v>20</v>
      </c>
      <c r="BN59">
        <v>12</v>
      </c>
      <c r="BO59">
        <v>9</v>
      </c>
      <c r="BP59">
        <v>183</v>
      </c>
      <c r="BQ59" s="57">
        <f t="shared" si="2"/>
        <v>0.10928961748633879</v>
      </c>
      <c r="BR59" s="57">
        <f t="shared" si="3"/>
        <v>6.5573770491803282E-2</v>
      </c>
      <c r="BS59" s="57">
        <f t="shared" si="4"/>
        <v>4.9180327868852458E-2</v>
      </c>
    </row>
    <row r="60" spans="1:71" x14ac:dyDescent="0.2">
      <c r="A60" t="s">
        <v>59</v>
      </c>
      <c r="B60" t="s">
        <v>421</v>
      </c>
      <c r="C60">
        <v>14</v>
      </c>
      <c r="D60">
        <v>9</v>
      </c>
      <c r="E60">
        <v>183</v>
      </c>
      <c r="F60">
        <v>7</v>
      </c>
      <c r="G60">
        <v>5</v>
      </c>
      <c r="H60">
        <v>6</v>
      </c>
      <c r="I60">
        <v>224</v>
      </c>
      <c r="K60" t="s">
        <v>421</v>
      </c>
      <c r="L60">
        <v>14</v>
      </c>
      <c r="M60">
        <v>9</v>
      </c>
      <c r="N60">
        <f t="shared" si="0"/>
        <v>23</v>
      </c>
      <c r="O60">
        <v>183</v>
      </c>
      <c r="P60">
        <f t="shared" si="1"/>
        <v>12</v>
      </c>
      <c r="Q60">
        <v>7</v>
      </c>
      <c r="R60">
        <v>5</v>
      </c>
      <c r="S60">
        <v>6</v>
      </c>
      <c r="U60">
        <v>23</v>
      </c>
      <c r="V60">
        <v>183</v>
      </c>
      <c r="W60">
        <v>12</v>
      </c>
      <c r="X60">
        <v>6</v>
      </c>
      <c r="AG60">
        <v>23</v>
      </c>
      <c r="AH60">
        <v>12</v>
      </c>
      <c r="AI60">
        <v>6</v>
      </c>
      <c r="BM60">
        <v>23</v>
      </c>
      <c r="BN60">
        <v>12</v>
      </c>
      <c r="BO60">
        <v>6</v>
      </c>
      <c r="BP60">
        <v>224</v>
      </c>
      <c r="BQ60" s="57">
        <f t="shared" si="2"/>
        <v>0.10267857142857142</v>
      </c>
      <c r="BR60" s="57">
        <f t="shared" si="3"/>
        <v>5.3571428571428568E-2</v>
      </c>
      <c r="BS60" s="57">
        <f t="shared" si="4"/>
        <v>2.6785714285714284E-2</v>
      </c>
    </row>
    <row r="61" spans="1:71" x14ac:dyDescent="0.2">
      <c r="A61" t="s">
        <v>60</v>
      </c>
      <c r="B61" t="s">
        <v>421</v>
      </c>
      <c r="C61">
        <v>20</v>
      </c>
      <c r="D61">
        <v>2</v>
      </c>
      <c r="E61">
        <v>184</v>
      </c>
      <c r="F61">
        <v>7</v>
      </c>
      <c r="G61">
        <v>4</v>
      </c>
      <c r="H61">
        <v>4</v>
      </c>
      <c r="I61">
        <v>221</v>
      </c>
      <c r="K61" t="s">
        <v>421</v>
      </c>
      <c r="L61">
        <v>20</v>
      </c>
      <c r="M61">
        <v>2</v>
      </c>
      <c r="N61">
        <f t="shared" si="0"/>
        <v>22</v>
      </c>
      <c r="O61">
        <v>184</v>
      </c>
      <c r="P61">
        <f t="shared" si="1"/>
        <v>11</v>
      </c>
      <c r="Q61">
        <v>7</v>
      </c>
      <c r="R61">
        <v>4</v>
      </c>
      <c r="S61">
        <v>4</v>
      </c>
      <c r="U61">
        <v>22</v>
      </c>
      <c r="V61">
        <v>184</v>
      </c>
      <c r="W61">
        <v>11</v>
      </c>
      <c r="X61">
        <v>4</v>
      </c>
      <c r="AG61">
        <v>22</v>
      </c>
      <c r="AH61">
        <v>11</v>
      </c>
      <c r="AI61">
        <v>4</v>
      </c>
      <c r="BM61">
        <v>22</v>
      </c>
      <c r="BN61">
        <v>11</v>
      </c>
      <c r="BO61">
        <v>4</v>
      </c>
      <c r="BP61">
        <v>221</v>
      </c>
      <c r="BQ61" s="57">
        <f t="shared" si="2"/>
        <v>9.9547511312217188E-2</v>
      </c>
      <c r="BR61" s="57">
        <f t="shared" si="3"/>
        <v>4.9773755656108594E-2</v>
      </c>
      <c r="BS61" s="57">
        <f t="shared" si="4"/>
        <v>1.8099547511312219E-2</v>
      </c>
    </row>
    <row r="62" spans="1:71" x14ac:dyDescent="0.2">
      <c r="A62" t="s">
        <v>61</v>
      </c>
      <c r="B62" t="s">
        <v>421</v>
      </c>
      <c r="C62">
        <v>15</v>
      </c>
      <c r="D62">
        <v>6</v>
      </c>
      <c r="E62">
        <v>192</v>
      </c>
      <c r="F62">
        <v>4</v>
      </c>
      <c r="G62">
        <v>3</v>
      </c>
      <c r="H62">
        <v>5</v>
      </c>
      <c r="I62">
        <v>225</v>
      </c>
      <c r="K62" t="s">
        <v>421</v>
      </c>
      <c r="L62">
        <v>15</v>
      </c>
      <c r="M62">
        <v>6</v>
      </c>
      <c r="N62">
        <f t="shared" si="0"/>
        <v>21</v>
      </c>
      <c r="O62">
        <v>192</v>
      </c>
      <c r="P62">
        <f t="shared" si="1"/>
        <v>7</v>
      </c>
      <c r="Q62">
        <v>4</v>
      </c>
      <c r="R62">
        <v>3</v>
      </c>
      <c r="S62">
        <v>5</v>
      </c>
      <c r="U62">
        <v>21</v>
      </c>
      <c r="V62">
        <v>192</v>
      </c>
      <c r="W62">
        <v>7</v>
      </c>
      <c r="X62">
        <v>5</v>
      </c>
      <c r="AG62">
        <v>21</v>
      </c>
      <c r="AH62">
        <v>7</v>
      </c>
      <c r="AI62">
        <v>5</v>
      </c>
      <c r="BM62">
        <v>21</v>
      </c>
      <c r="BN62">
        <v>7</v>
      </c>
      <c r="BO62">
        <v>5</v>
      </c>
      <c r="BP62">
        <v>225</v>
      </c>
      <c r="BQ62" s="57">
        <f t="shared" si="2"/>
        <v>9.3333333333333338E-2</v>
      </c>
      <c r="BR62" s="57">
        <f t="shared" si="3"/>
        <v>3.111111111111111E-2</v>
      </c>
      <c r="BS62" s="57">
        <f t="shared" si="4"/>
        <v>2.2222222222222223E-2</v>
      </c>
    </row>
    <row r="63" spans="1:71" x14ac:dyDescent="0.2">
      <c r="A63" t="s">
        <v>62</v>
      </c>
      <c r="B63" t="s">
        <v>421</v>
      </c>
      <c r="C63">
        <v>14</v>
      </c>
      <c r="D63">
        <v>8</v>
      </c>
      <c r="E63">
        <v>168</v>
      </c>
      <c r="F63">
        <v>9</v>
      </c>
      <c r="G63">
        <v>5</v>
      </c>
      <c r="H63">
        <v>6</v>
      </c>
      <c r="I63">
        <v>210</v>
      </c>
      <c r="K63" t="s">
        <v>421</v>
      </c>
      <c r="L63">
        <v>14</v>
      </c>
      <c r="M63">
        <v>8</v>
      </c>
      <c r="N63">
        <f t="shared" si="0"/>
        <v>22</v>
      </c>
      <c r="O63">
        <v>168</v>
      </c>
      <c r="P63">
        <f t="shared" si="1"/>
        <v>14</v>
      </c>
      <c r="Q63">
        <v>9</v>
      </c>
      <c r="R63">
        <v>5</v>
      </c>
      <c r="S63">
        <v>6</v>
      </c>
      <c r="U63">
        <v>22</v>
      </c>
      <c r="V63">
        <v>168</v>
      </c>
      <c r="W63">
        <v>14</v>
      </c>
      <c r="X63">
        <v>6</v>
      </c>
      <c r="AG63">
        <v>22</v>
      </c>
      <c r="AH63">
        <v>14</v>
      </c>
      <c r="AI63">
        <v>6</v>
      </c>
      <c r="AR63" s="35"/>
      <c r="AS63" s="35"/>
      <c r="BM63">
        <v>22</v>
      </c>
      <c r="BN63">
        <v>14</v>
      </c>
      <c r="BO63">
        <v>6</v>
      </c>
      <c r="BP63">
        <v>210</v>
      </c>
      <c r="BQ63" s="57">
        <f t="shared" si="2"/>
        <v>0.10476190476190476</v>
      </c>
      <c r="BR63" s="57">
        <f t="shared" si="3"/>
        <v>6.6666666666666666E-2</v>
      </c>
      <c r="BS63" s="57">
        <f t="shared" si="4"/>
        <v>2.8571428571428571E-2</v>
      </c>
    </row>
    <row r="64" spans="1:71" x14ac:dyDescent="0.2">
      <c r="A64" t="s">
        <v>63</v>
      </c>
      <c r="B64" t="s">
        <v>421</v>
      </c>
      <c r="C64">
        <v>11</v>
      </c>
      <c r="D64">
        <v>5</v>
      </c>
      <c r="E64">
        <v>166</v>
      </c>
      <c r="F64">
        <v>4</v>
      </c>
      <c r="G64">
        <v>2</v>
      </c>
      <c r="H64">
        <v>3</v>
      </c>
      <c r="I64">
        <v>191</v>
      </c>
      <c r="K64" t="s">
        <v>421</v>
      </c>
      <c r="L64">
        <v>11</v>
      </c>
      <c r="M64">
        <v>5</v>
      </c>
      <c r="N64">
        <f t="shared" si="0"/>
        <v>16</v>
      </c>
      <c r="O64">
        <v>166</v>
      </c>
      <c r="P64">
        <f t="shared" si="1"/>
        <v>6</v>
      </c>
      <c r="Q64">
        <v>4</v>
      </c>
      <c r="R64">
        <v>2</v>
      </c>
      <c r="S64">
        <v>3</v>
      </c>
      <c r="U64">
        <v>16</v>
      </c>
      <c r="V64">
        <v>166</v>
      </c>
      <c r="W64">
        <v>6</v>
      </c>
      <c r="X64">
        <v>3</v>
      </c>
      <c r="AG64">
        <v>16</v>
      </c>
      <c r="AH64">
        <v>6</v>
      </c>
      <c r="AI64">
        <v>3</v>
      </c>
      <c r="BM64">
        <v>16</v>
      </c>
      <c r="BN64">
        <v>6</v>
      </c>
      <c r="BO64">
        <v>3</v>
      </c>
      <c r="BP64">
        <v>191</v>
      </c>
      <c r="BQ64" s="57">
        <f t="shared" si="2"/>
        <v>8.3769633507853408E-2</v>
      </c>
      <c r="BR64" s="57">
        <f t="shared" si="3"/>
        <v>3.1413612565445025E-2</v>
      </c>
      <c r="BS64" s="57">
        <f t="shared" si="4"/>
        <v>1.5706806282722512E-2</v>
      </c>
    </row>
    <row r="65" spans="1:71" x14ac:dyDescent="0.2">
      <c r="A65" t="s">
        <v>64</v>
      </c>
      <c r="B65" t="s">
        <v>421</v>
      </c>
      <c r="C65">
        <v>13</v>
      </c>
      <c r="D65">
        <v>8</v>
      </c>
      <c r="E65">
        <v>178</v>
      </c>
      <c r="F65">
        <v>4</v>
      </c>
      <c r="G65">
        <v>2</v>
      </c>
      <c r="H65">
        <v>4</v>
      </c>
      <c r="I65">
        <v>209</v>
      </c>
      <c r="K65" t="s">
        <v>421</v>
      </c>
      <c r="L65">
        <v>13</v>
      </c>
      <c r="M65">
        <v>8</v>
      </c>
      <c r="N65">
        <f t="shared" si="0"/>
        <v>21</v>
      </c>
      <c r="O65">
        <v>178</v>
      </c>
      <c r="P65">
        <f t="shared" si="1"/>
        <v>6</v>
      </c>
      <c r="Q65">
        <v>4</v>
      </c>
      <c r="R65">
        <v>2</v>
      </c>
      <c r="S65">
        <v>4</v>
      </c>
      <c r="U65">
        <v>21</v>
      </c>
      <c r="V65">
        <v>178</v>
      </c>
      <c r="W65">
        <v>6</v>
      </c>
      <c r="X65">
        <v>4</v>
      </c>
      <c r="AG65">
        <v>21</v>
      </c>
      <c r="AH65">
        <v>6</v>
      </c>
      <c r="AI65">
        <v>4</v>
      </c>
      <c r="BM65">
        <v>21</v>
      </c>
      <c r="BN65">
        <v>6</v>
      </c>
      <c r="BO65">
        <v>4</v>
      </c>
      <c r="BP65">
        <v>209</v>
      </c>
      <c r="BQ65" s="57">
        <f t="shared" si="2"/>
        <v>0.10047846889952153</v>
      </c>
      <c r="BR65" s="57">
        <f t="shared" si="3"/>
        <v>2.8708133971291867E-2</v>
      </c>
      <c r="BS65" s="57">
        <f t="shared" si="4"/>
        <v>1.9138755980861243E-2</v>
      </c>
    </row>
    <row r="66" spans="1:71" x14ac:dyDescent="0.2">
      <c r="A66" t="s">
        <v>65</v>
      </c>
      <c r="B66" t="s">
        <v>421</v>
      </c>
      <c r="C66">
        <v>15</v>
      </c>
      <c r="D66">
        <v>7</v>
      </c>
      <c r="E66">
        <v>170</v>
      </c>
      <c r="F66">
        <v>7</v>
      </c>
      <c r="G66">
        <v>6</v>
      </c>
      <c r="H66">
        <v>10</v>
      </c>
      <c r="I66">
        <v>215</v>
      </c>
      <c r="K66" t="s">
        <v>421</v>
      </c>
      <c r="L66">
        <v>15</v>
      </c>
      <c r="M66">
        <v>7</v>
      </c>
      <c r="N66">
        <f t="shared" si="0"/>
        <v>22</v>
      </c>
      <c r="O66">
        <v>170</v>
      </c>
      <c r="P66">
        <f t="shared" si="1"/>
        <v>13</v>
      </c>
      <c r="Q66">
        <v>7</v>
      </c>
      <c r="R66">
        <v>6</v>
      </c>
      <c r="S66">
        <v>10</v>
      </c>
      <c r="U66">
        <v>22</v>
      </c>
      <c r="V66">
        <v>170</v>
      </c>
      <c r="W66">
        <v>13</v>
      </c>
      <c r="X66">
        <v>10</v>
      </c>
      <c r="AG66">
        <v>22</v>
      </c>
      <c r="AH66">
        <v>13</v>
      </c>
      <c r="AI66">
        <v>10</v>
      </c>
      <c r="BM66">
        <v>22</v>
      </c>
      <c r="BN66">
        <v>13</v>
      </c>
      <c r="BO66">
        <v>10</v>
      </c>
      <c r="BP66">
        <v>215</v>
      </c>
      <c r="BQ66" s="57">
        <f t="shared" si="2"/>
        <v>0.10232558139534884</v>
      </c>
      <c r="BR66" s="57">
        <f t="shared" si="3"/>
        <v>6.0465116279069767E-2</v>
      </c>
      <c r="BS66" s="57">
        <f t="shared" si="4"/>
        <v>4.6511627906976744E-2</v>
      </c>
    </row>
    <row r="67" spans="1:71" x14ac:dyDescent="0.2">
      <c r="A67" t="s">
        <v>66</v>
      </c>
      <c r="B67" t="s">
        <v>421</v>
      </c>
      <c r="C67">
        <v>13</v>
      </c>
      <c r="D67">
        <v>11</v>
      </c>
      <c r="E67">
        <v>144</v>
      </c>
      <c r="F67">
        <v>2</v>
      </c>
      <c r="G67">
        <v>3</v>
      </c>
      <c r="H67">
        <v>2</v>
      </c>
      <c r="I67">
        <v>175</v>
      </c>
      <c r="K67" t="s">
        <v>421</v>
      </c>
      <c r="L67">
        <v>13</v>
      </c>
      <c r="M67">
        <v>11</v>
      </c>
      <c r="N67">
        <f t="shared" ref="N67:N129" si="5">SUM(L67:M67)</f>
        <v>24</v>
      </c>
      <c r="O67">
        <v>144</v>
      </c>
      <c r="P67">
        <f t="shared" ref="P67:P129" si="6">SUM(Q67:R67)</f>
        <v>5</v>
      </c>
      <c r="Q67">
        <v>2</v>
      </c>
      <c r="R67">
        <v>3</v>
      </c>
      <c r="S67">
        <v>2</v>
      </c>
      <c r="U67">
        <v>24</v>
      </c>
      <c r="V67">
        <v>144</v>
      </c>
      <c r="W67">
        <v>5</v>
      </c>
      <c r="X67">
        <v>2</v>
      </c>
      <c r="AG67">
        <v>24</v>
      </c>
      <c r="AH67">
        <v>5</v>
      </c>
      <c r="AI67">
        <v>2</v>
      </c>
      <c r="BM67">
        <v>24</v>
      </c>
      <c r="BN67">
        <v>5</v>
      </c>
      <c r="BO67">
        <v>2</v>
      </c>
      <c r="BP67">
        <v>175</v>
      </c>
      <c r="BQ67" s="57">
        <f t="shared" ref="BQ67:BQ129" si="7">BM67/BP67</f>
        <v>0.13714285714285715</v>
      </c>
      <c r="BR67" s="57">
        <f t="shared" ref="BR67:BR129" si="8">BN67/BP67</f>
        <v>2.8571428571428571E-2</v>
      </c>
      <c r="BS67" s="57">
        <f t="shared" ref="BS67:BS129" si="9">BO67/BP67</f>
        <v>1.1428571428571429E-2</v>
      </c>
    </row>
    <row r="68" spans="1:71" x14ac:dyDescent="0.2">
      <c r="A68" t="s">
        <v>67</v>
      </c>
      <c r="B68" t="s">
        <v>422</v>
      </c>
      <c r="C68">
        <v>21</v>
      </c>
      <c r="D68">
        <v>6</v>
      </c>
      <c r="E68">
        <v>176</v>
      </c>
      <c r="F68">
        <v>4</v>
      </c>
      <c r="G68">
        <v>7</v>
      </c>
      <c r="H68">
        <v>6</v>
      </c>
      <c r="I68">
        <v>220</v>
      </c>
      <c r="K68" t="s">
        <v>422</v>
      </c>
      <c r="L68">
        <v>21</v>
      </c>
      <c r="M68">
        <v>6</v>
      </c>
      <c r="N68">
        <f t="shared" si="5"/>
        <v>27</v>
      </c>
      <c r="O68">
        <v>176</v>
      </c>
      <c r="P68">
        <f t="shared" si="6"/>
        <v>11</v>
      </c>
      <c r="Q68">
        <v>4</v>
      </c>
      <c r="R68">
        <v>7</v>
      </c>
      <c r="S68">
        <v>6</v>
      </c>
      <c r="U68">
        <v>27</v>
      </c>
      <c r="V68">
        <v>176</v>
      </c>
      <c r="W68">
        <v>11</v>
      </c>
      <c r="X68">
        <v>6</v>
      </c>
      <c r="AG68">
        <v>27</v>
      </c>
      <c r="AH68">
        <v>11</v>
      </c>
      <c r="AI68">
        <v>6</v>
      </c>
      <c r="BM68">
        <v>27</v>
      </c>
      <c r="BN68">
        <v>11</v>
      </c>
      <c r="BO68">
        <v>6</v>
      </c>
      <c r="BP68">
        <v>220</v>
      </c>
      <c r="BQ68" s="57">
        <f t="shared" si="7"/>
        <v>0.12272727272727273</v>
      </c>
      <c r="BR68" s="57">
        <f t="shared" si="8"/>
        <v>0.05</v>
      </c>
      <c r="BS68" s="57">
        <f t="shared" si="9"/>
        <v>2.7272727272727271E-2</v>
      </c>
    </row>
    <row r="69" spans="1:71" x14ac:dyDescent="0.2">
      <c r="A69" t="s">
        <v>68</v>
      </c>
      <c r="B69" t="s">
        <v>422</v>
      </c>
      <c r="C69">
        <v>21</v>
      </c>
      <c r="D69">
        <v>10</v>
      </c>
      <c r="E69">
        <v>170</v>
      </c>
      <c r="F69">
        <v>8</v>
      </c>
      <c r="G69">
        <v>4</v>
      </c>
      <c r="H69">
        <v>6</v>
      </c>
      <c r="I69">
        <v>219</v>
      </c>
      <c r="K69" t="s">
        <v>422</v>
      </c>
      <c r="L69">
        <v>21</v>
      </c>
      <c r="M69">
        <v>10</v>
      </c>
      <c r="N69">
        <f t="shared" si="5"/>
        <v>31</v>
      </c>
      <c r="O69">
        <v>170</v>
      </c>
      <c r="P69">
        <f t="shared" si="6"/>
        <v>12</v>
      </c>
      <c r="Q69">
        <v>8</v>
      </c>
      <c r="R69">
        <v>4</v>
      </c>
      <c r="S69">
        <v>6</v>
      </c>
      <c r="U69">
        <v>31</v>
      </c>
      <c r="V69">
        <v>170</v>
      </c>
      <c r="W69">
        <v>12</v>
      </c>
      <c r="X69">
        <v>6</v>
      </c>
      <c r="AG69">
        <v>31</v>
      </c>
      <c r="AH69">
        <v>12</v>
      </c>
      <c r="AI69">
        <v>6</v>
      </c>
      <c r="BM69">
        <v>31</v>
      </c>
      <c r="BN69">
        <v>12</v>
      </c>
      <c r="BO69">
        <v>6</v>
      </c>
      <c r="BP69">
        <v>219</v>
      </c>
      <c r="BQ69" s="57">
        <f t="shared" si="7"/>
        <v>0.14155251141552511</v>
      </c>
      <c r="BR69" s="57">
        <f t="shared" si="8"/>
        <v>5.4794520547945202E-2</v>
      </c>
      <c r="BS69" s="57">
        <f t="shared" si="9"/>
        <v>2.7397260273972601E-2</v>
      </c>
    </row>
    <row r="70" spans="1:71" x14ac:dyDescent="0.2">
      <c r="A70" t="s">
        <v>69</v>
      </c>
      <c r="B70" t="s">
        <v>422</v>
      </c>
      <c r="C70">
        <v>17</v>
      </c>
      <c r="D70">
        <v>6</v>
      </c>
      <c r="E70">
        <v>143</v>
      </c>
      <c r="F70">
        <v>7</v>
      </c>
      <c r="G70">
        <v>7</v>
      </c>
      <c r="H70">
        <v>2</v>
      </c>
      <c r="I70">
        <v>182</v>
      </c>
      <c r="K70" t="s">
        <v>422</v>
      </c>
      <c r="L70">
        <v>17</v>
      </c>
      <c r="M70">
        <v>6</v>
      </c>
      <c r="N70">
        <f t="shared" si="5"/>
        <v>23</v>
      </c>
      <c r="O70">
        <v>143</v>
      </c>
      <c r="P70">
        <f t="shared" si="6"/>
        <v>14</v>
      </c>
      <c r="Q70">
        <v>7</v>
      </c>
      <c r="R70">
        <v>7</v>
      </c>
      <c r="S70">
        <v>2</v>
      </c>
      <c r="U70">
        <v>23</v>
      </c>
      <c r="V70">
        <v>143</v>
      </c>
      <c r="W70">
        <v>14</v>
      </c>
      <c r="X70">
        <v>2</v>
      </c>
      <c r="AG70">
        <v>23</v>
      </c>
      <c r="AH70">
        <v>14</v>
      </c>
      <c r="AI70">
        <v>2</v>
      </c>
      <c r="BM70">
        <v>23</v>
      </c>
      <c r="BN70">
        <v>14</v>
      </c>
      <c r="BO70">
        <v>2</v>
      </c>
      <c r="BP70">
        <v>182</v>
      </c>
      <c r="BQ70" s="57">
        <f t="shared" si="7"/>
        <v>0.12637362637362637</v>
      </c>
      <c r="BR70" s="57">
        <f t="shared" si="8"/>
        <v>7.6923076923076927E-2</v>
      </c>
      <c r="BS70" s="57">
        <f t="shared" si="9"/>
        <v>1.098901098901099E-2</v>
      </c>
    </row>
    <row r="71" spans="1:71" x14ac:dyDescent="0.2">
      <c r="A71" t="s">
        <v>70</v>
      </c>
      <c r="B71" t="s">
        <v>422</v>
      </c>
      <c r="C71">
        <v>22</v>
      </c>
      <c r="D71">
        <v>5</v>
      </c>
      <c r="E71">
        <v>178</v>
      </c>
      <c r="F71">
        <v>9</v>
      </c>
      <c r="G71">
        <v>5</v>
      </c>
      <c r="H71">
        <v>7</v>
      </c>
      <c r="I71">
        <v>226</v>
      </c>
      <c r="K71" t="s">
        <v>422</v>
      </c>
      <c r="L71">
        <v>22</v>
      </c>
      <c r="M71">
        <v>5</v>
      </c>
      <c r="N71">
        <f t="shared" si="5"/>
        <v>27</v>
      </c>
      <c r="O71">
        <v>178</v>
      </c>
      <c r="P71">
        <f t="shared" si="6"/>
        <v>14</v>
      </c>
      <c r="Q71">
        <v>9</v>
      </c>
      <c r="R71">
        <v>5</v>
      </c>
      <c r="S71">
        <v>7</v>
      </c>
      <c r="U71">
        <v>27</v>
      </c>
      <c r="V71">
        <v>178</v>
      </c>
      <c r="W71">
        <v>14</v>
      </c>
      <c r="X71">
        <v>7</v>
      </c>
      <c r="AG71">
        <v>27</v>
      </c>
      <c r="AH71">
        <v>14</v>
      </c>
      <c r="AI71">
        <v>7</v>
      </c>
      <c r="BM71">
        <v>27</v>
      </c>
      <c r="BN71">
        <v>14</v>
      </c>
      <c r="BO71">
        <v>7</v>
      </c>
      <c r="BP71">
        <v>226</v>
      </c>
      <c r="BQ71" s="57">
        <f t="shared" si="7"/>
        <v>0.11946902654867257</v>
      </c>
      <c r="BR71" s="57">
        <f t="shared" si="8"/>
        <v>6.1946902654867256E-2</v>
      </c>
      <c r="BS71" s="57">
        <f t="shared" si="9"/>
        <v>3.0973451327433628E-2</v>
      </c>
    </row>
    <row r="72" spans="1:71" x14ac:dyDescent="0.2">
      <c r="A72" t="s">
        <v>72</v>
      </c>
      <c r="B72" t="s">
        <v>422</v>
      </c>
      <c r="C72">
        <v>14</v>
      </c>
      <c r="D72">
        <v>8</v>
      </c>
      <c r="E72">
        <v>188</v>
      </c>
      <c r="F72">
        <v>3</v>
      </c>
      <c r="G72">
        <v>5</v>
      </c>
      <c r="H72">
        <v>3</v>
      </c>
      <c r="I72">
        <v>221</v>
      </c>
      <c r="K72" t="s">
        <v>422</v>
      </c>
      <c r="L72">
        <v>14</v>
      </c>
      <c r="M72">
        <v>8</v>
      </c>
      <c r="N72">
        <f t="shared" si="5"/>
        <v>22</v>
      </c>
      <c r="O72">
        <v>188</v>
      </c>
      <c r="P72">
        <f t="shared" si="6"/>
        <v>8</v>
      </c>
      <c r="Q72">
        <v>3</v>
      </c>
      <c r="R72">
        <v>5</v>
      </c>
      <c r="S72">
        <v>3</v>
      </c>
      <c r="U72">
        <v>22</v>
      </c>
      <c r="V72">
        <v>188</v>
      </c>
      <c r="W72">
        <v>8</v>
      </c>
      <c r="X72">
        <v>3</v>
      </c>
      <c r="AG72">
        <v>22</v>
      </c>
      <c r="AH72">
        <v>8</v>
      </c>
      <c r="AI72">
        <v>3</v>
      </c>
      <c r="BM72">
        <v>22</v>
      </c>
      <c r="BN72">
        <v>8</v>
      </c>
      <c r="BO72">
        <v>3</v>
      </c>
      <c r="BP72">
        <v>221</v>
      </c>
      <c r="BQ72" s="57">
        <f t="shared" si="7"/>
        <v>9.9547511312217188E-2</v>
      </c>
      <c r="BR72" s="57">
        <f t="shared" si="8"/>
        <v>3.6199095022624438E-2</v>
      </c>
      <c r="BS72" s="57">
        <f t="shared" si="9"/>
        <v>1.3574660633484163E-2</v>
      </c>
    </row>
    <row r="73" spans="1:71" x14ac:dyDescent="0.2">
      <c r="A73" t="s">
        <v>73</v>
      </c>
      <c r="B73" t="s">
        <v>422</v>
      </c>
      <c r="C73">
        <v>14</v>
      </c>
      <c r="D73">
        <v>10</v>
      </c>
      <c r="E73">
        <v>162</v>
      </c>
      <c r="F73">
        <v>6</v>
      </c>
      <c r="G73">
        <v>9</v>
      </c>
      <c r="H73">
        <v>16</v>
      </c>
      <c r="I73">
        <v>217</v>
      </c>
      <c r="K73" t="s">
        <v>422</v>
      </c>
      <c r="L73">
        <v>14</v>
      </c>
      <c r="M73">
        <v>10</v>
      </c>
      <c r="N73">
        <f t="shared" si="5"/>
        <v>24</v>
      </c>
      <c r="O73">
        <v>162</v>
      </c>
      <c r="P73">
        <f t="shared" si="6"/>
        <v>15</v>
      </c>
      <c r="Q73">
        <v>6</v>
      </c>
      <c r="R73">
        <v>9</v>
      </c>
      <c r="S73">
        <v>16</v>
      </c>
      <c r="U73">
        <v>24</v>
      </c>
      <c r="V73">
        <v>162</v>
      </c>
      <c r="W73">
        <v>15</v>
      </c>
      <c r="X73">
        <v>16</v>
      </c>
      <c r="AG73">
        <v>24</v>
      </c>
      <c r="AH73">
        <v>15</v>
      </c>
      <c r="AI73">
        <v>16</v>
      </c>
      <c r="BM73">
        <v>24</v>
      </c>
      <c r="BN73">
        <v>15</v>
      </c>
      <c r="BO73">
        <v>16</v>
      </c>
      <c r="BP73">
        <v>217</v>
      </c>
      <c r="BQ73" s="57">
        <f t="shared" si="7"/>
        <v>0.11059907834101383</v>
      </c>
      <c r="BR73" s="57">
        <f t="shared" si="8"/>
        <v>6.9124423963133647E-2</v>
      </c>
      <c r="BS73" s="57">
        <f t="shared" si="9"/>
        <v>7.3732718894009217E-2</v>
      </c>
    </row>
    <row r="74" spans="1:71" x14ac:dyDescent="0.2">
      <c r="A74" t="s">
        <v>74</v>
      </c>
      <c r="B74" t="s">
        <v>422</v>
      </c>
      <c r="C74">
        <v>12</v>
      </c>
      <c r="D74">
        <v>6</v>
      </c>
      <c r="E74">
        <v>157</v>
      </c>
      <c r="F74">
        <v>10</v>
      </c>
      <c r="G74">
        <v>3</v>
      </c>
      <c r="H74">
        <v>1</v>
      </c>
      <c r="I74">
        <v>189</v>
      </c>
      <c r="K74" t="s">
        <v>422</v>
      </c>
      <c r="L74">
        <v>12</v>
      </c>
      <c r="M74">
        <v>6</v>
      </c>
      <c r="N74">
        <f t="shared" si="5"/>
        <v>18</v>
      </c>
      <c r="O74">
        <v>157</v>
      </c>
      <c r="P74">
        <f t="shared" si="6"/>
        <v>13</v>
      </c>
      <c r="Q74">
        <v>10</v>
      </c>
      <c r="R74">
        <v>3</v>
      </c>
      <c r="S74">
        <v>1</v>
      </c>
      <c r="U74">
        <v>18</v>
      </c>
      <c r="V74">
        <v>157</v>
      </c>
      <c r="W74">
        <v>13</v>
      </c>
      <c r="X74">
        <v>1</v>
      </c>
      <c r="AG74">
        <v>18</v>
      </c>
      <c r="AH74">
        <v>13</v>
      </c>
      <c r="AI74">
        <v>1</v>
      </c>
      <c r="BM74">
        <v>18</v>
      </c>
      <c r="BN74">
        <v>13</v>
      </c>
      <c r="BO74">
        <v>1</v>
      </c>
      <c r="BP74">
        <v>189</v>
      </c>
      <c r="BQ74" s="57">
        <f t="shared" si="7"/>
        <v>9.5238095238095233E-2</v>
      </c>
      <c r="BR74" s="57">
        <f t="shared" si="8"/>
        <v>6.8783068783068779E-2</v>
      </c>
      <c r="BS74" s="57">
        <f t="shared" si="9"/>
        <v>5.2910052910052907E-3</v>
      </c>
    </row>
    <row r="75" spans="1:71" x14ac:dyDescent="0.2">
      <c r="A75" t="s">
        <v>75</v>
      </c>
      <c r="B75" t="s">
        <v>422</v>
      </c>
      <c r="C75">
        <v>14</v>
      </c>
      <c r="D75">
        <v>5</v>
      </c>
      <c r="E75">
        <v>170</v>
      </c>
      <c r="F75">
        <v>8</v>
      </c>
      <c r="G75">
        <v>3</v>
      </c>
      <c r="H75">
        <v>3</v>
      </c>
      <c r="I75">
        <v>203</v>
      </c>
      <c r="K75" t="s">
        <v>422</v>
      </c>
      <c r="L75">
        <v>14</v>
      </c>
      <c r="M75">
        <v>5</v>
      </c>
      <c r="N75">
        <f t="shared" si="5"/>
        <v>19</v>
      </c>
      <c r="O75">
        <v>170</v>
      </c>
      <c r="P75">
        <f t="shared" si="6"/>
        <v>11</v>
      </c>
      <c r="Q75">
        <v>8</v>
      </c>
      <c r="R75">
        <v>3</v>
      </c>
      <c r="S75">
        <v>3</v>
      </c>
      <c r="U75">
        <v>19</v>
      </c>
      <c r="V75">
        <v>170</v>
      </c>
      <c r="W75">
        <v>11</v>
      </c>
      <c r="X75">
        <v>3</v>
      </c>
      <c r="AG75">
        <v>19</v>
      </c>
      <c r="AH75">
        <v>11</v>
      </c>
      <c r="AI75">
        <v>3</v>
      </c>
      <c r="BM75">
        <v>19</v>
      </c>
      <c r="BN75">
        <v>11</v>
      </c>
      <c r="BO75">
        <v>3</v>
      </c>
      <c r="BP75">
        <v>203</v>
      </c>
      <c r="BQ75" s="57">
        <f t="shared" si="7"/>
        <v>9.3596059113300489E-2</v>
      </c>
      <c r="BR75" s="57">
        <f t="shared" si="8"/>
        <v>5.4187192118226604E-2</v>
      </c>
      <c r="BS75" s="57">
        <f t="shared" si="9"/>
        <v>1.4778325123152709E-2</v>
      </c>
    </row>
    <row r="76" spans="1:71" x14ac:dyDescent="0.2">
      <c r="A76" t="s">
        <v>76</v>
      </c>
      <c r="B76" t="s">
        <v>422</v>
      </c>
      <c r="C76">
        <v>14</v>
      </c>
      <c r="D76">
        <v>10</v>
      </c>
      <c r="E76">
        <v>171</v>
      </c>
      <c r="F76">
        <v>5</v>
      </c>
      <c r="G76">
        <v>2</v>
      </c>
      <c r="H76">
        <v>4</v>
      </c>
      <c r="I76">
        <v>206</v>
      </c>
      <c r="K76" t="s">
        <v>422</v>
      </c>
      <c r="L76">
        <v>14</v>
      </c>
      <c r="M76">
        <v>10</v>
      </c>
      <c r="N76">
        <f t="shared" si="5"/>
        <v>24</v>
      </c>
      <c r="O76">
        <v>171</v>
      </c>
      <c r="P76">
        <f t="shared" si="6"/>
        <v>7</v>
      </c>
      <c r="Q76">
        <v>5</v>
      </c>
      <c r="R76">
        <v>2</v>
      </c>
      <c r="S76">
        <v>4</v>
      </c>
      <c r="U76">
        <v>24</v>
      </c>
      <c r="V76">
        <v>171</v>
      </c>
      <c r="W76">
        <v>7</v>
      </c>
      <c r="X76">
        <v>4</v>
      </c>
      <c r="AG76">
        <v>24</v>
      </c>
      <c r="AH76">
        <v>7</v>
      </c>
      <c r="AI76">
        <v>4</v>
      </c>
      <c r="BM76">
        <v>24</v>
      </c>
      <c r="BN76">
        <v>7</v>
      </c>
      <c r="BO76">
        <v>4</v>
      </c>
      <c r="BP76">
        <v>206</v>
      </c>
      <c r="BQ76" s="57">
        <f t="shared" si="7"/>
        <v>0.11650485436893204</v>
      </c>
      <c r="BR76" s="57">
        <f t="shared" si="8"/>
        <v>3.3980582524271843E-2</v>
      </c>
      <c r="BS76" s="57">
        <f t="shared" si="9"/>
        <v>1.9417475728155338E-2</v>
      </c>
    </row>
    <row r="77" spans="1:71" x14ac:dyDescent="0.2">
      <c r="A77" t="s">
        <v>77</v>
      </c>
      <c r="B77" t="s">
        <v>422</v>
      </c>
      <c r="C77">
        <v>10</v>
      </c>
      <c r="D77">
        <v>12</v>
      </c>
      <c r="E77">
        <v>166</v>
      </c>
      <c r="F77">
        <v>8</v>
      </c>
      <c r="G77">
        <v>2</v>
      </c>
      <c r="H77">
        <v>3</v>
      </c>
      <c r="I77">
        <v>201</v>
      </c>
      <c r="K77" t="s">
        <v>422</v>
      </c>
      <c r="L77">
        <v>10</v>
      </c>
      <c r="M77">
        <v>12</v>
      </c>
      <c r="N77">
        <f t="shared" si="5"/>
        <v>22</v>
      </c>
      <c r="O77">
        <v>166</v>
      </c>
      <c r="P77">
        <f t="shared" si="6"/>
        <v>10</v>
      </c>
      <c r="Q77">
        <v>8</v>
      </c>
      <c r="R77">
        <v>2</v>
      </c>
      <c r="S77">
        <v>3</v>
      </c>
      <c r="U77">
        <v>22</v>
      </c>
      <c r="V77">
        <v>166</v>
      </c>
      <c r="W77">
        <v>10</v>
      </c>
      <c r="X77">
        <v>3</v>
      </c>
      <c r="AG77">
        <v>22</v>
      </c>
      <c r="AH77">
        <v>10</v>
      </c>
      <c r="AI77">
        <v>3</v>
      </c>
      <c r="BM77">
        <v>22</v>
      </c>
      <c r="BN77">
        <v>10</v>
      </c>
      <c r="BO77">
        <v>3</v>
      </c>
      <c r="BP77">
        <v>201</v>
      </c>
      <c r="BQ77" s="57">
        <f t="shared" si="7"/>
        <v>0.10945273631840796</v>
      </c>
      <c r="BR77" s="57">
        <f t="shared" si="8"/>
        <v>4.975124378109453E-2</v>
      </c>
      <c r="BS77" s="57">
        <f t="shared" si="9"/>
        <v>1.4925373134328358E-2</v>
      </c>
    </row>
    <row r="78" spans="1:71" x14ac:dyDescent="0.2">
      <c r="A78" t="s">
        <v>78</v>
      </c>
      <c r="B78" t="s">
        <v>422</v>
      </c>
      <c r="C78">
        <v>14</v>
      </c>
      <c r="D78">
        <v>9</v>
      </c>
      <c r="E78">
        <v>153</v>
      </c>
      <c r="F78">
        <v>4</v>
      </c>
      <c r="G78">
        <v>3</v>
      </c>
      <c r="H78">
        <v>4</v>
      </c>
      <c r="I78">
        <v>187</v>
      </c>
      <c r="K78" t="s">
        <v>422</v>
      </c>
      <c r="L78">
        <v>14</v>
      </c>
      <c r="M78">
        <v>9</v>
      </c>
      <c r="N78">
        <f t="shared" si="5"/>
        <v>23</v>
      </c>
      <c r="O78">
        <v>153</v>
      </c>
      <c r="P78">
        <f t="shared" si="6"/>
        <v>7</v>
      </c>
      <c r="Q78">
        <v>4</v>
      </c>
      <c r="R78">
        <v>3</v>
      </c>
      <c r="S78">
        <v>4</v>
      </c>
      <c r="U78">
        <v>23</v>
      </c>
      <c r="V78">
        <v>153</v>
      </c>
      <c r="W78">
        <v>7</v>
      </c>
      <c r="X78">
        <v>4</v>
      </c>
      <c r="AG78">
        <v>23</v>
      </c>
      <c r="AH78">
        <v>7</v>
      </c>
      <c r="AI78">
        <v>4</v>
      </c>
      <c r="BM78">
        <v>23</v>
      </c>
      <c r="BN78">
        <v>7</v>
      </c>
      <c r="BO78">
        <v>4</v>
      </c>
      <c r="BP78">
        <v>187</v>
      </c>
      <c r="BQ78" s="57">
        <f t="shared" si="7"/>
        <v>0.12299465240641712</v>
      </c>
      <c r="BR78" s="57">
        <f t="shared" si="8"/>
        <v>3.7433155080213901E-2</v>
      </c>
      <c r="BS78" s="57">
        <f t="shared" si="9"/>
        <v>2.1390374331550801E-2</v>
      </c>
    </row>
    <row r="79" spans="1:71" x14ac:dyDescent="0.2">
      <c r="A79" t="s">
        <v>79</v>
      </c>
      <c r="B79" t="s">
        <v>423</v>
      </c>
      <c r="C79">
        <v>1</v>
      </c>
      <c r="D79">
        <v>13</v>
      </c>
      <c r="E79">
        <v>97</v>
      </c>
      <c r="F79">
        <v>7</v>
      </c>
      <c r="G79">
        <v>6</v>
      </c>
      <c r="H79">
        <v>1</v>
      </c>
      <c r="I79">
        <v>125</v>
      </c>
      <c r="K79" t="s">
        <v>423</v>
      </c>
      <c r="L79">
        <v>1</v>
      </c>
      <c r="M79">
        <v>13</v>
      </c>
      <c r="N79">
        <f t="shared" si="5"/>
        <v>14</v>
      </c>
      <c r="O79">
        <v>97</v>
      </c>
      <c r="P79">
        <f t="shared" si="6"/>
        <v>13</v>
      </c>
      <c r="Q79">
        <v>7</v>
      </c>
      <c r="R79">
        <v>6</v>
      </c>
      <c r="S79">
        <v>1</v>
      </c>
      <c r="U79">
        <v>14</v>
      </c>
      <c r="V79">
        <v>97</v>
      </c>
      <c r="W79">
        <v>13</v>
      </c>
      <c r="X79">
        <v>1</v>
      </c>
      <c r="AG79">
        <v>14</v>
      </c>
      <c r="AH79">
        <v>13</v>
      </c>
      <c r="AI79">
        <v>1</v>
      </c>
      <c r="BM79">
        <v>14</v>
      </c>
      <c r="BN79">
        <v>13</v>
      </c>
      <c r="BO79">
        <v>1</v>
      </c>
      <c r="BP79">
        <v>125</v>
      </c>
      <c r="BQ79" s="57">
        <f t="shared" si="7"/>
        <v>0.112</v>
      </c>
      <c r="BR79" s="57">
        <f t="shared" si="8"/>
        <v>0.104</v>
      </c>
      <c r="BS79" s="57">
        <f t="shared" si="9"/>
        <v>8.0000000000000002E-3</v>
      </c>
    </row>
    <row r="80" spans="1:71" x14ac:dyDescent="0.2">
      <c r="A80" t="s">
        <v>80</v>
      </c>
      <c r="B80" t="s">
        <v>423</v>
      </c>
      <c r="C80">
        <v>10</v>
      </c>
      <c r="D80">
        <v>8</v>
      </c>
      <c r="E80">
        <v>167</v>
      </c>
      <c r="F80">
        <v>8</v>
      </c>
      <c r="G80">
        <v>12</v>
      </c>
      <c r="H80">
        <v>9</v>
      </c>
      <c r="I80">
        <v>214</v>
      </c>
      <c r="K80" t="s">
        <v>423</v>
      </c>
      <c r="L80">
        <v>10</v>
      </c>
      <c r="M80">
        <v>8</v>
      </c>
      <c r="N80">
        <f t="shared" si="5"/>
        <v>18</v>
      </c>
      <c r="O80">
        <v>167</v>
      </c>
      <c r="P80">
        <f t="shared" si="6"/>
        <v>20</v>
      </c>
      <c r="Q80">
        <v>8</v>
      </c>
      <c r="R80">
        <v>12</v>
      </c>
      <c r="S80">
        <v>9</v>
      </c>
      <c r="U80">
        <v>18</v>
      </c>
      <c r="V80">
        <v>167</v>
      </c>
      <c r="W80">
        <v>20</v>
      </c>
      <c r="X80">
        <v>9</v>
      </c>
      <c r="AG80">
        <v>18</v>
      </c>
      <c r="AH80">
        <v>20</v>
      </c>
      <c r="AI80">
        <v>9</v>
      </c>
      <c r="BM80">
        <v>18</v>
      </c>
      <c r="BN80">
        <v>20</v>
      </c>
      <c r="BO80">
        <v>9</v>
      </c>
      <c r="BP80">
        <v>214</v>
      </c>
      <c r="BQ80" s="57">
        <f t="shared" si="7"/>
        <v>8.4112149532710276E-2</v>
      </c>
      <c r="BR80" s="57">
        <f t="shared" si="8"/>
        <v>9.3457943925233641E-2</v>
      </c>
      <c r="BS80" s="57">
        <f t="shared" si="9"/>
        <v>4.2056074766355138E-2</v>
      </c>
    </row>
    <row r="81" spans="1:71" x14ac:dyDescent="0.2">
      <c r="A81" t="s">
        <v>81</v>
      </c>
      <c r="B81" t="s">
        <v>423</v>
      </c>
      <c r="C81">
        <v>15</v>
      </c>
      <c r="D81">
        <v>8</v>
      </c>
      <c r="E81">
        <v>177</v>
      </c>
      <c r="F81">
        <v>8</v>
      </c>
      <c r="G81">
        <v>9</v>
      </c>
      <c r="H81">
        <v>9</v>
      </c>
      <c r="I81">
        <v>226</v>
      </c>
      <c r="K81" t="s">
        <v>423</v>
      </c>
      <c r="L81">
        <v>15</v>
      </c>
      <c r="M81">
        <v>8</v>
      </c>
      <c r="N81">
        <f t="shared" si="5"/>
        <v>23</v>
      </c>
      <c r="O81">
        <v>177</v>
      </c>
      <c r="P81">
        <f t="shared" si="6"/>
        <v>17</v>
      </c>
      <c r="Q81">
        <v>8</v>
      </c>
      <c r="R81">
        <v>9</v>
      </c>
      <c r="S81">
        <v>9</v>
      </c>
      <c r="U81">
        <v>23</v>
      </c>
      <c r="V81">
        <v>177</v>
      </c>
      <c r="W81">
        <v>17</v>
      </c>
      <c r="X81">
        <v>9</v>
      </c>
      <c r="AG81">
        <v>23</v>
      </c>
      <c r="AH81">
        <v>17</v>
      </c>
      <c r="AI81">
        <v>9</v>
      </c>
      <c r="BM81">
        <v>23</v>
      </c>
      <c r="BN81">
        <v>17</v>
      </c>
      <c r="BO81">
        <v>9</v>
      </c>
      <c r="BP81">
        <v>226</v>
      </c>
      <c r="BQ81" s="57">
        <f t="shared" si="7"/>
        <v>0.10176991150442478</v>
      </c>
      <c r="BR81" s="57">
        <f t="shared" si="8"/>
        <v>7.5221238938053103E-2</v>
      </c>
      <c r="BS81" s="57">
        <f t="shared" si="9"/>
        <v>3.9823008849557522E-2</v>
      </c>
    </row>
    <row r="82" spans="1:71" x14ac:dyDescent="0.2">
      <c r="A82" t="s">
        <v>82</v>
      </c>
      <c r="B82" t="s">
        <v>423</v>
      </c>
      <c r="C82">
        <v>18</v>
      </c>
      <c r="D82">
        <v>6</v>
      </c>
      <c r="E82">
        <v>188</v>
      </c>
      <c r="F82">
        <v>7</v>
      </c>
      <c r="G82">
        <v>3</v>
      </c>
      <c r="H82">
        <v>4</v>
      </c>
      <c r="I82">
        <v>226</v>
      </c>
      <c r="K82" t="s">
        <v>423</v>
      </c>
      <c r="L82">
        <v>18</v>
      </c>
      <c r="M82">
        <v>6</v>
      </c>
      <c r="N82">
        <f t="shared" si="5"/>
        <v>24</v>
      </c>
      <c r="O82">
        <v>188</v>
      </c>
      <c r="P82">
        <f t="shared" si="6"/>
        <v>10</v>
      </c>
      <c r="Q82">
        <v>7</v>
      </c>
      <c r="R82">
        <v>3</v>
      </c>
      <c r="S82">
        <v>4</v>
      </c>
      <c r="U82">
        <v>24</v>
      </c>
      <c r="V82">
        <v>188</v>
      </c>
      <c r="W82">
        <v>10</v>
      </c>
      <c r="X82">
        <v>4</v>
      </c>
      <c r="AG82">
        <v>24</v>
      </c>
      <c r="AH82">
        <v>10</v>
      </c>
      <c r="AI82">
        <v>4</v>
      </c>
      <c r="BM82">
        <v>24</v>
      </c>
      <c r="BN82">
        <v>10</v>
      </c>
      <c r="BO82">
        <v>4</v>
      </c>
      <c r="BP82">
        <v>226</v>
      </c>
      <c r="BQ82" s="57">
        <f t="shared" si="7"/>
        <v>0.10619469026548672</v>
      </c>
      <c r="BR82" s="57">
        <f t="shared" si="8"/>
        <v>4.4247787610619468E-2</v>
      </c>
      <c r="BS82" s="57">
        <f t="shared" si="9"/>
        <v>1.7699115044247787E-2</v>
      </c>
    </row>
    <row r="83" spans="1:71" x14ac:dyDescent="0.2">
      <c r="A83" t="s">
        <v>83</v>
      </c>
      <c r="B83" t="s">
        <v>423</v>
      </c>
      <c r="C83">
        <v>16</v>
      </c>
      <c r="D83">
        <v>8</v>
      </c>
      <c r="E83">
        <v>181</v>
      </c>
      <c r="F83">
        <v>6</v>
      </c>
      <c r="G83">
        <v>1</v>
      </c>
      <c r="H83">
        <v>3</v>
      </c>
      <c r="I83">
        <v>215</v>
      </c>
      <c r="K83" t="s">
        <v>423</v>
      </c>
      <c r="L83">
        <v>16</v>
      </c>
      <c r="M83">
        <v>8</v>
      </c>
      <c r="N83">
        <f t="shared" si="5"/>
        <v>24</v>
      </c>
      <c r="O83">
        <v>181</v>
      </c>
      <c r="P83">
        <f t="shared" si="6"/>
        <v>7</v>
      </c>
      <c r="Q83">
        <v>6</v>
      </c>
      <c r="R83">
        <v>1</v>
      </c>
      <c r="S83">
        <v>3</v>
      </c>
      <c r="U83">
        <v>24</v>
      </c>
      <c r="V83">
        <v>181</v>
      </c>
      <c r="W83">
        <v>7</v>
      </c>
      <c r="X83">
        <v>3</v>
      </c>
      <c r="AG83">
        <v>24</v>
      </c>
      <c r="AH83">
        <v>7</v>
      </c>
      <c r="AI83">
        <v>3</v>
      </c>
      <c r="BM83">
        <v>24</v>
      </c>
      <c r="BN83">
        <v>7</v>
      </c>
      <c r="BO83">
        <v>3</v>
      </c>
      <c r="BP83">
        <v>215</v>
      </c>
      <c r="BQ83" s="57">
        <f t="shared" si="7"/>
        <v>0.11162790697674418</v>
      </c>
      <c r="BR83" s="57">
        <f t="shared" si="8"/>
        <v>3.255813953488372E-2</v>
      </c>
      <c r="BS83" s="57">
        <f t="shared" si="9"/>
        <v>1.3953488372093023E-2</v>
      </c>
    </row>
    <row r="84" spans="1:71" x14ac:dyDescent="0.2">
      <c r="A84" t="s">
        <v>84</v>
      </c>
      <c r="B84" t="s">
        <v>423</v>
      </c>
      <c r="C84">
        <v>19</v>
      </c>
      <c r="D84">
        <v>5</v>
      </c>
      <c r="E84">
        <v>172</v>
      </c>
      <c r="F84">
        <v>10</v>
      </c>
      <c r="G84">
        <v>9</v>
      </c>
      <c r="H84">
        <v>6</v>
      </c>
      <c r="I84">
        <v>221</v>
      </c>
      <c r="K84" t="s">
        <v>423</v>
      </c>
      <c r="L84">
        <v>19</v>
      </c>
      <c r="M84">
        <v>5</v>
      </c>
      <c r="N84">
        <f t="shared" si="5"/>
        <v>24</v>
      </c>
      <c r="O84">
        <v>172</v>
      </c>
      <c r="P84">
        <f t="shared" si="6"/>
        <v>19</v>
      </c>
      <c r="Q84">
        <v>10</v>
      </c>
      <c r="R84">
        <v>9</v>
      </c>
      <c r="S84">
        <v>6</v>
      </c>
      <c r="U84">
        <v>24</v>
      </c>
      <c r="V84">
        <v>172</v>
      </c>
      <c r="W84">
        <v>19</v>
      </c>
      <c r="X84">
        <v>6</v>
      </c>
      <c r="AG84">
        <v>24</v>
      </c>
      <c r="AH84">
        <v>19</v>
      </c>
      <c r="AI84">
        <v>6</v>
      </c>
      <c r="BM84">
        <v>24</v>
      </c>
      <c r="BN84">
        <v>19</v>
      </c>
      <c r="BO84">
        <v>6</v>
      </c>
      <c r="BP84">
        <v>221</v>
      </c>
      <c r="BQ84" s="57">
        <f t="shared" si="7"/>
        <v>0.10859728506787331</v>
      </c>
      <c r="BR84" s="57">
        <f t="shared" si="8"/>
        <v>8.5972850678733032E-2</v>
      </c>
      <c r="BS84" s="57">
        <f t="shared" si="9"/>
        <v>2.7149321266968326E-2</v>
      </c>
    </row>
    <row r="85" spans="1:71" x14ac:dyDescent="0.2">
      <c r="A85" t="s">
        <v>85</v>
      </c>
      <c r="B85" t="s">
        <v>423</v>
      </c>
      <c r="C85">
        <v>18</v>
      </c>
      <c r="D85">
        <v>5</v>
      </c>
      <c r="E85">
        <v>176</v>
      </c>
      <c r="F85">
        <v>7</v>
      </c>
      <c r="G85">
        <v>6</v>
      </c>
      <c r="H85">
        <v>4</v>
      </c>
      <c r="I85">
        <v>216</v>
      </c>
      <c r="K85" t="s">
        <v>423</v>
      </c>
      <c r="L85">
        <v>18</v>
      </c>
      <c r="M85">
        <v>5</v>
      </c>
      <c r="N85">
        <f t="shared" si="5"/>
        <v>23</v>
      </c>
      <c r="O85">
        <v>176</v>
      </c>
      <c r="P85">
        <f t="shared" si="6"/>
        <v>13</v>
      </c>
      <c r="Q85">
        <v>7</v>
      </c>
      <c r="R85">
        <v>6</v>
      </c>
      <c r="S85">
        <v>4</v>
      </c>
      <c r="U85">
        <v>23</v>
      </c>
      <c r="V85">
        <v>176</v>
      </c>
      <c r="W85">
        <v>13</v>
      </c>
      <c r="X85">
        <v>4</v>
      </c>
      <c r="AG85">
        <v>23</v>
      </c>
      <c r="AH85">
        <v>13</v>
      </c>
      <c r="AI85">
        <v>4</v>
      </c>
      <c r="BM85">
        <v>23</v>
      </c>
      <c r="BN85">
        <v>13</v>
      </c>
      <c r="BO85">
        <v>4</v>
      </c>
      <c r="BP85">
        <v>216</v>
      </c>
      <c r="BQ85" s="57">
        <f t="shared" si="7"/>
        <v>0.10648148148148148</v>
      </c>
      <c r="BR85" s="57">
        <f t="shared" si="8"/>
        <v>6.0185185185185182E-2</v>
      </c>
      <c r="BS85" s="57">
        <f t="shared" si="9"/>
        <v>1.8518518518518517E-2</v>
      </c>
    </row>
    <row r="86" spans="1:71" x14ac:dyDescent="0.2">
      <c r="A86" t="s">
        <v>86</v>
      </c>
      <c r="B86" t="s">
        <v>423</v>
      </c>
      <c r="C86">
        <v>12</v>
      </c>
      <c r="D86">
        <v>10</v>
      </c>
      <c r="E86">
        <v>159</v>
      </c>
      <c r="F86">
        <v>11</v>
      </c>
      <c r="G86">
        <v>11</v>
      </c>
      <c r="H86">
        <v>12</v>
      </c>
      <c r="I86">
        <v>215</v>
      </c>
      <c r="K86" t="s">
        <v>423</v>
      </c>
      <c r="L86">
        <v>12</v>
      </c>
      <c r="M86">
        <v>10</v>
      </c>
      <c r="N86">
        <f t="shared" si="5"/>
        <v>22</v>
      </c>
      <c r="O86">
        <v>159</v>
      </c>
      <c r="P86">
        <f t="shared" si="6"/>
        <v>22</v>
      </c>
      <c r="Q86">
        <v>11</v>
      </c>
      <c r="R86">
        <v>11</v>
      </c>
      <c r="S86">
        <v>12</v>
      </c>
      <c r="U86">
        <v>22</v>
      </c>
      <c r="V86">
        <v>159</v>
      </c>
      <c r="W86">
        <v>22</v>
      </c>
      <c r="X86">
        <v>12</v>
      </c>
      <c r="AG86">
        <v>22</v>
      </c>
      <c r="AH86">
        <v>22</v>
      </c>
      <c r="AI86">
        <v>12</v>
      </c>
      <c r="BM86">
        <v>22</v>
      </c>
      <c r="BN86">
        <v>22</v>
      </c>
      <c r="BO86">
        <v>12</v>
      </c>
      <c r="BP86">
        <v>215</v>
      </c>
      <c r="BQ86" s="57">
        <f t="shared" si="7"/>
        <v>0.10232558139534884</v>
      </c>
      <c r="BR86" s="57">
        <f t="shared" si="8"/>
        <v>0.10232558139534884</v>
      </c>
      <c r="BS86" s="57">
        <f t="shared" si="9"/>
        <v>5.5813953488372092E-2</v>
      </c>
    </row>
    <row r="87" spans="1:71" x14ac:dyDescent="0.2">
      <c r="A87" t="s">
        <v>88</v>
      </c>
      <c r="B87" t="s">
        <v>423</v>
      </c>
      <c r="C87">
        <v>14</v>
      </c>
      <c r="D87">
        <v>8</v>
      </c>
      <c r="E87">
        <v>189</v>
      </c>
      <c r="F87">
        <v>6</v>
      </c>
      <c r="G87">
        <v>4</v>
      </c>
      <c r="H87">
        <v>3</v>
      </c>
      <c r="I87">
        <v>224</v>
      </c>
      <c r="K87" t="s">
        <v>423</v>
      </c>
      <c r="L87">
        <v>14</v>
      </c>
      <c r="M87">
        <v>8</v>
      </c>
      <c r="N87">
        <f t="shared" si="5"/>
        <v>22</v>
      </c>
      <c r="O87">
        <v>189</v>
      </c>
      <c r="P87">
        <f t="shared" si="6"/>
        <v>10</v>
      </c>
      <c r="Q87">
        <v>6</v>
      </c>
      <c r="R87">
        <v>4</v>
      </c>
      <c r="S87">
        <v>3</v>
      </c>
      <c r="U87">
        <v>22</v>
      </c>
      <c r="V87">
        <v>189</v>
      </c>
      <c r="W87">
        <v>10</v>
      </c>
      <c r="X87">
        <v>3</v>
      </c>
      <c r="AG87">
        <v>22</v>
      </c>
      <c r="AH87">
        <v>10</v>
      </c>
      <c r="AI87">
        <v>3</v>
      </c>
      <c r="BM87">
        <v>22</v>
      </c>
      <c r="BN87">
        <v>10</v>
      </c>
      <c r="BO87">
        <v>3</v>
      </c>
      <c r="BP87">
        <v>224</v>
      </c>
      <c r="BQ87" s="57">
        <f t="shared" si="7"/>
        <v>9.8214285714285712E-2</v>
      </c>
      <c r="BR87" s="57">
        <f t="shared" si="8"/>
        <v>4.4642857142857144E-2</v>
      </c>
      <c r="BS87" s="57">
        <f t="shared" si="9"/>
        <v>1.3392857142857142E-2</v>
      </c>
    </row>
    <row r="88" spans="1:71" x14ac:dyDescent="0.2">
      <c r="A88" t="s">
        <v>89</v>
      </c>
      <c r="B88" t="s">
        <v>423</v>
      </c>
      <c r="C88">
        <v>16</v>
      </c>
      <c r="D88">
        <v>8</v>
      </c>
      <c r="E88">
        <v>176</v>
      </c>
      <c r="F88">
        <v>10</v>
      </c>
      <c r="G88">
        <v>7</v>
      </c>
      <c r="H88">
        <v>10</v>
      </c>
      <c r="I88">
        <v>227</v>
      </c>
      <c r="K88" t="s">
        <v>423</v>
      </c>
      <c r="L88">
        <v>16</v>
      </c>
      <c r="M88">
        <v>8</v>
      </c>
      <c r="N88">
        <f t="shared" si="5"/>
        <v>24</v>
      </c>
      <c r="O88">
        <v>176</v>
      </c>
      <c r="P88">
        <f t="shared" si="6"/>
        <v>17</v>
      </c>
      <c r="Q88">
        <v>10</v>
      </c>
      <c r="R88">
        <v>7</v>
      </c>
      <c r="S88">
        <v>10</v>
      </c>
      <c r="U88">
        <v>24</v>
      </c>
      <c r="V88">
        <v>176</v>
      </c>
      <c r="W88">
        <v>17</v>
      </c>
      <c r="X88">
        <v>10</v>
      </c>
      <c r="AG88">
        <v>24</v>
      </c>
      <c r="AH88">
        <v>17</v>
      </c>
      <c r="AI88">
        <v>10</v>
      </c>
      <c r="BM88">
        <v>24</v>
      </c>
      <c r="BN88">
        <v>17</v>
      </c>
      <c r="BO88">
        <v>10</v>
      </c>
      <c r="BP88">
        <v>227</v>
      </c>
      <c r="BQ88" s="57">
        <f t="shared" si="7"/>
        <v>0.10572687224669604</v>
      </c>
      <c r="BR88" s="57">
        <f t="shared" si="8"/>
        <v>7.4889867841409691E-2</v>
      </c>
      <c r="BS88" s="57">
        <f t="shared" si="9"/>
        <v>4.405286343612335E-2</v>
      </c>
    </row>
    <row r="89" spans="1:71" x14ac:dyDescent="0.2">
      <c r="A89" t="s">
        <v>90</v>
      </c>
      <c r="B89" t="s">
        <v>424</v>
      </c>
      <c r="C89">
        <v>19</v>
      </c>
      <c r="D89">
        <v>6</v>
      </c>
      <c r="E89">
        <v>167</v>
      </c>
      <c r="F89">
        <v>6</v>
      </c>
      <c r="G89">
        <v>3</v>
      </c>
      <c r="H89">
        <v>5</v>
      </c>
      <c r="I89">
        <v>206</v>
      </c>
      <c r="K89" t="s">
        <v>424</v>
      </c>
      <c r="L89">
        <v>19</v>
      </c>
      <c r="M89">
        <v>6</v>
      </c>
      <c r="N89">
        <f t="shared" si="5"/>
        <v>25</v>
      </c>
      <c r="O89">
        <v>167</v>
      </c>
      <c r="P89">
        <f t="shared" si="6"/>
        <v>9</v>
      </c>
      <c r="Q89">
        <v>6</v>
      </c>
      <c r="R89">
        <v>3</v>
      </c>
      <c r="S89">
        <v>5</v>
      </c>
      <c r="U89">
        <v>25</v>
      </c>
      <c r="V89">
        <v>167</v>
      </c>
      <c r="W89">
        <v>9</v>
      </c>
      <c r="X89">
        <v>5</v>
      </c>
      <c r="AG89">
        <v>25</v>
      </c>
      <c r="AH89">
        <v>9</v>
      </c>
      <c r="AI89">
        <v>5</v>
      </c>
      <c r="BM89">
        <v>25</v>
      </c>
      <c r="BN89">
        <v>9</v>
      </c>
      <c r="BO89">
        <v>5</v>
      </c>
      <c r="BP89">
        <v>206</v>
      </c>
      <c r="BQ89" s="57">
        <f t="shared" si="7"/>
        <v>0.12135922330097088</v>
      </c>
      <c r="BR89" s="57">
        <f t="shared" si="8"/>
        <v>4.3689320388349516E-2</v>
      </c>
      <c r="BS89" s="57">
        <f t="shared" si="9"/>
        <v>2.4271844660194174E-2</v>
      </c>
    </row>
    <row r="90" spans="1:71" x14ac:dyDescent="0.2">
      <c r="A90" t="s">
        <v>91</v>
      </c>
      <c r="B90" t="s">
        <v>424</v>
      </c>
      <c r="C90">
        <v>14</v>
      </c>
      <c r="D90">
        <v>9</v>
      </c>
      <c r="E90">
        <v>176</v>
      </c>
      <c r="F90">
        <v>4</v>
      </c>
      <c r="G90">
        <v>4</v>
      </c>
      <c r="H90">
        <v>4</v>
      </c>
      <c r="I90">
        <v>211</v>
      </c>
      <c r="K90" t="s">
        <v>424</v>
      </c>
      <c r="L90">
        <v>14</v>
      </c>
      <c r="M90">
        <v>9</v>
      </c>
      <c r="N90">
        <f t="shared" si="5"/>
        <v>23</v>
      </c>
      <c r="O90">
        <v>176</v>
      </c>
      <c r="P90">
        <f t="shared" si="6"/>
        <v>8</v>
      </c>
      <c r="Q90">
        <v>4</v>
      </c>
      <c r="R90">
        <v>4</v>
      </c>
      <c r="S90">
        <v>4</v>
      </c>
      <c r="U90">
        <v>23</v>
      </c>
      <c r="V90">
        <v>176</v>
      </c>
      <c r="W90">
        <v>8</v>
      </c>
      <c r="X90">
        <v>4</v>
      </c>
      <c r="AG90">
        <v>23</v>
      </c>
      <c r="AH90">
        <v>8</v>
      </c>
      <c r="AI90">
        <v>4</v>
      </c>
      <c r="BM90">
        <v>23</v>
      </c>
      <c r="BN90">
        <v>8</v>
      </c>
      <c r="BO90">
        <v>4</v>
      </c>
      <c r="BP90">
        <v>211</v>
      </c>
      <c r="BQ90" s="57">
        <f t="shared" si="7"/>
        <v>0.10900473933649289</v>
      </c>
      <c r="BR90" s="57">
        <f t="shared" si="8"/>
        <v>3.7914691943127965E-2</v>
      </c>
      <c r="BS90" s="57">
        <f t="shared" si="9"/>
        <v>1.8957345971563982E-2</v>
      </c>
    </row>
    <row r="91" spans="1:71" x14ac:dyDescent="0.2">
      <c r="A91" t="s">
        <v>92</v>
      </c>
      <c r="B91" t="s">
        <v>424</v>
      </c>
      <c r="C91">
        <v>15</v>
      </c>
      <c r="D91">
        <v>8</v>
      </c>
      <c r="E91">
        <v>155</v>
      </c>
      <c r="F91">
        <v>10</v>
      </c>
      <c r="G91">
        <v>3</v>
      </c>
      <c r="H91">
        <v>0</v>
      </c>
      <c r="I91">
        <v>191</v>
      </c>
      <c r="K91" t="s">
        <v>424</v>
      </c>
      <c r="L91">
        <v>15</v>
      </c>
      <c r="M91">
        <v>8</v>
      </c>
      <c r="N91">
        <f t="shared" si="5"/>
        <v>23</v>
      </c>
      <c r="O91">
        <v>155</v>
      </c>
      <c r="P91">
        <f t="shared" si="6"/>
        <v>13</v>
      </c>
      <c r="Q91">
        <v>10</v>
      </c>
      <c r="R91">
        <v>3</v>
      </c>
      <c r="S91">
        <v>0</v>
      </c>
      <c r="U91">
        <v>23</v>
      </c>
      <c r="V91">
        <v>155</v>
      </c>
      <c r="W91">
        <v>13</v>
      </c>
      <c r="X91">
        <v>0</v>
      </c>
      <c r="AG91">
        <v>23</v>
      </c>
      <c r="AH91">
        <v>13</v>
      </c>
      <c r="AI91">
        <v>0</v>
      </c>
      <c r="BM91">
        <v>23</v>
      </c>
      <c r="BN91">
        <v>13</v>
      </c>
      <c r="BO91">
        <v>0</v>
      </c>
      <c r="BP91">
        <v>191</v>
      </c>
      <c r="BQ91" s="57">
        <f t="shared" si="7"/>
        <v>0.12041884816753927</v>
      </c>
      <c r="BR91" s="57">
        <f t="shared" si="8"/>
        <v>6.8062827225130892E-2</v>
      </c>
      <c r="BS91" s="57">
        <f t="shared" si="9"/>
        <v>0</v>
      </c>
    </row>
    <row r="92" spans="1:71" x14ac:dyDescent="0.2">
      <c r="A92" t="s">
        <v>94</v>
      </c>
      <c r="B92" t="s">
        <v>424</v>
      </c>
      <c r="C92">
        <v>9</v>
      </c>
      <c r="D92">
        <v>8</v>
      </c>
      <c r="E92">
        <v>171</v>
      </c>
      <c r="F92">
        <v>6</v>
      </c>
      <c r="G92">
        <v>3</v>
      </c>
      <c r="H92">
        <v>5</v>
      </c>
      <c r="I92">
        <v>202</v>
      </c>
      <c r="K92" t="s">
        <v>424</v>
      </c>
      <c r="L92">
        <v>9</v>
      </c>
      <c r="M92">
        <v>8</v>
      </c>
      <c r="N92">
        <f t="shared" si="5"/>
        <v>17</v>
      </c>
      <c r="O92">
        <v>171</v>
      </c>
      <c r="P92">
        <f t="shared" si="6"/>
        <v>9</v>
      </c>
      <c r="Q92">
        <v>6</v>
      </c>
      <c r="R92">
        <v>3</v>
      </c>
      <c r="S92">
        <v>5</v>
      </c>
      <c r="U92">
        <v>17</v>
      </c>
      <c r="V92">
        <v>171</v>
      </c>
      <c r="W92">
        <v>9</v>
      </c>
      <c r="X92">
        <v>5</v>
      </c>
      <c r="AG92">
        <v>17</v>
      </c>
      <c r="AH92">
        <v>9</v>
      </c>
      <c r="AI92">
        <v>5</v>
      </c>
      <c r="BM92">
        <v>17</v>
      </c>
      <c r="BN92">
        <v>9</v>
      </c>
      <c r="BO92">
        <v>5</v>
      </c>
      <c r="BP92">
        <v>202</v>
      </c>
      <c r="BQ92" s="57">
        <f t="shared" si="7"/>
        <v>8.4158415841584164E-2</v>
      </c>
      <c r="BR92" s="57">
        <f t="shared" si="8"/>
        <v>4.4554455445544552E-2</v>
      </c>
      <c r="BS92" s="57">
        <f t="shared" si="9"/>
        <v>2.4752475247524754E-2</v>
      </c>
    </row>
    <row r="93" spans="1:71" x14ac:dyDescent="0.2">
      <c r="A93" t="s">
        <v>95</v>
      </c>
      <c r="B93" t="s">
        <v>424</v>
      </c>
      <c r="C93">
        <v>14</v>
      </c>
      <c r="D93">
        <v>7</v>
      </c>
      <c r="E93">
        <v>177</v>
      </c>
      <c r="F93">
        <v>5</v>
      </c>
      <c r="G93">
        <v>2</v>
      </c>
      <c r="H93">
        <v>3</v>
      </c>
      <c r="I93">
        <v>208</v>
      </c>
      <c r="K93" t="s">
        <v>424</v>
      </c>
      <c r="L93">
        <v>14</v>
      </c>
      <c r="M93">
        <v>7</v>
      </c>
      <c r="N93">
        <f t="shared" si="5"/>
        <v>21</v>
      </c>
      <c r="O93">
        <v>177</v>
      </c>
      <c r="P93">
        <f t="shared" si="6"/>
        <v>7</v>
      </c>
      <c r="Q93">
        <v>5</v>
      </c>
      <c r="R93">
        <v>2</v>
      </c>
      <c r="S93">
        <v>3</v>
      </c>
      <c r="U93">
        <v>21</v>
      </c>
      <c r="V93">
        <v>177</v>
      </c>
      <c r="W93">
        <v>7</v>
      </c>
      <c r="X93">
        <v>3</v>
      </c>
      <c r="AG93">
        <v>21</v>
      </c>
      <c r="AH93">
        <v>7</v>
      </c>
      <c r="AI93">
        <v>3</v>
      </c>
      <c r="BM93">
        <v>21</v>
      </c>
      <c r="BN93">
        <v>7</v>
      </c>
      <c r="BO93">
        <v>3</v>
      </c>
      <c r="BP93">
        <v>208</v>
      </c>
      <c r="BQ93" s="57">
        <f t="shared" si="7"/>
        <v>0.10096153846153846</v>
      </c>
      <c r="BR93" s="57">
        <f t="shared" si="8"/>
        <v>3.3653846153846152E-2</v>
      </c>
      <c r="BS93" s="57">
        <f t="shared" si="9"/>
        <v>1.4423076923076924E-2</v>
      </c>
    </row>
    <row r="94" spans="1:71" x14ac:dyDescent="0.2">
      <c r="A94" t="s">
        <v>96</v>
      </c>
      <c r="B94" t="s">
        <v>424</v>
      </c>
      <c r="C94">
        <v>22</v>
      </c>
      <c r="D94">
        <v>4</v>
      </c>
      <c r="E94">
        <v>155</v>
      </c>
      <c r="F94">
        <v>5</v>
      </c>
      <c r="G94">
        <v>16</v>
      </c>
      <c r="H94">
        <v>19</v>
      </c>
      <c r="I94">
        <v>221</v>
      </c>
      <c r="K94" t="s">
        <v>424</v>
      </c>
      <c r="L94">
        <v>22</v>
      </c>
      <c r="M94">
        <v>4</v>
      </c>
      <c r="N94">
        <f t="shared" si="5"/>
        <v>26</v>
      </c>
      <c r="O94">
        <v>155</v>
      </c>
      <c r="P94">
        <f t="shared" si="6"/>
        <v>21</v>
      </c>
      <c r="Q94">
        <v>5</v>
      </c>
      <c r="R94">
        <v>16</v>
      </c>
      <c r="S94">
        <v>19</v>
      </c>
      <c r="U94">
        <v>26</v>
      </c>
      <c r="V94">
        <v>155</v>
      </c>
      <c r="W94">
        <v>21</v>
      </c>
      <c r="X94">
        <v>19</v>
      </c>
      <c r="AG94">
        <v>26</v>
      </c>
      <c r="AH94">
        <v>21</v>
      </c>
      <c r="AI94">
        <v>19</v>
      </c>
      <c r="BM94">
        <v>26</v>
      </c>
      <c r="BN94">
        <v>21</v>
      </c>
      <c r="BO94">
        <v>19</v>
      </c>
      <c r="BP94">
        <v>221</v>
      </c>
      <c r="BQ94" s="57">
        <f t="shared" si="7"/>
        <v>0.11764705882352941</v>
      </c>
      <c r="BR94" s="57">
        <f t="shared" si="8"/>
        <v>9.5022624434389136E-2</v>
      </c>
      <c r="BS94" s="57">
        <f t="shared" si="9"/>
        <v>8.5972850678733032E-2</v>
      </c>
    </row>
    <row r="95" spans="1:71" x14ac:dyDescent="0.2">
      <c r="A95" t="s">
        <v>97</v>
      </c>
      <c r="B95" t="s">
        <v>424</v>
      </c>
      <c r="C95">
        <v>13</v>
      </c>
      <c r="D95">
        <v>5</v>
      </c>
      <c r="E95">
        <v>194</v>
      </c>
      <c r="F95">
        <v>4</v>
      </c>
      <c r="G95">
        <v>3</v>
      </c>
      <c r="H95">
        <v>4</v>
      </c>
      <c r="I95">
        <v>223</v>
      </c>
      <c r="K95" t="s">
        <v>424</v>
      </c>
      <c r="L95">
        <v>13</v>
      </c>
      <c r="M95">
        <v>5</v>
      </c>
      <c r="N95">
        <f t="shared" si="5"/>
        <v>18</v>
      </c>
      <c r="O95">
        <v>194</v>
      </c>
      <c r="P95">
        <f t="shared" si="6"/>
        <v>7</v>
      </c>
      <c r="Q95">
        <v>4</v>
      </c>
      <c r="R95">
        <v>3</v>
      </c>
      <c r="S95">
        <v>4</v>
      </c>
      <c r="U95">
        <v>18</v>
      </c>
      <c r="V95">
        <v>194</v>
      </c>
      <c r="W95">
        <v>7</v>
      </c>
      <c r="X95">
        <v>4</v>
      </c>
      <c r="AG95">
        <v>18</v>
      </c>
      <c r="AH95">
        <v>7</v>
      </c>
      <c r="AI95">
        <v>4</v>
      </c>
      <c r="BM95">
        <v>18</v>
      </c>
      <c r="BN95">
        <v>7</v>
      </c>
      <c r="BO95">
        <v>4</v>
      </c>
      <c r="BP95">
        <v>223</v>
      </c>
      <c r="BQ95" s="57">
        <f t="shared" si="7"/>
        <v>8.0717488789237665E-2</v>
      </c>
      <c r="BR95" s="57">
        <f t="shared" si="8"/>
        <v>3.1390134529147982E-2</v>
      </c>
      <c r="BS95" s="57">
        <f t="shared" si="9"/>
        <v>1.7937219730941704E-2</v>
      </c>
    </row>
    <row r="96" spans="1:71" x14ac:dyDescent="0.2">
      <c r="A96" t="s">
        <v>98</v>
      </c>
      <c r="B96" t="s">
        <v>424</v>
      </c>
      <c r="C96">
        <v>15</v>
      </c>
      <c r="D96">
        <v>6</v>
      </c>
      <c r="E96">
        <v>147</v>
      </c>
      <c r="F96">
        <v>10</v>
      </c>
      <c r="G96">
        <v>8</v>
      </c>
      <c r="H96">
        <v>5</v>
      </c>
      <c r="I96">
        <v>191</v>
      </c>
      <c r="K96" t="s">
        <v>424</v>
      </c>
      <c r="L96">
        <v>15</v>
      </c>
      <c r="M96">
        <v>6</v>
      </c>
      <c r="N96">
        <f t="shared" si="5"/>
        <v>21</v>
      </c>
      <c r="O96">
        <v>147</v>
      </c>
      <c r="P96">
        <f t="shared" si="6"/>
        <v>18</v>
      </c>
      <c r="Q96">
        <v>10</v>
      </c>
      <c r="R96">
        <v>8</v>
      </c>
      <c r="S96">
        <v>5</v>
      </c>
      <c r="U96">
        <v>21</v>
      </c>
      <c r="V96">
        <v>147</v>
      </c>
      <c r="W96">
        <v>18</v>
      </c>
      <c r="X96">
        <v>5</v>
      </c>
      <c r="AG96">
        <v>21</v>
      </c>
      <c r="AH96">
        <v>18</v>
      </c>
      <c r="AI96">
        <v>5</v>
      </c>
      <c r="BM96">
        <v>21</v>
      </c>
      <c r="BN96">
        <v>18</v>
      </c>
      <c r="BO96">
        <v>5</v>
      </c>
      <c r="BP96">
        <v>191</v>
      </c>
      <c r="BQ96" s="57">
        <f t="shared" si="7"/>
        <v>0.1099476439790576</v>
      </c>
      <c r="BR96" s="57">
        <f t="shared" si="8"/>
        <v>9.4240837696335081E-2</v>
      </c>
      <c r="BS96" s="57">
        <f t="shared" si="9"/>
        <v>2.6178010471204188E-2</v>
      </c>
    </row>
    <row r="97" spans="1:71" x14ac:dyDescent="0.2">
      <c r="A97" t="s">
        <v>99</v>
      </c>
      <c r="B97" t="s">
        <v>424</v>
      </c>
      <c r="C97">
        <v>13</v>
      </c>
      <c r="D97">
        <v>4</v>
      </c>
      <c r="E97">
        <v>167</v>
      </c>
      <c r="F97">
        <v>8</v>
      </c>
      <c r="G97">
        <v>1</v>
      </c>
      <c r="H97">
        <v>6</v>
      </c>
      <c r="I97">
        <v>199</v>
      </c>
      <c r="K97" t="s">
        <v>424</v>
      </c>
      <c r="L97">
        <v>13</v>
      </c>
      <c r="M97">
        <v>4</v>
      </c>
      <c r="N97">
        <f t="shared" si="5"/>
        <v>17</v>
      </c>
      <c r="O97">
        <v>167</v>
      </c>
      <c r="P97">
        <f t="shared" si="6"/>
        <v>9</v>
      </c>
      <c r="Q97">
        <v>8</v>
      </c>
      <c r="R97">
        <v>1</v>
      </c>
      <c r="S97">
        <v>6</v>
      </c>
      <c r="U97">
        <v>17</v>
      </c>
      <c r="V97">
        <v>167</v>
      </c>
      <c r="W97">
        <v>9</v>
      </c>
      <c r="X97">
        <v>6</v>
      </c>
      <c r="AG97">
        <v>17</v>
      </c>
      <c r="AH97">
        <v>9</v>
      </c>
      <c r="AI97">
        <v>6</v>
      </c>
      <c r="BM97">
        <v>17</v>
      </c>
      <c r="BN97">
        <v>9</v>
      </c>
      <c r="BO97">
        <v>6</v>
      </c>
      <c r="BP97">
        <v>199</v>
      </c>
      <c r="BQ97" s="57">
        <f t="shared" si="7"/>
        <v>8.5427135678391955E-2</v>
      </c>
      <c r="BR97" s="57">
        <f t="shared" si="8"/>
        <v>4.5226130653266333E-2</v>
      </c>
      <c r="BS97" s="57">
        <f t="shared" si="9"/>
        <v>3.015075376884422E-2</v>
      </c>
    </row>
    <row r="98" spans="1:71" x14ac:dyDescent="0.2">
      <c r="A98" t="s">
        <v>100</v>
      </c>
      <c r="B98" t="s">
        <v>424</v>
      </c>
      <c r="C98">
        <v>15</v>
      </c>
      <c r="D98">
        <v>12</v>
      </c>
      <c r="E98">
        <v>184</v>
      </c>
      <c r="F98">
        <v>6</v>
      </c>
      <c r="G98">
        <v>4</v>
      </c>
      <c r="H98">
        <v>2</v>
      </c>
      <c r="I98">
        <v>223</v>
      </c>
      <c r="K98" t="s">
        <v>424</v>
      </c>
      <c r="L98">
        <v>15</v>
      </c>
      <c r="M98">
        <v>12</v>
      </c>
      <c r="N98">
        <f t="shared" si="5"/>
        <v>27</v>
      </c>
      <c r="O98">
        <v>184</v>
      </c>
      <c r="P98">
        <f t="shared" si="6"/>
        <v>10</v>
      </c>
      <c r="Q98">
        <v>6</v>
      </c>
      <c r="R98">
        <v>4</v>
      </c>
      <c r="S98">
        <v>2</v>
      </c>
      <c r="U98">
        <v>27</v>
      </c>
      <c r="V98">
        <v>184</v>
      </c>
      <c r="W98">
        <v>10</v>
      </c>
      <c r="X98">
        <v>2</v>
      </c>
      <c r="AG98">
        <v>27</v>
      </c>
      <c r="AH98">
        <v>10</v>
      </c>
      <c r="AI98">
        <v>2</v>
      </c>
      <c r="BM98">
        <v>27</v>
      </c>
      <c r="BN98">
        <v>10</v>
      </c>
      <c r="BO98">
        <v>2</v>
      </c>
      <c r="BP98">
        <v>223</v>
      </c>
      <c r="BQ98" s="57">
        <f t="shared" si="7"/>
        <v>0.1210762331838565</v>
      </c>
      <c r="BR98" s="57">
        <f t="shared" si="8"/>
        <v>4.4843049327354258E-2</v>
      </c>
      <c r="BS98" s="57">
        <f t="shared" si="9"/>
        <v>8.9686098654708519E-3</v>
      </c>
    </row>
    <row r="99" spans="1:71" x14ac:dyDescent="0.2">
      <c r="A99" t="s">
        <v>101</v>
      </c>
      <c r="B99" t="s">
        <v>424</v>
      </c>
      <c r="C99">
        <v>16</v>
      </c>
      <c r="D99">
        <v>6</v>
      </c>
      <c r="E99">
        <v>190</v>
      </c>
      <c r="F99">
        <v>3</v>
      </c>
      <c r="G99">
        <v>3</v>
      </c>
      <c r="H99">
        <v>1</v>
      </c>
      <c r="I99">
        <v>219</v>
      </c>
      <c r="K99" t="s">
        <v>424</v>
      </c>
      <c r="L99">
        <v>16</v>
      </c>
      <c r="M99">
        <v>6</v>
      </c>
      <c r="N99">
        <f t="shared" si="5"/>
        <v>22</v>
      </c>
      <c r="O99">
        <v>190</v>
      </c>
      <c r="P99">
        <f t="shared" si="6"/>
        <v>6</v>
      </c>
      <c r="Q99">
        <v>3</v>
      </c>
      <c r="R99">
        <v>3</v>
      </c>
      <c r="S99">
        <v>1</v>
      </c>
      <c r="U99">
        <v>22</v>
      </c>
      <c r="V99">
        <v>190</v>
      </c>
      <c r="W99">
        <v>6</v>
      </c>
      <c r="X99">
        <v>1</v>
      </c>
      <c r="AG99">
        <v>22</v>
      </c>
      <c r="AH99">
        <v>6</v>
      </c>
      <c r="AI99">
        <v>1</v>
      </c>
      <c r="AR99" s="35"/>
      <c r="AS99" s="35"/>
      <c r="BM99">
        <v>22</v>
      </c>
      <c r="BN99">
        <v>6</v>
      </c>
      <c r="BO99">
        <v>1</v>
      </c>
      <c r="BP99">
        <v>219</v>
      </c>
      <c r="BQ99" s="57">
        <f t="shared" si="7"/>
        <v>0.1004566210045662</v>
      </c>
      <c r="BR99" s="57">
        <f t="shared" si="8"/>
        <v>2.7397260273972601E-2</v>
      </c>
      <c r="BS99" s="57">
        <f t="shared" si="9"/>
        <v>4.5662100456621002E-3</v>
      </c>
    </row>
    <row r="100" spans="1:71" x14ac:dyDescent="0.2">
      <c r="A100" t="s">
        <v>102</v>
      </c>
      <c r="B100" s="9" t="s">
        <v>425</v>
      </c>
      <c r="C100">
        <v>22</v>
      </c>
      <c r="D100">
        <v>16</v>
      </c>
      <c r="E100">
        <v>151</v>
      </c>
      <c r="F100">
        <v>12</v>
      </c>
      <c r="G100">
        <v>8</v>
      </c>
      <c r="H100">
        <v>8</v>
      </c>
      <c r="I100">
        <v>217</v>
      </c>
      <c r="K100" s="9" t="s">
        <v>425</v>
      </c>
      <c r="L100">
        <v>22</v>
      </c>
      <c r="M100">
        <v>16</v>
      </c>
      <c r="N100">
        <f t="shared" si="5"/>
        <v>38</v>
      </c>
      <c r="O100">
        <v>151</v>
      </c>
      <c r="P100">
        <f t="shared" si="6"/>
        <v>20</v>
      </c>
      <c r="Q100">
        <v>12</v>
      </c>
      <c r="R100">
        <v>8</v>
      </c>
      <c r="S100">
        <v>8</v>
      </c>
      <c r="U100">
        <v>38</v>
      </c>
      <c r="V100">
        <v>151</v>
      </c>
      <c r="W100">
        <v>20</v>
      </c>
      <c r="X100">
        <v>8</v>
      </c>
      <c r="AG100">
        <v>38</v>
      </c>
      <c r="AH100">
        <v>20</v>
      </c>
      <c r="AI100">
        <v>8</v>
      </c>
      <c r="BM100">
        <v>38</v>
      </c>
      <c r="BN100">
        <v>20</v>
      </c>
      <c r="BO100">
        <v>8</v>
      </c>
      <c r="BP100">
        <v>217</v>
      </c>
      <c r="BQ100" s="57">
        <f t="shared" si="7"/>
        <v>0.17511520737327188</v>
      </c>
      <c r="BR100" s="57">
        <f t="shared" si="8"/>
        <v>9.2165898617511524E-2</v>
      </c>
      <c r="BS100" s="57">
        <f t="shared" si="9"/>
        <v>3.6866359447004608E-2</v>
      </c>
    </row>
    <row r="101" spans="1:71" x14ac:dyDescent="0.2">
      <c r="A101" t="s">
        <v>103</v>
      </c>
      <c r="B101" t="s">
        <v>425</v>
      </c>
      <c r="C101">
        <v>10</v>
      </c>
      <c r="D101">
        <v>16</v>
      </c>
      <c r="E101">
        <v>184</v>
      </c>
      <c r="F101">
        <v>8</v>
      </c>
      <c r="G101">
        <v>2</v>
      </c>
      <c r="H101">
        <v>3</v>
      </c>
      <c r="I101">
        <v>223</v>
      </c>
      <c r="K101" t="s">
        <v>425</v>
      </c>
      <c r="L101">
        <v>10</v>
      </c>
      <c r="M101">
        <v>16</v>
      </c>
      <c r="N101">
        <f t="shared" si="5"/>
        <v>26</v>
      </c>
      <c r="O101">
        <v>184</v>
      </c>
      <c r="P101">
        <f t="shared" si="6"/>
        <v>10</v>
      </c>
      <c r="Q101">
        <v>8</v>
      </c>
      <c r="R101">
        <v>2</v>
      </c>
      <c r="S101">
        <v>3</v>
      </c>
      <c r="U101">
        <v>26</v>
      </c>
      <c r="V101">
        <v>184</v>
      </c>
      <c r="W101">
        <v>10</v>
      </c>
      <c r="X101">
        <v>3</v>
      </c>
      <c r="AG101">
        <v>26</v>
      </c>
      <c r="AH101">
        <v>10</v>
      </c>
      <c r="AI101">
        <v>3</v>
      </c>
      <c r="BM101">
        <v>26</v>
      </c>
      <c r="BN101">
        <v>10</v>
      </c>
      <c r="BO101">
        <v>3</v>
      </c>
      <c r="BP101">
        <v>223</v>
      </c>
      <c r="BQ101" s="57">
        <f t="shared" si="7"/>
        <v>0.11659192825112108</v>
      </c>
      <c r="BR101" s="57">
        <f t="shared" si="8"/>
        <v>4.4843049327354258E-2</v>
      </c>
      <c r="BS101" s="57">
        <f t="shared" si="9"/>
        <v>1.3452914798206279E-2</v>
      </c>
    </row>
    <row r="102" spans="1:71" x14ac:dyDescent="0.2">
      <c r="A102" t="s">
        <v>104</v>
      </c>
      <c r="B102" t="s">
        <v>425</v>
      </c>
      <c r="C102">
        <v>11</v>
      </c>
      <c r="D102">
        <v>13</v>
      </c>
      <c r="E102">
        <v>188</v>
      </c>
      <c r="F102">
        <v>5</v>
      </c>
      <c r="G102">
        <v>2</v>
      </c>
      <c r="H102">
        <v>5</v>
      </c>
      <c r="I102">
        <v>224</v>
      </c>
      <c r="K102" t="s">
        <v>425</v>
      </c>
      <c r="L102">
        <v>11</v>
      </c>
      <c r="M102">
        <v>13</v>
      </c>
      <c r="N102">
        <f t="shared" si="5"/>
        <v>24</v>
      </c>
      <c r="O102">
        <v>188</v>
      </c>
      <c r="P102">
        <f t="shared" si="6"/>
        <v>7</v>
      </c>
      <c r="Q102">
        <v>5</v>
      </c>
      <c r="R102">
        <v>2</v>
      </c>
      <c r="S102">
        <v>5</v>
      </c>
      <c r="U102">
        <v>24</v>
      </c>
      <c r="V102">
        <v>188</v>
      </c>
      <c r="W102">
        <v>7</v>
      </c>
      <c r="X102">
        <v>5</v>
      </c>
      <c r="AG102">
        <v>24</v>
      </c>
      <c r="AH102">
        <v>7</v>
      </c>
      <c r="AI102">
        <v>5</v>
      </c>
      <c r="BM102">
        <v>24</v>
      </c>
      <c r="BN102">
        <v>7</v>
      </c>
      <c r="BO102">
        <v>5</v>
      </c>
      <c r="BP102">
        <v>224</v>
      </c>
      <c r="BQ102" s="57">
        <f t="shared" si="7"/>
        <v>0.10714285714285714</v>
      </c>
      <c r="BR102" s="57">
        <f t="shared" si="8"/>
        <v>3.125E-2</v>
      </c>
      <c r="BS102" s="57">
        <f t="shared" si="9"/>
        <v>2.2321428571428572E-2</v>
      </c>
    </row>
    <row r="103" spans="1:71" x14ac:dyDescent="0.2">
      <c r="A103" t="s">
        <v>105</v>
      </c>
      <c r="B103" t="s">
        <v>425</v>
      </c>
      <c r="C103">
        <v>12</v>
      </c>
      <c r="D103">
        <v>13</v>
      </c>
      <c r="E103">
        <v>150</v>
      </c>
      <c r="F103">
        <v>8</v>
      </c>
      <c r="G103">
        <v>1</v>
      </c>
      <c r="H103">
        <v>5</v>
      </c>
      <c r="I103">
        <v>189</v>
      </c>
      <c r="K103" t="s">
        <v>425</v>
      </c>
      <c r="L103">
        <v>12</v>
      </c>
      <c r="M103">
        <v>13</v>
      </c>
      <c r="N103">
        <f t="shared" si="5"/>
        <v>25</v>
      </c>
      <c r="O103">
        <v>150</v>
      </c>
      <c r="P103">
        <f t="shared" si="6"/>
        <v>9</v>
      </c>
      <c r="Q103">
        <v>8</v>
      </c>
      <c r="R103">
        <v>1</v>
      </c>
      <c r="S103">
        <v>5</v>
      </c>
      <c r="U103">
        <v>25</v>
      </c>
      <c r="V103">
        <v>150</v>
      </c>
      <c r="W103">
        <v>9</v>
      </c>
      <c r="X103">
        <v>5</v>
      </c>
      <c r="AG103">
        <v>25</v>
      </c>
      <c r="AH103">
        <v>9</v>
      </c>
      <c r="AI103">
        <v>5</v>
      </c>
      <c r="BM103">
        <v>25</v>
      </c>
      <c r="BN103">
        <v>9</v>
      </c>
      <c r="BO103">
        <v>5</v>
      </c>
      <c r="BP103">
        <v>189</v>
      </c>
      <c r="BQ103" s="57">
        <f t="shared" si="7"/>
        <v>0.13227513227513227</v>
      </c>
      <c r="BR103" s="57">
        <f t="shared" si="8"/>
        <v>4.7619047619047616E-2</v>
      </c>
      <c r="BS103" s="57">
        <f t="shared" si="9"/>
        <v>2.6455026455026454E-2</v>
      </c>
    </row>
    <row r="104" spans="1:71" x14ac:dyDescent="0.2">
      <c r="A104" t="s">
        <v>106</v>
      </c>
      <c r="B104" t="s">
        <v>425</v>
      </c>
      <c r="C104">
        <v>14</v>
      </c>
      <c r="D104">
        <v>11</v>
      </c>
      <c r="E104">
        <v>175</v>
      </c>
      <c r="F104">
        <v>6</v>
      </c>
      <c r="G104">
        <v>3</v>
      </c>
      <c r="H104">
        <v>5</v>
      </c>
      <c r="I104">
        <v>214</v>
      </c>
      <c r="K104" t="s">
        <v>425</v>
      </c>
      <c r="L104">
        <v>14</v>
      </c>
      <c r="M104">
        <v>11</v>
      </c>
      <c r="N104">
        <f t="shared" si="5"/>
        <v>25</v>
      </c>
      <c r="O104">
        <v>175</v>
      </c>
      <c r="P104">
        <f t="shared" si="6"/>
        <v>9</v>
      </c>
      <c r="Q104">
        <v>6</v>
      </c>
      <c r="R104">
        <v>3</v>
      </c>
      <c r="S104">
        <v>5</v>
      </c>
      <c r="U104">
        <v>25</v>
      </c>
      <c r="V104">
        <v>175</v>
      </c>
      <c r="W104">
        <v>9</v>
      </c>
      <c r="X104">
        <v>5</v>
      </c>
      <c r="AG104">
        <v>25</v>
      </c>
      <c r="AH104">
        <v>9</v>
      </c>
      <c r="AI104">
        <v>5</v>
      </c>
      <c r="BM104">
        <v>25</v>
      </c>
      <c r="BN104">
        <v>9</v>
      </c>
      <c r="BO104">
        <v>5</v>
      </c>
      <c r="BP104">
        <v>214</v>
      </c>
      <c r="BQ104" s="57">
        <f t="shared" si="7"/>
        <v>0.11682242990654206</v>
      </c>
      <c r="BR104" s="57">
        <f t="shared" si="8"/>
        <v>4.2056074766355138E-2</v>
      </c>
      <c r="BS104" s="57">
        <f t="shared" si="9"/>
        <v>2.336448598130841E-2</v>
      </c>
    </row>
    <row r="105" spans="1:71" x14ac:dyDescent="0.2">
      <c r="A105" t="s">
        <v>107</v>
      </c>
      <c r="B105" t="s">
        <v>425</v>
      </c>
      <c r="C105">
        <v>14</v>
      </c>
      <c r="D105">
        <v>14</v>
      </c>
      <c r="E105">
        <v>148</v>
      </c>
      <c r="F105">
        <v>6</v>
      </c>
      <c r="G105">
        <v>5</v>
      </c>
      <c r="H105">
        <v>3</v>
      </c>
      <c r="I105">
        <v>190</v>
      </c>
      <c r="K105" t="s">
        <v>425</v>
      </c>
      <c r="L105">
        <v>14</v>
      </c>
      <c r="M105">
        <v>14</v>
      </c>
      <c r="N105">
        <f t="shared" si="5"/>
        <v>28</v>
      </c>
      <c r="O105">
        <v>148</v>
      </c>
      <c r="P105">
        <f t="shared" si="6"/>
        <v>11</v>
      </c>
      <c r="Q105">
        <v>6</v>
      </c>
      <c r="R105">
        <v>5</v>
      </c>
      <c r="S105">
        <v>3</v>
      </c>
      <c r="U105">
        <v>28</v>
      </c>
      <c r="V105">
        <v>148</v>
      </c>
      <c r="W105">
        <v>11</v>
      </c>
      <c r="X105">
        <v>3</v>
      </c>
      <c r="AG105">
        <v>28</v>
      </c>
      <c r="AH105">
        <v>11</v>
      </c>
      <c r="AI105">
        <v>3</v>
      </c>
      <c r="BM105">
        <v>28</v>
      </c>
      <c r="BN105">
        <v>11</v>
      </c>
      <c r="BO105">
        <v>3</v>
      </c>
      <c r="BP105">
        <v>190</v>
      </c>
      <c r="BQ105" s="57">
        <f t="shared" si="7"/>
        <v>0.14736842105263157</v>
      </c>
      <c r="BR105" s="57">
        <f t="shared" si="8"/>
        <v>5.7894736842105263E-2</v>
      </c>
      <c r="BS105" s="57">
        <f t="shared" si="9"/>
        <v>1.5789473684210527E-2</v>
      </c>
    </row>
    <row r="106" spans="1:71" x14ac:dyDescent="0.2">
      <c r="A106" t="s">
        <v>108</v>
      </c>
      <c r="B106" t="s">
        <v>425</v>
      </c>
      <c r="C106">
        <v>17</v>
      </c>
      <c r="D106">
        <v>3</v>
      </c>
      <c r="E106">
        <v>157</v>
      </c>
      <c r="F106">
        <v>8</v>
      </c>
      <c r="G106">
        <v>5</v>
      </c>
      <c r="H106">
        <v>13</v>
      </c>
      <c r="I106">
        <v>203</v>
      </c>
      <c r="K106" t="s">
        <v>425</v>
      </c>
      <c r="L106">
        <v>17</v>
      </c>
      <c r="M106">
        <v>3</v>
      </c>
      <c r="N106">
        <f t="shared" si="5"/>
        <v>20</v>
      </c>
      <c r="O106">
        <v>157</v>
      </c>
      <c r="P106">
        <f t="shared" si="6"/>
        <v>13</v>
      </c>
      <c r="Q106">
        <v>8</v>
      </c>
      <c r="R106">
        <v>5</v>
      </c>
      <c r="S106">
        <v>13</v>
      </c>
      <c r="U106">
        <v>20</v>
      </c>
      <c r="V106">
        <v>157</v>
      </c>
      <c r="W106">
        <v>13</v>
      </c>
      <c r="X106">
        <v>13</v>
      </c>
      <c r="AG106">
        <v>20</v>
      </c>
      <c r="AH106">
        <v>13</v>
      </c>
      <c r="AI106">
        <v>13</v>
      </c>
      <c r="BM106">
        <v>20</v>
      </c>
      <c r="BN106">
        <v>13</v>
      </c>
      <c r="BO106">
        <v>13</v>
      </c>
      <c r="BP106">
        <v>203</v>
      </c>
      <c r="BQ106" s="57">
        <f t="shared" si="7"/>
        <v>9.8522167487684734E-2</v>
      </c>
      <c r="BR106" s="57">
        <f t="shared" si="8"/>
        <v>6.4039408866995079E-2</v>
      </c>
      <c r="BS106" s="57">
        <f t="shared" si="9"/>
        <v>6.4039408866995079E-2</v>
      </c>
    </row>
    <row r="107" spans="1:71" x14ac:dyDescent="0.2">
      <c r="A107" t="s">
        <v>109</v>
      </c>
      <c r="B107" t="s">
        <v>425</v>
      </c>
      <c r="C107">
        <v>20</v>
      </c>
      <c r="D107">
        <v>5</v>
      </c>
      <c r="E107">
        <v>173</v>
      </c>
      <c r="F107">
        <v>9</v>
      </c>
      <c r="G107">
        <v>5</v>
      </c>
      <c r="H107">
        <v>6</v>
      </c>
      <c r="I107">
        <v>218</v>
      </c>
      <c r="K107" t="s">
        <v>425</v>
      </c>
      <c r="L107">
        <v>20</v>
      </c>
      <c r="M107">
        <v>5</v>
      </c>
      <c r="N107">
        <f t="shared" si="5"/>
        <v>25</v>
      </c>
      <c r="O107">
        <v>173</v>
      </c>
      <c r="P107">
        <f t="shared" si="6"/>
        <v>14</v>
      </c>
      <c r="Q107">
        <v>9</v>
      </c>
      <c r="R107">
        <v>5</v>
      </c>
      <c r="S107">
        <v>6</v>
      </c>
      <c r="U107">
        <v>25</v>
      </c>
      <c r="V107">
        <v>173</v>
      </c>
      <c r="W107">
        <v>14</v>
      </c>
      <c r="X107">
        <v>6</v>
      </c>
      <c r="AG107">
        <v>25</v>
      </c>
      <c r="AH107">
        <v>14</v>
      </c>
      <c r="AI107">
        <v>6</v>
      </c>
      <c r="BM107">
        <v>25</v>
      </c>
      <c r="BN107">
        <v>14</v>
      </c>
      <c r="BO107">
        <v>6</v>
      </c>
      <c r="BP107">
        <v>218</v>
      </c>
      <c r="BQ107" s="57">
        <f t="shared" si="7"/>
        <v>0.11467889908256881</v>
      </c>
      <c r="BR107" s="57">
        <f t="shared" si="8"/>
        <v>6.4220183486238536E-2</v>
      </c>
      <c r="BS107" s="57">
        <f t="shared" si="9"/>
        <v>2.7522935779816515E-2</v>
      </c>
    </row>
    <row r="108" spans="1:71" x14ac:dyDescent="0.2">
      <c r="A108" t="s">
        <v>110</v>
      </c>
      <c r="B108" t="s">
        <v>425</v>
      </c>
      <c r="C108">
        <v>30</v>
      </c>
      <c r="D108">
        <v>17</v>
      </c>
      <c r="E108">
        <v>129</v>
      </c>
      <c r="F108">
        <v>6</v>
      </c>
      <c r="G108">
        <v>11</v>
      </c>
      <c r="H108">
        <v>9</v>
      </c>
      <c r="I108">
        <v>202</v>
      </c>
      <c r="K108" t="s">
        <v>425</v>
      </c>
      <c r="L108">
        <v>30</v>
      </c>
      <c r="M108">
        <v>17</v>
      </c>
      <c r="N108">
        <f t="shared" si="5"/>
        <v>47</v>
      </c>
      <c r="O108">
        <v>129</v>
      </c>
      <c r="P108">
        <f t="shared" si="6"/>
        <v>17</v>
      </c>
      <c r="Q108">
        <v>6</v>
      </c>
      <c r="R108">
        <v>11</v>
      </c>
      <c r="S108">
        <v>9</v>
      </c>
      <c r="U108">
        <v>47</v>
      </c>
      <c r="V108">
        <v>129</v>
      </c>
      <c r="W108">
        <v>17</v>
      </c>
      <c r="X108">
        <v>9</v>
      </c>
      <c r="AG108">
        <v>47</v>
      </c>
      <c r="AH108">
        <v>17</v>
      </c>
      <c r="AI108">
        <v>9</v>
      </c>
      <c r="BM108">
        <v>47</v>
      </c>
      <c r="BN108">
        <v>17</v>
      </c>
      <c r="BO108">
        <v>9</v>
      </c>
      <c r="BP108">
        <v>202</v>
      </c>
      <c r="BQ108" s="57">
        <f t="shared" si="7"/>
        <v>0.23267326732673269</v>
      </c>
      <c r="BR108" s="57">
        <f t="shared" si="8"/>
        <v>8.4158415841584164E-2</v>
      </c>
      <c r="BS108" s="57">
        <f t="shared" si="9"/>
        <v>4.4554455445544552E-2</v>
      </c>
    </row>
    <row r="109" spans="1:71" x14ac:dyDescent="0.2">
      <c r="A109" t="s">
        <v>111</v>
      </c>
      <c r="B109" t="s">
        <v>425</v>
      </c>
      <c r="C109">
        <v>15</v>
      </c>
      <c r="D109">
        <v>9</v>
      </c>
      <c r="E109">
        <v>116</v>
      </c>
      <c r="F109">
        <v>14</v>
      </c>
      <c r="G109">
        <v>12</v>
      </c>
      <c r="H109">
        <v>7</v>
      </c>
      <c r="I109">
        <v>173</v>
      </c>
      <c r="K109" t="s">
        <v>425</v>
      </c>
      <c r="L109">
        <v>15</v>
      </c>
      <c r="M109">
        <v>9</v>
      </c>
      <c r="N109">
        <f t="shared" si="5"/>
        <v>24</v>
      </c>
      <c r="O109">
        <v>116</v>
      </c>
      <c r="P109">
        <f t="shared" si="6"/>
        <v>26</v>
      </c>
      <c r="Q109">
        <v>14</v>
      </c>
      <c r="R109">
        <v>12</v>
      </c>
      <c r="S109">
        <v>7</v>
      </c>
      <c r="U109">
        <v>24</v>
      </c>
      <c r="V109">
        <v>116</v>
      </c>
      <c r="W109">
        <v>26</v>
      </c>
      <c r="X109">
        <v>7</v>
      </c>
      <c r="AG109">
        <v>24</v>
      </c>
      <c r="AH109">
        <v>26</v>
      </c>
      <c r="AI109">
        <v>7</v>
      </c>
      <c r="BM109">
        <v>24</v>
      </c>
      <c r="BN109">
        <v>26</v>
      </c>
      <c r="BO109">
        <v>7</v>
      </c>
      <c r="BP109">
        <v>173</v>
      </c>
      <c r="BQ109" s="57">
        <f t="shared" si="7"/>
        <v>0.13872832369942195</v>
      </c>
      <c r="BR109" s="57">
        <f t="shared" si="8"/>
        <v>0.15028901734104047</v>
      </c>
      <c r="BS109" s="57">
        <f t="shared" si="9"/>
        <v>4.046242774566474E-2</v>
      </c>
    </row>
    <row r="110" spans="1:71" x14ac:dyDescent="0.2">
      <c r="A110" t="s">
        <v>112</v>
      </c>
      <c r="B110" t="s">
        <v>425</v>
      </c>
      <c r="C110">
        <v>13</v>
      </c>
      <c r="D110">
        <v>7</v>
      </c>
      <c r="E110">
        <v>136</v>
      </c>
      <c r="F110">
        <v>9</v>
      </c>
      <c r="G110">
        <v>7</v>
      </c>
      <c r="H110">
        <v>5</v>
      </c>
      <c r="I110">
        <v>177</v>
      </c>
      <c r="K110" t="s">
        <v>425</v>
      </c>
      <c r="L110">
        <v>13</v>
      </c>
      <c r="M110">
        <v>7</v>
      </c>
      <c r="N110">
        <f t="shared" si="5"/>
        <v>20</v>
      </c>
      <c r="O110">
        <v>136</v>
      </c>
      <c r="P110">
        <f t="shared" si="6"/>
        <v>16</v>
      </c>
      <c r="Q110">
        <v>9</v>
      </c>
      <c r="R110">
        <v>7</v>
      </c>
      <c r="S110">
        <v>5</v>
      </c>
      <c r="U110">
        <v>20</v>
      </c>
      <c r="V110">
        <v>136</v>
      </c>
      <c r="W110">
        <v>16</v>
      </c>
      <c r="X110">
        <v>5</v>
      </c>
      <c r="AG110">
        <v>20</v>
      </c>
      <c r="AH110">
        <v>16</v>
      </c>
      <c r="AI110">
        <v>5</v>
      </c>
      <c r="BM110">
        <v>20</v>
      </c>
      <c r="BN110">
        <v>16</v>
      </c>
      <c r="BO110">
        <v>5</v>
      </c>
      <c r="BP110">
        <v>177</v>
      </c>
      <c r="BQ110" s="57">
        <f t="shared" si="7"/>
        <v>0.11299435028248588</v>
      </c>
      <c r="BR110" s="57">
        <f t="shared" si="8"/>
        <v>9.03954802259887E-2</v>
      </c>
      <c r="BS110" s="57">
        <f t="shared" si="9"/>
        <v>2.8248587570621469E-2</v>
      </c>
    </row>
    <row r="111" spans="1:71" x14ac:dyDescent="0.2">
      <c r="A111" t="s">
        <v>113</v>
      </c>
      <c r="B111" t="s">
        <v>425</v>
      </c>
      <c r="C111">
        <v>20</v>
      </c>
      <c r="D111">
        <v>2</v>
      </c>
      <c r="E111">
        <v>173</v>
      </c>
      <c r="F111">
        <v>5</v>
      </c>
      <c r="G111">
        <v>8</v>
      </c>
      <c r="H111">
        <v>10</v>
      </c>
      <c r="I111">
        <v>218</v>
      </c>
      <c r="K111" t="s">
        <v>425</v>
      </c>
      <c r="L111">
        <v>20</v>
      </c>
      <c r="M111">
        <v>2</v>
      </c>
      <c r="N111">
        <f t="shared" si="5"/>
        <v>22</v>
      </c>
      <c r="O111">
        <v>173</v>
      </c>
      <c r="P111">
        <f t="shared" si="6"/>
        <v>13</v>
      </c>
      <c r="Q111">
        <v>5</v>
      </c>
      <c r="R111">
        <v>8</v>
      </c>
      <c r="S111">
        <v>10</v>
      </c>
      <c r="U111">
        <v>22</v>
      </c>
      <c r="V111">
        <v>173</v>
      </c>
      <c r="W111">
        <v>13</v>
      </c>
      <c r="X111">
        <v>10</v>
      </c>
      <c r="AG111">
        <v>22</v>
      </c>
      <c r="AH111">
        <v>13</v>
      </c>
      <c r="AI111">
        <v>10</v>
      </c>
      <c r="BM111">
        <v>22</v>
      </c>
      <c r="BN111">
        <v>13</v>
      </c>
      <c r="BO111">
        <v>10</v>
      </c>
      <c r="BP111">
        <v>218</v>
      </c>
      <c r="BQ111" s="57">
        <f t="shared" si="7"/>
        <v>0.10091743119266056</v>
      </c>
      <c r="BR111" s="57">
        <f t="shared" si="8"/>
        <v>5.9633027522935783E-2</v>
      </c>
      <c r="BS111" s="57">
        <f t="shared" si="9"/>
        <v>4.5871559633027525E-2</v>
      </c>
    </row>
    <row r="112" spans="1:71" x14ac:dyDescent="0.2">
      <c r="A112" t="s">
        <v>114</v>
      </c>
      <c r="B112" t="s">
        <v>425</v>
      </c>
      <c r="C112">
        <v>19</v>
      </c>
      <c r="D112">
        <v>3</v>
      </c>
      <c r="E112">
        <v>163</v>
      </c>
      <c r="F112">
        <v>3</v>
      </c>
      <c r="G112">
        <v>8</v>
      </c>
      <c r="H112">
        <v>3</v>
      </c>
      <c r="I112">
        <v>199</v>
      </c>
      <c r="K112" t="s">
        <v>425</v>
      </c>
      <c r="L112">
        <v>19</v>
      </c>
      <c r="M112">
        <v>3</v>
      </c>
      <c r="N112">
        <f t="shared" si="5"/>
        <v>22</v>
      </c>
      <c r="O112">
        <v>163</v>
      </c>
      <c r="P112">
        <f t="shared" si="6"/>
        <v>11</v>
      </c>
      <c r="Q112">
        <v>3</v>
      </c>
      <c r="R112">
        <v>8</v>
      </c>
      <c r="S112">
        <v>3</v>
      </c>
      <c r="U112">
        <v>22</v>
      </c>
      <c r="V112">
        <v>163</v>
      </c>
      <c r="W112">
        <v>11</v>
      </c>
      <c r="X112">
        <v>3</v>
      </c>
      <c r="AG112">
        <v>22</v>
      </c>
      <c r="AH112">
        <v>11</v>
      </c>
      <c r="AI112">
        <v>3</v>
      </c>
      <c r="BM112">
        <v>22</v>
      </c>
      <c r="BN112">
        <v>11</v>
      </c>
      <c r="BO112">
        <v>3</v>
      </c>
      <c r="BP112">
        <v>199</v>
      </c>
      <c r="BQ112" s="57">
        <f t="shared" si="7"/>
        <v>0.11055276381909548</v>
      </c>
      <c r="BR112" s="57">
        <f t="shared" si="8"/>
        <v>5.5276381909547742E-2</v>
      </c>
      <c r="BS112" s="57">
        <f t="shared" si="9"/>
        <v>1.507537688442211E-2</v>
      </c>
    </row>
    <row r="113" spans="1:71" x14ac:dyDescent="0.2">
      <c r="A113" t="s">
        <v>115</v>
      </c>
      <c r="B113" t="s">
        <v>425</v>
      </c>
      <c r="C113">
        <v>15</v>
      </c>
      <c r="D113">
        <v>6</v>
      </c>
      <c r="E113">
        <v>150</v>
      </c>
      <c r="F113">
        <v>11</v>
      </c>
      <c r="G113">
        <v>3</v>
      </c>
      <c r="H113">
        <v>3</v>
      </c>
      <c r="I113">
        <v>188</v>
      </c>
      <c r="K113" t="s">
        <v>425</v>
      </c>
      <c r="L113">
        <v>15</v>
      </c>
      <c r="M113">
        <v>6</v>
      </c>
      <c r="N113">
        <f t="shared" si="5"/>
        <v>21</v>
      </c>
      <c r="O113">
        <v>150</v>
      </c>
      <c r="P113">
        <f t="shared" si="6"/>
        <v>14</v>
      </c>
      <c r="Q113">
        <v>11</v>
      </c>
      <c r="R113">
        <v>3</v>
      </c>
      <c r="S113">
        <v>3</v>
      </c>
      <c r="U113">
        <v>21</v>
      </c>
      <c r="V113">
        <v>150</v>
      </c>
      <c r="W113">
        <v>14</v>
      </c>
      <c r="X113">
        <v>3</v>
      </c>
      <c r="AG113">
        <v>21</v>
      </c>
      <c r="AH113">
        <v>14</v>
      </c>
      <c r="AI113">
        <v>3</v>
      </c>
      <c r="BM113">
        <v>21</v>
      </c>
      <c r="BN113">
        <v>14</v>
      </c>
      <c r="BO113">
        <v>3</v>
      </c>
      <c r="BP113">
        <v>188</v>
      </c>
      <c r="BQ113" s="57">
        <f t="shared" si="7"/>
        <v>0.11170212765957446</v>
      </c>
      <c r="BR113" s="57">
        <f t="shared" si="8"/>
        <v>7.4468085106382975E-2</v>
      </c>
      <c r="BS113" s="57">
        <f t="shared" si="9"/>
        <v>1.5957446808510637E-2</v>
      </c>
    </row>
    <row r="114" spans="1:71" x14ac:dyDescent="0.2">
      <c r="A114" t="s">
        <v>116</v>
      </c>
      <c r="B114" t="s">
        <v>425</v>
      </c>
      <c r="C114">
        <v>12</v>
      </c>
      <c r="D114">
        <v>7</v>
      </c>
      <c r="E114">
        <v>154</v>
      </c>
      <c r="F114">
        <v>10</v>
      </c>
      <c r="G114">
        <v>7</v>
      </c>
      <c r="H114">
        <v>2</v>
      </c>
      <c r="I114">
        <v>192</v>
      </c>
      <c r="K114" t="s">
        <v>425</v>
      </c>
      <c r="L114">
        <v>12</v>
      </c>
      <c r="M114">
        <v>7</v>
      </c>
      <c r="N114">
        <f t="shared" si="5"/>
        <v>19</v>
      </c>
      <c r="O114">
        <v>154</v>
      </c>
      <c r="P114">
        <f t="shared" si="6"/>
        <v>17</v>
      </c>
      <c r="Q114">
        <v>10</v>
      </c>
      <c r="R114">
        <v>7</v>
      </c>
      <c r="S114">
        <v>2</v>
      </c>
      <c r="U114">
        <v>19</v>
      </c>
      <c r="V114">
        <v>154</v>
      </c>
      <c r="W114">
        <v>17</v>
      </c>
      <c r="X114">
        <v>2</v>
      </c>
      <c r="AG114">
        <v>19</v>
      </c>
      <c r="AH114">
        <v>17</v>
      </c>
      <c r="AI114">
        <v>2</v>
      </c>
      <c r="BM114">
        <v>19</v>
      </c>
      <c r="BN114">
        <v>17</v>
      </c>
      <c r="BO114">
        <v>2</v>
      </c>
      <c r="BP114">
        <v>192</v>
      </c>
      <c r="BQ114" s="57">
        <f t="shared" si="7"/>
        <v>9.8958333333333329E-2</v>
      </c>
      <c r="BR114" s="57">
        <f t="shared" si="8"/>
        <v>8.8541666666666671E-2</v>
      </c>
      <c r="BS114" s="57">
        <f t="shared" si="9"/>
        <v>1.0416666666666666E-2</v>
      </c>
    </row>
    <row r="115" spans="1:71" x14ac:dyDescent="0.2">
      <c r="A115" t="s">
        <v>117</v>
      </c>
      <c r="B115" t="s">
        <v>426</v>
      </c>
      <c r="C115">
        <v>12</v>
      </c>
      <c r="D115">
        <v>9</v>
      </c>
      <c r="E115">
        <v>187</v>
      </c>
      <c r="F115">
        <v>4</v>
      </c>
      <c r="G115">
        <v>3</v>
      </c>
      <c r="H115">
        <v>6</v>
      </c>
      <c r="I115">
        <v>221</v>
      </c>
      <c r="K115" t="s">
        <v>426</v>
      </c>
      <c r="L115">
        <v>12</v>
      </c>
      <c r="M115">
        <v>9</v>
      </c>
      <c r="N115">
        <f t="shared" si="5"/>
        <v>21</v>
      </c>
      <c r="O115">
        <v>187</v>
      </c>
      <c r="P115">
        <f t="shared" si="6"/>
        <v>7</v>
      </c>
      <c r="Q115">
        <v>4</v>
      </c>
      <c r="R115">
        <v>3</v>
      </c>
      <c r="S115">
        <v>6</v>
      </c>
      <c r="U115">
        <v>21</v>
      </c>
      <c r="V115">
        <v>187</v>
      </c>
      <c r="W115">
        <v>7</v>
      </c>
      <c r="X115">
        <v>6</v>
      </c>
      <c r="AG115">
        <v>21</v>
      </c>
      <c r="AH115">
        <v>7</v>
      </c>
      <c r="AI115">
        <v>6</v>
      </c>
      <c r="BM115">
        <v>21</v>
      </c>
      <c r="BN115">
        <v>7</v>
      </c>
      <c r="BO115">
        <v>6</v>
      </c>
      <c r="BP115">
        <v>221</v>
      </c>
      <c r="BQ115" s="57">
        <f t="shared" si="7"/>
        <v>9.5022624434389136E-2</v>
      </c>
      <c r="BR115" s="57">
        <f t="shared" si="8"/>
        <v>3.1674208144796379E-2</v>
      </c>
      <c r="BS115" s="57">
        <f t="shared" si="9"/>
        <v>2.7149321266968326E-2</v>
      </c>
    </row>
    <row r="116" spans="1:71" x14ac:dyDescent="0.2">
      <c r="A116" t="s">
        <v>118</v>
      </c>
      <c r="B116" t="s">
        <v>426</v>
      </c>
      <c r="C116">
        <v>17</v>
      </c>
      <c r="D116">
        <v>7</v>
      </c>
      <c r="E116">
        <v>186</v>
      </c>
      <c r="F116">
        <v>7</v>
      </c>
      <c r="G116">
        <v>3</v>
      </c>
      <c r="H116">
        <v>6</v>
      </c>
      <c r="I116">
        <v>226</v>
      </c>
      <c r="K116" t="s">
        <v>426</v>
      </c>
      <c r="L116">
        <v>17</v>
      </c>
      <c r="M116">
        <v>7</v>
      </c>
      <c r="N116">
        <f t="shared" si="5"/>
        <v>24</v>
      </c>
      <c r="O116">
        <v>186</v>
      </c>
      <c r="P116">
        <f t="shared" si="6"/>
        <v>10</v>
      </c>
      <c r="Q116">
        <v>7</v>
      </c>
      <c r="R116">
        <v>3</v>
      </c>
      <c r="S116">
        <v>6</v>
      </c>
      <c r="U116">
        <v>24</v>
      </c>
      <c r="V116">
        <v>186</v>
      </c>
      <c r="W116">
        <v>10</v>
      </c>
      <c r="X116">
        <v>6</v>
      </c>
      <c r="AG116">
        <v>24</v>
      </c>
      <c r="AH116">
        <v>10</v>
      </c>
      <c r="AI116">
        <v>6</v>
      </c>
      <c r="BM116">
        <v>24</v>
      </c>
      <c r="BN116">
        <v>10</v>
      </c>
      <c r="BO116">
        <v>6</v>
      </c>
      <c r="BP116">
        <v>226</v>
      </c>
      <c r="BQ116" s="57">
        <f t="shared" si="7"/>
        <v>0.10619469026548672</v>
      </c>
      <c r="BR116" s="57">
        <f t="shared" si="8"/>
        <v>4.4247787610619468E-2</v>
      </c>
      <c r="BS116" s="57">
        <f t="shared" si="9"/>
        <v>2.6548672566371681E-2</v>
      </c>
    </row>
    <row r="117" spans="1:71" x14ac:dyDescent="0.2">
      <c r="A117" t="s">
        <v>119</v>
      </c>
      <c r="B117" t="s">
        <v>426</v>
      </c>
      <c r="C117">
        <v>9</v>
      </c>
      <c r="D117">
        <v>8</v>
      </c>
      <c r="E117">
        <v>157</v>
      </c>
      <c r="F117">
        <v>5</v>
      </c>
      <c r="G117">
        <v>6</v>
      </c>
      <c r="H117">
        <v>7</v>
      </c>
      <c r="I117">
        <v>192</v>
      </c>
      <c r="K117" t="s">
        <v>426</v>
      </c>
      <c r="L117">
        <v>9</v>
      </c>
      <c r="M117">
        <v>8</v>
      </c>
      <c r="N117">
        <f t="shared" si="5"/>
        <v>17</v>
      </c>
      <c r="O117">
        <v>157</v>
      </c>
      <c r="P117">
        <f t="shared" si="6"/>
        <v>11</v>
      </c>
      <c r="Q117">
        <v>5</v>
      </c>
      <c r="R117">
        <v>6</v>
      </c>
      <c r="S117">
        <v>7</v>
      </c>
      <c r="U117">
        <v>17</v>
      </c>
      <c r="V117">
        <v>157</v>
      </c>
      <c r="W117">
        <v>11</v>
      </c>
      <c r="X117">
        <v>7</v>
      </c>
      <c r="AG117">
        <v>17</v>
      </c>
      <c r="AH117">
        <v>11</v>
      </c>
      <c r="AI117">
        <v>7</v>
      </c>
      <c r="BM117">
        <v>17</v>
      </c>
      <c r="BN117">
        <v>11</v>
      </c>
      <c r="BO117">
        <v>7</v>
      </c>
      <c r="BP117">
        <v>192</v>
      </c>
      <c r="BQ117" s="57">
        <f t="shared" si="7"/>
        <v>8.8541666666666671E-2</v>
      </c>
      <c r="BR117" s="57">
        <f t="shared" si="8"/>
        <v>5.7291666666666664E-2</v>
      </c>
      <c r="BS117" s="57">
        <f t="shared" si="9"/>
        <v>3.6458333333333336E-2</v>
      </c>
    </row>
    <row r="118" spans="1:71" x14ac:dyDescent="0.2">
      <c r="A118" t="s">
        <v>120</v>
      </c>
      <c r="B118" t="s">
        <v>426</v>
      </c>
      <c r="C118">
        <v>11</v>
      </c>
      <c r="D118">
        <v>10</v>
      </c>
      <c r="E118">
        <v>161</v>
      </c>
      <c r="F118">
        <v>3</v>
      </c>
      <c r="G118">
        <v>4</v>
      </c>
      <c r="H118">
        <v>4</v>
      </c>
      <c r="I118">
        <v>193</v>
      </c>
      <c r="K118" t="s">
        <v>426</v>
      </c>
      <c r="L118">
        <v>11</v>
      </c>
      <c r="M118">
        <v>10</v>
      </c>
      <c r="N118">
        <f t="shared" si="5"/>
        <v>21</v>
      </c>
      <c r="O118">
        <v>161</v>
      </c>
      <c r="P118">
        <f t="shared" si="6"/>
        <v>7</v>
      </c>
      <c r="Q118">
        <v>3</v>
      </c>
      <c r="R118">
        <v>4</v>
      </c>
      <c r="S118">
        <v>4</v>
      </c>
      <c r="U118">
        <v>21</v>
      </c>
      <c r="V118">
        <v>161</v>
      </c>
      <c r="W118">
        <v>7</v>
      </c>
      <c r="X118">
        <v>4</v>
      </c>
      <c r="AG118">
        <v>21</v>
      </c>
      <c r="AH118">
        <v>7</v>
      </c>
      <c r="AI118">
        <v>4</v>
      </c>
      <c r="BM118">
        <v>21</v>
      </c>
      <c r="BN118">
        <v>7</v>
      </c>
      <c r="BO118">
        <v>4</v>
      </c>
      <c r="BP118">
        <v>193</v>
      </c>
      <c r="BQ118" s="57">
        <f t="shared" si="7"/>
        <v>0.10880829015544041</v>
      </c>
      <c r="BR118" s="57">
        <f t="shared" si="8"/>
        <v>3.6269430051813469E-2</v>
      </c>
      <c r="BS118" s="57">
        <f t="shared" si="9"/>
        <v>2.072538860103627E-2</v>
      </c>
    </row>
    <row r="119" spans="1:71" x14ac:dyDescent="0.2">
      <c r="A119" t="s">
        <v>121</v>
      </c>
      <c r="B119" t="s">
        <v>426</v>
      </c>
      <c r="C119">
        <v>15</v>
      </c>
      <c r="D119">
        <v>8</v>
      </c>
      <c r="E119">
        <v>177</v>
      </c>
      <c r="F119">
        <v>5</v>
      </c>
      <c r="G119">
        <v>4</v>
      </c>
      <c r="H119">
        <v>10</v>
      </c>
      <c r="I119">
        <v>219</v>
      </c>
      <c r="K119" t="s">
        <v>426</v>
      </c>
      <c r="L119">
        <v>15</v>
      </c>
      <c r="M119">
        <v>8</v>
      </c>
      <c r="N119">
        <f t="shared" si="5"/>
        <v>23</v>
      </c>
      <c r="O119">
        <v>177</v>
      </c>
      <c r="P119">
        <f t="shared" si="6"/>
        <v>9</v>
      </c>
      <c r="Q119">
        <v>5</v>
      </c>
      <c r="R119">
        <v>4</v>
      </c>
      <c r="S119">
        <v>10</v>
      </c>
      <c r="U119">
        <v>23</v>
      </c>
      <c r="V119">
        <v>177</v>
      </c>
      <c r="W119">
        <v>9</v>
      </c>
      <c r="X119">
        <v>10</v>
      </c>
      <c r="AG119">
        <v>23</v>
      </c>
      <c r="AH119">
        <v>9</v>
      </c>
      <c r="AI119">
        <v>10</v>
      </c>
      <c r="BM119">
        <v>23</v>
      </c>
      <c r="BN119">
        <v>9</v>
      </c>
      <c r="BO119">
        <v>10</v>
      </c>
      <c r="BP119">
        <v>219</v>
      </c>
      <c r="BQ119" s="57">
        <f t="shared" si="7"/>
        <v>0.1050228310502283</v>
      </c>
      <c r="BR119" s="57">
        <f t="shared" si="8"/>
        <v>4.1095890410958902E-2</v>
      </c>
      <c r="BS119" s="57">
        <f t="shared" si="9"/>
        <v>4.5662100456621002E-2</v>
      </c>
    </row>
    <row r="120" spans="1:71" x14ac:dyDescent="0.2">
      <c r="A120" t="s">
        <v>122</v>
      </c>
      <c r="B120" t="s">
        <v>426</v>
      </c>
      <c r="C120">
        <v>15</v>
      </c>
      <c r="D120">
        <v>9</v>
      </c>
      <c r="E120">
        <v>176</v>
      </c>
      <c r="F120">
        <v>8</v>
      </c>
      <c r="G120">
        <v>6</v>
      </c>
      <c r="H120">
        <v>6</v>
      </c>
      <c r="I120">
        <v>220</v>
      </c>
      <c r="K120" t="s">
        <v>426</v>
      </c>
      <c r="L120">
        <v>15</v>
      </c>
      <c r="M120">
        <v>9</v>
      </c>
      <c r="N120">
        <f t="shared" si="5"/>
        <v>24</v>
      </c>
      <c r="O120">
        <v>176</v>
      </c>
      <c r="P120">
        <f t="shared" si="6"/>
        <v>14</v>
      </c>
      <c r="Q120">
        <v>8</v>
      </c>
      <c r="R120">
        <v>6</v>
      </c>
      <c r="S120">
        <v>6</v>
      </c>
      <c r="U120">
        <v>24</v>
      </c>
      <c r="V120">
        <v>176</v>
      </c>
      <c r="W120">
        <v>14</v>
      </c>
      <c r="X120">
        <v>6</v>
      </c>
      <c r="AG120">
        <v>24</v>
      </c>
      <c r="AH120">
        <v>14</v>
      </c>
      <c r="AI120">
        <v>6</v>
      </c>
      <c r="BM120">
        <v>24</v>
      </c>
      <c r="BN120">
        <v>14</v>
      </c>
      <c r="BO120">
        <v>6</v>
      </c>
      <c r="BP120">
        <v>220</v>
      </c>
      <c r="BQ120" s="57">
        <f t="shared" si="7"/>
        <v>0.10909090909090909</v>
      </c>
      <c r="BR120" s="57">
        <f t="shared" si="8"/>
        <v>6.363636363636363E-2</v>
      </c>
      <c r="BS120" s="57">
        <f t="shared" si="9"/>
        <v>2.7272727272727271E-2</v>
      </c>
    </row>
    <row r="121" spans="1:71" x14ac:dyDescent="0.2">
      <c r="A121" t="s">
        <v>123</v>
      </c>
      <c r="B121" t="s">
        <v>426</v>
      </c>
      <c r="C121">
        <v>19</v>
      </c>
      <c r="D121">
        <v>7</v>
      </c>
      <c r="E121">
        <v>169</v>
      </c>
      <c r="F121">
        <v>6</v>
      </c>
      <c r="G121">
        <v>8</v>
      </c>
      <c r="H121">
        <v>13</v>
      </c>
      <c r="I121">
        <v>222</v>
      </c>
      <c r="K121" t="s">
        <v>426</v>
      </c>
      <c r="L121">
        <v>19</v>
      </c>
      <c r="M121">
        <v>7</v>
      </c>
      <c r="N121">
        <f t="shared" si="5"/>
        <v>26</v>
      </c>
      <c r="O121">
        <v>169</v>
      </c>
      <c r="P121">
        <f t="shared" si="6"/>
        <v>14</v>
      </c>
      <c r="Q121">
        <v>6</v>
      </c>
      <c r="R121">
        <v>8</v>
      </c>
      <c r="S121">
        <v>13</v>
      </c>
      <c r="U121">
        <v>26</v>
      </c>
      <c r="V121">
        <v>169</v>
      </c>
      <c r="W121">
        <v>14</v>
      </c>
      <c r="X121">
        <v>13</v>
      </c>
      <c r="AG121">
        <v>26</v>
      </c>
      <c r="AH121">
        <v>14</v>
      </c>
      <c r="AI121">
        <v>13</v>
      </c>
      <c r="BM121">
        <v>26</v>
      </c>
      <c r="BN121">
        <v>14</v>
      </c>
      <c r="BO121">
        <v>13</v>
      </c>
      <c r="BP121">
        <v>222</v>
      </c>
      <c r="BQ121" s="57">
        <f t="shared" si="7"/>
        <v>0.11711711711711711</v>
      </c>
      <c r="BR121" s="57">
        <f t="shared" si="8"/>
        <v>6.3063063063063057E-2</v>
      </c>
      <c r="BS121" s="57">
        <f t="shared" si="9"/>
        <v>5.8558558558558557E-2</v>
      </c>
    </row>
    <row r="122" spans="1:71" x14ac:dyDescent="0.2">
      <c r="A122" t="s">
        <v>124</v>
      </c>
      <c r="B122" t="s">
        <v>426</v>
      </c>
      <c r="C122">
        <v>18</v>
      </c>
      <c r="D122">
        <v>5</v>
      </c>
      <c r="E122">
        <v>161</v>
      </c>
      <c r="F122">
        <v>4</v>
      </c>
      <c r="G122">
        <v>9</v>
      </c>
      <c r="H122">
        <v>8</v>
      </c>
      <c r="I122">
        <v>205</v>
      </c>
      <c r="K122" t="s">
        <v>426</v>
      </c>
      <c r="L122">
        <v>18</v>
      </c>
      <c r="M122">
        <v>5</v>
      </c>
      <c r="N122">
        <f t="shared" si="5"/>
        <v>23</v>
      </c>
      <c r="O122">
        <v>161</v>
      </c>
      <c r="P122">
        <f t="shared" si="6"/>
        <v>13</v>
      </c>
      <c r="Q122">
        <v>4</v>
      </c>
      <c r="R122">
        <v>9</v>
      </c>
      <c r="S122">
        <v>8</v>
      </c>
      <c r="U122">
        <v>23</v>
      </c>
      <c r="V122">
        <v>161</v>
      </c>
      <c r="W122">
        <v>13</v>
      </c>
      <c r="X122">
        <v>8</v>
      </c>
      <c r="AG122">
        <v>23</v>
      </c>
      <c r="AH122">
        <v>13</v>
      </c>
      <c r="AI122">
        <v>8</v>
      </c>
      <c r="BM122">
        <v>23</v>
      </c>
      <c r="BN122">
        <v>13</v>
      </c>
      <c r="BO122">
        <v>8</v>
      </c>
      <c r="BP122">
        <v>205</v>
      </c>
      <c r="BQ122" s="57">
        <f t="shared" si="7"/>
        <v>0.11219512195121951</v>
      </c>
      <c r="BR122" s="57">
        <f t="shared" si="8"/>
        <v>6.3414634146341464E-2</v>
      </c>
      <c r="BS122" s="57">
        <f t="shared" si="9"/>
        <v>3.9024390243902439E-2</v>
      </c>
    </row>
    <row r="123" spans="1:71" x14ac:dyDescent="0.2">
      <c r="A123" t="s">
        <v>125</v>
      </c>
      <c r="B123" t="s">
        <v>426</v>
      </c>
      <c r="C123">
        <v>15</v>
      </c>
      <c r="D123">
        <v>12</v>
      </c>
      <c r="E123">
        <v>173</v>
      </c>
      <c r="F123">
        <v>9</v>
      </c>
      <c r="G123">
        <v>8</v>
      </c>
      <c r="H123">
        <v>8</v>
      </c>
      <c r="I123">
        <v>225</v>
      </c>
      <c r="K123" t="s">
        <v>426</v>
      </c>
      <c r="L123">
        <v>15</v>
      </c>
      <c r="M123">
        <v>12</v>
      </c>
      <c r="N123">
        <f t="shared" si="5"/>
        <v>27</v>
      </c>
      <c r="O123">
        <v>173</v>
      </c>
      <c r="P123">
        <f t="shared" si="6"/>
        <v>17</v>
      </c>
      <c r="Q123">
        <v>9</v>
      </c>
      <c r="R123">
        <v>8</v>
      </c>
      <c r="S123">
        <v>8</v>
      </c>
      <c r="U123">
        <v>27</v>
      </c>
      <c r="V123">
        <v>173</v>
      </c>
      <c r="W123">
        <v>17</v>
      </c>
      <c r="X123">
        <v>8</v>
      </c>
      <c r="AG123">
        <v>27</v>
      </c>
      <c r="AH123">
        <v>17</v>
      </c>
      <c r="AI123">
        <v>8</v>
      </c>
      <c r="BM123">
        <v>27</v>
      </c>
      <c r="BN123">
        <v>17</v>
      </c>
      <c r="BO123">
        <v>8</v>
      </c>
      <c r="BP123">
        <v>225</v>
      </c>
      <c r="BQ123" s="57">
        <f t="shared" si="7"/>
        <v>0.12</v>
      </c>
      <c r="BR123" s="57">
        <f t="shared" si="8"/>
        <v>7.5555555555555556E-2</v>
      </c>
      <c r="BS123" s="57">
        <f t="shared" si="9"/>
        <v>3.5555555555555556E-2</v>
      </c>
    </row>
    <row r="124" spans="1:71" x14ac:dyDescent="0.2">
      <c r="A124" t="s">
        <v>126</v>
      </c>
      <c r="B124" t="s">
        <v>426</v>
      </c>
      <c r="C124">
        <v>13</v>
      </c>
      <c r="D124">
        <v>6</v>
      </c>
      <c r="E124">
        <v>145</v>
      </c>
      <c r="F124">
        <v>6</v>
      </c>
      <c r="G124">
        <v>7</v>
      </c>
      <c r="H124">
        <v>8</v>
      </c>
      <c r="I124">
        <v>185</v>
      </c>
      <c r="K124" t="s">
        <v>426</v>
      </c>
      <c r="L124">
        <v>13</v>
      </c>
      <c r="M124">
        <v>6</v>
      </c>
      <c r="N124">
        <f t="shared" si="5"/>
        <v>19</v>
      </c>
      <c r="O124">
        <v>145</v>
      </c>
      <c r="P124">
        <f t="shared" si="6"/>
        <v>13</v>
      </c>
      <c r="Q124">
        <v>6</v>
      </c>
      <c r="R124">
        <v>7</v>
      </c>
      <c r="S124">
        <v>8</v>
      </c>
      <c r="U124">
        <v>19</v>
      </c>
      <c r="V124">
        <v>145</v>
      </c>
      <c r="W124">
        <v>13</v>
      </c>
      <c r="X124">
        <v>8</v>
      </c>
      <c r="AG124">
        <v>19</v>
      </c>
      <c r="AH124">
        <v>13</v>
      </c>
      <c r="AI124">
        <v>8</v>
      </c>
      <c r="BM124">
        <v>19</v>
      </c>
      <c r="BN124">
        <v>13</v>
      </c>
      <c r="BO124">
        <v>8</v>
      </c>
      <c r="BP124">
        <v>185</v>
      </c>
      <c r="BQ124" s="57">
        <f t="shared" si="7"/>
        <v>0.10270270270270271</v>
      </c>
      <c r="BR124" s="57">
        <f t="shared" si="8"/>
        <v>7.0270270270270274E-2</v>
      </c>
      <c r="BS124" s="57">
        <f t="shared" si="9"/>
        <v>4.3243243243243246E-2</v>
      </c>
    </row>
    <row r="125" spans="1:71" x14ac:dyDescent="0.2">
      <c r="A125" t="s">
        <v>127</v>
      </c>
      <c r="B125" t="s">
        <v>426</v>
      </c>
      <c r="C125">
        <v>18</v>
      </c>
      <c r="D125">
        <v>7</v>
      </c>
      <c r="E125">
        <v>179</v>
      </c>
      <c r="F125">
        <v>7</v>
      </c>
      <c r="G125">
        <v>4</v>
      </c>
      <c r="H125">
        <v>5</v>
      </c>
      <c r="I125">
        <v>220</v>
      </c>
      <c r="K125" t="s">
        <v>426</v>
      </c>
      <c r="L125">
        <v>18</v>
      </c>
      <c r="M125">
        <v>7</v>
      </c>
      <c r="N125">
        <f t="shared" si="5"/>
        <v>25</v>
      </c>
      <c r="O125">
        <v>179</v>
      </c>
      <c r="P125">
        <f t="shared" si="6"/>
        <v>11</v>
      </c>
      <c r="Q125">
        <v>7</v>
      </c>
      <c r="R125">
        <v>4</v>
      </c>
      <c r="S125">
        <v>5</v>
      </c>
      <c r="U125">
        <v>25</v>
      </c>
      <c r="V125">
        <v>179</v>
      </c>
      <c r="W125">
        <v>11</v>
      </c>
      <c r="X125">
        <v>5</v>
      </c>
      <c r="AG125">
        <v>25</v>
      </c>
      <c r="AH125">
        <v>11</v>
      </c>
      <c r="AI125">
        <v>5</v>
      </c>
      <c r="BM125">
        <v>25</v>
      </c>
      <c r="BN125">
        <v>11</v>
      </c>
      <c r="BO125">
        <v>5</v>
      </c>
      <c r="BP125">
        <v>220</v>
      </c>
      <c r="BQ125" s="57">
        <f t="shared" si="7"/>
        <v>0.11363636363636363</v>
      </c>
      <c r="BR125" s="57">
        <f t="shared" si="8"/>
        <v>0.05</v>
      </c>
      <c r="BS125" s="57">
        <f t="shared" si="9"/>
        <v>2.2727272727272728E-2</v>
      </c>
    </row>
    <row r="126" spans="1:71" x14ac:dyDescent="0.2">
      <c r="A126" t="s">
        <v>128</v>
      </c>
      <c r="B126" t="s">
        <v>426</v>
      </c>
      <c r="C126">
        <v>12</v>
      </c>
      <c r="D126">
        <v>11</v>
      </c>
      <c r="E126">
        <v>165</v>
      </c>
      <c r="F126">
        <v>9</v>
      </c>
      <c r="G126">
        <v>6</v>
      </c>
      <c r="H126">
        <v>2</v>
      </c>
      <c r="I126">
        <v>205</v>
      </c>
      <c r="K126" t="s">
        <v>426</v>
      </c>
      <c r="L126">
        <v>12</v>
      </c>
      <c r="M126">
        <v>11</v>
      </c>
      <c r="N126">
        <f t="shared" si="5"/>
        <v>23</v>
      </c>
      <c r="O126">
        <v>165</v>
      </c>
      <c r="P126">
        <f t="shared" si="6"/>
        <v>15</v>
      </c>
      <c r="Q126">
        <v>9</v>
      </c>
      <c r="R126">
        <v>6</v>
      </c>
      <c r="S126">
        <v>2</v>
      </c>
      <c r="U126">
        <v>23</v>
      </c>
      <c r="V126">
        <v>165</v>
      </c>
      <c r="W126">
        <v>15</v>
      </c>
      <c r="X126">
        <v>2</v>
      </c>
      <c r="AG126">
        <v>23</v>
      </c>
      <c r="AH126">
        <v>15</v>
      </c>
      <c r="AI126">
        <v>2</v>
      </c>
      <c r="BM126">
        <v>23</v>
      </c>
      <c r="BN126">
        <v>15</v>
      </c>
      <c r="BO126">
        <v>2</v>
      </c>
      <c r="BP126">
        <v>205</v>
      </c>
      <c r="BQ126" s="57">
        <f t="shared" si="7"/>
        <v>0.11219512195121951</v>
      </c>
      <c r="BR126" s="57">
        <f t="shared" si="8"/>
        <v>7.3170731707317069E-2</v>
      </c>
      <c r="BS126" s="57">
        <f t="shared" si="9"/>
        <v>9.7560975609756097E-3</v>
      </c>
    </row>
    <row r="127" spans="1:71" x14ac:dyDescent="0.2">
      <c r="A127" t="s">
        <v>129</v>
      </c>
      <c r="B127" t="s">
        <v>426</v>
      </c>
      <c r="C127">
        <v>18</v>
      </c>
      <c r="D127">
        <v>10</v>
      </c>
      <c r="E127">
        <v>159</v>
      </c>
      <c r="F127">
        <v>4</v>
      </c>
      <c r="G127">
        <v>9</v>
      </c>
      <c r="H127">
        <v>7</v>
      </c>
      <c r="I127">
        <v>207</v>
      </c>
      <c r="K127" t="s">
        <v>426</v>
      </c>
      <c r="L127">
        <v>18</v>
      </c>
      <c r="M127">
        <v>10</v>
      </c>
      <c r="N127">
        <f t="shared" si="5"/>
        <v>28</v>
      </c>
      <c r="O127">
        <v>159</v>
      </c>
      <c r="P127">
        <f t="shared" si="6"/>
        <v>13</v>
      </c>
      <c r="Q127">
        <v>4</v>
      </c>
      <c r="R127">
        <v>9</v>
      </c>
      <c r="S127">
        <v>7</v>
      </c>
      <c r="U127">
        <v>28</v>
      </c>
      <c r="V127">
        <v>159</v>
      </c>
      <c r="W127">
        <v>13</v>
      </c>
      <c r="X127">
        <v>7</v>
      </c>
      <c r="AG127">
        <v>28</v>
      </c>
      <c r="AH127">
        <v>13</v>
      </c>
      <c r="AI127">
        <v>7</v>
      </c>
      <c r="BM127">
        <v>28</v>
      </c>
      <c r="BN127">
        <v>13</v>
      </c>
      <c r="BO127">
        <v>7</v>
      </c>
      <c r="BP127">
        <v>207</v>
      </c>
      <c r="BQ127" s="57">
        <f t="shared" si="7"/>
        <v>0.13526570048309178</v>
      </c>
      <c r="BR127" s="57">
        <f t="shared" si="8"/>
        <v>6.280193236714976E-2</v>
      </c>
      <c r="BS127" s="57">
        <f t="shared" si="9"/>
        <v>3.3816425120772944E-2</v>
      </c>
    </row>
    <row r="128" spans="1:71" x14ac:dyDescent="0.2">
      <c r="A128" t="s">
        <v>130</v>
      </c>
      <c r="B128" t="s">
        <v>426</v>
      </c>
      <c r="C128">
        <v>14</v>
      </c>
      <c r="D128">
        <v>13</v>
      </c>
      <c r="E128">
        <v>176</v>
      </c>
      <c r="F128">
        <v>5</v>
      </c>
      <c r="G128">
        <v>5</v>
      </c>
      <c r="H128">
        <v>2</v>
      </c>
      <c r="I128">
        <v>215</v>
      </c>
      <c r="K128" t="s">
        <v>426</v>
      </c>
      <c r="L128">
        <v>14</v>
      </c>
      <c r="M128">
        <v>13</v>
      </c>
      <c r="N128">
        <f t="shared" si="5"/>
        <v>27</v>
      </c>
      <c r="O128">
        <v>176</v>
      </c>
      <c r="P128">
        <f t="shared" si="6"/>
        <v>10</v>
      </c>
      <c r="Q128">
        <v>5</v>
      </c>
      <c r="R128">
        <v>5</v>
      </c>
      <c r="S128">
        <v>2</v>
      </c>
      <c r="U128">
        <v>27</v>
      </c>
      <c r="V128">
        <v>176</v>
      </c>
      <c r="W128">
        <v>10</v>
      </c>
      <c r="X128">
        <v>2</v>
      </c>
      <c r="AG128">
        <v>27</v>
      </c>
      <c r="AH128">
        <v>10</v>
      </c>
      <c r="AI128">
        <v>2</v>
      </c>
      <c r="BM128">
        <v>27</v>
      </c>
      <c r="BN128">
        <v>10</v>
      </c>
      <c r="BO128">
        <v>2</v>
      </c>
      <c r="BP128">
        <v>215</v>
      </c>
      <c r="BQ128" s="57">
        <f t="shared" si="7"/>
        <v>0.12558139534883722</v>
      </c>
      <c r="BR128" s="57">
        <f t="shared" si="8"/>
        <v>4.6511627906976744E-2</v>
      </c>
      <c r="BS128" s="57">
        <f t="shared" si="9"/>
        <v>9.3023255813953487E-3</v>
      </c>
    </row>
    <row r="129" spans="1:71" x14ac:dyDescent="0.2">
      <c r="A129" t="s">
        <v>131</v>
      </c>
      <c r="B129" t="s">
        <v>426</v>
      </c>
      <c r="C129">
        <v>20</v>
      </c>
      <c r="D129">
        <v>8</v>
      </c>
      <c r="E129">
        <v>166</v>
      </c>
      <c r="F129">
        <v>2</v>
      </c>
      <c r="G129">
        <v>6</v>
      </c>
      <c r="H129">
        <v>5</v>
      </c>
      <c r="I129">
        <v>207</v>
      </c>
      <c r="K129" t="s">
        <v>426</v>
      </c>
      <c r="L129">
        <v>20</v>
      </c>
      <c r="M129">
        <v>8</v>
      </c>
      <c r="N129">
        <f t="shared" si="5"/>
        <v>28</v>
      </c>
      <c r="O129">
        <v>166</v>
      </c>
      <c r="P129">
        <f t="shared" si="6"/>
        <v>8</v>
      </c>
      <c r="Q129">
        <v>2</v>
      </c>
      <c r="R129">
        <v>6</v>
      </c>
      <c r="S129">
        <v>5</v>
      </c>
      <c r="U129">
        <v>28</v>
      </c>
      <c r="V129">
        <v>166</v>
      </c>
      <c r="W129">
        <v>8</v>
      </c>
      <c r="X129">
        <v>5</v>
      </c>
      <c r="AG129">
        <v>28</v>
      </c>
      <c r="AH129">
        <v>8</v>
      </c>
      <c r="AI129">
        <v>5</v>
      </c>
      <c r="BM129">
        <v>28</v>
      </c>
      <c r="BN129">
        <v>8</v>
      </c>
      <c r="BO129">
        <v>5</v>
      </c>
      <c r="BP129">
        <v>207</v>
      </c>
      <c r="BQ129" s="57">
        <f t="shared" si="7"/>
        <v>0.13526570048309178</v>
      </c>
      <c r="BR129" s="57">
        <f t="shared" si="8"/>
        <v>3.864734299516908E-2</v>
      </c>
      <c r="BS129" s="57">
        <f t="shared" si="9"/>
        <v>2.4154589371980676E-2</v>
      </c>
    </row>
    <row r="131" spans="1:71" x14ac:dyDescent="0.2">
      <c r="C131" s="26"/>
      <c r="D131" s="26"/>
      <c r="E131" s="26"/>
      <c r="F131" s="26"/>
      <c r="G131" s="26"/>
      <c r="H131" s="26"/>
      <c r="L131" s="26"/>
      <c r="M131" s="26"/>
      <c r="N131" s="26"/>
      <c r="O131" s="26"/>
      <c r="P131" s="26"/>
      <c r="Q131" s="26"/>
      <c r="R131" s="26"/>
      <c r="S131" s="26"/>
      <c r="U131" s="31"/>
      <c r="V131" s="31"/>
      <c r="W131" s="31"/>
      <c r="X131" s="26"/>
      <c r="AG131" s="31"/>
      <c r="AH131" s="31"/>
      <c r="AI131" s="26"/>
      <c r="BM131" s="31"/>
      <c r="BN131" s="31"/>
      <c r="BO131" s="26"/>
    </row>
    <row r="133" spans="1:71" x14ac:dyDescent="0.2">
      <c r="C133" s="26"/>
      <c r="D133" s="26"/>
      <c r="E133" s="26"/>
      <c r="F133" s="26"/>
      <c r="G133" s="26"/>
      <c r="H133" s="26"/>
      <c r="L133" s="26"/>
      <c r="M133" s="26"/>
      <c r="N133" s="26"/>
      <c r="O133" s="26"/>
      <c r="P133" s="26"/>
      <c r="Q133" s="26"/>
      <c r="R133" s="26"/>
      <c r="S133" s="26"/>
      <c r="U133" s="31"/>
      <c r="V133" s="31"/>
      <c r="W133" s="31"/>
      <c r="X133" s="26"/>
      <c r="AG133" s="31"/>
      <c r="BM133" s="31"/>
      <c r="BN133" s="31"/>
      <c r="BO133" s="26"/>
    </row>
    <row r="137" spans="1:71" x14ac:dyDescent="0.2">
      <c r="C137" s="26"/>
      <c r="D137" s="26"/>
      <c r="E137" s="26"/>
      <c r="F137" s="26"/>
      <c r="G137" s="26"/>
      <c r="H137" s="26"/>
      <c r="L137" s="26"/>
      <c r="M137" s="26"/>
      <c r="N137" s="26"/>
      <c r="O137" s="26"/>
      <c r="P137" s="26"/>
      <c r="Q137" s="26"/>
      <c r="R137" s="26"/>
      <c r="S137" s="26"/>
      <c r="U137" s="31"/>
      <c r="V137" s="31"/>
      <c r="W137" s="31"/>
      <c r="X137" s="26"/>
      <c r="AG137" s="31"/>
      <c r="BM137" s="31"/>
      <c r="BN137" s="31"/>
      <c r="BO137" s="2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3D8F-07DD-FB4C-BB8F-1499F77F8E36}">
  <dimension ref="A1:BO137"/>
  <sheetViews>
    <sheetView tabSelected="1" zoomScale="80" zoomScaleNormal="80" workbookViewId="0">
      <selection activeCell="K1" sqref="K1:L129"/>
    </sheetView>
  </sheetViews>
  <sheetFormatPr baseColWidth="10" defaultRowHeight="16" x14ac:dyDescent="0.2"/>
  <cols>
    <col min="2" max="3" width="13.83203125" bestFit="1" customWidth="1"/>
    <col min="4" max="4" width="13.83203125" customWidth="1"/>
    <col min="5" max="5" width="13.83203125" bestFit="1" customWidth="1"/>
    <col min="6" max="6" width="13.83203125" customWidth="1"/>
    <col min="7" max="9" width="13.83203125" bestFit="1" customWidth="1"/>
    <col min="10" max="10" width="10.83203125" style="50"/>
    <col min="25" max="25" width="10.83203125" style="50"/>
    <col min="43" max="43" width="10.83203125" style="50"/>
    <col min="48" max="48" width="13.83203125" bestFit="1" customWidth="1"/>
    <col min="57" max="57" width="10.83203125" style="50"/>
    <col min="64" max="64" width="17.83203125" customWidth="1"/>
    <col min="66" max="66" width="15" customWidth="1"/>
  </cols>
  <sheetData>
    <row r="1" spans="1:64" ht="102" x14ac:dyDescent="0.2">
      <c r="A1" s="8" t="s">
        <v>405</v>
      </c>
      <c r="B1" s="8" t="s">
        <v>387</v>
      </c>
      <c r="C1" s="8" t="s">
        <v>390</v>
      </c>
      <c r="D1" s="8" t="s">
        <v>476</v>
      </c>
      <c r="E1" s="8" t="s">
        <v>393</v>
      </c>
      <c r="F1" s="8" t="s">
        <v>477</v>
      </c>
      <c r="G1" s="8" t="s">
        <v>396</v>
      </c>
      <c r="H1" s="8" t="s">
        <v>399</v>
      </c>
      <c r="I1" s="8" t="s">
        <v>402</v>
      </c>
      <c r="K1" s="8" t="s">
        <v>393</v>
      </c>
      <c r="L1" s="8" t="s">
        <v>603</v>
      </c>
      <c r="N1" s="7" t="s">
        <v>643</v>
      </c>
      <c r="AA1" t="s">
        <v>473</v>
      </c>
      <c r="AJ1" t="s">
        <v>474</v>
      </c>
      <c r="AR1" s="8" t="s">
        <v>405</v>
      </c>
      <c r="AS1" t="s">
        <v>476</v>
      </c>
      <c r="AT1" t="s">
        <v>541</v>
      </c>
      <c r="AU1" t="s">
        <v>477</v>
      </c>
      <c r="AV1" s="8" t="s">
        <v>402</v>
      </c>
      <c r="AW1" s="8" t="s">
        <v>539</v>
      </c>
      <c r="AX1" s="8" t="s">
        <v>405</v>
      </c>
      <c r="AY1" t="s">
        <v>476</v>
      </c>
      <c r="AZ1" t="s">
        <v>542</v>
      </c>
      <c r="BA1" t="s">
        <v>477</v>
      </c>
      <c r="BB1" s="8" t="s">
        <v>402</v>
      </c>
      <c r="BC1" s="8" t="s">
        <v>540</v>
      </c>
      <c r="BF1" s="8" t="s">
        <v>542</v>
      </c>
      <c r="BG1" s="8" t="s">
        <v>541</v>
      </c>
      <c r="BI1" s="8" t="s">
        <v>540</v>
      </c>
      <c r="BJ1" s="8" t="s">
        <v>539</v>
      </c>
    </row>
    <row r="2" spans="1:64" x14ac:dyDescent="0.2">
      <c r="A2" t="s">
        <v>410</v>
      </c>
      <c r="B2">
        <v>18</v>
      </c>
      <c r="C2">
        <v>9</v>
      </c>
      <c r="D2">
        <f>SUM(B2:C2)</f>
        <v>27</v>
      </c>
      <c r="E2">
        <v>175</v>
      </c>
      <c r="F2">
        <f>SUM(G2:H2)</f>
        <v>9</v>
      </c>
      <c r="G2">
        <v>5</v>
      </c>
      <c r="H2">
        <v>4</v>
      </c>
      <c r="I2">
        <v>3</v>
      </c>
      <c r="K2">
        <v>175</v>
      </c>
      <c r="L2">
        <f>SUM(D2,H2,I2)</f>
        <v>34</v>
      </c>
      <c r="N2" s="7" t="s">
        <v>478</v>
      </c>
      <c r="Z2" t="s">
        <v>418</v>
      </c>
      <c r="AA2" t="s">
        <v>475</v>
      </c>
      <c r="AB2" t="s">
        <v>387</v>
      </c>
      <c r="AC2" t="s">
        <v>390</v>
      </c>
      <c r="AD2" t="s">
        <v>393</v>
      </c>
      <c r="AE2" t="s">
        <v>396</v>
      </c>
      <c r="AF2" t="s">
        <v>399</v>
      </c>
      <c r="AG2" t="s">
        <v>402</v>
      </c>
      <c r="AJ2" t="s">
        <v>387</v>
      </c>
      <c r="AK2" t="s">
        <v>390</v>
      </c>
      <c r="AL2" t="s">
        <v>393</v>
      </c>
      <c r="AM2" t="s">
        <v>396</v>
      </c>
      <c r="AN2" t="s">
        <v>399</v>
      </c>
      <c r="AO2" t="s">
        <v>402</v>
      </c>
      <c r="AR2" t="s">
        <v>410</v>
      </c>
      <c r="AS2">
        <v>27</v>
      </c>
      <c r="AT2">
        <v>175</v>
      </c>
      <c r="AU2">
        <v>9</v>
      </c>
      <c r="AV2">
        <v>3</v>
      </c>
      <c r="AW2">
        <f>SUM(AS2+AU2+AV2)</f>
        <v>39</v>
      </c>
      <c r="AX2" t="s">
        <v>421</v>
      </c>
      <c r="AY2">
        <v>31</v>
      </c>
      <c r="AZ2">
        <v>166</v>
      </c>
      <c r="BA2">
        <v>17</v>
      </c>
      <c r="BB2">
        <v>9</v>
      </c>
      <c r="BC2">
        <f>SUM(AY2+BA2+BB2)</f>
        <v>57</v>
      </c>
      <c r="BF2">
        <v>166</v>
      </c>
      <c r="BG2">
        <v>175</v>
      </c>
      <c r="BI2">
        <v>57</v>
      </c>
      <c r="BJ2">
        <v>39</v>
      </c>
    </row>
    <row r="3" spans="1:64" x14ac:dyDescent="0.2">
      <c r="A3" t="s">
        <v>410</v>
      </c>
      <c r="B3">
        <v>23</v>
      </c>
      <c r="C3">
        <v>7</v>
      </c>
      <c r="D3">
        <f t="shared" ref="D3:D66" si="0">SUM(B3:C3)</f>
        <v>30</v>
      </c>
      <c r="E3">
        <v>137</v>
      </c>
      <c r="F3">
        <f t="shared" ref="F3:F66" si="1">SUM(G3:H3)</f>
        <v>14</v>
      </c>
      <c r="G3">
        <v>8</v>
      </c>
      <c r="H3">
        <v>6</v>
      </c>
      <c r="I3">
        <v>4</v>
      </c>
      <c r="K3">
        <v>137</v>
      </c>
      <c r="L3">
        <f t="shared" ref="L3:L66" si="2">SUM(D3,H3,I3)</f>
        <v>40</v>
      </c>
      <c r="N3" t="s">
        <v>650</v>
      </c>
      <c r="Z3">
        <v>54</v>
      </c>
      <c r="AA3" t="s">
        <v>375</v>
      </c>
      <c r="AB3" s="11">
        <v>15.722222222222221</v>
      </c>
      <c r="AC3" s="11">
        <v>8.1851851851851851</v>
      </c>
      <c r="AD3" s="11">
        <v>144.59259259259258</v>
      </c>
      <c r="AE3" s="11">
        <v>6.2407407407407405</v>
      </c>
      <c r="AF3" s="11">
        <v>4.8518518518518521</v>
      </c>
      <c r="AG3" s="11">
        <v>4.833333333333333</v>
      </c>
      <c r="AI3" t="s">
        <v>375</v>
      </c>
      <c r="AJ3" s="11">
        <v>3.4004254265843001</v>
      </c>
      <c r="AK3" s="11">
        <v>2.7201142739180293</v>
      </c>
      <c r="AL3" s="11">
        <v>25.511757199687246</v>
      </c>
      <c r="AM3" s="11">
        <v>2.5545755116504134</v>
      </c>
      <c r="AN3" s="11">
        <v>2.2012638514443812</v>
      </c>
      <c r="AO3" s="11">
        <v>2.8467127682479068</v>
      </c>
      <c r="AR3" t="s">
        <v>410</v>
      </c>
      <c r="AS3">
        <v>30</v>
      </c>
      <c r="AT3">
        <v>137</v>
      </c>
      <c r="AU3">
        <v>14</v>
      </c>
      <c r="AV3">
        <v>4</v>
      </c>
      <c r="AW3">
        <f t="shared" ref="AW3:AW55" si="3">SUM(AS3+AU3+AV3)</f>
        <v>48</v>
      </c>
      <c r="AX3" t="s">
        <v>421</v>
      </c>
      <c r="AY3">
        <v>22</v>
      </c>
      <c r="AZ3">
        <v>187</v>
      </c>
      <c r="BA3">
        <v>14</v>
      </c>
      <c r="BB3">
        <v>3</v>
      </c>
      <c r="BC3">
        <f t="shared" ref="BC3:BC66" si="4">SUM(AY3+BA3+BB3)</f>
        <v>39</v>
      </c>
      <c r="BF3">
        <v>187</v>
      </c>
      <c r="BG3">
        <v>137</v>
      </c>
      <c r="BI3">
        <v>39</v>
      </c>
      <c r="BJ3">
        <v>48</v>
      </c>
    </row>
    <row r="4" spans="1:64" x14ac:dyDescent="0.2">
      <c r="A4" t="s">
        <v>410</v>
      </c>
      <c r="B4">
        <v>18</v>
      </c>
      <c r="C4">
        <v>6</v>
      </c>
      <c r="D4">
        <f t="shared" si="0"/>
        <v>24</v>
      </c>
      <c r="E4">
        <v>103</v>
      </c>
      <c r="F4">
        <f t="shared" si="1"/>
        <v>19</v>
      </c>
      <c r="G4">
        <v>12</v>
      </c>
      <c r="H4">
        <v>7</v>
      </c>
      <c r="I4">
        <v>3</v>
      </c>
      <c r="K4">
        <v>103</v>
      </c>
      <c r="L4">
        <f t="shared" si="2"/>
        <v>34</v>
      </c>
      <c r="N4" t="s">
        <v>644</v>
      </c>
      <c r="Z4">
        <v>74</v>
      </c>
      <c r="AA4" t="s">
        <v>383</v>
      </c>
      <c r="AB4" s="11">
        <v>15.297297297297296</v>
      </c>
      <c r="AC4" s="11">
        <v>8.1081081081081088</v>
      </c>
      <c r="AD4" s="11">
        <v>166.68918918918919</v>
      </c>
      <c r="AE4" s="11">
        <v>6.6891891891891895</v>
      </c>
      <c r="AF4" s="11">
        <v>5.3783783783783781</v>
      </c>
      <c r="AG4" s="11">
        <v>5.6351351351351351</v>
      </c>
      <c r="AI4" t="s">
        <v>383</v>
      </c>
      <c r="AJ4" s="11">
        <v>4.3810813589653748</v>
      </c>
      <c r="AK4" s="11">
        <v>3.3084657994221347</v>
      </c>
      <c r="AL4" s="11">
        <v>25.981455618114182</v>
      </c>
      <c r="AM4" s="11">
        <v>2.578497362544443</v>
      </c>
      <c r="AN4" s="11">
        <v>3.0401517268916898</v>
      </c>
      <c r="AO4" s="11">
        <v>3.5459912653662946</v>
      </c>
      <c r="AR4" t="s">
        <v>410</v>
      </c>
      <c r="AS4">
        <v>24</v>
      </c>
      <c r="AT4">
        <v>103</v>
      </c>
      <c r="AU4">
        <v>19</v>
      </c>
      <c r="AV4">
        <v>3</v>
      </c>
      <c r="AW4">
        <f t="shared" si="3"/>
        <v>46</v>
      </c>
      <c r="AX4" t="s">
        <v>421</v>
      </c>
      <c r="AY4">
        <v>28</v>
      </c>
      <c r="AZ4">
        <v>172</v>
      </c>
      <c r="BA4">
        <v>10</v>
      </c>
      <c r="BB4">
        <v>2</v>
      </c>
      <c r="BC4">
        <f t="shared" si="4"/>
        <v>40</v>
      </c>
      <c r="BF4">
        <v>172</v>
      </c>
      <c r="BG4">
        <v>103</v>
      </c>
      <c r="BI4">
        <v>40</v>
      </c>
      <c r="BJ4">
        <v>46</v>
      </c>
    </row>
    <row r="5" spans="1:64" x14ac:dyDescent="0.2">
      <c r="A5" t="s">
        <v>410</v>
      </c>
      <c r="B5">
        <v>17</v>
      </c>
      <c r="C5">
        <v>8</v>
      </c>
      <c r="D5">
        <f t="shared" si="0"/>
        <v>25</v>
      </c>
      <c r="E5">
        <v>172</v>
      </c>
      <c r="F5">
        <f t="shared" si="1"/>
        <v>10</v>
      </c>
      <c r="G5">
        <v>6</v>
      </c>
      <c r="H5">
        <v>4</v>
      </c>
      <c r="I5">
        <v>3</v>
      </c>
      <c r="K5">
        <v>172</v>
      </c>
      <c r="L5">
        <f t="shared" si="2"/>
        <v>32</v>
      </c>
      <c r="N5" t="s">
        <v>645</v>
      </c>
      <c r="Z5">
        <v>128</v>
      </c>
      <c r="AA5" t="s">
        <v>470</v>
      </c>
      <c r="AB5" s="11">
        <v>15.4765625</v>
      </c>
      <c r="AC5" s="11">
        <v>8.140625</v>
      </c>
      <c r="AD5" s="11">
        <v>157.3671875</v>
      </c>
      <c r="AE5" s="11">
        <v>6.5</v>
      </c>
      <c r="AF5" s="11">
        <v>5.15625</v>
      </c>
      <c r="AG5" s="11">
        <v>5.296875</v>
      </c>
      <c r="AI5" t="s">
        <v>470</v>
      </c>
      <c r="AJ5" s="11">
        <v>3.7730182653558226</v>
      </c>
      <c r="AK5" s="11">
        <v>2.9927323385818685</v>
      </c>
      <c r="AL5" s="11">
        <v>23.855823863053637</v>
      </c>
      <c r="AM5" s="11">
        <v>2.5098232205526343</v>
      </c>
      <c r="AN5" s="11">
        <v>2.6927651683666185</v>
      </c>
      <c r="AO5" s="11">
        <v>3.2588084750665165</v>
      </c>
      <c r="AR5" t="s">
        <v>410</v>
      </c>
      <c r="AS5">
        <v>25</v>
      </c>
      <c r="AT5">
        <v>172</v>
      </c>
      <c r="AU5">
        <v>10</v>
      </c>
      <c r="AV5">
        <v>3</v>
      </c>
      <c r="AW5">
        <f t="shared" si="3"/>
        <v>38</v>
      </c>
      <c r="AX5" t="s">
        <v>421</v>
      </c>
      <c r="AY5">
        <v>20</v>
      </c>
      <c r="AZ5">
        <v>142</v>
      </c>
      <c r="BA5">
        <v>12</v>
      </c>
      <c r="BB5">
        <v>9</v>
      </c>
      <c r="BC5">
        <f t="shared" si="4"/>
        <v>41</v>
      </c>
      <c r="BF5">
        <v>142</v>
      </c>
      <c r="BG5">
        <v>172</v>
      </c>
      <c r="BI5">
        <v>41</v>
      </c>
      <c r="BJ5">
        <v>38</v>
      </c>
    </row>
    <row r="6" spans="1:64" x14ac:dyDescent="0.2">
      <c r="A6" t="s">
        <v>410</v>
      </c>
      <c r="B6">
        <v>17</v>
      </c>
      <c r="C6">
        <v>6</v>
      </c>
      <c r="D6">
        <f t="shared" si="0"/>
        <v>23</v>
      </c>
      <c r="E6">
        <v>150</v>
      </c>
      <c r="F6">
        <f t="shared" si="1"/>
        <v>10</v>
      </c>
      <c r="G6">
        <v>6</v>
      </c>
      <c r="H6">
        <v>4</v>
      </c>
      <c r="I6">
        <v>2</v>
      </c>
      <c r="K6">
        <v>150</v>
      </c>
      <c r="L6">
        <f t="shared" si="2"/>
        <v>29</v>
      </c>
      <c r="AR6" t="s">
        <v>410</v>
      </c>
      <c r="AS6">
        <v>23</v>
      </c>
      <c r="AT6">
        <v>150</v>
      </c>
      <c r="AU6">
        <v>10</v>
      </c>
      <c r="AV6">
        <v>2</v>
      </c>
      <c r="AW6">
        <f t="shared" si="3"/>
        <v>35</v>
      </c>
      <c r="AX6" t="s">
        <v>421</v>
      </c>
      <c r="AY6">
        <v>23</v>
      </c>
      <c r="AZ6">
        <v>183</v>
      </c>
      <c r="BA6">
        <v>12</v>
      </c>
      <c r="BB6">
        <v>6</v>
      </c>
      <c r="BC6">
        <f t="shared" si="4"/>
        <v>41</v>
      </c>
      <c r="BF6">
        <v>183</v>
      </c>
      <c r="BG6">
        <v>150</v>
      </c>
      <c r="BI6">
        <v>41</v>
      </c>
      <c r="BJ6">
        <v>35</v>
      </c>
    </row>
    <row r="7" spans="1:64" x14ac:dyDescent="0.2">
      <c r="A7" t="s">
        <v>410</v>
      </c>
      <c r="B7">
        <v>14</v>
      </c>
      <c r="C7">
        <v>7</v>
      </c>
      <c r="D7">
        <f t="shared" si="0"/>
        <v>21</v>
      </c>
      <c r="E7">
        <v>127</v>
      </c>
      <c r="F7">
        <f t="shared" si="1"/>
        <v>16</v>
      </c>
      <c r="G7">
        <v>11</v>
      </c>
      <c r="H7">
        <v>5</v>
      </c>
      <c r="I7">
        <v>11</v>
      </c>
      <c r="K7">
        <v>127</v>
      </c>
      <c r="L7">
        <f t="shared" si="2"/>
        <v>37</v>
      </c>
      <c r="N7" s="7" t="s">
        <v>481</v>
      </c>
      <c r="AR7" t="s">
        <v>410</v>
      </c>
      <c r="AS7">
        <v>21</v>
      </c>
      <c r="AT7">
        <v>127</v>
      </c>
      <c r="AU7">
        <v>16</v>
      </c>
      <c r="AV7">
        <v>11</v>
      </c>
      <c r="AW7">
        <f t="shared" si="3"/>
        <v>48</v>
      </c>
      <c r="AX7" t="s">
        <v>421</v>
      </c>
      <c r="AY7">
        <v>22</v>
      </c>
      <c r="AZ7">
        <v>184</v>
      </c>
      <c r="BA7">
        <v>11</v>
      </c>
      <c r="BB7">
        <v>4</v>
      </c>
      <c r="BC7">
        <f t="shared" si="4"/>
        <v>37</v>
      </c>
      <c r="BF7">
        <v>184</v>
      </c>
      <c r="BG7">
        <v>127</v>
      </c>
      <c r="BI7">
        <v>37</v>
      </c>
      <c r="BJ7">
        <v>48</v>
      </c>
    </row>
    <row r="8" spans="1:64" x14ac:dyDescent="0.2">
      <c r="A8" t="s">
        <v>411</v>
      </c>
      <c r="B8">
        <v>12</v>
      </c>
      <c r="C8">
        <v>10</v>
      </c>
      <c r="D8">
        <f t="shared" si="0"/>
        <v>22</v>
      </c>
      <c r="E8">
        <v>119</v>
      </c>
      <c r="F8">
        <f t="shared" si="1"/>
        <v>19</v>
      </c>
      <c r="G8">
        <v>15</v>
      </c>
      <c r="H8">
        <v>4</v>
      </c>
      <c r="I8">
        <v>2</v>
      </c>
      <c r="K8">
        <v>119</v>
      </c>
      <c r="L8">
        <f t="shared" si="2"/>
        <v>28</v>
      </c>
      <c r="N8" t="s">
        <v>646</v>
      </c>
      <c r="AR8" t="s">
        <v>411</v>
      </c>
      <c r="AS8">
        <v>22</v>
      </c>
      <c r="AT8">
        <v>119</v>
      </c>
      <c r="AU8">
        <v>19</v>
      </c>
      <c r="AV8">
        <v>2</v>
      </c>
      <c r="AW8">
        <f t="shared" si="3"/>
        <v>43</v>
      </c>
      <c r="AX8" t="s">
        <v>421</v>
      </c>
      <c r="AY8">
        <v>21</v>
      </c>
      <c r="AZ8">
        <v>192</v>
      </c>
      <c r="BA8">
        <v>7</v>
      </c>
      <c r="BB8">
        <v>5</v>
      </c>
      <c r="BC8">
        <f t="shared" si="4"/>
        <v>33</v>
      </c>
      <c r="BF8">
        <v>192</v>
      </c>
      <c r="BG8">
        <v>119</v>
      </c>
      <c r="BI8">
        <v>33</v>
      </c>
      <c r="BJ8">
        <v>43</v>
      </c>
    </row>
    <row r="9" spans="1:64" x14ac:dyDescent="0.2">
      <c r="A9" t="s">
        <v>411</v>
      </c>
      <c r="B9">
        <v>16</v>
      </c>
      <c r="C9">
        <v>9</v>
      </c>
      <c r="D9">
        <f t="shared" si="0"/>
        <v>25</v>
      </c>
      <c r="E9">
        <v>165</v>
      </c>
      <c r="F9">
        <f t="shared" si="1"/>
        <v>12</v>
      </c>
      <c r="G9">
        <v>8</v>
      </c>
      <c r="H9">
        <v>4</v>
      </c>
      <c r="I9">
        <v>2</v>
      </c>
      <c r="K9">
        <v>165</v>
      </c>
      <c r="L9">
        <f t="shared" si="2"/>
        <v>31</v>
      </c>
      <c r="AR9" t="s">
        <v>411</v>
      </c>
      <c r="AS9">
        <v>25</v>
      </c>
      <c r="AT9">
        <v>165</v>
      </c>
      <c r="AU9">
        <v>12</v>
      </c>
      <c r="AV9">
        <v>2</v>
      </c>
      <c r="AW9">
        <f t="shared" si="3"/>
        <v>39</v>
      </c>
      <c r="AX9" t="s">
        <v>421</v>
      </c>
      <c r="AY9">
        <v>22</v>
      </c>
      <c r="AZ9">
        <v>168</v>
      </c>
      <c r="BA9">
        <v>14</v>
      </c>
      <c r="BB9">
        <v>6</v>
      </c>
      <c r="BC9">
        <f t="shared" si="4"/>
        <v>42</v>
      </c>
      <c r="BF9">
        <v>168</v>
      </c>
      <c r="BG9">
        <v>165</v>
      </c>
      <c r="BI9">
        <v>42</v>
      </c>
      <c r="BJ9">
        <v>39</v>
      </c>
    </row>
    <row r="10" spans="1:64" x14ac:dyDescent="0.2">
      <c r="A10" t="s">
        <v>411</v>
      </c>
      <c r="B10">
        <v>15</v>
      </c>
      <c r="C10">
        <v>12</v>
      </c>
      <c r="D10">
        <f t="shared" si="0"/>
        <v>27</v>
      </c>
      <c r="E10">
        <v>173</v>
      </c>
      <c r="F10">
        <f t="shared" si="1"/>
        <v>11</v>
      </c>
      <c r="G10">
        <v>7</v>
      </c>
      <c r="H10">
        <v>4</v>
      </c>
      <c r="I10">
        <v>3</v>
      </c>
      <c r="K10">
        <v>173</v>
      </c>
      <c r="L10">
        <f t="shared" si="2"/>
        <v>34</v>
      </c>
      <c r="N10" t="s">
        <v>651</v>
      </c>
      <c r="AR10" t="s">
        <v>411</v>
      </c>
      <c r="AS10">
        <v>27</v>
      </c>
      <c r="AT10">
        <v>173</v>
      </c>
      <c r="AU10">
        <v>11</v>
      </c>
      <c r="AV10">
        <v>3</v>
      </c>
      <c r="AW10">
        <f t="shared" si="3"/>
        <v>41</v>
      </c>
      <c r="AX10" t="s">
        <v>421</v>
      </c>
      <c r="AY10">
        <v>16</v>
      </c>
      <c r="AZ10">
        <v>166</v>
      </c>
      <c r="BA10">
        <v>6</v>
      </c>
      <c r="BB10">
        <v>3</v>
      </c>
      <c r="BC10">
        <f t="shared" si="4"/>
        <v>25</v>
      </c>
      <c r="BF10">
        <v>166</v>
      </c>
      <c r="BG10">
        <v>173</v>
      </c>
      <c r="BI10">
        <v>25</v>
      </c>
      <c r="BJ10">
        <v>41</v>
      </c>
    </row>
    <row r="11" spans="1:64" x14ac:dyDescent="0.2">
      <c r="A11" t="s">
        <v>411</v>
      </c>
      <c r="B11">
        <v>15</v>
      </c>
      <c r="C11">
        <v>13</v>
      </c>
      <c r="D11">
        <f t="shared" si="0"/>
        <v>28</v>
      </c>
      <c r="E11">
        <v>168</v>
      </c>
      <c r="F11">
        <f t="shared" si="1"/>
        <v>13</v>
      </c>
      <c r="G11">
        <v>6</v>
      </c>
      <c r="H11">
        <v>7</v>
      </c>
      <c r="I11">
        <v>4</v>
      </c>
      <c r="K11">
        <v>168</v>
      </c>
      <c r="L11">
        <f t="shared" si="2"/>
        <v>39</v>
      </c>
      <c r="N11" t="s">
        <v>647</v>
      </c>
      <c r="AR11" t="s">
        <v>411</v>
      </c>
      <c r="AS11">
        <v>28</v>
      </c>
      <c r="AT11">
        <v>168</v>
      </c>
      <c r="AU11">
        <v>13</v>
      </c>
      <c r="AV11">
        <v>4</v>
      </c>
      <c r="AW11">
        <f t="shared" si="3"/>
        <v>45</v>
      </c>
      <c r="AX11" t="s">
        <v>421</v>
      </c>
      <c r="AY11">
        <v>21</v>
      </c>
      <c r="AZ11">
        <v>178</v>
      </c>
      <c r="BA11">
        <v>6</v>
      </c>
      <c r="BB11">
        <v>4</v>
      </c>
      <c r="BC11">
        <f t="shared" si="4"/>
        <v>31</v>
      </c>
      <c r="BF11">
        <v>178</v>
      </c>
      <c r="BG11">
        <v>168</v>
      </c>
      <c r="BI11">
        <v>31</v>
      </c>
      <c r="BJ11">
        <v>45</v>
      </c>
    </row>
    <row r="12" spans="1:64" x14ac:dyDescent="0.2">
      <c r="A12" t="s">
        <v>411</v>
      </c>
      <c r="B12">
        <v>19</v>
      </c>
      <c r="C12">
        <v>7</v>
      </c>
      <c r="D12">
        <f t="shared" si="0"/>
        <v>26</v>
      </c>
      <c r="E12">
        <v>160</v>
      </c>
      <c r="F12">
        <f t="shared" si="1"/>
        <v>9</v>
      </c>
      <c r="G12">
        <v>6</v>
      </c>
      <c r="H12">
        <v>3</v>
      </c>
      <c r="I12">
        <v>4</v>
      </c>
      <c r="K12">
        <v>160</v>
      </c>
      <c r="L12">
        <f t="shared" si="2"/>
        <v>33</v>
      </c>
      <c r="AR12" t="s">
        <v>411</v>
      </c>
      <c r="AS12">
        <v>26</v>
      </c>
      <c r="AT12">
        <v>160</v>
      </c>
      <c r="AU12">
        <v>9</v>
      </c>
      <c r="AV12">
        <v>4</v>
      </c>
      <c r="AW12">
        <f t="shared" si="3"/>
        <v>39</v>
      </c>
      <c r="AX12" t="s">
        <v>421</v>
      </c>
      <c r="AY12">
        <v>22</v>
      </c>
      <c r="AZ12">
        <v>170</v>
      </c>
      <c r="BA12">
        <v>13</v>
      </c>
      <c r="BB12">
        <v>10</v>
      </c>
      <c r="BC12">
        <f t="shared" si="4"/>
        <v>45</v>
      </c>
      <c r="BF12">
        <v>170</v>
      </c>
      <c r="BG12">
        <v>160</v>
      </c>
      <c r="BI12">
        <v>45</v>
      </c>
      <c r="BJ12">
        <v>39</v>
      </c>
    </row>
    <row r="13" spans="1:64" x14ac:dyDescent="0.2">
      <c r="A13" t="s">
        <v>411</v>
      </c>
      <c r="B13">
        <v>17</v>
      </c>
      <c r="C13">
        <v>10</v>
      </c>
      <c r="D13">
        <f t="shared" si="0"/>
        <v>27</v>
      </c>
      <c r="E13">
        <v>152</v>
      </c>
      <c r="F13">
        <f t="shared" si="1"/>
        <v>12</v>
      </c>
      <c r="G13">
        <v>6</v>
      </c>
      <c r="H13">
        <v>6</v>
      </c>
      <c r="I13">
        <v>5</v>
      </c>
      <c r="K13">
        <v>152</v>
      </c>
      <c r="L13">
        <f t="shared" si="2"/>
        <v>38</v>
      </c>
      <c r="AR13" t="s">
        <v>411</v>
      </c>
      <c r="AS13">
        <v>27</v>
      </c>
      <c r="AT13">
        <v>152</v>
      </c>
      <c r="AU13">
        <v>12</v>
      </c>
      <c r="AV13">
        <v>5</v>
      </c>
      <c r="AW13">
        <f t="shared" si="3"/>
        <v>44</v>
      </c>
      <c r="AX13" t="s">
        <v>421</v>
      </c>
      <c r="AY13">
        <v>24</v>
      </c>
      <c r="AZ13">
        <v>144</v>
      </c>
      <c r="BA13">
        <v>5</v>
      </c>
      <c r="BB13">
        <v>2</v>
      </c>
      <c r="BC13">
        <f t="shared" si="4"/>
        <v>31</v>
      </c>
      <c r="BF13">
        <v>144</v>
      </c>
      <c r="BG13">
        <v>152</v>
      </c>
      <c r="BI13">
        <v>31</v>
      </c>
      <c r="BJ13">
        <v>44</v>
      </c>
    </row>
    <row r="14" spans="1:64" x14ac:dyDescent="0.2">
      <c r="A14" t="s">
        <v>413</v>
      </c>
      <c r="B14">
        <v>20</v>
      </c>
      <c r="C14">
        <v>4</v>
      </c>
      <c r="D14">
        <f t="shared" si="0"/>
        <v>24</v>
      </c>
      <c r="E14">
        <v>117</v>
      </c>
      <c r="F14">
        <f t="shared" si="1"/>
        <v>18</v>
      </c>
      <c r="G14">
        <v>8</v>
      </c>
      <c r="H14">
        <v>10</v>
      </c>
      <c r="I14">
        <v>6</v>
      </c>
      <c r="K14">
        <v>117</v>
      </c>
      <c r="L14">
        <f t="shared" si="2"/>
        <v>40</v>
      </c>
      <c r="AR14" t="s">
        <v>413</v>
      </c>
      <c r="AS14">
        <v>24</v>
      </c>
      <c r="AT14">
        <v>117</v>
      </c>
      <c r="AU14">
        <v>18</v>
      </c>
      <c r="AV14">
        <v>6</v>
      </c>
      <c r="AW14">
        <f t="shared" si="3"/>
        <v>48</v>
      </c>
      <c r="AX14" t="s">
        <v>422</v>
      </c>
      <c r="AY14">
        <v>27</v>
      </c>
      <c r="AZ14">
        <v>176</v>
      </c>
      <c r="BA14">
        <v>11</v>
      </c>
      <c r="BB14">
        <v>6</v>
      </c>
      <c r="BC14">
        <f t="shared" si="4"/>
        <v>44</v>
      </c>
      <c r="BF14">
        <v>176</v>
      </c>
      <c r="BG14">
        <v>117</v>
      </c>
      <c r="BI14">
        <v>44</v>
      </c>
      <c r="BJ14">
        <v>48</v>
      </c>
    </row>
    <row r="15" spans="1:64" x14ac:dyDescent="0.2">
      <c r="A15" t="s">
        <v>413</v>
      </c>
      <c r="B15">
        <v>24</v>
      </c>
      <c r="C15">
        <v>8</v>
      </c>
      <c r="D15">
        <f t="shared" si="0"/>
        <v>32</v>
      </c>
      <c r="E15">
        <v>112</v>
      </c>
      <c r="F15">
        <f t="shared" si="1"/>
        <v>16</v>
      </c>
      <c r="G15">
        <v>10</v>
      </c>
      <c r="H15">
        <v>6</v>
      </c>
      <c r="I15">
        <v>14</v>
      </c>
      <c r="K15">
        <v>112</v>
      </c>
      <c r="L15">
        <f t="shared" si="2"/>
        <v>52</v>
      </c>
      <c r="AR15" t="s">
        <v>413</v>
      </c>
      <c r="AS15">
        <v>32</v>
      </c>
      <c r="AT15">
        <v>112</v>
      </c>
      <c r="AU15">
        <v>16</v>
      </c>
      <c r="AV15">
        <v>14</v>
      </c>
      <c r="AW15">
        <f t="shared" si="3"/>
        <v>62</v>
      </c>
      <c r="AX15" t="s">
        <v>422</v>
      </c>
      <c r="AY15">
        <v>31</v>
      </c>
      <c r="AZ15">
        <v>170</v>
      </c>
      <c r="BA15">
        <v>12</v>
      </c>
      <c r="BB15">
        <v>6</v>
      </c>
      <c r="BC15">
        <f t="shared" si="4"/>
        <v>49</v>
      </c>
      <c r="BF15">
        <v>170</v>
      </c>
      <c r="BG15">
        <v>112</v>
      </c>
      <c r="BI15">
        <v>49</v>
      </c>
      <c r="BJ15">
        <v>62</v>
      </c>
    </row>
    <row r="16" spans="1:64" x14ac:dyDescent="0.2">
      <c r="A16" t="s">
        <v>413</v>
      </c>
      <c r="B16">
        <v>18</v>
      </c>
      <c r="C16">
        <v>7</v>
      </c>
      <c r="D16">
        <f t="shared" si="0"/>
        <v>25</v>
      </c>
      <c r="E16">
        <v>158</v>
      </c>
      <c r="F16">
        <f t="shared" si="1"/>
        <v>8</v>
      </c>
      <c r="G16">
        <v>6</v>
      </c>
      <c r="H16">
        <v>2</v>
      </c>
      <c r="I16">
        <v>2</v>
      </c>
      <c r="K16">
        <v>158</v>
      </c>
      <c r="L16">
        <f t="shared" si="2"/>
        <v>29</v>
      </c>
      <c r="N16" s="7" t="s">
        <v>482</v>
      </c>
      <c r="AR16" t="s">
        <v>413</v>
      </c>
      <c r="AS16">
        <v>25</v>
      </c>
      <c r="AT16">
        <v>158</v>
      </c>
      <c r="AU16">
        <v>8</v>
      </c>
      <c r="AV16">
        <v>2</v>
      </c>
      <c r="AW16">
        <f t="shared" si="3"/>
        <v>35</v>
      </c>
      <c r="AX16" t="s">
        <v>422</v>
      </c>
      <c r="AY16">
        <v>23</v>
      </c>
      <c r="AZ16">
        <v>143</v>
      </c>
      <c r="BA16">
        <v>14</v>
      </c>
      <c r="BB16">
        <v>2</v>
      </c>
      <c r="BC16">
        <f t="shared" si="4"/>
        <v>39</v>
      </c>
      <c r="BF16">
        <v>143</v>
      </c>
      <c r="BG16">
        <v>158</v>
      </c>
      <c r="BI16">
        <v>39</v>
      </c>
      <c r="BJ16">
        <v>35</v>
      </c>
      <c r="BL16" t="s">
        <v>560</v>
      </c>
    </row>
    <row r="17" spans="1:66" x14ac:dyDescent="0.2">
      <c r="A17" t="s">
        <v>413</v>
      </c>
      <c r="B17">
        <v>16</v>
      </c>
      <c r="C17">
        <v>6</v>
      </c>
      <c r="D17">
        <f t="shared" si="0"/>
        <v>22</v>
      </c>
      <c r="E17">
        <v>149</v>
      </c>
      <c r="F17">
        <f t="shared" si="1"/>
        <v>9</v>
      </c>
      <c r="G17">
        <v>5</v>
      </c>
      <c r="H17">
        <v>4</v>
      </c>
      <c r="I17">
        <v>1</v>
      </c>
      <c r="K17">
        <v>149</v>
      </c>
      <c r="L17">
        <f t="shared" si="2"/>
        <v>27</v>
      </c>
      <c r="N17" t="s">
        <v>653</v>
      </c>
      <c r="AR17" t="s">
        <v>413</v>
      </c>
      <c r="AS17">
        <v>22</v>
      </c>
      <c r="AT17">
        <v>149</v>
      </c>
      <c r="AU17">
        <v>9</v>
      </c>
      <c r="AV17">
        <v>1</v>
      </c>
      <c r="AW17">
        <f t="shared" si="3"/>
        <v>32</v>
      </c>
      <c r="AX17" t="s">
        <v>422</v>
      </c>
      <c r="AY17">
        <v>27</v>
      </c>
      <c r="AZ17">
        <v>178</v>
      </c>
      <c r="BA17">
        <v>14</v>
      </c>
      <c r="BB17">
        <v>7</v>
      </c>
      <c r="BC17">
        <f t="shared" si="4"/>
        <v>48</v>
      </c>
      <c r="BF17">
        <v>178</v>
      </c>
      <c r="BG17">
        <v>149</v>
      </c>
      <c r="BI17">
        <v>48</v>
      </c>
      <c r="BJ17">
        <v>32</v>
      </c>
    </row>
    <row r="18" spans="1:66" x14ac:dyDescent="0.2">
      <c r="A18" t="s">
        <v>413</v>
      </c>
      <c r="B18">
        <v>15</v>
      </c>
      <c r="C18">
        <v>12</v>
      </c>
      <c r="D18">
        <f t="shared" si="0"/>
        <v>27</v>
      </c>
      <c r="E18">
        <v>127</v>
      </c>
      <c r="F18">
        <f t="shared" si="1"/>
        <v>13</v>
      </c>
      <c r="G18">
        <v>8</v>
      </c>
      <c r="H18">
        <v>5</v>
      </c>
      <c r="I18">
        <v>9</v>
      </c>
      <c r="K18">
        <v>127</v>
      </c>
      <c r="L18">
        <f t="shared" si="2"/>
        <v>41</v>
      </c>
      <c r="AR18" t="s">
        <v>413</v>
      </c>
      <c r="AS18">
        <v>27</v>
      </c>
      <c r="AT18">
        <v>127</v>
      </c>
      <c r="AU18">
        <v>13</v>
      </c>
      <c r="AV18">
        <v>9</v>
      </c>
      <c r="AW18">
        <f t="shared" si="3"/>
        <v>49</v>
      </c>
      <c r="AX18" t="s">
        <v>422</v>
      </c>
      <c r="AY18">
        <v>22</v>
      </c>
      <c r="AZ18">
        <v>188</v>
      </c>
      <c r="BA18">
        <v>8</v>
      </c>
      <c r="BB18">
        <v>3</v>
      </c>
      <c r="BC18">
        <f t="shared" si="4"/>
        <v>33</v>
      </c>
      <c r="BF18">
        <v>188</v>
      </c>
      <c r="BG18">
        <v>127</v>
      </c>
      <c r="BI18">
        <v>33</v>
      </c>
      <c r="BJ18">
        <v>49</v>
      </c>
      <c r="BL18" s="50" t="s">
        <v>543</v>
      </c>
      <c r="BM18" s="50"/>
      <c r="BN18" s="50"/>
    </row>
    <row r="19" spans="1:66" ht="17" thickBot="1" x14ac:dyDescent="0.25">
      <c r="A19" t="s">
        <v>413</v>
      </c>
      <c r="B19">
        <v>16</v>
      </c>
      <c r="C19">
        <v>8</v>
      </c>
      <c r="D19">
        <f t="shared" si="0"/>
        <v>24</v>
      </c>
      <c r="E19">
        <v>131</v>
      </c>
      <c r="F19">
        <f t="shared" si="1"/>
        <v>12</v>
      </c>
      <c r="G19">
        <v>7</v>
      </c>
      <c r="H19">
        <v>5</v>
      </c>
      <c r="I19">
        <v>4</v>
      </c>
      <c r="K19">
        <v>131</v>
      </c>
      <c r="L19">
        <f t="shared" si="2"/>
        <v>33</v>
      </c>
      <c r="AR19" t="s">
        <v>413</v>
      </c>
      <c r="AS19">
        <v>24</v>
      </c>
      <c r="AT19">
        <v>131</v>
      </c>
      <c r="AU19">
        <v>12</v>
      </c>
      <c r="AV19">
        <v>4</v>
      </c>
      <c r="AW19">
        <f t="shared" si="3"/>
        <v>40</v>
      </c>
      <c r="AX19" t="s">
        <v>422</v>
      </c>
      <c r="AY19">
        <v>24</v>
      </c>
      <c r="AZ19">
        <v>162</v>
      </c>
      <c r="BA19">
        <v>15</v>
      </c>
      <c r="BB19">
        <v>16</v>
      </c>
      <c r="BC19">
        <f t="shared" si="4"/>
        <v>55</v>
      </c>
      <c r="BF19">
        <v>162</v>
      </c>
      <c r="BG19">
        <v>131</v>
      </c>
      <c r="BI19">
        <v>55</v>
      </c>
      <c r="BJ19">
        <v>40</v>
      </c>
    </row>
    <row r="20" spans="1:66" x14ac:dyDescent="0.2">
      <c r="A20" t="s">
        <v>414</v>
      </c>
      <c r="B20">
        <v>17</v>
      </c>
      <c r="C20">
        <v>7</v>
      </c>
      <c r="D20">
        <f t="shared" si="0"/>
        <v>24</v>
      </c>
      <c r="E20">
        <v>148</v>
      </c>
      <c r="F20">
        <f t="shared" si="1"/>
        <v>12</v>
      </c>
      <c r="G20">
        <v>5</v>
      </c>
      <c r="H20">
        <v>7</v>
      </c>
      <c r="I20">
        <v>7</v>
      </c>
      <c r="K20">
        <v>148</v>
      </c>
      <c r="L20">
        <f t="shared" si="2"/>
        <v>38</v>
      </c>
      <c r="N20" s="7" t="s">
        <v>648</v>
      </c>
      <c r="AR20" t="s">
        <v>414</v>
      </c>
      <c r="AS20">
        <v>24</v>
      </c>
      <c r="AT20">
        <v>148</v>
      </c>
      <c r="AU20">
        <v>12</v>
      </c>
      <c r="AV20">
        <v>7</v>
      </c>
      <c r="AW20">
        <f t="shared" si="3"/>
        <v>43</v>
      </c>
      <c r="AX20" t="s">
        <v>422</v>
      </c>
      <c r="AY20">
        <v>18</v>
      </c>
      <c r="AZ20">
        <v>157</v>
      </c>
      <c r="BA20">
        <v>13</v>
      </c>
      <c r="BB20">
        <v>1</v>
      </c>
      <c r="BC20">
        <f t="shared" si="4"/>
        <v>32</v>
      </c>
      <c r="BF20">
        <v>157</v>
      </c>
      <c r="BG20">
        <v>148</v>
      </c>
      <c r="BI20">
        <v>32</v>
      </c>
      <c r="BJ20">
        <v>43</v>
      </c>
      <c r="BL20" s="33"/>
      <c r="BM20" s="33" t="s">
        <v>540</v>
      </c>
      <c r="BN20" s="33" t="s">
        <v>539</v>
      </c>
    </row>
    <row r="21" spans="1:66" x14ac:dyDescent="0.2">
      <c r="A21" t="s">
        <v>414</v>
      </c>
      <c r="B21">
        <v>16</v>
      </c>
      <c r="C21">
        <v>6</v>
      </c>
      <c r="D21">
        <f t="shared" si="0"/>
        <v>22</v>
      </c>
      <c r="E21">
        <v>128</v>
      </c>
      <c r="F21">
        <f t="shared" si="1"/>
        <v>11</v>
      </c>
      <c r="G21">
        <v>8</v>
      </c>
      <c r="H21">
        <v>3</v>
      </c>
      <c r="I21">
        <v>2</v>
      </c>
      <c r="K21">
        <v>128</v>
      </c>
      <c r="L21">
        <f t="shared" si="2"/>
        <v>27</v>
      </c>
      <c r="N21" t="s">
        <v>652</v>
      </c>
      <c r="AR21" t="s">
        <v>414</v>
      </c>
      <c r="AS21">
        <v>22</v>
      </c>
      <c r="AT21">
        <v>128</v>
      </c>
      <c r="AU21">
        <v>11</v>
      </c>
      <c r="AV21">
        <v>2</v>
      </c>
      <c r="AW21">
        <f t="shared" si="3"/>
        <v>35</v>
      </c>
      <c r="AX21" t="s">
        <v>422</v>
      </c>
      <c r="AY21">
        <v>19</v>
      </c>
      <c r="AZ21">
        <v>170</v>
      </c>
      <c r="BA21">
        <v>11</v>
      </c>
      <c r="BB21">
        <v>3</v>
      </c>
      <c r="BC21">
        <f t="shared" si="4"/>
        <v>33</v>
      </c>
      <c r="BF21">
        <v>170</v>
      </c>
      <c r="BG21">
        <v>128</v>
      </c>
      <c r="BI21">
        <v>33</v>
      </c>
      <c r="BJ21">
        <v>35</v>
      </c>
      <c r="BL21" t="s">
        <v>485</v>
      </c>
      <c r="BM21">
        <v>41.108108108108105</v>
      </c>
      <c r="BN21">
        <v>39.833333333333336</v>
      </c>
    </row>
    <row r="22" spans="1:66" x14ac:dyDescent="0.2">
      <c r="A22" t="s">
        <v>414</v>
      </c>
      <c r="B22">
        <v>11</v>
      </c>
      <c r="C22">
        <v>7</v>
      </c>
      <c r="D22">
        <f t="shared" si="0"/>
        <v>18</v>
      </c>
      <c r="E22">
        <v>71</v>
      </c>
      <c r="F22">
        <f t="shared" si="1"/>
        <v>13</v>
      </c>
      <c r="G22">
        <v>10</v>
      </c>
      <c r="H22">
        <v>3</v>
      </c>
      <c r="I22">
        <v>3</v>
      </c>
      <c r="K22">
        <v>71</v>
      </c>
      <c r="L22">
        <f t="shared" si="2"/>
        <v>24</v>
      </c>
      <c r="N22" t="s">
        <v>649</v>
      </c>
      <c r="AR22" t="s">
        <v>414</v>
      </c>
      <c r="AS22">
        <v>18</v>
      </c>
      <c r="AT22">
        <v>71</v>
      </c>
      <c r="AU22">
        <v>13</v>
      </c>
      <c r="AV22">
        <v>3</v>
      </c>
      <c r="AW22">
        <f t="shared" si="3"/>
        <v>34</v>
      </c>
      <c r="AX22" t="s">
        <v>422</v>
      </c>
      <c r="AY22">
        <v>24</v>
      </c>
      <c r="AZ22">
        <v>171</v>
      </c>
      <c r="BA22">
        <v>7</v>
      </c>
      <c r="BB22">
        <v>4</v>
      </c>
      <c r="BC22">
        <f t="shared" si="4"/>
        <v>35</v>
      </c>
      <c r="BF22">
        <v>171</v>
      </c>
      <c r="BG22">
        <v>71</v>
      </c>
      <c r="BI22">
        <v>35</v>
      </c>
      <c r="BJ22">
        <v>34</v>
      </c>
      <c r="BL22" t="s">
        <v>544</v>
      </c>
      <c r="BM22">
        <v>82</v>
      </c>
      <c r="BN22">
        <v>35</v>
      </c>
    </row>
    <row r="23" spans="1:66" x14ac:dyDescent="0.2">
      <c r="A23" t="s">
        <v>414</v>
      </c>
      <c r="B23">
        <v>12</v>
      </c>
      <c r="C23">
        <v>6</v>
      </c>
      <c r="D23">
        <f t="shared" si="0"/>
        <v>18</v>
      </c>
      <c r="E23">
        <v>111</v>
      </c>
      <c r="F23">
        <f t="shared" si="1"/>
        <v>11</v>
      </c>
      <c r="G23">
        <v>8</v>
      </c>
      <c r="H23">
        <v>3</v>
      </c>
      <c r="I23">
        <v>7</v>
      </c>
      <c r="K23">
        <v>111</v>
      </c>
      <c r="L23">
        <f t="shared" si="2"/>
        <v>28</v>
      </c>
      <c r="AR23" t="s">
        <v>414</v>
      </c>
      <c r="AS23">
        <v>18</v>
      </c>
      <c r="AT23">
        <v>111</v>
      </c>
      <c r="AU23">
        <v>11</v>
      </c>
      <c r="AV23">
        <v>7</v>
      </c>
      <c r="AW23">
        <f t="shared" si="3"/>
        <v>36</v>
      </c>
      <c r="AX23" t="s">
        <v>422</v>
      </c>
      <c r="AY23">
        <v>22</v>
      </c>
      <c r="AZ23">
        <v>166</v>
      </c>
      <c r="BA23">
        <v>10</v>
      </c>
      <c r="BB23">
        <v>3</v>
      </c>
      <c r="BC23">
        <f t="shared" si="4"/>
        <v>35</v>
      </c>
      <c r="BF23">
        <v>166</v>
      </c>
      <c r="BG23">
        <v>111</v>
      </c>
      <c r="BI23">
        <v>35</v>
      </c>
      <c r="BJ23">
        <v>36</v>
      </c>
      <c r="BL23" t="s">
        <v>487</v>
      </c>
      <c r="BM23">
        <v>74</v>
      </c>
      <c r="BN23">
        <v>54</v>
      </c>
    </row>
    <row r="24" spans="1:66" x14ac:dyDescent="0.2">
      <c r="A24" t="s">
        <v>414</v>
      </c>
      <c r="B24">
        <v>16</v>
      </c>
      <c r="C24">
        <v>13</v>
      </c>
      <c r="D24">
        <f t="shared" si="0"/>
        <v>29</v>
      </c>
      <c r="E24">
        <v>151</v>
      </c>
      <c r="F24">
        <f t="shared" si="1"/>
        <v>9</v>
      </c>
      <c r="G24">
        <v>6</v>
      </c>
      <c r="H24">
        <v>3</v>
      </c>
      <c r="I24">
        <v>5</v>
      </c>
      <c r="K24">
        <v>151</v>
      </c>
      <c r="L24">
        <f t="shared" si="2"/>
        <v>37</v>
      </c>
      <c r="AR24" t="s">
        <v>414</v>
      </c>
      <c r="AS24">
        <v>29</v>
      </c>
      <c r="AT24">
        <v>151</v>
      </c>
      <c r="AU24">
        <v>9</v>
      </c>
      <c r="AV24">
        <v>5</v>
      </c>
      <c r="AW24">
        <f t="shared" si="3"/>
        <v>43</v>
      </c>
      <c r="AX24" t="s">
        <v>422</v>
      </c>
      <c r="AY24">
        <v>23</v>
      </c>
      <c r="AZ24">
        <v>153</v>
      </c>
      <c r="BA24">
        <v>7</v>
      </c>
      <c r="BB24">
        <v>4</v>
      </c>
      <c r="BC24">
        <f t="shared" si="4"/>
        <v>34</v>
      </c>
      <c r="BF24">
        <v>153</v>
      </c>
      <c r="BG24">
        <v>151</v>
      </c>
      <c r="BI24">
        <v>34</v>
      </c>
      <c r="BJ24">
        <v>43</v>
      </c>
      <c r="BL24" t="s">
        <v>489</v>
      </c>
      <c r="BM24">
        <v>0</v>
      </c>
    </row>
    <row r="25" spans="1:66" x14ac:dyDescent="0.2">
      <c r="A25" t="s">
        <v>414</v>
      </c>
      <c r="B25">
        <v>15</v>
      </c>
      <c r="C25">
        <v>5</v>
      </c>
      <c r="D25">
        <f t="shared" si="0"/>
        <v>20</v>
      </c>
      <c r="E25">
        <v>143</v>
      </c>
      <c r="F25">
        <f t="shared" si="1"/>
        <v>12</v>
      </c>
      <c r="G25">
        <v>9</v>
      </c>
      <c r="H25">
        <v>3</v>
      </c>
      <c r="I25">
        <v>2</v>
      </c>
      <c r="K25">
        <v>143</v>
      </c>
      <c r="L25">
        <f t="shared" si="2"/>
        <v>25</v>
      </c>
      <c r="N25" t="s">
        <v>484</v>
      </c>
      <c r="AR25" t="s">
        <v>414</v>
      </c>
      <c r="AS25">
        <v>20</v>
      </c>
      <c r="AT25">
        <v>143</v>
      </c>
      <c r="AU25">
        <v>12</v>
      </c>
      <c r="AV25">
        <v>2</v>
      </c>
      <c r="AW25">
        <f t="shared" si="3"/>
        <v>34</v>
      </c>
      <c r="AX25" t="s">
        <v>423</v>
      </c>
      <c r="AY25">
        <v>14</v>
      </c>
      <c r="AZ25">
        <v>97</v>
      </c>
      <c r="BA25">
        <v>13</v>
      </c>
      <c r="BB25">
        <v>1</v>
      </c>
      <c r="BC25">
        <f t="shared" si="4"/>
        <v>28</v>
      </c>
      <c r="BF25">
        <v>97</v>
      </c>
      <c r="BG25">
        <v>143</v>
      </c>
      <c r="BI25">
        <v>28</v>
      </c>
      <c r="BJ25">
        <v>34</v>
      </c>
      <c r="BL25" t="s">
        <v>545</v>
      </c>
      <c r="BM25">
        <v>0.96192124995927009</v>
      </c>
    </row>
    <row r="26" spans="1:66" ht="17" thickBot="1" x14ac:dyDescent="0.25">
      <c r="A26" t="s">
        <v>415</v>
      </c>
      <c r="B26">
        <v>20</v>
      </c>
      <c r="C26">
        <v>8</v>
      </c>
      <c r="D26">
        <f t="shared" si="0"/>
        <v>28</v>
      </c>
      <c r="E26">
        <v>144</v>
      </c>
      <c r="F26">
        <f t="shared" si="1"/>
        <v>9</v>
      </c>
      <c r="G26">
        <v>4</v>
      </c>
      <c r="H26">
        <v>5</v>
      </c>
      <c r="I26">
        <v>4</v>
      </c>
      <c r="K26">
        <v>144</v>
      </c>
      <c r="L26">
        <f t="shared" si="2"/>
        <v>37</v>
      </c>
      <c r="AR26" t="s">
        <v>415</v>
      </c>
      <c r="AS26">
        <v>28</v>
      </c>
      <c r="AT26">
        <v>144</v>
      </c>
      <c r="AU26">
        <v>9</v>
      </c>
      <c r="AV26">
        <v>4</v>
      </c>
      <c r="AW26">
        <f t="shared" si="3"/>
        <v>41</v>
      </c>
      <c r="AX26" t="s">
        <v>423</v>
      </c>
      <c r="AY26">
        <v>18</v>
      </c>
      <c r="AZ26">
        <v>167</v>
      </c>
      <c r="BA26">
        <v>20</v>
      </c>
      <c r="BB26">
        <v>9</v>
      </c>
      <c r="BC26">
        <f t="shared" si="4"/>
        <v>47</v>
      </c>
      <c r="BF26">
        <v>167</v>
      </c>
      <c r="BG26">
        <v>144</v>
      </c>
      <c r="BI26">
        <v>47</v>
      </c>
      <c r="BJ26">
        <v>41</v>
      </c>
      <c r="BL26" t="s">
        <v>546</v>
      </c>
      <c r="BM26">
        <v>0.16804458166736014</v>
      </c>
    </row>
    <row r="27" spans="1:66" x14ac:dyDescent="0.2">
      <c r="A27" t="s">
        <v>415</v>
      </c>
      <c r="B27">
        <v>14</v>
      </c>
      <c r="C27">
        <v>9</v>
      </c>
      <c r="D27">
        <f t="shared" si="0"/>
        <v>23</v>
      </c>
      <c r="E27">
        <v>170</v>
      </c>
      <c r="F27">
        <f t="shared" si="1"/>
        <v>9</v>
      </c>
      <c r="G27">
        <v>7</v>
      </c>
      <c r="H27">
        <v>2</v>
      </c>
      <c r="I27">
        <v>3</v>
      </c>
      <c r="K27">
        <v>170</v>
      </c>
      <c r="L27">
        <f t="shared" si="2"/>
        <v>28</v>
      </c>
      <c r="N27" s="71"/>
      <c r="O27" s="71" t="s">
        <v>393</v>
      </c>
      <c r="P27" s="71" t="s">
        <v>603</v>
      </c>
      <c r="AR27" t="s">
        <v>415</v>
      </c>
      <c r="AS27">
        <v>23</v>
      </c>
      <c r="AT27">
        <v>170</v>
      </c>
      <c r="AU27">
        <v>9</v>
      </c>
      <c r="AV27">
        <v>3</v>
      </c>
      <c r="AW27">
        <f t="shared" si="3"/>
        <v>35</v>
      </c>
      <c r="AX27" t="s">
        <v>423</v>
      </c>
      <c r="AY27">
        <v>23</v>
      </c>
      <c r="AZ27">
        <v>177</v>
      </c>
      <c r="BA27">
        <v>17</v>
      </c>
      <c r="BB27">
        <v>9</v>
      </c>
      <c r="BC27">
        <f t="shared" si="4"/>
        <v>49</v>
      </c>
      <c r="BF27">
        <v>177</v>
      </c>
      <c r="BG27">
        <v>170</v>
      </c>
      <c r="BI27">
        <v>49</v>
      </c>
      <c r="BJ27">
        <v>35</v>
      </c>
      <c r="BL27" t="s">
        <v>547</v>
      </c>
      <c r="BM27">
        <v>1.6448536269514715</v>
      </c>
    </row>
    <row r="28" spans="1:66" x14ac:dyDescent="0.2">
      <c r="A28" t="s">
        <v>415</v>
      </c>
      <c r="B28">
        <v>12</v>
      </c>
      <c r="C28">
        <v>11</v>
      </c>
      <c r="D28">
        <f t="shared" si="0"/>
        <v>23</v>
      </c>
      <c r="E28">
        <v>147</v>
      </c>
      <c r="F28">
        <f t="shared" si="1"/>
        <v>16</v>
      </c>
      <c r="G28">
        <v>7</v>
      </c>
      <c r="H28">
        <v>9</v>
      </c>
      <c r="I28">
        <v>6</v>
      </c>
      <c r="K28">
        <v>147</v>
      </c>
      <c r="L28">
        <f t="shared" si="2"/>
        <v>38</v>
      </c>
      <c r="N28" s="69" t="s">
        <v>485</v>
      </c>
      <c r="O28" s="69">
        <v>157.3671875</v>
      </c>
      <c r="P28" s="69">
        <v>34.0703125</v>
      </c>
      <c r="AR28" t="s">
        <v>415</v>
      </c>
      <c r="AS28">
        <v>23</v>
      </c>
      <c r="AT28">
        <v>147</v>
      </c>
      <c r="AU28">
        <v>16</v>
      </c>
      <c r="AV28">
        <v>6</v>
      </c>
      <c r="AW28">
        <f t="shared" si="3"/>
        <v>45</v>
      </c>
      <c r="AX28" t="s">
        <v>423</v>
      </c>
      <c r="AY28">
        <v>24</v>
      </c>
      <c r="AZ28">
        <v>188</v>
      </c>
      <c r="BA28">
        <v>10</v>
      </c>
      <c r="BB28">
        <v>4</v>
      </c>
      <c r="BC28">
        <f t="shared" si="4"/>
        <v>38</v>
      </c>
      <c r="BF28">
        <v>188</v>
      </c>
      <c r="BG28">
        <v>147</v>
      </c>
      <c r="BI28">
        <v>38</v>
      </c>
      <c r="BJ28">
        <v>45</v>
      </c>
      <c r="BL28" s="1" t="s">
        <v>548</v>
      </c>
      <c r="BM28" s="1">
        <v>0.33608916333472028</v>
      </c>
    </row>
    <row r="29" spans="1:66" ht="17" thickBot="1" x14ac:dyDescent="0.25">
      <c r="A29" t="s">
        <v>415</v>
      </c>
      <c r="B29">
        <v>13</v>
      </c>
      <c r="C29">
        <v>13</v>
      </c>
      <c r="D29">
        <f t="shared" si="0"/>
        <v>26</v>
      </c>
      <c r="E29">
        <v>173</v>
      </c>
      <c r="F29">
        <f t="shared" si="1"/>
        <v>11</v>
      </c>
      <c r="G29">
        <v>8</v>
      </c>
      <c r="H29">
        <v>3</v>
      </c>
      <c r="I29">
        <v>2</v>
      </c>
      <c r="K29">
        <v>173</v>
      </c>
      <c r="L29">
        <f t="shared" si="2"/>
        <v>31</v>
      </c>
      <c r="N29" s="69" t="s">
        <v>486</v>
      </c>
      <c r="O29" s="69">
        <v>569.10033218503941</v>
      </c>
      <c r="P29" s="69">
        <v>52.77454478346457</v>
      </c>
      <c r="AR29" t="s">
        <v>415</v>
      </c>
      <c r="AS29">
        <v>26</v>
      </c>
      <c r="AT29">
        <v>173</v>
      </c>
      <c r="AU29">
        <v>11</v>
      </c>
      <c r="AV29">
        <v>2</v>
      </c>
      <c r="AW29">
        <f t="shared" si="3"/>
        <v>39</v>
      </c>
      <c r="AX29" t="s">
        <v>423</v>
      </c>
      <c r="AY29">
        <v>24</v>
      </c>
      <c r="AZ29">
        <v>181</v>
      </c>
      <c r="BA29">
        <v>7</v>
      </c>
      <c r="BB29">
        <v>3</v>
      </c>
      <c r="BC29">
        <f t="shared" si="4"/>
        <v>34</v>
      </c>
      <c r="BF29">
        <v>181</v>
      </c>
      <c r="BG29">
        <v>173</v>
      </c>
      <c r="BI29">
        <v>34</v>
      </c>
      <c r="BJ29">
        <v>39</v>
      </c>
      <c r="BL29" s="32" t="s">
        <v>549</v>
      </c>
      <c r="BM29" s="32">
        <v>1.9599639845400536</v>
      </c>
      <c r="BN29" s="32"/>
    </row>
    <row r="30" spans="1:66" x14ac:dyDescent="0.2">
      <c r="A30" t="s">
        <v>415</v>
      </c>
      <c r="B30">
        <v>16</v>
      </c>
      <c r="C30">
        <v>7</v>
      </c>
      <c r="D30">
        <f t="shared" si="0"/>
        <v>23</v>
      </c>
      <c r="E30">
        <v>145</v>
      </c>
      <c r="F30">
        <f t="shared" si="1"/>
        <v>15</v>
      </c>
      <c r="G30">
        <v>8</v>
      </c>
      <c r="H30">
        <v>7</v>
      </c>
      <c r="I30">
        <v>6</v>
      </c>
      <c r="K30">
        <v>145</v>
      </c>
      <c r="L30">
        <f t="shared" si="2"/>
        <v>36</v>
      </c>
      <c r="N30" s="69" t="s">
        <v>487</v>
      </c>
      <c r="O30" s="69">
        <v>128</v>
      </c>
      <c r="P30" s="69">
        <v>128</v>
      </c>
      <c r="AR30" t="s">
        <v>415</v>
      </c>
      <c r="AS30">
        <v>23</v>
      </c>
      <c r="AT30">
        <v>145</v>
      </c>
      <c r="AU30">
        <v>15</v>
      </c>
      <c r="AV30">
        <v>6</v>
      </c>
      <c r="AW30">
        <f t="shared" si="3"/>
        <v>44</v>
      </c>
      <c r="AX30" t="s">
        <v>423</v>
      </c>
      <c r="AY30">
        <v>24</v>
      </c>
      <c r="AZ30">
        <v>172</v>
      </c>
      <c r="BA30">
        <v>19</v>
      </c>
      <c r="BB30">
        <v>6</v>
      </c>
      <c r="BC30">
        <f t="shared" si="4"/>
        <v>49</v>
      </c>
      <c r="BF30">
        <v>172</v>
      </c>
      <c r="BG30">
        <v>145</v>
      </c>
      <c r="BI30">
        <v>49</v>
      </c>
      <c r="BJ30">
        <v>44</v>
      </c>
    </row>
    <row r="31" spans="1:66" x14ac:dyDescent="0.2">
      <c r="A31" t="s">
        <v>415</v>
      </c>
      <c r="B31">
        <v>15</v>
      </c>
      <c r="C31">
        <v>4</v>
      </c>
      <c r="D31">
        <f t="shared" si="0"/>
        <v>19</v>
      </c>
      <c r="E31">
        <v>141</v>
      </c>
      <c r="F31">
        <f t="shared" si="1"/>
        <v>13</v>
      </c>
      <c r="G31">
        <v>6</v>
      </c>
      <c r="H31">
        <v>7</v>
      </c>
      <c r="I31">
        <v>11</v>
      </c>
      <c r="K31">
        <v>141</v>
      </c>
      <c r="L31">
        <f t="shared" si="2"/>
        <v>37</v>
      </c>
      <c r="N31" s="69" t="s">
        <v>488</v>
      </c>
      <c r="O31" s="69">
        <v>-7.3709257187623264E-2</v>
      </c>
      <c r="P31" s="69"/>
      <c r="AR31" t="s">
        <v>415</v>
      </c>
      <c r="AS31">
        <v>19</v>
      </c>
      <c r="AT31">
        <v>141</v>
      </c>
      <c r="AU31">
        <v>13</v>
      </c>
      <c r="AV31">
        <v>11</v>
      </c>
      <c r="AW31">
        <f t="shared" si="3"/>
        <v>43</v>
      </c>
      <c r="AX31" t="s">
        <v>423</v>
      </c>
      <c r="AY31">
        <v>23</v>
      </c>
      <c r="AZ31">
        <v>176</v>
      </c>
      <c r="BA31">
        <v>13</v>
      </c>
      <c r="BB31">
        <v>4</v>
      </c>
      <c r="BC31">
        <f t="shared" si="4"/>
        <v>40</v>
      </c>
      <c r="BF31">
        <v>176</v>
      </c>
      <c r="BG31">
        <v>141</v>
      </c>
      <c r="BI31">
        <v>40</v>
      </c>
      <c r="BJ31">
        <v>43</v>
      </c>
    </row>
    <row r="32" spans="1:66" x14ac:dyDescent="0.2">
      <c r="A32" t="s">
        <v>416</v>
      </c>
      <c r="B32">
        <v>12</v>
      </c>
      <c r="C32">
        <v>8</v>
      </c>
      <c r="D32">
        <f t="shared" si="0"/>
        <v>20</v>
      </c>
      <c r="E32">
        <v>157</v>
      </c>
      <c r="F32">
        <f t="shared" si="1"/>
        <v>5</v>
      </c>
      <c r="G32">
        <v>3</v>
      </c>
      <c r="H32">
        <v>2</v>
      </c>
      <c r="I32">
        <v>5</v>
      </c>
      <c r="K32">
        <v>157</v>
      </c>
      <c r="L32">
        <f t="shared" si="2"/>
        <v>27</v>
      </c>
      <c r="N32" s="69" t="s">
        <v>489</v>
      </c>
      <c r="O32" s="69">
        <v>0</v>
      </c>
      <c r="P32" s="69"/>
      <c r="AR32" t="s">
        <v>416</v>
      </c>
      <c r="AS32">
        <v>20</v>
      </c>
      <c r="AT32">
        <v>157</v>
      </c>
      <c r="AU32">
        <v>5</v>
      </c>
      <c r="AV32">
        <v>5</v>
      </c>
      <c r="AW32">
        <f t="shared" si="3"/>
        <v>30</v>
      </c>
      <c r="AX32" t="s">
        <v>423</v>
      </c>
      <c r="AY32">
        <v>22</v>
      </c>
      <c r="AZ32">
        <v>159</v>
      </c>
      <c r="BA32">
        <v>22</v>
      </c>
      <c r="BB32">
        <v>12</v>
      </c>
      <c r="BC32">
        <f t="shared" si="4"/>
        <v>56</v>
      </c>
      <c r="BF32">
        <v>159</v>
      </c>
      <c r="BG32">
        <v>157</v>
      </c>
      <c r="BI32">
        <v>56</v>
      </c>
      <c r="BJ32">
        <v>30</v>
      </c>
    </row>
    <row r="33" spans="1:67" ht="17" thickBot="1" x14ac:dyDescent="0.25">
      <c r="A33" t="s">
        <v>416</v>
      </c>
      <c r="B33">
        <v>24</v>
      </c>
      <c r="C33">
        <v>4</v>
      </c>
      <c r="D33">
        <f t="shared" si="0"/>
        <v>28</v>
      </c>
      <c r="E33">
        <v>175</v>
      </c>
      <c r="F33">
        <f t="shared" si="1"/>
        <v>9</v>
      </c>
      <c r="G33">
        <v>5</v>
      </c>
      <c r="H33">
        <v>4</v>
      </c>
      <c r="I33">
        <v>7</v>
      </c>
      <c r="K33">
        <v>175</v>
      </c>
      <c r="L33">
        <f t="shared" si="2"/>
        <v>39</v>
      </c>
      <c r="N33" s="69" t="s">
        <v>490</v>
      </c>
      <c r="O33" s="69">
        <v>127</v>
      </c>
      <c r="P33" s="69"/>
      <c r="AR33" t="s">
        <v>416</v>
      </c>
      <c r="AS33">
        <v>28</v>
      </c>
      <c r="AT33">
        <v>175</v>
      </c>
      <c r="AU33">
        <v>9</v>
      </c>
      <c r="AV33">
        <v>7</v>
      </c>
      <c r="AW33">
        <f t="shared" si="3"/>
        <v>44</v>
      </c>
      <c r="AX33" t="s">
        <v>423</v>
      </c>
      <c r="AY33">
        <v>22</v>
      </c>
      <c r="AZ33">
        <v>189</v>
      </c>
      <c r="BA33">
        <v>10</v>
      </c>
      <c r="BB33">
        <v>3</v>
      </c>
      <c r="BC33">
        <f t="shared" si="4"/>
        <v>35</v>
      </c>
      <c r="BF33">
        <v>189</v>
      </c>
      <c r="BG33">
        <v>175</v>
      </c>
      <c r="BI33">
        <v>35</v>
      </c>
      <c r="BJ33">
        <v>44</v>
      </c>
    </row>
    <row r="34" spans="1:67" ht="34" x14ac:dyDescent="0.2">
      <c r="A34" t="s">
        <v>416</v>
      </c>
      <c r="B34">
        <v>21</v>
      </c>
      <c r="C34">
        <v>6</v>
      </c>
      <c r="D34">
        <f t="shared" si="0"/>
        <v>27</v>
      </c>
      <c r="E34">
        <v>146</v>
      </c>
      <c r="F34">
        <f t="shared" si="1"/>
        <v>15</v>
      </c>
      <c r="G34">
        <v>6</v>
      </c>
      <c r="H34">
        <v>9</v>
      </c>
      <c r="I34">
        <v>10</v>
      </c>
      <c r="K34">
        <v>146</v>
      </c>
      <c r="L34">
        <f t="shared" si="2"/>
        <v>46</v>
      </c>
      <c r="N34" s="69" t="s">
        <v>491</v>
      </c>
      <c r="O34" s="69">
        <v>54.823025387520396</v>
      </c>
      <c r="P34" s="69"/>
      <c r="AR34" t="s">
        <v>416</v>
      </c>
      <c r="AS34">
        <v>27</v>
      </c>
      <c r="AT34">
        <v>146</v>
      </c>
      <c r="AU34">
        <v>15</v>
      </c>
      <c r="AV34">
        <v>10</v>
      </c>
      <c r="AW34">
        <f t="shared" si="3"/>
        <v>52</v>
      </c>
      <c r="AX34" t="s">
        <v>423</v>
      </c>
      <c r="AY34">
        <v>24</v>
      </c>
      <c r="AZ34">
        <v>176</v>
      </c>
      <c r="BA34">
        <v>17</v>
      </c>
      <c r="BB34">
        <v>10</v>
      </c>
      <c r="BC34">
        <f t="shared" si="4"/>
        <v>51</v>
      </c>
      <c r="BF34">
        <v>176</v>
      </c>
      <c r="BG34">
        <v>146</v>
      </c>
      <c r="BI34">
        <v>51</v>
      </c>
      <c r="BJ34">
        <v>52</v>
      </c>
      <c r="BL34" s="59" t="s">
        <v>540</v>
      </c>
      <c r="BM34" s="60"/>
      <c r="BN34" s="59" t="s">
        <v>539</v>
      </c>
      <c r="BO34" s="65"/>
    </row>
    <row r="35" spans="1:67" x14ac:dyDescent="0.2">
      <c r="A35" t="s">
        <v>416</v>
      </c>
      <c r="B35">
        <v>18</v>
      </c>
      <c r="C35">
        <v>10</v>
      </c>
      <c r="D35">
        <f t="shared" si="0"/>
        <v>28</v>
      </c>
      <c r="E35">
        <v>149</v>
      </c>
      <c r="F35">
        <f t="shared" si="1"/>
        <v>7</v>
      </c>
      <c r="G35">
        <v>4</v>
      </c>
      <c r="H35">
        <v>3</v>
      </c>
      <c r="I35">
        <v>4</v>
      </c>
      <c r="K35">
        <v>149</v>
      </c>
      <c r="L35">
        <f t="shared" si="2"/>
        <v>35</v>
      </c>
      <c r="N35" s="69" t="s">
        <v>492</v>
      </c>
      <c r="O35" s="69">
        <v>1.4417383283894754E-90</v>
      </c>
      <c r="P35" s="69"/>
      <c r="AR35" t="s">
        <v>416</v>
      </c>
      <c r="AS35">
        <v>28</v>
      </c>
      <c r="AT35">
        <v>149</v>
      </c>
      <c r="AU35">
        <v>7</v>
      </c>
      <c r="AV35">
        <v>4</v>
      </c>
      <c r="AW35">
        <f t="shared" si="3"/>
        <v>39</v>
      </c>
      <c r="AX35" t="s">
        <v>424</v>
      </c>
      <c r="AY35">
        <v>25</v>
      </c>
      <c r="AZ35">
        <v>167</v>
      </c>
      <c r="BA35">
        <v>9</v>
      </c>
      <c r="BB35">
        <v>5</v>
      </c>
      <c r="BC35">
        <f t="shared" si="4"/>
        <v>39</v>
      </c>
      <c r="BF35">
        <v>167</v>
      </c>
      <c r="BG35">
        <v>149</v>
      </c>
      <c r="BI35">
        <v>39</v>
      </c>
      <c r="BJ35">
        <v>39</v>
      </c>
      <c r="BL35" s="61"/>
      <c r="BM35" s="62"/>
      <c r="BN35" s="61"/>
      <c r="BO35" s="62"/>
    </row>
    <row r="36" spans="1:67" x14ac:dyDescent="0.2">
      <c r="A36" t="s">
        <v>416</v>
      </c>
      <c r="B36">
        <v>16</v>
      </c>
      <c r="C36">
        <v>11</v>
      </c>
      <c r="D36">
        <f t="shared" si="0"/>
        <v>27</v>
      </c>
      <c r="E36">
        <v>172</v>
      </c>
      <c r="F36">
        <f t="shared" si="1"/>
        <v>10</v>
      </c>
      <c r="G36">
        <v>5</v>
      </c>
      <c r="H36">
        <v>5</v>
      </c>
      <c r="I36">
        <v>4</v>
      </c>
      <c r="K36">
        <v>172</v>
      </c>
      <c r="L36">
        <f t="shared" si="2"/>
        <v>36</v>
      </c>
      <c r="N36" s="69" t="s">
        <v>493</v>
      </c>
      <c r="O36" s="69">
        <v>1.6569403435420673</v>
      </c>
      <c r="P36" s="69"/>
      <c r="AR36" t="s">
        <v>416</v>
      </c>
      <c r="AS36">
        <v>27</v>
      </c>
      <c r="AT36">
        <v>172</v>
      </c>
      <c r="AU36">
        <v>10</v>
      </c>
      <c r="AV36">
        <v>4</v>
      </c>
      <c r="AW36">
        <f t="shared" si="3"/>
        <v>41</v>
      </c>
      <c r="AX36" t="s">
        <v>424</v>
      </c>
      <c r="AY36">
        <v>23</v>
      </c>
      <c r="AZ36">
        <v>176</v>
      </c>
      <c r="BA36">
        <v>8</v>
      </c>
      <c r="BB36">
        <v>4</v>
      </c>
      <c r="BC36">
        <f t="shared" si="4"/>
        <v>35</v>
      </c>
      <c r="BF36">
        <v>176</v>
      </c>
      <c r="BG36">
        <v>172</v>
      </c>
      <c r="BI36">
        <v>35</v>
      </c>
      <c r="BJ36">
        <v>41</v>
      </c>
      <c r="BL36" s="61" t="s">
        <v>485</v>
      </c>
      <c r="BM36" s="62">
        <v>41.108108108108105</v>
      </c>
      <c r="BN36" s="61" t="s">
        <v>485</v>
      </c>
      <c r="BO36" s="62">
        <v>39.833333333333336</v>
      </c>
    </row>
    <row r="37" spans="1:67" x14ac:dyDescent="0.2">
      <c r="A37" t="s">
        <v>416</v>
      </c>
      <c r="B37">
        <v>16</v>
      </c>
      <c r="C37">
        <v>7</v>
      </c>
      <c r="D37">
        <f t="shared" si="0"/>
        <v>23</v>
      </c>
      <c r="E37">
        <v>171</v>
      </c>
      <c r="F37">
        <f t="shared" si="1"/>
        <v>12</v>
      </c>
      <c r="G37">
        <v>6</v>
      </c>
      <c r="H37">
        <v>6</v>
      </c>
      <c r="I37">
        <v>4</v>
      </c>
      <c r="K37">
        <v>171</v>
      </c>
      <c r="L37">
        <f t="shared" si="2"/>
        <v>33</v>
      </c>
      <c r="N37" s="72" t="s">
        <v>494</v>
      </c>
      <c r="O37" s="72">
        <v>2.8834766567789508E-90</v>
      </c>
      <c r="P37" s="69"/>
      <c r="AR37" t="s">
        <v>416</v>
      </c>
      <c r="AS37">
        <v>23</v>
      </c>
      <c r="AT37">
        <v>171</v>
      </c>
      <c r="AU37">
        <v>12</v>
      </c>
      <c r="AV37">
        <v>4</v>
      </c>
      <c r="AW37">
        <f t="shared" si="3"/>
        <v>39</v>
      </c>
      <c r="AX37" t="s">
        <v>424</v>
      </c>
      <c r="AY37">
        <v>23</v>
      </c>
      <c r="AZ37">
        <v>155</v>
      </c>
      <c r="BA37">
        <v>13</v>
      </c>
      <c r="BB37">
        <v>0</v>
      </c>
      <c r="BC37">
        <f t="shared" si="4"/>
        <v>36</v>
      </c>
      <c r="BF37">
        <v>155</v>
      </c>
      <c r="BG37">
        <v>171</v>
      </c>
      <c r="BI37">
        <v>36</v>
      </c>
      <c r="BJ37">
        <v>39</v>
      </c>
      <c r="BL37" s="61" t="s">
        <v>550</v>
      </c>
      <c r="BM37" s="62">
        <v>1.0573288537215344</v>
      </c>
      <c r="BN37" s="61" t="s">
        <v>550</v>
      </c>
      <c r="BO37" s="62">
        <v>0.80648576379979575</v>
      </c>
    </row>
    <row r="38" spans="1:67" ht="17" thickBot="1" x14ac:dyDescent="0.25">
      <c r="A38" t="s">
        <v>417</v>
      </c>
      <c r="B38">
        <v>18</v>
      </c>
      <c r="C38">
        <v>9</v>
      </c>
      <c r="D38">
        <f t="shared" si="0"/>
        <v>27</v>
      </c>
      <c r="E38">
        <v>140</v>
      </c>
      <c r="F38">
        <f t="shared" si="1"/>
        <v>10</v>
      </c>
      <c r="G38">
        <v>5</v>
      </c>
      <c r="H38">
        <v>5</v>
      </c>
      <c r="I38">
        <v>2</v>
      </c>
      <c r="K38">
        <v>140</v>
      </c>
      <c r="L38">
        <f t="shared" si="2"/>
        <v>34</v>
      </c>
      <c r="N38" s="70" t="s">
        <v>495</v>
      </c>
      <c r="O38" s="70">
        <v>1.9788195347028543</v>
      </c>
      <c r="P38" s="70"/>
      <c r="AR38" t="s">
        <v>417</v>
      </c>
      <c r="AS38">
        <v>27</v>
      </c>
      <c r="AT38">
        <v>140</v>
      </c>
      <c r="AU38">
        <v>10</v>
      </c>
      <c r="AV38">
        <v>2</v>
      </c>
      <c r="AW38">
        <f t="shared" si="3"/>
        <v>39</v>
      </c>
      <c r="AX38" t="s">
        <v>424</v>
      </c>
      <c r="AY38">
        <v>17</v>
      </c>
      <c r="AZ38">
        <v>171</v>
      </c>
      <c r="BA38">
        <v>9</v>
      </c>
      <c r="BB38">
        <v>5</v>
      </c>
      <c r="BC38">
        <f t="shared" si="4"/>
        <v>31</v>
      </c>
      <c r="BF38">
        <v>171</v>
      </c>
      <c r="BG38">
        <v>140</v>
      </c>
      <c r="BI38">
        <v>31</v>
      </c>
      <c r="BJ38">
        <v>39</v>
      </c>
      <c r="BL38" s="61" t="s">
        <v>551</v>
      </c>
      <c r="BM38" s="62">
        <v>39.5</v>
      </c>
      <c r="BN38" s="61" t="s">
        <v>551</v>
      </c>
      <c r="BO38" s="62">
        <v>39</v>
      </c>
    </row>
    <row r="39" spans="1:67" x14ac:dyDescent="0.2">
      <c r="A39" t="s">
        <v>417</v>
      </c>
      <c r="B39">
        <v>14</v>
      </c>
      <c r="C39">
        <v>9</v>
      </c>
      <c r="D39">
        <f t="shared" si="0"/>
        <v>23</v>
      </c>
      <c r="E39">
        <v>173</v>
      </c>
      <c r="F39">
        <f t="shared" si="1"/>
        <v>7</v>
      </c>
      <c r="G39">
        <v>4</v>
      </c>
      <c r="H39">
        <v>3</v>
      </c>
      <c r="I39">
        <v>3</v>
      </c>
      <c r="K39">
        <v>173</v>
      </c>
      <c r="L39">
        <f t="shared" si="2"/>
        <v>29</v>
      </c>
      <c r="AR39" t="s">
        <v>417</v>
      </c>
      <c r="AS39">
        <v>23</v>
      </c>
      <c r="AT39">
        <v>173</v>
      </c>
      <c r="AU39">
        <v>7</v>
      </c>
      <c r="AV39">
        <v>3</v>
      </c>
      <c r="AW39">
        <f t="shared" si="3"/>
        <v>33</v>
      </c>
      <c r="AX39" t="s">
        <v>424</v>
      </c>
      <c r="AY39">
        <v>21</v>
      </c>
      <c r="AZ39">
        <v>177</v>
      </c>
      <c r="BA39">
        <v>7</v>
      </c>
      <c r="BB39">
        <v>3</v>
      </c>
      <c r="BC39">
        <f t="shared" si="4"/>
        <v>31</v>
      </c>
      <c r="BF39">
        <v>177</v>
      </c>
      <c r="BG39">
        <v>173</v>
      </c>
      <c r="BI39">
        <v>31</v>
      </c>
      <c r="BJ39">
        <v>33</v>
      </c>
      <c r="BL39" s="61" t="s">
        <v>552</v>
      </c>
      <c r="BM39" s="62">
        <v>39</v>
      </c>
      <c r="BN39" s="61" t="s">
        <v>552</v>
      </c>
      <c r="BO39" s="62">
        <v>39</v>
      </c>
    </row>
    <row r="40" spans="1:67" x14ac:dyDescent="0.2">
      <c r="A40" t="s">
        <v>417</v>
      </c>
      <c r="B40">
        <v>16</v>
      </c>
      <c r="C40">
        <v>8</v>
      </c>
      <c r="D40">
        <f t="shared" si="0"/>
        <v>24</v>
      </c>
      <c r="E40">
        <v>159</v>
      </c>
      <c r="F40">
        <f t="shared" si="1"/>
        <v>12</v>
      </c>
      <c r="G40">
        <v>6</v>
      </c>
      <c r="H40">
        <v>6</v>
      </c>
      <c r="I40">
        <v>4</v>
      </c>
      <c r="K40">
        <v>159</v>
      </c>
      <c r="L40">
        <f t="shared" si="2"/>
        <v>34</v>
      </c>
      <c r="AR40" t="s">
        <v>417</v>
      </c>
      <c r="AS40">
        <v>24</v>
      </c>
      <c r="AT40">
        <v>159</v>
      </c>
      <c r="AU40">
        <v>12</v>
      </c>
      <c r="AV40">
        <v>4</v>
      </c>
      <c r="AW40">
        <f t="shared" si="3"/>
        <v>40</v>
      </c>
      <c r="AX40" t="s">
        <v>424</v>
      </c>
      <c r="AY40">
        <v>26</v>
      </c>
      <c r="AZ40">
        <v>155</v>
      </c>
      <c r="BA40">
        <v>21</v>
      </c>
      <c r="BB40">
        <v>19</v>
      </c>
      <c r="BC40">
        <f t="shared" si="4"/>
        <v>66</v>
      </c>
      <c r="BF40">
        <v>155</v>
      </c>
      <c r="BG40">
        <v>159</v>
      </c>
      <c r="BI40">
        <v>66</v>
      </c>
      <c r="BJ40">
        <v>40</v>
      </c>
      <c r="BL40" s="61" t="s">
        <v>553</v>
      </c>
      <c r="BM40" s="62">
        <v>9.0954867139419733</v>
      </c>
      <c r="BN40" s="61" t="s">
        <v>553</v>
      </c>
      <c r="BO40" s="62">
        <v>5.9264358183847703</v>
      </c>
    </row>
    <row r="41" spans="1:67" x14ac:dyDescent="0.2">
      <c r="A41" t="s">
        <v>417</v>
      </c>
      <c r="B41">
        <v>11</v>
      </c>
      <c r="C41">
        <v>13</v>
      </c>
      <c r="D41">
        <f t="shared" si="0"/>
        <v>24</v>
      </c>
      <c r="E41">
        <v>143</v>
      </c>
      <c r="F41">
        <f t="shared" si="1"/>
        <v>9</v>
      </c>
      <c r="G41">
        <v>6</v>
      </c>
      <c r="H41">
        <v>3</v>
      </c>
      <c r="I41">
        <v>2</v>
      </c>
      <c r="K41">
        <v>143</v>
      </c>
      <c r="L41">
        <f t="shared" si="2"/>
        <v>29</v>
      </c>
      <c r="AR41" t="s">
        <v>417</v>
      </c>
      <c r="AS41">
        <v>24</v>
      </c>
      <c r="AT41">
        <v>143</v>
      </c>
      <c r="AU41">
        <v>9</v>
      </c>
      <c r="AV41">
        <v>2</v>
      </c>
      <c r="AW41">
        <f t="shared" si="3"/>
        <v>35</v>
      </c>
      <c r="AX41" t="s">
        <v>424</v>
      </c>
      <c r="AY41">
        <v>18</v>
      </c>
      <c r="AZ41">
        <v>194</v>
      </c>
      <c r="BA41">
        <v>7</v>
      </c>
      <c r="BB41">
        <v>4</v>
      </c>
      <c r="BC41">
        <f t="shared" si="4"/>
        <v>29</v>
      </c>
      <c r="BF41">
        <v>194</v>
      </c>
      <c r="BG41">
        <v>143</v>
      </c>
      <c r="BI41">
        <v>29</v>
      </c>
      <c r="BJ41">
        <v>35</v>
      </c>
      <c r="BL41" s="61" t="s">
        <v>554</v>
      </c>
      <c r="BM41" s="62">
        <v>82.727878563494968</v>
      </c>
      <c r="BN41" s="61" t="s">
        <v>554</v>
      </c>
      <c r="BO41" s="62">
        <v>35.122641509433961</v>
      </c>
    </row>
    <row r="42" spans="1:67" x14ac:dyDescent="0.2">
      <c r="A42" t="s">
        <v>417</v>
      </c>
      <c r="B42">
        <v>18</v>
      </c>
      <c r="C42">
        <v>6</v>
      </c>
      <c r="D42">
        <f t="shared" si="0"/>
        <v>24</v>
      </c>
      <c r="E42">
        <v>137</v>
      </c>
      <c r="F42">
        <f t="shared" si="1"/>
        <v>6</v>
      </c>
      <c r="G42">
        <v>2</v>
      </c>
      <c r="H42">
        <v>4</v>
      </c>
      <c r="I42">
        <v>6</v>
      </c>
      <c r="K42">
        <v>137</v>
      </c>
      <c r="L42">
        <f t="shared" si="2"/>
        <v>34</v>
      </c>
      <c r="AR42" t="s">
        <v>417</v>
      </c>
      <c r="AS42">
        <v>24</v>
      </c>
      <c r="AT42">
        <v>137</v>
      </c>
      <c r="AU42">
        <v>6</v>
      </c>
      <c r="AV42">
        <v>6</v>
      </c>
      <c r="AW42">
        <f t="shared" si="3"/>
        <v>36</v>
      </c>
      <c r="AX42" t="s">
        <v>424</v>
      </c>
      <c r="AY42">
        <v>21</v>
      </c>
      <c r="AZ42">
        <v>147</v>
      </c>
      <c r="BA42">
        <v>18</v>
      </c>
      <c r="BB42">
        <v>5</v>
      </c>
      <c r="BC42">
        <f t="shared" si="4"/>
        <v>44</v>
      </c>
      <c r="BF42">
        <v>147</v>
      </c>
      <c r="BG42">
        <v>137</v>
      </c>
      <c r="BI42">
        <v>44</v>
      </c>
      <c r="BJ42">
        <v>36</v>
      </c>
      <c r="BL42" s="61" t="s">
        <v>555</v>
      </c>
      <c r="BM42" s="62">
        <v>1.8955747955000661</v>
      </c>
      <c r="BN42" s="61" t="s">
        <v>555</v>
      </c>
      <c r="BO42" s="62">
        <v>2.3716444120390769</v>
      </c>
    </row>
    <row r="43" spans="1:67" x14ac:dyDescent="0.2">
      <c r="A43" t="s">
        <v>417</v>
      </c>
      <c r="B43">
        <v>11</v>
      </c>
      <c r="C43">
        <v>14</v>
      </c>
      <c r="D43">
        <f t="shared" si="0"/>
        <v>25</v>
      </c>
      <c r="E43">
        <v>168</v>
      </c>
      <c r="F43">
        <f t="shared" si="1"/>
        <v>6</v>
      </c>
      <c r="G43">
        <v>2</v>
      </c>
      <c r="H43">
        <v>4</v>
      </c>
      <c r="I43">
        <v>3</v>
      </c>
      <c r="K43">
        <v>168</v>
      </c>
      <c r="L43">
        <f t="shared" si="2"/>
        <v>32</v>
      </c>
      <c r="AR43" t="s">
        <v>417</v>
      </c>
      <c r="AS43">
        <v>25</v>
      </c>
      <c r="AT43">
        <v>168</v>
      </c>
      <c r="AU43">
        <v>6</v>
      </c>
      <c r="AV43">
        <v>3</v>
      </c>
      <c r="AW43">
        <f t="shared" si="3"/>
        <v>34</v>
      </c>
      <c r="AX43" t="s">
        <v>424</v>
      </c>
      <c r="AY43">
        <v>17</v>
      </c>
      <c r="AZ43">
        <v>167</v>
      </c>
      <c r="BA43">
        <v>9</v>
      </c>
      <c r="BB43">
        <v>6</v>
      </c>
      <c r="BC43">
        <f t="shared" si="4"/>
        <v>32</v>
      </c>
      <c r="BF43">
        <v>167</v>
      </c>
      <c r="BG43">
        <v>168</v>
      </c>
      <c r="BI43">
        <v>32</v>
      </c>
      <c r="BJ43">
        <v>34</v>
      </c>
      <c r="BL43" s="61" t="s">
        <v>556</v>
      </c>
      <c r="BM43" s="62">
        <v>1.1811410602330843</v>
      </c>
      <c r="BN43" s="61" t="s">
        <v>556</v>
      </c>
      <c r="BO43" s="62">
        <v>1.0537051258601484</v>
      </c>
    </row>
    <row r="44" spans="1:67" x14ac:dyDescent="0.2">
      <c r="A44" t="s">
        <v>418</v>
      </c>
      <c r="B44">
        <v>8</v>
      </c>
      <c r="C44">
        <v>11</v>
      </c>
      <c r="D44">
        <f t="shared" si="0"/>
        <v>19</v>
      </c>
      <c r="E44">
        <v>155</v>
      </c>
      <c r="F44">
        <f t="shared" si="1"/>
        <v>14</v>
      </c>
      <c r="G44">
        <v>9</v>
      </c>
      <c r="H44">
        <v>5</v>
      </c>
      <c r="I44">
        <v>8</v>
      </c>
      <c r="K44">
        <v>155</v>
      </c>
      <c r="L44">
        <f t="shared" si="2"/>
        <v>32</v>
      </c>
      <c r="AR44" t="s">
        <v>418</v>
      </c>
      <c r="AS44">
        <v>19</v>
      </c>
      <c r="AT44">
        <v>155</v>
      </c>
      <c r="AU44">
        <v>14</v>
      </c>
      <c r="AV44">
        <v>8</v>
      </c>
      <c r="AW44">
        <f t="shared" si="3"/>
        <v>41</v>
      </c>
      <c r="AX44" t="s">
        <v>424</v>
      </c>
      <c r="AY44">
        <v>27</v>
      </c>
      <c r="AZ44">
        <v>184</v>
      </c>
      <c r="BA44">
        <v>10</v>
      </c>
      <c r="BB44">
        <v>2</v>
      </c>
      <c r="BC44">
        <f t="shared" si="4"/>
        <v>39</v>
      </c>
      <c r="BF44">
        <v>184</v>
      </c>
      <c r="BG44">
        <v>155</v>
      </c>
      <c r="BI44">
        <v>39</v>
      </c>
      <c r="BJ44">
        <v>41</v>
      </c>
      <c r="BL44" s="61" t="s">
        <v>557</v>
      </c>
      <c r="BM44" s="62">
        <v>48</v>
      </c>
      <c r="BN44" s="61" t="s">
        <v>557</v>
      </c>
      <c r="BO44" s="62">
        <v>32</v>
      </c>
    </row>
    <row r="45" spans="1:67" x14ac:dyDescent="0.2">
      <c r="A45" t="s">
        <v>418</v>
      </c>
      <c r="B45">
        <v>20</v>
      </c>
      <c r="C45">
        <v>6</v>
      </c>
      <c r="D45">
        <f t="shared" si="0"/>
        <v>26</v>
      </c>
      <c r="E45">
        <v>163</v>
      </c>
      <c r="F45">
        <f t="shared" si="1"/>
        <v>10</v>
      </c>
      <c r="G45">
        <v>6</v>
      </c>
      <c r="H45">
        <v>4</v>
      </c>
      <c r="I45">
        <v>8</v>
      </c>
      <c r="K45">
        <v>163</v>
      </c>
      <c r="L45">
        <f t="shared" si="2"/>
        <v>38</v>
      </c>
      <c r="AR45" t="s">
        <v>418</v>
      </c>
      <c r="AS45">
        <v>26</v>
      </c>
      <c r="AT45">
        <v>163</v>
      </c>
      <c r="AU45">
        <v>10</v>
      </c>
      <c r="AV45">
        <v>8</v>
      </c>
      <c r="AW45">
        <f t="shared" si="3"/>
        <v>44</v>
      </c>
      <c r="AX45" t="s">
        <v>424</v>
      </c>
      <c r="AY45">
        <v>22</v>
      </c>
      <c r="AZ45">
        <v>190</v>
      </c>
      <c r="BA45">
        <v>6</v>
      </c>
      <c r="BB45">
        <v>1</v>
      </c>
      <c r="BC45">
        <f t="shared" si="4"/>
        <v>29</v>
      </c>
      <c r="BF45">
        <v>190</v>
      </c>
      <c r="BG45">
        <v>163</v>
      </c>
      <c r="BI45">
        <v>29</v>
      </c>
      <c r="BJ45">
        <v>44</v>
      </c>
      <c r="BL45" s="61" t="s">
        <v>558</v>
      </c>
      <c r="BM45" s="62">
        <v>25</v>
      </c>
      <c r="BN45" s="61" t="s">
        <v>558</v>
      </c>
      <c r="BO45" s="62">
        <v>30</v>
      </c>
    </row>
    <row r="46" spans="1:67" x14ac:dyDescent="0.2">
      <c r="A46" t="s">
        <v>418</v>
      </c>
      <c r="B46">
        <v>14</v>
      </c>
      <c r="C46">
        <v>8</v>
      </c>
      <c r="D46">
        <f t="shared" si="0"/>
        <v>22</v>
      </c>
      <c r="E46">
        <v>168</v>
      </c>
      <c r="F46">
        <f t="shared" si="1"/>
        <v>8</v>
      </c>
      <c r="G46">
        <v>5</v>
      </c>
      <c r="H46">
        <v>3</v>
      </c>
      <c r="I46">
        <v>3</v>
      </c>
      <c r="K46">
        <v>168</v>
      </c>
      <c r="L46">
        <f t="shared" si="2"/>
        <v>28</v>
      </c>
      <c r="AR46" t="s">
        <v>418</v>
      </c>
      <c r="AS46">
        <v>22</v>
      </c>
      <c r="AT46">
        <v>168</v>
      </c>
      <c r="AU46">
        <v>8</v>
      </c>
      <c r="AV46">
        <v>3</v>
      </c>
      <c r="AW46">
        <f t="shared" si="3"/>
        <v>33</v>
      </c>
      <c r="AX46" s="9" t="s">
        <v>425</v>
      </c>
      <c r="AY46">
        <v>38</v>
      </c>
      <c r="AZ46">
        <v>151</v>
      </c>
      <c r="BA46">
        <v>20</v>
      </c>
      <c r="BB46">
        <v>8</v>
      </c>
      <c r="BC46">
        <f t="shared" si="4"/>
        <v>66</v>
      </c>
      <c r="BF46">
        <v>151</v>
      </c>
      <c r="BG46">
        <v>168</v>
      </c>
      <c r="BI46">
        <v>66</v>
      </c>
      <c r="BJ46">
        <v>33</v>
      </c>
      <c r="BL46" s="61" t="s">
        <v>559</v>
      </c>
      <c r="BM46" s="62">
        <v>73</v>
      </c>
      <c r="BN46" s="61" t="s">
        <v>559</v>
      </c>
      <c r="BO46" s="62">
        <v>62</v>
      </c>
    </row>
    <row r="47" spans="1:67" x14ac:dyDescent="0.2">
      <c r="A47" t="s">
        <v>418</v>
      </c>
      <c r="B47">
        <v>12</v>
      </c>
      <c r="C47">
        <v>3</v>
      </c>
      <c r="D47">
        <f t="shared" si="0"/>
        <v>15</v>
      </c>
      <c r="E47">
        <v>82</v>
      </c>
      <c r="F47">
        <f t="shared" si="1"/>
        <v>19</v>
      </c>
      <c r="G47">
        <v>7</v>
      </c>
      <c r="H47">
        <v>12</v>
      </c>
      <c r="I47">
        <v>5</v>
      </c>
      <c r="K47">
        <v>82</v>
      </c>
      <c r="L47">
        <f t="shared" si="2"/>
        <v>32</v>
      </c>
      <c r="AR47" t="s">
        <v>418</v>
      </c>
      <c r="AS47">
        <v>15</v>
      </c>
      <c r="AT47">
        <v>82</v>
      </c>
      <c r="AU47">
        <v>19</v>
      </c>
      <c r="AV47">
        <v>5</v>
      </c>
      <c r="AW47">
        <f t="shared" si="3"/>
        <v>39</v>
      </c>
      <c r="AX47" t="s">
        <v>425</v>
      </c>
      <c r="AY47">
        <v>26</v>
      </c>
      <c r="AZ47">
        <v>184</v>
      </c>
      <c r="BA47">
        <v>10</v>
      </c>
      <c r="BB47">
        <v>3</v>
      </c>
      <c r="BC47">
        <f t="shared" si="4"/>
        <v>39</v>
      </c>
      <c r="BF47">
        <v>184</v>
      </c>
      <c r="BG47">
        <v>82</v>
      </c>
      <c r="BI47">
        <v>39</v>
      </c>
      <c r="BJ47">
        <v>39</v>
      </c>
      <c r="BL47" s="61" t="s">
        <v>404</v>
      </c>
      <c r="BM47" s="62">
        <v>3042</v>
      </c>
      <c r="BN47" s="61" t="s">
        <v>404</v>
      </c>
      <c r="BO47" s="62">
        <v>2151</v>
      </c>
    </row>
    <row r="48" spans="1:67" ht="17" thickBot="1" x14ac:dyDescent="0.25">
      <c r="A48" t="s">
        <v>418</v>
      </c>
      <c r="B48">
        <v>11</v>
      </c>
      <c r="C48">
        <v>12</v>
      </c>
      <c r="D48">
        <f t="shared" si="0"/>
        <v>23</v>
      </c>
      <c r="E48">
        <v>166</v>
      </c>
      <c r="F48">
        <f t="shared" si="1"/>
        <v>10</v>
      </c>
      <c r="G48">
        <v>5</v>
      </c>
      <c r="H48">
        <v>5</v>
      </c>
      <c r="I48">
        <v>2</v>
      </c>
      <c r="K48">
        <v>166</v>
      </c>
      <c r="L48">
        <f t="shared" si="2"/>
        <v>30</v>
      </c>
      <c r="AR48" t="s">
        <v>418</v>
      </c>
      <c r="AS48">
        <v>23</v>
      </c>
      <c r="AT48">
        <v>166</v>
      </c>
      <c r="AU48">
        <v>10</v>
      </c>
      <c r="AV48">
        <v>2</v>
      </c>
      <c r="AW48">
        <f t="shared" si="3"/>
        <v>35</v>
      </c>
      <c r="AX48" t="s">
        <v>425</v>
      </c>
      <c r="AY48">
        <v>24</v>
      </c>
      <c r="AZ48">
        <v>188</v>
      </c>
      <c r="BA48">
        <v>7</v>
      </c>
      <c r="BB48">
        <v>5</v>
      </c>
      <c r="BC48">
        <f t="shared" si="4"/>
        <v>36</v>
      </c>
      <c r="BF48">
        <v>188</v>
      </c>
      <c r="BG48">
        <v>166</v>
      </c>
      <c r="BI48">
        <v>36</v>
      </c>
      <c r="BJ48">
        <v>35</v>
      </c>
      <c r="BL48" s="63" t="s">
        <v>515</v>
      </c>
      <c r="BM48" s="64">
        <v>74</v>
      </c>
      <c r="BN48" s="63" t="s">
        <v>515</v>
      </c>
      <c r="BO48" s="64">
        <v>54</v>
      </c>
    </row>
    <row r="49" spans="1:62" x14ac:dyDescent="0.2">
      <c r="A49" t="s">
        <v>418</v>
      </c>
      <c r="B49">
        <v>14</v>
      </c>
      <c r="C49">
        <v>4</v>
      </c>
      <c r="D49">
        <f t="shared" si="0"/>
        <v>18</v>
      </c>
      <c r="E49">
        <v>171</v>
      </c>
      <c r="F49">
        <f t="shared" si="1"/>
        <v>12</v>
      </c>
      <c r="G49">
        <v>4</v>
      </c>
      <c r="H49">
        <v>8</v>
      </c>
      <c r="I49">
        <v>8</v>
      </c>
      <c r="K49">
        <v>171</v>
      </c>
      <c r="L49">
        <f t="shared" si="2"/>
        <v>34</v>
      </c>
      <c r="AR49" t="s">
        <v>418</v>
      </c>
      <c r="AS49">
        <v>18</v>
      </c>
      <c r="AT49">
        <v>171</v>
      </c>
      <c r="AU49">
        <v>12</v>
      </c>
      <c r="AV49">
        <v>8</v>
      </c>
      <c r="AW49">
        <f t="shared" si="3"/>
        <v>38</v>
      </c>
      <c r="AX49" t="s">
        <v>425</v>
      </c>
      <c r="AY49">
        <v>25</v>
      </c>
      <c r="AZ49">
        <v>150</v>
      </c>
      <c r="BA49">
        <v>9</v>
      </c>
      <c r="BB49">
        <v>5</v>
      </c>
      <c r="BC49">
        <f t="shared" si="4"/>
        <v>39</v>
      </c>
      <c r="BF49">
        <v>150</v>
      </c>
      <c r="BG49">
        <v>171</v>
      </c>
      <c r="BI49">
        <v>39</v>
      </c>
      <c r="BJ49">
        <v>38</v>
      </c>
    </row>
    <row r="50" spans="1:62" x14ac:dyDescent="0.2">
      <c r="A50" t="s">
        <v>419</v>
      </c>
      <c r="B50">
        <v>13</v>
      </c>
      <c r="C50">
        <v>6</v>
      </c>
      <c r="D50">
        <f t="shared" si="0"/>
        <v>19</v>
      </c>
      <c r="E50">
        <v>150</v>
      </c>
      <c r="F50">
        <f t="shared" si="1"/>
        <v>10</v>
      </c>
      <c r="G50">
        <v>6</v>
      </c>
      <c r="H50">
        <v>4</v>
      </c>
      <c r="I50">
        <v>2</v>
      </c>
      <c r="K50">
        <v>150</v>
      </c>
      <c r="L50">
        <f t="shared" si="2"/>
        <v>25</v>
      </c>
      <c r="AR50" t="s">
        <v>419</v>
      </c>
      <c r="AS50">
        <v>19</v>
      </c>
      <c r="AT50">
        <v>150</v>
      </c>
      <c r="AU50">
        <v>10</v>
      </c>
      <c r="AV50">
        <v>2</v>
      </c>
      <c r="AW50">
        <f t="shared" si="3"/>
        <v>31</v>
      </c>
      <c r="AX50" t="s">
        <v>425</v>
      </c>
      <c r="AY50">
        <v>25</v>
      </c>
      <c r="AZ50">
        <v>175</v>
      </c>
      <c r="BA50">
        <v>9</v>
      </c>
      <c r="BB50">
        <v>5</v>
      </c>
      <c r="BC50">
        <f t="shared" si="4"/>
        <v>39</v>
      </c>
      <c r="BF50">
        <v>175</v>
      </c>
      <c r="BG50">
        <v>150</v>
      </c>
      <c r="BI50">
        <v>39</v>
      </c>
      <c r="BJ50">
        <v>31</v>
      </c>
    </row>
    <row r="51" spans="1:62" x14ac:dyDescent="0.2">
      <c r="A51" t="s">
        <v>419</v>
      </c>
      <c r="B51">
        <v>12</v>
      </c>
      <c r="C51">
        <v>11</v>
      </c>
      <c r="D51">
        <f t="shared" si="0"/>
        <v>23</v>
      </c>
      <c r="E51">
        <v>103</v>
      </c>
      <c r="F51">
        <f t="shared" si="1"/>
        <v>6</v>
      </c>
      <c r="G51">
        <v>4</v>
      </c>
      <c r="H51">
        <v>2</v>
      </c>
      <c r="I51">
        <v>3</v>
      </c>
      <c r="K51">
        <v>103</v>
      </c>
      <c r="L51">
        <f t="shared" si="2"/>
        <v>28</v>
      </c>
      <c r="AR51" t="s">
        <v>419</v>
      </c>
      <c r="AS51">
        <v>23</v>
      </c>
      <c r="AT51">
        <v>103</v>
      </c>
      <c r="AU51">
        <v>6</v>
      </c>
      <c r="AV51">
        <v>3</v>
      </c>
      <c r="AW51">
        <f t="shared" si="3"/>
        <v>32</v>
      </c>
      <c r="AX51" t="s">
        <v>425</v>
      </c>
      <c r="AY51">
        <v>28</v>
      </c>
      <c r="AZ51">
        <v>148</v>
      </c>
      <c r="BA51">
        <v>11</v>
      </c>
      <c r="BB51">
        <v>3</v>
      </c>
      <c r="BC51">
        <f t="shared" si="4"/>
        <v>42</v>
      </c>
      <c r="BF51">
        <v>148</v>
      </c>
      <c r="BG51">
        <v>103</v>
      </c>
      <c r="BI51">
        <v>42</v>
      </c>
      <c r="BJ51">
        <v>32</v>
      </c>
    </row>
    <row r="52" spans="1:62" x14ac:dyDescent="0.2">
      <c r="A52" t="s">
        <v>419</v>
      </c>
      <c r="B52">
        <v>19</v>
      </c>
      <c r="C52">
        <v>7</v>
      </c>
      <c r="D52">
        <f t="shared" si="0"/>
        <v>26</v>
      </c>
      <c r="E52">
        <v>93</v>
      </c>
      <c r="F52">
        <f t="shared" si="1"/>
        <v>2</v>
      </c>
      <c r="G52">
        <v>1</v>
      </c>
      <c r="H52">
        <v>1</v>
      </c>
      <c r="I52">
        <v>7</v>
      </c>
      <c r="K52">
        <v>93</v>
      </c>
      <c r="L52">
        <f t="shared" si="2"/>
        <v>34</v>
      </c>
      <c r="AR52" t="s">
        <v>419</v>
      </c>
      <c r="AS52">
        <v>26</v>
      </c>
      <c r="AT52">
        <v>93</v>
      </c>
      <c r="AU52">
        <v>2</v>
      </c>
      <c r="AV52">
        <v>7</v>
      </c>
      <c r="AW52">
        <f t="shared" si="3"/>
        <v>35</v>
      </c>
      <c r="AX52" t="s">
        <v>425</v>
      </c>
      <c r="AY52">
        <v>20</v>
      </c>
      <c r="AZ52">
        <v>157</v>
      </c>
      <c r="BA52">
        <v>13</v>
      </c>
      <c r="BB52">
        <v>13</v>
      </c>
      <c r="BC52">
        <f t="shared" si="4"/>
        <v>46</v>
      </c>
      <c r="BF52">
        <v>157</v>
      </c>
      <c r="BG52">
        <v>93</v>
      </c>
      <c r="BI52">
        <v>46</v>
      </c>
      <c r="BJ52">
        <v>35</v>
      </c>
    </row>
    <row r="53" spans="1:62" x14ac:dyDescent="0.2">
      <c r="A53" t="s">
        <v>419</v>
      </c>
      <c r="B53">
        <v>12</v>
      </c>
      <c r="C53">
        <v>10</v>
      </c>
      <c r="D53">
        <f t="shared" si="0"/>
        <v>22</v>
      </c>
      <c r="E53">
        <v>165</v>
      </c>
      <c r="F53">
        <f t="shared" si="1"/>
        <v>8</v>
      </c>
      <c r="G53">
        <v>3</v>
      </c>
      <c r="H53">
        <v>5</v>
      </c>
      <c r="I53">
        <v>5</v>
      </c>
      <c r="K53">
        <v>165</v>
      </c>
      <c r="L53">
        <f t="shared" si="2"/>
        <v>32</v>
      </c>
      <c r="AR53" t="s">
        <v>419</v>
      </c>
      <c r="AS53">
        <v>22</v>
      </c>
      <c r="AT53">
        <v>165</v>
      </c>
      <c r="AU53">
        <v>8</v>
      </c>
      <c r="AV53">
        <v>5</v>
      </c>
      <c r="AW53">
        <f t="shared" si="3"/>
        <v>35</v>
      </c>
      <c r="AX53" t="s">
        <v>425</v>
      </c>
      <c r="AY53">
        <v>25</v>
      </c>
      <c r="AZ53">
        <v>173</v>
      </c>
      <c r="BA53">
        <v>14</v>
      </c>
      <c r="BB53">
        <v>6</v>
      </c>
      <c r="BC53">
        <f t="shared" si="4"/>
        <v>45</v>
      </c>
      <c r="BF53">
        <v>173</v>
      </c>
      <c r="BG53">
        <v>165</v>
      </c>
      <c r="BI53">
        <v>45</v>
      </c>
      <c r="BJ53">
        <v>35</v>
      </c>
    </row>
    <row r="54" spans="1:62" x14ac:dyDescent="0.2">
      <c r="A54" t="s">
        <v>419</v>
      </c>
      <c r="B54">
        <v>15</v>
      </c>
      <c r="C54">
        <v>5</v>
      </c>
      <c r="D54">
        <f t="shared" si="0"/>
        <v>20</v>
      </c>
      <c r="E54">
        <v>134</v>
      </c>
      <c r="F54">
        <f t="shared" si="1"/>
        <v>13</v>
      </c>
      <c r="G54">
        <v>5</v>
      </c>
      <c r="H54">
        <v>8</v>
      </c>
      <c r="I54">
        <v>10</v>
      </c>
      <c r="K54">
        <v>134</v>
      </c>
      <c r="L54">
        <f t="shared" si="2"/>
        <v>38</v>
      </c>
      <c r="AR54" t="s">
        <v>419</v>
      </c>
      <c r="AS54">
        <v>20</v>
      </c>
      <c r="AT54">
        <v>134</v>
      </c>
      <c r="AU54">
        <v>13</v>
      </c>
      <c r="AV54">
        <v>10</v>
      </c>
      <c r="AW54">
        <f t="shared" si="3"/>
        <v>43</v>
      </c>
      <c r="AX54" t="s">
        <v>425</v>
      </c>
      <c r="AY54">
        <v>47</v>
      </c>
      <c r="AZ54">
        <v>129</v>
      </c>
      <c r="BA54">
        <v>17</v>
      </c>
      <c r="BB54">
        <v>9</v>
      </c>
      <c r="BC54">
        <f t="shared" si="4"/>
        <v>73</v>
      </c>
      <c r="BF54">
        <v>129</v>
      </c>
      <c r="BG54">
        <v>134</v>
      </c>
      <c r="BI54">
        <v>73</v>
      </c>
      <c r="BJ54">
        <v>43</v>
      </c>
    </row>
    <row r="55" spans="1:62" x14ac:dyDescent="0.2">
      <c r="A55" t="s">
        <v>419</v>
      </c>
      <c r="B55">
        <v>17</v>
      </c>
      <c r="C55">
        <v>9</v>
      </c>
      <c r="D55">
        <f t="shared" si="0"/>
        <v>26</v>
      </c>
      <c r="E55">
        <v>101</v>
      </c>
      <c r="F55">
        <f t="shared" si="1"/>
        <v>8</v>
      </c>
      <c r="G55">
        <v>2</v>
      </c>
      <c r="H55">
        <v>6</v>
      </c>
      <c r="I55">
        <v>6</v>
      </c>
      <c r="K55">
        <v>101</v>
      </c>
      <c r="L55">
        <f t="shared" si="2"/>
        <v>38</v>
      </c>
      <c r="AR55" t="s">
        <v>419</v>
      </c>
      <c r="AS55">
        <v>26</v>
      </c>
      <c r="AT55">
        <v>101</v>
      </c>
      <c r="AU55">
        <v>8</v>
      </c>
      <c r="AV55">
        <v>6</v>
      </c>
      <c r="AW55">
        <f t="shared" si="3"/>
        <v>40</v>
      </c>
      <c r="AX55" t="s">
        <v>425</v>
      </c>
      <c r="AY55">
        <v>24</v>
      </c>
      <c r="AZ55">
        <v>116</v>
      </c>
      <c r="BA55">
        <v>26</v>
      </c>
      <c r="BB55">
        <v>7</v>
      </c>
      <c r="BC55">
        <f t="shared" si="4"/>
        <v>57</v>
      </c>
      <c r="BF55">
        <v>116</v>
      </c>
      <c r="BG55">
        <v>101</v>
      </c>
      <c r="BI55">
        <v>57</v>
      </c>
      <c r="BJ55">
        <v>40</v>
      </c>
    </row>
    <row r="56" spans="1:62" x14ac:dyDescent="0.2">
      <c r="A56" t="s">
        <v>421</v>
      </c>
      <c r="B56">
        <v>20</v>
      </c>
      <c r="C56">
        <v>11</v>
      </c>
      <c r="D56">
        <f t="shared" si="0"/>
        <v>31</v>
      </c>
      <c r="E56">
        <v>166</v>
      </c>
      <c r="F56">
        <f t="shared" si="1"/>
        <v>17</v>
      </c>
      <c r="G56">
        <v>7</v>
      </c>
      <c r="H56">
        <v>10</v>
      </c>
      <c r="I56">
        <v>9</v>
      </c>
      <c r="K56">
        <v>166</v>
      </c>
      <c r="L56">
        <f t="shared" si="2"/>
        <v>50</v>
      </c>
      <c r="AX56" t="s">
        <v>425</v>
      </c>
      <c r="AY56">
        <v>20</v>
      </c>
      <c r="AZ56">
        <v>136</v>
      </c>
      <c r="BA56">
        <v>16</v>
      </c>
      <c r="BB56">
        <v>5</v>
      </c>
      <c r="BC56">
        <f t="shared" si="4"/>
        <v>41</v>
      </c>
      <c r="BF56">
        <v>136</v>
      </c>
      <c r="BI56">
        <v>41</v>
      </c>
    </row>
    <row r="57" spans="1:62" x14ac:dyDescent="0.2">
      <c r="A57" t="s">
        <v>421</v>
      </c>
      <c r="B57">
        <v>17</v>
      </c>
      <c r="C57">
        <v>5</v>
      </c>
      <c r="D57">
        <f t="shared" si="0"/>
        <v>22</v>
      </c>
      <c r="E57">
        <v>187</v>
      </c>
      <c r="F57">
        <f t="shared" si="1"/>
        <v>14</v>
      </c>
      <c r="G57">
        <v>8</v>
      </c>
      <c r="H57">
        <v>6</v>
      </c>
      <c r="I57">
        <v>3</v>
      </c>
      <c r="K57">
        <v>187</v>
      </c>
      <c r="L57">
        <f t="shared" si="2"/>
        <v>31</v>
      </c>
      <c r="AX57" t="s">
        <v>425</v>
      </c>
      <c r="AY57">
        <v>22</v>
      </c>
      <c r="AZ57">
        <v>173</v>
      </c>
      <c r="BA57">
        <v>13</v>
      </c>
      <c r="BB57">
        <v>10</v>
      </c>
      <c r="BC57">
        <f t="shared" si="4"/>
        <v>45</v>
      </c>
      <c r="BF57">
        <v>173</v>
      </c>
      <c r="BI57">
        <v>45</v>
      </c>
    </row>
    <row r="58" spans="1:62" x14ac:dyDescent="0.2">
      <c r="A58" t="s">
        <v>421</v>
      </c>
      <c r="B58">
        <v>19</v>
      </c>
      <c r="C58">
        <v>9</v>
      </c>
      <c r="D58">
        <f t="shared" si="0"/>
        <v>28</v>
      </c>
      <c r="E58">
        <v>172</v>
      </c>
      <c r="F58">
        <f t="shared" si="1"/>
        <v>10</v>
      </c>
      <c r="G58">
        <v>4</v>
      </c>
      <c r="H58">
        <v>6</v>
      </c>
      <c r="I58">
        <v>2</v>
      </c>
      <c r="K58">
        <v>172</v>
      </c>
      <c r="L58">
        <f t="shared" si="2"/>
        <v>36</v>
      </c>
      <c r="AX58" t="s">
        <v>425</v>
      </c>
      <c r="AY58">
        <v>22</v>
      </c>
      <c r="AZ58">
        <v>163</v>
      </c>
      <c r="BA58">
        <v>11</v>
      </c>
      <c r="BB58">
        <v>3</v>
      </c>
      <c r="BC58">
        <f t="shared" si="4"/>
        <v>36</v>
      </c>
      <c r="BF58">
        <v>163</v>
      </c>
      <c r="BI58">
        <v>36</v>
      </c>
    </row>
    <row r="59" spans="1:62" x14ac:dyDescent="0.2">
      <c r="A59" t="s">
        <v>421</v>
      </c>
      <c r="B59">
        <v>14</v>
      </c>
      <c r="C59">
        <v>6</v>
      </c>
      <c r="D59">
        <f t="shared" si="0"/>
        <v>20</v>
      </c>
      <c r="E59">
        <v>142</v>
      </c>
      <c r="F59">
        <f t="shared" si="1"/>
        <v>12</v>
      </c>
      <c r="G59">
        <v>9</v>
      </c>
      <c r="H59">
        <v>3</v>
      </c>
      <c r="I59">
        <v>9</v>
      </c>
      <c r="K59">
        <v>142</v>
      </c>
      <c r="L59">
        <f t="shared" si="2"/>
        <v>32</v>
      </c>
      <c r="AX59" t="s">
        <v>425</v>
      </c>
      <c r="AY59">
        <v>21</v>
      </c>
      <c r="AZ59">
        <v>150</v>
      </c>
      <c r="BA59">
        <v>14</v>
      </c>
      <c r="BB59">
        <v>3</v>
      </c>
      <c r="BC59">
        <f t="shared" si="4"/>
        <v>38</v>
      </c>
      <c r="BF59">
        <v>150</v>
      </c>
      <c r="BI59">
        <v>38</v>
      </c>
    </row>
    <row r="60" spans="1:62" x14ac:dyDescent="0.2">
      <c r="A60" t="s">
        <v>421</v>
      </c>
      <c r="B60">
        <v>14</v>
      </c>
      <c r="C60">
        <v>9</v>
      </c>
      <c r="D60">
        <f t="shared" si="0"/>
        <v>23</v>
      </c>
      <c r="E60">
        <v>183</v>
      </c>
      <c r="F60">
        <f t="shared" si="1"/>
        <v>12</v>
      </c>
      <c r="G60">
        <v>7</v>
      </c>
      <c r="H60">
        <v>5</v>
      </c>
      <c r="I60">
        <v>6</v>
      </c>
      <c r="K60">
        <v>183</v>
      </c>
      <c r="L60">
        <f t="shared" si="2"/>
        <v>34</v>
      </c>
      <c r="AX60" t="s">
        <v>425</v>
      </c>
      <c r="AY60">
        <v>19</v>
      </c>
      <c r="AZ60">
        <v>154</v>
      </c>
      <c r="BA60">
        <v>17</v>
      </c>
      <c r="BB60">
        <v>2</v>
      </c>
      <c r="BC60">
        <f t="shared" si="4"/>
        <v>38</v>
      </c>
      <c r="BF60">
        <v>154</v>
      </c>
      <c r="BI60">
        <v>38</v>
      </c>
    </row>
    <row r="61" spans="1:62" x14ac:dyDescent="0.2">
      <c r="A61" t="s">
        <v>421</v>
      </c>
      <c r="B61">
        <v>20</v>
      </c>
      <c r="C61">
        <v>2</v>
      </c>
      <c r="D61">
        <f t="shared" si="0"/>
        <v>22</v>
      </c>
      <c r="E61">
        <v>184</v>
      </c>
      <c r="F61">
        <f t="shared" si="1"/>
        <v>11</v>
      </c>
      <c r="G61">
        <v>7</v>
      </c>
      <c r="H61">
        <v>4</v>
      </c>
      <c r="I61">
        <v>4</v>
      </c>
      <c r="K61">
        <v>184</v>
      </c>
      <c r="L61">
        <f t="shared" si="2"/>
        <v>30</v>
      </c>
      <c r="AX61" t="s">
        <v>426</v>
      </c>
      <c r="AY61">
        <v>21</v>
      </c>
      <c r="AZ61">
        <v>187</v>
      </c>
      <c r="BA61">
        <v>7</v>
      </c>
      <c r="BB61">
        <v>6</v>
      </c>
      <c r="BC61">
        <f t="shared" si="4"/>
        <v>34</v>
      </c>
      <c r="BF61">
        <v>187</v>
      </c>
      <c r="BI61">
        <v>34</v>
      </c>
    </row>
    <row r="62" spans="1:62" x14ac:dyDescent="0.2">
      <c r="A62" t="s">
        <v>421</v>
      </c>
      <c r="B62">
        <v>15</v>
      </c>
      <c r="C62">
        <v>6</v>
      </c>
      <c r="D62">
        <f t="shared" si="0"/>
        <v>21</v>
      </c>
      <c r="E62">
        <v>192</v>
      </c>
      <c r="F62">
        <f t="shared" si="1"/>
        <v>7</v>
      </c>
      <c r="G62">
        <v>4</v>
      </c>
      <c r="H62">
        <v>3</v>
      </c>
      <c r="I62">
        <v>5</v>
      </c>
      <c r="K62">
        <v>192</v>
      </c>
      <c r="L62">
        <f t="shared" si="2"/>
        <v>29</v>
      </c>
      <c r="AX62" t="s">
        <v>426</v>
      </c>
      <c r="AY62">
        <v>24</v>
      </c>
      <c r="AZ62">
        <v>186</v>
      </c>
      <c r="BA62">
        <v>10</v>
      </c>
      <c r="BB62">
        <v>6</v>
      </c>
      <c r="BC62">
        <f t="shared" si="4"/>
        <v>40</v>
      </c>
      <c r="BF62">
        <v>186</v>
      </c>
      <c r="BI62">
        <v>40</v>
      </c>
    </row>
    <row r="63" spans="1:62" x14ac:dyDescent="0.2">
      <c r="A63" t="s">
        <v>421</v>
      </c>
      <c r="B63">
        <v>14</v>
      </c>
      <c r="C63">
        <v>8</v>
      </c>
      <c r="D63">
        <f t="shared" si="0"/>
        <v>22</v>
      </c>
      <c r="E63">
        <v>168</v>
      </c>
      <c r="F63">
        <f t="shared" si="1"/>
        <v>14</v>
      </c>
      <c r="G63">
        <v>9</v>
      </c>
      <c r="H63">
        <v>5</v>
      </c>
      <c r="I63">
        <v>6</v>
      </c>
      <c r="K63">
        <v>168</v>
      </c>
      <c r="L63">
        <f t="shared" si="2"/>
        <v>33</v>
      </c>
      <c r="AX63" t="s">
        <v>426</v>
      </c>
      <c r="AY63">
        <v>17</v>
      </c>
      <c r="AZ63">
        <v>157</v>
      </c>
      <c r="BA63">
        <v>11</v>
      </c>
      <c r="BB63">
        <v>7</v>
      </c>
      <c r="BC63">
        <f t="shared" si="4"/>
        <v>35</v>
      </c>
      <c r="BF63">
        <v>157</v>
      </c>
      <c r="BI63">
        <v>35</v>
      </c>
    </row>
    <row r="64" spans="1:62" x14ac:dyDescent="0.2">
      <c r="A64" t="s">
        <v>421</v>
      </c>
      <c r="B64">
        <v>11</v>
      </c>
      <c r="C64">
        <v>5</v>
      </c>
      <c r="D64">
        <f t="shared" si="0"/>
        <v>16</v>
      </c>
      <c r="E64">
        <v>166</v>
      </c>
      <c r="F64">
        <f t="shared" si="1"/>
        <v>6</v>
      </c>
      <c r="G64">
        <v>4</v>
      </c>
      <c r="H64">
        <v>2</v>
      </c>
      <c r="I64">
        <v>3</v>
      </c>
      <c r="K64">
        <v>166</v>
      </c>
      <c r="L64">
        <f t="shared" si="2"/>
        <v>21</v>
      </c>
      <c r="AX64" t="s">
        <v>426</v>
      </c>
      <c r="AY64">
        <v>21</v>
      </c>
      <c r="AZ64">
        <v>161</v>
      </c>
      <c r="BA64">
        <v>7</v>
      </c>
      <c r="BB64">
        <v>4</v>
      </c>
      <c r="BC64">
        <f t="shared" si="4"/>
        <v>32</v>
      </c>
      <c r="BF64">
        <v>161</v>
      </c>
      <c r="BI64">
        <v>32</v>
      </c>
    </row>
    <row r="65" spans="1:61" x14ac:dyDescent="0.2">
      <c r="A65" t="s">
        <v>421</v>
      </c>
      <c r="B65">
        <v>13</v>
      </c>
      <c r="C65">
        <v>8</v>
      </c>
      <c r="D65">
        <f t="shared" si="0"/>
        <v>21</v>
      </c>
      <c r="E65">
        <v>178</v>
      </c>
      <c r="F65">
        <f t="shared" si="1"/>
        <v>6</v>
      </c>
      <c r="G65">
        <v>4</v>
      </c>
      <c r="H65">
        <v>2</v>
      </c>
      <c r="I65">
        <v>4</v>
      </c>
      <c r="K65">
        <v>178</v>
      </c>
      <c r="L65">
        <f t="shared" si="2"/>
        <v>27</v>
      </c>
      <c r="AX65" t="s">
        <v>426</v>
      </c>
      <c r="AY65">
        <v>23</v>
      </c>
      <c r="AZ65">
        <v>177</v>
      </c>
      <c r="BA65">
        <v>9</v>
      </c>
      <c r="BB65">
        <v>10</v>
      </c>
      <c r="BC65">
        <f t="shared" si="4"/>
        <v>42</v>
      </c>
      <c r="BF65">
        <v>177</v>
      </c>
      <c r="BI65">
        <v>42</v>
      </c>
    </row>
    <row r="66" spans="1:61" x14ac:dyDescent="0.2">
      <c r="A66" t="s">
        <v>421</v>
      </c>
      <c r="B66">
        <v>15</v>
      </c>
      <c r="C66">
        <v>7</v>
      </c>
      <c r="D66">
        <f t="shared" si="0"/>
        <v>22</v>
      </c>
      <c r="E66">
        <v>170</v>
      </c>
      <c r="F66">
        <f t="shared" si="1"/>
        <v>13</v>
      </c>
      <c r="G66">
        <v>7</v>
      </c>
      <c r="H66">
        <v>6</v>
      </c>
      <c r="I66">
        <v>10</v>
      </c>
      <c r="K66">
        <v>170</v>
      </c>
      <c r="L66">
        <f t="shared" si="2"/>
        <v>38</v>
      </c>
      <c r="AX66" t="s">
        <v>426</v>
      </c>
      <c r="AY66">
        <v>24</v>
      </c>
      <c r="AZ66">
        <v>176</v>
      </c>
      <c r="BA66">
        <v>14</v>
      </c>
      <c r="BB66">
        <v>6</v>
      </c>
      <c r="BC66">
        <f t="shared" si="4"/>
        <v>44</v>
      </c>
      <c r="BF66">
        <v>176</v>
      </c>
      <c r="BI66">
        <v>44</v>
      </c>
    </row>
    <row r="67" spans="1:61" x14ac:dyDescent="0.2">
      <c r="A67" t="s">
        <v>421</v>
      </c>
      <c r="B67">
        <v>13</v>
      </c>
      <c r="C67">
        <v>11</v>
      </c>
      <c r="D67">
        <f t="shared" ref="D67:D129" si="5">SUM(B67:C67)</f>
        <v>24</v>
      </c>
      <c r="E67">
        <v>144</v>
      </c>
      <c r="F67">
        <f t="shared" ref="F67:F129" si="6">SUM(G67:H67)</f>
        <v>5</v>
      </c>
      <c r="G67">
        <v>2</v>
      </c>
      <c r="H67">
        <v>3</v>
      </c>
      <c r="I67">
        <v>2</v>
      </c>
      <c r="K67">
        <v>144</v>
      </c>
      <c r="L67">
        <f t="shared" ref="L67:L129" si="7">SUM(D67,H67,I67)</f>
        <v>29</v>
      </c>
      <c r="AX67" t="s">
        <v>426</v>
      </c>
      <c r="AY67">
        <v>26</v>
      </c>
      <c r="AZ67">
        <v>169</v>
      </c>
      <c r="BA67">
        <v>14</v>
      </c>
      <c r="BB67">
        <v>13</v>
      </c>
      <c r="BC67">
        <f t="shared" ref="BC67:BC75" si="8">SUM(AY67+BA67+BB67)</f>
        <v>53</v>
      </c>
      <c r="BF67">
        <v>169</v>
      </c>
      <c r="BI67">
        <v>53</v>
      </c>
    </row>
    <row r="68" spans="1:61" x14ac:dyDescent="0.2">
      <c r="A68" t="s">
        <v>422</v>
      </c>
      <c r="B68">
        <v>21</v>
      </c>
      <c r="C68">
        <v>6</v>
      </c>
      <c r="D68">
        <f t="shared" si="5"/>
        <v>27</v>
      </c>
      <c r="E68">
        <v>176</v>
      </c>
      <c r="F68">
        <f t="shared" si="6"/>
        <v>11</v>
      </c>
      <c r="G68">
        <v>4</v>
      </c>
      <c r="H68">
        <v>7</v>
      </c>
      <c r="I68">
        <v>6</v>
      </c>
      <c r="K68">
        <v>176</v>
      </c>
      <c r="L68">
        <f t="shared" si="7"/>
        <v>40</v>
      </c>
      <c r="AX68" t="s">
        <v>426</v>
      </c>
      <c r="AY68">
        <v>23</v>
      </c>
      <c r="AZ68">
        <v>161</v>
      </c>
      <c r="BA68">
        <v>13</v>
      </c>
      <c r="BB68">
        <v>8</v>
      </c>
      <c r="BC68">
        <f t="shared" si="8"/>
        <v>44</v>
      </c>
      <c r="BF68">
        <v>161</v>
      </c>
      <c r="BI68">
        <v>44</v>
      </c>
    </row>
    <row r="69" spans="1:61" x14ac:dyDescent="0.2">
      <c r="A69" t="s">
        <v>422</v>
      </c>
      <c r="B69">
        <v>21</v>
      </c>
      <c r="C69">
        <v>10</v>
      </c>
      <c r="D69">
        <f t="shared" si="5"/>
        <v>31</v>
      </c>
      <c r="E69">
        <v>170</v>
      </c>
      <c r="F69">
        <f t="shared" si="6"/>
        <v>12</v>
      </c>
      <c r="G69">
        <v>8</v>
      </c>
      <c r="H69">
        <v>4</v>
      </c>
      <c r="I69">
        <v>6</v>
      </c>
      <c r="K69">
        <v>170</v>
      </c>
      <c r="L69">
        <f t="shared" si="7"/>
        <v>41</v>
      </c>
      <c r="AX69" t="s">
        <v>426</v>
      </c>
      <c r="AY69">
        <v>27</v>
      </c>
      <c r="AZ69">
        <v>173</v>
      </c>
      <c r="BA69">
        <v>17</v>
      </c>
      <c r="BB69">
        <v>8</v>
      </c>
      <c r="BC69">
        <f t="shared" si="8"/>
        <v>52</v>
      </c>
      <c r="BF69">
        <v>173</v>
      </c>
      <c r="BI69">
        <v>52</v>
      </c>
    </row>
    <row r="70" spans="1:61" x14ac:dyDescent="0.2">
      <c r="A70" t="s">
        <v>422</v>
      </c>
      <c r="B70">
        <v>17</v>
      </c>
      <c r="C70">
        <v>6</v>
      </c>
      <c r="D70">
        <f t="shared" si="5"/>
        <v>23</v>
      </c>
      <c r="E70">
        <v>143</v>
      </c>
      <c r="F70">
        <f t="shared" si="6"/>
        <v>14</v>
      </c>
      <c r="G70">
        <v>7</v>
      </c>
      <c r="H70">
        <v>7</v>
      </c>
      <c r="I70">
        <v>2</v>
      </c>
      <c r="K70">
        <v>143</v>
      </c>
      <c r="L70">
        <f t="shared" si="7"/>
        <v>32</v>
      </c>
      <c r="AX70" t="s">
        <v>426</v>
      </c>
      <c r="AY70">
        <v>19</v>
      </c>
      <c r="AZ70">
        <v>145</v>
      </c>
      <c r="BA70">
        <v>13</v>
      </c>
      <c r="BB70">
        <v>8</v>
      </c>
      <c r="BC70">
        <f t="shared" si="8"/>
        <v>40</v>
      </c>
      <c r="BF70">
        <v>145</v>
      </c>
      <c r="BI70">
        <v>40</v>
      </c>
    </row>
    <row r="71" spans="1:61" x14ac:dyDescent="0.2">
      <c r="A71" t="s">
        <v>422</v>
      </c>
      <c r="B71">
        <v>22</v>
      </c>
      <c r="C71">
        <v>5</v>
      </c>
      <c r="D71">
        <f t="shared" si="5"/>
        <v>27</v>
      </c>
      <c r="E71">
        <v>178</v>
      </c>
      <c r="F71">
        <f t="shared" si="6"/>
        <v>14</v>
      </c>
      <c r="G71">
        <v>9</v>
      </c>
      <c r="H71">
        <v>5</v>
      </c>
      <c r="I71">
        <v>7</v>
      </c>
      <c r="K71">
        <v>178</v>
      </c>
      <c r="L71">
        <f t="shared" si="7"/>
        <v>39</v>
      </c>
      <c r="AX71" t="s">
        <v>426</v>
      </c>
      <c r="AY71">
        <v>25</v>
      </c>
      <c r="AZ71">
        <v>179</v>
      </c>
      <c r="BA71">
        <v>11</v>
      </c>
      <c r="BB71">
        <v>5</v>
      </c>
      <c r="BC71">
        <f t="shared" si="8"/>
        <v>41</v>
      </c>
      <c r="BF71">
        <v>179</v>
      </c>
      <c r="BI71">
        <v>41</v>
      </c>
    </row>
    <row r="72" spans="1:61" x14ac:dyDescent="0.2">
      <c r="A72" t="s">
        <v>422</v>
      </c>
      <c r="B72">
        <v>14</v>
      </c>
      <c r="C72">
        <v>8</v>
      </c>
      <c r="D72">
        <f t="shared" si="5"/>
        <v>22</v>
      </c>
      <c r="E72">
        <v>188</v>
      </c>
      <c r="F72">
        <f t="shared" si="6"/>
        <v>8</v>
      </c>
      <c r="G72">
        <v>3</v>
      </c>
      <c r="H72">
        <v>5</v>
      </c>
      <c r="I72">
        <v>3</v>
      </c>
      <c r="K72">
        <v>188</v>
      </c>
      <c r="L72">
        <f t="shared" si="7"/>
        <v>30</v>
      </c>
      <c r="AX72" t="s">
        <v>426</v>
      </c>
      <c r="AY72">
        <v>23</v>
      </c>
      <c r="AZ72">
        <v>165</v>
      </c>
      <c r="BA72">
        <v>15</v>
      </c>
      <c r="BB72">
        <v>2</v>
      </c>
      <c r="BC72">
        <f t="shared" si="8"/>
        <v>40</v>
      </c>
      <c r="BF72">
        <v>165</v>
      </c>
      <c r="BI72">
        <v>40</v>
      </c>
    </row>
    <row r="73" spans="1:61" x14ac:dyDescent="0.2">
      <c r="A73" t="s">
        <v>422</v>
      </c>
      <c r="B73">
        <v>14</v>
      </c>
      <c r="C73">
        <v>10</v>
      </c>
      <c r="D73">
        <f t="shared" si="5"/>
        <v>24</v>
      </c>
      <c r="E73">
        <v>162</v>
      </c>
      <c r="F73">
        <f t="shared" si="6"/>
        <v>15</v>
      </c>
      <c r="G73">
        <v>6</v>
      </c>
      <c r="H73">
        <v>9</v>
      </c>
      <c r="I73">
        <v>16</v>
      </c>
      <c r="K73">
        <v>162</v>
      </c>
      <c r="L73">
        <f t="shared" si="7"/>
        <v>49</v>
      </c>
      <c r="AX73" t="s">
        <v>426</v>
      </c>
      <c r="AY73">
        <v>28</v>
      </c>
      <c r="AZ73">
        <v>159</v>
      </c>
      <c r="BA73">
        <v>13</v>
      </c>
      <c r="BB73">
        <v>7</v>
      </c>
      <c r="BC73">
        <f t="shared" si="8"/>
        <v>48</v>
      </c>
      <c r="BF73">
        <v>159</v>
      </c>
      <c r="BI73">
        <v>48</v>
      </c>
    </row>
    <row r="74" spans="1:61" x14ac:dyDescent="0.2">
      <c r="A74" t="s">
        <v>422</v>
      </c>
      <c r="B74">
        <v>12</v>
      </c>
      <c r="C74">
        <v>6</v>
      </c>
      <c r="D74">
        <f t="shared" si="5"/>
        <v>18</v>
      </c>
      <c r="E74">
        <v>157</v>
      </c>
      <c r="F74">
        <f t="shared" si="6"/>
        <v>13</v>
      </c>
      <c r="G74">
        <v>10</v>
      </c>
      <c r="H74">
        <v>3</v>
      </c>
      <c r="I74">
        <v>1</v>
      </c>
      <c r="K74">
        <v>157</v>
      </c>
      <c r="L74">
        <f t="shared" si="7"/>
        <v>22</v>
      </c>
      <c r="AX74" t="s">
        <v>426</v>
      </c>
      <c r="AY74">
        <v>27</v>
      </c>
      <c r="AZ74">
        <v>176</v>
      </c>
      <c r="BA74">
        <v>10</v>
      </c>
      <c r="BB74">
        <v>2</v>
      </c>
      <c r="BC74">
        <f t="shared" si="8"/>
        <v>39</v>
      </c>
      <c r="BF74">
        <v>176</v>
      </c>
      <c r="BI74">
        <v>39</v>
      </c>
    </row>
    <row r="75" spans="1:61" x14ac:dyDescent="0.2">
      <c r="A75" t="s">
        <v>422</v>
      </c>
      <c r="B75">
        <v>14</v>
      </c>
      <c r="C75">
        <v>5</v>
      </c>
      <c r="D75">
        <f t="shared" si="5"/>
        <v>19</v>
      </c>
      <c r="E75">
        <v>170</v>
      </c>
      <c r="F75">
        <f t="shared" si="6"/>
        <v>11</v>
      </c>
      <c r="G75">
        <v>8</v>
      </c>
      <c r="H75">
        <v>3</v>
      </c>
      <c r="I75">
        <v>3</v>
      </c>
      <c r="K75">
        <v>170</v>
      </c>
      <c r="L75">
        <f t="shared" si="7"/>
        <v>25</v>
      </c>
      <c r="AX75" t="s">
        <v>426</v>
      </c>
      <c r="AY75">
        <v>28</v>
      </c>
      <c r="AZ75">
        <v>166</v>
      </c>
      <c r="BA75">
        <v>8</v>
      </c>
      <c r="BB75">
        <v>5</v>
      </c>
      <c r="BC75">
        <f t="shared" si="8"/>
        <v>41</v>
      </c>
      <c r="BF75">
        <v>166</v>
      </c>
      <c r="BI75">
        <v>41</v>
      </c>
    </row>
    <row r="76" spans="1:61" x14ac:dyDescent="0.2">
      <c r="A76" t="s">
        <v>422</v>
      </c>
      <c r="B76">
        <v>14</v>
      </c>
      <c r="C76">
        <v>10</v>
      </c>
      <c r="D76">
        <f t="shared" si="5"/>
        <v>24</v>
      </c>
      <c r="E76">
        <v>171</v>
      </c>
      <c r="F76">
        <f t="shared" si="6"/>
        <v>7</v>
      </c>
      <c r="G76">
        <v>5</v>
      </c>
      <c r="H76">
        <v>2</v>
      </c>
      <c r="I76">
        <v>4</v>
      </c>
      <c r="K76">
        <v>171</v>
      </c>
      <c r="L76">
        <f t="shared" si="7"/>
        <v>30</v>
      </c>
    </row>
    <row r="77" spans="1:61" x14ac:dyDescent="0.2">
      <c r="A77" t="s">
        <v>422</v>
      </c>
      <c r="B77">
        <v>10</v>
      </c>
      <c r="C77">
        <v>12</v>
      </c>
      <c r="D77">
        <f t="shared" si="5"/>
        <v>22</v>
      </c>
      <c r="E77">
        <v>166</v>
      </c>
      <c r="F77">
        <f t="shared" si="6"/>
        <v>10</v>
      </c>
      <c r="G77">
        <v>8</v>
      </c>
      <c r="H77">
        <v>2</v>
      </c>
      <c r="I77">
        <v>3</v>
      </c>
      <c r="K77">
        <v>166</v>
      </c>
      <c r="L77">
        <f t="shared" si="7"/>
        <v>27</v>
      </c>
    </row>
    <row r="78" spans="1:61" x14ac:dyDescent="0.2">
      <c r="A78" t="s">
        <v>422</v>
      </c>
      <c r="B78">
        <v>14</v>
      </c>
      <c r="C78">
        <v>9</v>
      </c>
      <c r="D78">
        <f t="shared" si="5"/>
        <v>23</v>
      </c>
      <c r="E78">
        <v>153</v>
      </c>
      <c r="F78">
        <f t="shared" si="6"/>
        <v>7</v>
      </c>
      <c r="G78">
        <v>4</v>
      </c>
      <c r="H78">
        <v>3</v>
      </c>
      <c r="I78">
        <v>4</v>
      </c>
      <c r="K78">
        <v>153</v>
      </c>
      <c r="L78">
        <f t="shared" si="7"/>
        <v>30</v>
      </c>
    </row>
    <row r="79" spans="1:61" x14ac:dyDescent="0.2">
      <c r="A79" t="s">
        <v>423</v>
      </c>
      <c r="B79">
        <v>1</v>
      </c>
      <c r="C79">
        <v>13</v>
      </c>
      <c r="D79">
        <f t="shared" si="5"/>
        <v>14</v>
      </c>
      <c r="E79">
        <v>97</v>
      </c>
      <c r="F79">
        <f t="shared" si="6"/>
        <v>13</v>
      </c>
      <c r="G79">
        <v>7</v>
      </c>
      <c r="H79">
        <v>6</v>
      </c>
      <c r="I79">
        <v>1</v>
      </c>
      <c r="K79">
        <v>97</v>
      </c>
      <c r="L79">
        <f t="shared" si="7"/>
        <v>21</v>
      </c>
    </row>
    <row r="80" spans="1:61" x14ac:dyDescent="0.2">
      <c r="A80" t="s">
        <v>423</v>
      </c>
      <c r="B80">
        <v>10</v>
      </c>
      <c r="C80">
        <v>8</v>
      </c>
      <c r="D80">
        <f t="shared" si="5"/>
        <v>18</v>
      </c>
      <c r="E80">
        <v>167</v>
      </c>
      <c r="F80">
        <f t="shared" si="6"/>
        <v>20</v>
      </c>
      <c r="G80">
        <v>8</v>
      </c>
      <c r="H80">
        <v>12</v>
      </c>
      <c r="I80">
        <v>9</v>
      </c>
      <c r="K80">
        <v>167</v>
      </c>
      <c r="L80">
        <f t="shared" si="7"/>
        <v>39</v>
      </c>
    </row>
    <row r="81" spans="1:12" x14ac:dyDescent="0.2">
      <c r="A81" t="s">
        <v>423</v>
      </c>
      <c r="B81">
        <v>15</v>
      </c>
      <c r="C81">
        <v>8</v>
      </c>
      <c r="D81">
        <f t="shared" si="5"/>
        <v>23</v>
      </c>
      <c r="E81">
        <v>177</v>
      </c>
      <c r="F81">
        <f t="shared" si="6"/>
        <v>17</v>
      </c>
      <c r="G81">
        <v>8</v>
      </c>
      <c r="H81">
        <v>9</v>
      </c>
      <c r="I81">
        <v>9</v>
      </c>
      <c r="K81">
        <v>177</v>
      </c>
      <c r="L81">
        <f t="shared" si="7"/>
        <v>41</v>
      </c>
    </row>
    <row r="82" spans="1:12" x14ac:dyDescent="0.2">
      <c r="A82" t="s">
        <v>423</v>
      </c>
      <c r="B82">
        <v>18</v>
      </c>
      <c r="C82">
        <v>6</v>
      </c>
      <c r="D82">
        <f t="shared" si="5"/>
        <v>24</v>
      </c>
      <c r="E82">
        <v>188</v>
      </c>
      <c r="F82">
        <f t="shared" si="6"/>
        <v>10</v>
      </c>
      <c r="G82">
        <v>7</v>
      </c>
      <c r="H82">
        <v>3</v>
      </c>
      <c r="I82">
        <v>4</v>
      </c>
      <c r="K82">
        <v>188</v>
      </c>
      <c r="L82">
        <f t="shared" si="7"/>
        <v>31</v>
      </c>
    </row>
    <row r="83" spans="1:12" x14ac:dyDescent="0.2">
      <c r="A83" t="s">
        <v>423</v>
      </c>
      <c r="B83">
        <v>16</v>
      </c>
      <c r="C83">
        <v>8</v>
      </c>
      <c r="D83">
        <f t="shared" si="5"/>
        <v>24</v>
      </c>
      <c r="E83">
        <v>181</v>
      </c>
      <c r="F83">
        <f t="shared" si="6"/>
        <v>7</v>
      </c>
      <c r="G83">
        <v>6</v>
      </c>
      <c r="H83">
        <v>1</v>
      </c>
      <c r="I83">
        <v>3</v>
      </c>
      <c r="K83">
        <v>181</v>
      </c>
      <c r="L83">
        <f t="shared" si="7"/>
        <v>28</v>
      </c>
    </row>
    <row r="84" spans="1:12" x14ac:dyDescent="0.2">
      <c r="A84" t="s">
        <v>423</v>
      </c>
      <c r="B84">
        <v>19</v>
      </c>
      <c r="C84">
        <v>5</v>
      </c>
      <c r="D84">
        <f t="shared" si="5"/>
        <v>24</v>
      </c>
      <c r="E84">
        <v>172</v>
      </c>
      <c r="F84">
        <f t="shared" si="6"/>
        <v>19</v>
      </c>
      <c r="G84">
        <v>10</v>
      </c>
      <c r="H84">
        <v>9</v>
      </c>
      <c r="I84">
        <v>6</v>
      </c>
      <c r="K84">
        <v>172</v>
      </c>
      <c r="L84">
        <f t="shared" si="7"/>
        <v>39</v>
      </c>
    </row>
    <row r="85" spans="1:12" x14ac:dyDescent="0.2">
      <c r="A85" t="s">
        <v>423</v>
      </c>
      <c r="B85">
        <v>18</v>
      </c>
      <c r="C85">
        <v>5</v>
      </c>
      <c r="D85">
        <f t="shared" si="5"/>
        <v>23</v>
      </c>
      <c r="E85">
        <v>176</v>
      </c>
      <c r="F85">
        <f t="shared" si="6"/>
        <v>13</v>
      </c>
      <c r="G85">
        <v>7</v>
      </c>
      <c r="H85">
        <v>6</v>
      </c>
      <c r="I85">
        <v>4</v>
      </c>
      <c r="K85">
        <v>176</v>
      </c>
      <c r="L85">
        <f t="shared" si="7"/>
        <v>33</v>
      </c>
    </row>
    <row r="86" spans="1:12" x14ac:dyDescent="0.2">
      <c r="A86" t="s">
        <v>423</v>
      </c>
      <c r="B86">
        <v>12</v>
      </c>
      <c r="C86">
        <v>10</v>
      </c>
      <c r="D86">
        <f t="shared" si="5"/>
        <v>22</v>
      </c>
      <c r="E86">
        <v>159</v>
      </c>
      <c r="F86">
        <f t="shared" si="6"/>
        <v>22</v>
      </c>
      <c r="G86">
        <v>11</v>
      </c>
      <c r="H86">
        <v>11</v>
      </c>
      <c r="I86">
        <v>12</v>
      </c>
      <c r="K86">
        <v>159</v>
      </c>
      <c r="L86">
        <f t="shared" si="7"/>
        <v>45</v>
      </c>
    </row>
    <row r="87" spans="1:12" x14ac:dyDescent="0.2">
      <c r="A87" t="s">
        <v>423</v>
      </c>
      <c r="B87">
        <v>14</v>
      </c>
      <c r="C87">
        <v>8</v>
      </c>
      <c r="D87">
        <f t="shared" si="5"/>
        <v>22</v>
      </c>
      <c r="E87">
        <v>189</v>
      </c>
      <c r="F87">
        <f t="shared" si="6"/>
        <v>10</v>
      </c>
      <c r="G87">
        <v>6</v>
      </c>
      <c r="H87">
        <v>4</v>
      </c>
      <c r="I87">
        <v>3</v>
      </c>
      <c r="K87">
        <v>189</v>
      </c>
      <c r="L87">
        <f t="shared" si="7"/>
        <v>29</v>
      </c>
    </row>
    <row r="88" spans="1:12" x14ac:dyDescent="0.2">
      <c r="A88" t="s">
        <v>423</v>
      </c>
      <c r="B88">
        <v>16</v>
      </c>
      <c r="C88">
        <v>8</v>
      </c>
      <c r="D88">
        <f t="shared" si="5"/>
        <v>24</v>
      </c>
      <c r="E88">
        <v>176</v>
      </c>
      <c r="F88">
        <f t="shared" si="6"/>
        <v>17</v>
      </c>
      <c r="G88">
        <v>10</v>
      </c>
      <c r="H88">
        <v>7</v>
      </c>
      <c r="I88">
        <v>10</v>
      </c>
      <c r="K88">
        <v>176</v>
      </c>
      <c r="L88">
        <f t="shared" si="7"/>
        <v>41</v>
      </c>
    </row>
    <row r="89" spans="1:12" x14ac:dyDescent="0.2">
      <c r="A89" t="s">
        <v>424</v>
      </c>
      <c r="B89">
        <v>19</v>
      </c>
      <c r="C89">
        <v>6</v>
      </c>
      <c r="D89">
        <f t="shared" si="5"/>
        <v>25</v>
      </c>
      <c r="E89">
        <v>167</v>
      </c>
      <c r="F89">
        <f t="shared" si="6"/>
        <v>9</v>
      </c>
      <c r="G89">
        <v>6</v>
      </c>
      <c r="H89">
        <v>3</v>
      </c>
      <c r="I89">
        <v>5</v>
      </c>
      <c r="K89">
        <v>167</v>
      </c>
      <c r="L89">
        <f t="shared" si="7"/>
        <v>33</v>
      </c>
    </row>
    <row r="90" spans="1:12" x14ac:dyDescent="0.2">
      <c r="A90" t="s">
        <v>424</v>
      </c>
      <c r="B90">
        <v>14</v>
      </c>
      <c r="C90">
        <v>9</v>
      </c>
      <c r="D90">
        <f t="shared" si="5"/>
        <v>23</v>
      </c>
      <c r="E90">
        <v>176</v>
      </c>
      <c r="F90">
        <f t="shared" si="6"/>
        <v>8</v>
      </c>
      <c r="G90">
        <v>4</v>
      </c>
      <c r="H90">
        <v>4</v>
      </c>
      <c r="I90">
        <v>4</v>
      </c>
      <c r="K90">
        <v>176</v>
      </c>
      <c r="L90">
        <f t="shared" si="7"/>
        <v>31</v>
      </c>
    </row>
    <row r="91" spans="1:12" x14ac:dyDescent="0.2">
      <c r="A91" t="s">
        <v>424</v>
      </c>
      <c r="B91">
        <v>15</v>
      </c>
      <c r="C91">
        <v>8</v>
      </c>
      <c r="D91">
        <f t="shared" si="5"/>
        <v>23</v>
      </c>
      <c r="E91">
        <v>155</v>
      </c>
      <c r="F91">
        <f t="shared" si="6"/>
        <v>13</v>
      </c>
      <c r="G91">
        <v>10</v>
      </c>
      <c r="H91">
        <v>3</v>
      </c>
      <c r="I91">
        <v>0</v>
      </c>
      <c r="K91">
        <v>155</v>
      </c>
      <c r="L91">
        <f t="shared" si="7"/>
        <v>26</v>
      </c>
    </row>
    <row r="92" spans="1:12" x14ac:dyDescent="0.2">
      <c r="A92" t="s">
        <v>424</v>
      </c>
      <c r="B92">
        <v>9</v>
      </c>
      <c r="C92">
        <v>8</v>
      </c>
      <c r="D92">
        <f t="shared" si="5"/>
        <v>17</v>
      </c>
      <c r="E92">
        <v>171</v>
      </c>
      <c r="F92">
        <f t="shared" si="6"/>
        <v>9</v>
      </c>
      <c r="G92">
        <v>6</v>
      </c>
      <c r="H92">
        <v>3</v>
      </c>
      <c r="I92">
        <v>5</v>
      </c>
      <c r="K92">
        <v>171</v>
      </c>
      <c r="L92">
        <f t="shared" si="7"/>
        <v>25</v>
      </c>
    </row>
    <row r="93" spans="1:12" x14ac:dyDescent="0.2">
      <c r="A93" t="s">
        <v>424</v>
      </c>
      <c r="B93">
        <v>14</v>
      </c>
      <c r="C93">
        <v>7</v>
      </c>
      <c r="D93">
        <f t="shared" si="5"/>
        <v>21</v>
      </c>
      <c r="E93">
        <v>177</v>
      </c>
      <c r="F93">
        <f t="shared" si="6"/>
        <v>7</v>
      </c>
      <c r="G93">
        <v>5</v>
      </c>
      <c r="H93">
        <v>2</v>
      </c>
      <c r="I93">
        <v>3</v>
      </c>
      <c r="K93">
        <v>177</v>
      </c>
      <c r="L93">
        <f t="shared" si="7"/>
        <v>26</v>
      </c>
    </row>
    <row r="94" spans="1:12" x14ac:dyDescent="0.2">
      <c r="A94" t="s">
        <v>424</v>
      </c>
      <c r="B94">
        <v>22</v>
      </c>
      <c r="C94">
        <v>4</v>
      </c>
      <c r="D94">
        <f t="shared" si="5"/>
        <v>26</v>
      </c>
      <c r="E94">
        <v>155</v>
      </c>
      <c r="F94">
        <f t="shared" si="6"/>
        <v>21</v>
      </c>
      <c r="G94">
        <v>5</v>
      </c>
      <c r="H94">
        <v>16</v>
      </c>
      <c r="I94">
        <v>19</v>
      </c>
      <c r="K94">
        <v>155</v>
      </c>
      <c r="L94">
        <f t="shared" si="7"/>
        <v>61</v>
      </c>
    </row>
    <row r="95" spans="1:12" x14ac:dyDescent="0.2">
      <c r="A95" t="s">
        <v>424</v>
      </c>
      <c r="B95">
        <v>13</v>
      </c>
      <c r="C95">
        <v>5</v>
      </c>
      <c r="D95">
        <f t="shared" si="5"/>
        <v>18</v>
      </c>
      <c r="E95">
        <v>194</v>
      </c>
      <c r="F95">
        <f t="shared" si="6"/>
        <v>7</v>
      </c>
      <c r="G95">
        <v>4</v>
      </c>
      <c r="H95">
        <v>3</v>
      </c>
      <c r="I95">
        <v>4</v>
      </c>
      <c r="K95">
        <v>194</v>
      </c>
      <c r="L95">
        <f t="shared" si="7"/>
        <v>25</v>
      </c>
    </row>
    <row r="96" spans="1:12" x14ac:dyDescent="0.2">
      <c r="A96" t="s">
        <v>424</v>
      </c>
      <c r="B96">
        <v>15</v>
      </c>
      <c r="C96">
        <v>6</v>
      </c>
      <c r="D96">
        <f t="shared" si="5"/>
        <v>21</v>
      </c>
      <c r="E96">
        <v>147</v>
      </c>
      <c r="F96">
        <f t="shared" si="6"/>
        <v>18</v>
      </c>
      <c r="G96">
        <v>10</v>
      </c>
      <c r="H96">
        <v>8</v>
      </c>
      <c r="I96">
        <v>5</v>
      </c>
      <c r="K96">
        <v>147</v>
      </c>
      <c r="L96">
        <f t="shared" si="7"/>
        <v>34</v>
      </c>
    </row>
    <row r="97" spans="1:12" x14ac:dyDescent="0.2">
      <c r="A97" t="s">
        <v>424</v>
      </c>
      <c r="B97">
        <v>13</v>
      </c>
      <c r="C97">
        <v>4</v>
      </c>
      <c r="D97">
        <f t="shared" si="5"/>
        <v>17</v>
      </c>
      <c r="E97">
        <v>167</v>
      </c>
      <c r="F97">
        <f t="shared" si="6"/>
        <v>9</v>
      </c>
      <c r="G97">
        <v>8</v>
      </c>
      <c r="H97">
        <v>1</v>
      </c>
      <c r="I97">
        <v>6</v>
      </c>
      <c r="K97">
        <v>167</v>
      </c>
      <c r="L97">
        <f t="shared" si="7"/>
        <v>24</v>
      </c>
    </row>
    <row r="98" spans="1:12" x14ac:dyDescent="0.2">
      <c r="A98" t="s">
        <v>424</v>
      </c>
      <c r="B98">
        <v>15</v>
      </c>
      <c r="C98">
        <v>12</v>
      </c>
      <c r="D98">
        <f t="shared" si="5"/>
        <v>27</v>
      </c>
      <c r="E98">
        <v>184</v>
      </c>
      <c r="F98">
        <f t="shared" si="6"/>
        <v>10</v>
      </c>
      <c r="G98">
        <v>6</v>
      </c>
      <c r="H98">
        <v>4</v>
      </c>
      <c r="I98">
        <v>2</v>
      </c>
      <c r="K98">
        <v>184</v>
      </c>
      <c r="L98">
        <f t="shared" si="7"/>
        <v>33</v>
      </c>
    </row>
    <row r="99" spans="1:12" x14ac:dyDescent="0.2">
      <c r="A99" t="s">
        <v>424</v>
      </c>
      <c r="B99">
        <v>16</v>
      </c>
      <c r="C99">
        <v>6</v>
      </c>
      <c r="D99">
        <f t="shared" si="5"/>
        <v>22</v>
      </c>
      <c r="E99">
        <v>190</v>
      </c>
      <c r="F99">
        <f t="shared" si="6"/>
        <v>6</v>
      </c>
      <c r="G99">
        <v>3</v>
      </c>
      <c r="H99">
        <v>3</v>
      </c>
      <c r="I99">
        <v>1</v>
      </c>
      <c r="K99">
        <v>190</v>
      </c>
      <c r="L99">
        <f t="shared" si="7"/>
        <v>26</v>
      </c>
    </row>
    <row r="100" spans="1:12" x14ac:dyDescent="0.2">
      <c r="A100" s="9" t="s">
        <v>425</v>
      </c>
      <c r="B100">
        <v>22</v>
      </c>
      <c r="C100">
        <v>16</v>
      </c>
      <c r="D100">
        <f t="shared" si="5"/>
        <v>38</v>
      </c>
      <c r="E100">
        <v>151</v>
      </c>
      <c r="F100">
        <f t="shared" si="6"/>
        <v>20</v>
      </c>
      <c r="G100">
        <v>12</v>
      </c>
      <c r="H100">
        <v>8</v>
      </c>
      <c r="I100">
        <v>8</v>
      </c>
      <c r="K100">
        <v>151</v>
      </c>
      <c r="L100">
        <f t="shared" si="7"/>
        <v>54</v>
      </c>
    </row>
    <row r="101" spans="1:12" x14ac:dyDescent="0.2">
      <c r="A101" t="s">
        <v>425</v>
      </c>
      <c r="B101">
        <v>10</v>
      </c>
      <c r="C101">
        <v>16</v>
      </c>
      <c r="D101">
        <f t="shared" si="5"/>
        <v>26</v>
      </c>
      <c r="E101">
        <v>184</v>
      </c>
      <c r="F101">
        <f t="shared" si="6"/>
        <v>10</v>
      </c>
      <c r="G101">
        <v>8</v>
      </c>
      <c r="H101">
        <v>2</v>
      </c>
      <c r="I101">
        <v>3</v>
      </c>
      <c r="K101">
        <v>184</v>
      </c>
      <c r="L101">
        <f t="shared" si="7"/>
        <v>31</v>
      </c>
    </row>
    <row r="102" spans="1:12" x14ac:dyDescent="0.2">
      <c r="A102" t="s">
        <v>425</v>
      </c>
      <c r="B102">
        <v>11</v>
      </c>
      <c r="C102">
        <v>13</v>
      </c>
      <c r="D102">
        <f t="shared" si="5"/>
        <v>24</v>
      </c>
      <c r="E102">
        <v>188</v>
      </c>
      <c r="F102">
        <f t="shared" si="6"/>
        <v>7</v>
      </c>
      <c r="G102">
        <v>5</v>
      </c>
      <c r="H102">
        <v>2</v>
      </c>
      <c r="I102">
        <v>5</v>
      </c>
      <c r="K102">
        <v>188</v>
      </c>
      <c r="L102">
        <f t="shared" si="7"/>
        <v>31</v>
      </c>
    </row>
    <row r="103" spans="1:12" x14ac:dyDescent="0.2">
      <c r="A103" t="s">
        <v>425</v>
      </c>
      <c r="B103">
        <v>12</v>
      </c>
      <c r="C103">
        <v>13</v>
      </c>
      <c r="D103">
        <f t="shared" si="5"/>
        <v>25</v>
      </c>
      <c r="E103">
        <v>150</v>
      </c>
      <c r="F103">
        <f t="shared" si="6"/>
        <v>9</v>
      </c>
      <c r="G103">
        <v>8</v>
      </c>
      <c r="H103">
        <v>1</v>
      </c>
      <c r="I103">
        <v>5</v>
      </c>
      <c r="K103">
        <v>150</v>
      </c>
      <c r="L103">
        <f t="shared" si="7"/>
        <v>31</v>
      </c>
    </row>
    <row r="104" spans="1:12" x14ac:dyDescent="0.2">
      <c r="A104" t="s">
        <v>425</v>
      </c>
      <c r="B104">
        <v>14</v>
      </c>
      <c r="C104">
        <v>11</v>
      </c>
      <c r="D104">
        <f t="shared" si="5"/>
        <v>25</v>
      </c>
      <c r="E104">
        <v>175</v>
      </c>
      <c r="F104">
        <f t="shared" si="6"/>
        <v>9</v>
      </c>
      <c r="G104">
        <v>6</v>
      </c>
      <c r="H104">
        <v>3</v>
      </c>
      <c r="I104">
        <v>5</v>
      </c>
      <c r="K104">
        <v>175</v>
      </c>
      <c r="L104">
        <f t="shared" si="7"/>
        <v>33</v>
      </c>
    </row>
    <row r="105" spans="1:12" x14ac:dyDescent="0.2">
      <c r="A105" t="s">
        <v>425</v>
      </c>
      <c r="B105">
        <v>14</v>
      </c>
      <c r="C105">
        <v>14</v>
      </c>
      <c r="D105">
        <f t="shared" si="5"/>
        <v>28</v>
      </c>
      <c r="E105">
        <v>148</v>
      </c>
      <c r="F105">
        <f t="shared" si="6"/>
        <v>11</v>
      </c>
      <c r="G105">
        <v>6</v>
      </c>
      <c r="H105">
        <v>5</v>
      </c>
      <c r="I105">
        <v>3</v>
      </c>
      <c r="K105">
        <v>148</v>
      </c>
      <c r="L105">
        <f t="shared" si="7"/>
        <v>36</v>
      </c>
    </row>
    <row r="106" spans="1:12" x14ac:dyDescent="0.2">
      <c r="A106" t="s">
        <v>425</v>
      </c>
      <c r="B106">
        <v>17</v>
      </c>
      <c r="C106">
        <v>3</v>
      </c>
      <c r="D106">
        <f t="shared" si="5"/>
        <v>20</v>
      </c>
      <c r="E106">
        <v>157</v>
      </c>
      <c r="F106">
        <f t="shared" si="6"/>
        <v>13</v>
      </c>
      <c r="G106">
        <v>8</v>
      </c>
      <c r="H106">
        <v>5</v>
      </c>
      <c r="I106">
        <v>13</v>
      </c>
      <c r="K106">
        <v>157</v>
      </c>
      <c r="L106">
        <f t="shared" si="7"/>
        <v>38</v>
      </c>
    </row>
    <row r="107" spans="1:12" x14ac:dyDescent="0.2">
      <c r="A107" t="s">
        <v>425</v>
      </c>
      <c r="B107">
        <v>20</v>
      </c>
      <c r="C107">
        <v>5</v>
      </c>
      <c r="D107">
        <f t="shared" si="5"/>
        <v>25</v>
      </c>
      <c r="E107">
        <v>173</v>
      </c>
      <c r="F107">
        <f t="shared" si="6"/>
        <v>14</v>
      </c>
      <c r="G107">
        <v>9</v>
      </c>
      <c r="H107">
        <v>5</v>
      </c>
      <c r="I107">
        <v>6</v>
      </c>
      <c r="K107">
        <v>173</v>
      </c>
      <c r="L107">
        <f t="shared" si="7"/>
        <v>36</v>
      </c>
    </row>
    <row r="108" spans="1:12" x14ac:dyDescent="0.2">
      <c r="A108" t="s">
        <v>425</v>
      </c>
      <c r="B108">
        <v>30</v>
      </c>
      <c r="C108">
        <v>17</v>
      </c>
      <c r="D108">
        <f t="shared" si="5"/>
        <v>47</v>
      </c>
      <c r="E108">
        <v>129</v>
      </c>
      <c r="F108">
        <f t="shared" si="6"/>
        <v>17</v>
      </c>
      <c r="G108">
        <v>6</v>
      </c>
      <c r="H108">
        <v>11</v>
      </c>
      <c r="I108">
        <v>9</v>
      </c>
      <c r="K108">
        <v>129</v>
      </c>
      <c r="L108">
        <f t="shared" si="7"/>
        <v>67</v>
      </c>
    </row>
    <row r="109" spans="1:12" x14ac:dyDescent="0.2">
      <c r="A109" t="s">
        <v>425</v>
      </c>
      <c r="B109">
        <v>15</v>
      </c>
      <c r="C109">
        <v>9</v>
      </c>
      <c r="D109">
        <f t="shared" si="5"/>
        <v>24</v>
      </c>
      <c r="E109">
        <v>116</v>
      </c>
      <c r="F109">
        <f t="shared" si="6"/>
        <v>26</v>
      </c>
      <c r="G109">
        <v>14</v>
      </c>
      <c r="H109">
        <v>12</v>
      </c>
      <c r="I109">
        <v>7</v>
      </c>
      <c r="K109">
        <v>116</v>
      </c>
      <c r="L109">
        <f t="shared" si="7"/>
        <v>43</v>
      </c>
    </row>
    <row r="110" spans="1:12" x14ac:dyDescent="0.2">
      <c r="A110" t="s">
        <v>425</v>
      </c>
      <c r="B110">
        <v>13</v>
      </c>
      <c r="C110">
        <v>7</v>
      </c>
      <c r="D110">
        <f t="shared" si="5"/>
        <v>20</v>
      </c>
      <c r="E110">
        <v>136</v>
      </c>
      <c r="F110">
        <f t="shared" si="6"/>
        <v>16</v>
      </c>
      <c r="G110">
        <v>9</v>
      </c>
      <c r="H110">
        <v>7</v>
      </c>
      <c r="I110">
        <v>5</v>
      </c>
      <c r="K110">
        <v>136</v>
      </c>
      <c r="L110">
        <f t="shared" si="7"/>
        <v>32</v>
      </c>
    </row>
    <row r="111" spans="1:12" x14ac:dyDescent="0.2">
      <c r="A111" t="s">
        <v>425</v>
      </c>
      <c r="B111">
        <v>20</v>
      </c>
      <c r="C111">
        <v>2</v>
      </c>
      <c r="D111">
        <f t="shared" si="5"/>
        <v>22</v>
      </c>
      <c r="E111">
        <v>173</v>
      </c>
      <c r="F111">
        <f t="shared" si="6"/>
        <v>13</v>
      </c>
      <c r="G111">
        <v>5</v>
      </c>
      <c r="H111">
        <v>8</v>
      </c>
      <c r="I111">
        <v>10</v>
      </c>
      <c r="K111">
        <v>173</v>
      </c>
      <c r="L111">
        <f t="shared" si="7"/>
        <v>40</v>
      </c>
    </row>
    <row r="112" spans="1:12" x14ac:dyDescent="0.2">
      <c r="A112" t="s">
        <v>425</v>
      </c>
      <c r="B112">
        <v>19</v>
      </c>
      <c r="C112">
        <v>3</v>
      </c>
      <c r="D112">
        <f t="shared" si="5"/>
        <v>22</v>
      </c>
      <c r="E112">
        <v>163</v>
      </c>
      <c r="F112">
        <f t="shared" si="6"/>
        <v>11</v>
      </c>
      <c r="G112">
        <v>3</v>
      </c>
      <c r="H112">
        <v>8</v>
      </c>
      <c r="I112">
        <v>3</v>
      </c>
      <c r="K112">
        <v>163</v>
      </c>
      <c r="L112">
        <f t="shared" si="7"/>
        <v>33</v>
      </c>
    </row>
    <row r="113" spans="1:12" x14ac:dyDescent="0.2">
      <c r="A113" t="s">
        <v>425</v>
      </c>
      <c r="B113">
        <v>15</v>
      </c>
      <c r="C113">
        <v>6</v>
      </c>
      <c r="D113">
        <f t="shared" si="5"/>
        <v>21</v>
      </c>
      <c r="E113">
        <v>150</v>
      </c>
      <c r="F113">
        <f t="shared" si="6"/>
        <v>14</v>
      </c>
      <c r="G113">
        <v>11</v>
      </c>
      <c r="H113">
        <v>3</v>
      </c>
      <c r="I113">
        <v>3</v>
      </c>
      <c r="K113">
        <v>150</v>
      </c>
      <c r="L113">
        <f t="shared" si="7"/>
        <v>27</v>
      </c>
    </row>
    <row r="114" spans="1:12" x14ac:dyDescent="0.2">
      <c r="A114" t="s">
        <v>425</v>
      </c>
      <c r="B114">
        <v>12</v>
      </c>
      <c r="C114">
        <v>7</v>
      </c>
      <c r="D114">
        <f t="shared" si="5"/>
        <v>19</v>
      </c>
      <c r="E114">
        <v>154</v>
      </c>
      <c r="F114">
        <f t="shared" si="6"/>
        <v>17</v>
      </c>
      <c r="G114">
        <v>10</v>
      </c>
      <c r="H114">
        <v>7</v>
      </c>
      <c r="I114">
        <v>2</v>
      </c>
      <c r="K114">
        <v>154</v>
      </c>
      <c r="L114">
        <f t="shared" si="7"/>
        <v>28</v>
      </c>
    </row>
    <row r="115" spans="1:12" x14ac:dyDescent="0.2">
      <c r="A115" t="s">
        <v>426</v>
      </c>
      <c r="B115">
        <v>12</v>
      </c>
      <c r="C115">
        <v>9</v>
      </c>
      <c r="D115">
        <f t="shared" si="5"/>
        <v>21</v>
      </c>
      <c r="E115">
        <v>187</v>
      </c>
      <c r="F115">
        <f t="shared" si="6"/>
        <v>7</v>
      </c>
      <c r="G115">
        <v>4</v>
      </c>
      <c r="H115">
        <v>3</v>
      </c>
      <c r="I115">
        <v>6</v>
      </c>
      <c r="K115">
        <v>187</v>
      </c>
      <c r="L115">
        <f t="shared" si="7"/>
        <v>30</v>
      </c>
    </row>
    <row r="116" spans="1:12" x14ac:dyDescent="0.2">
      <c r="A116" t="s">
        <v>426</v>
      </c>
      <c r="B116">
        <v>17</v>
      </c>
      <c r="C116">
        <v>7</v>
      </c>
      <c r="D116">
        <f t="shared" si="5"/>
        <v>24</v>
      </c>
      <c r="E116">
        <v>186</v>
      </c>
      <c r="F116">
        <f t="shared" si="6"/>
        <v>10</v>
      </c>
      <c r="G116">
        <v>7</v>
      </c>
      <c r="H116">
        <v>3</v>
      </c>
      <c r="I116">
        <v>6</v>
      </c>
      <c r="K116">
        <v>186</v>
      </c>
      <c r="L116">
        <f t="shared" si="7"/>
        <v>33</v>
      </c>
    </row>
    <row r="117" spans="1:12" x14ac:dyDescent="0.2">
      <c r="A117" t="s">
        <v>426</v>
      </c>
      <c r="B117">
        <v>9</v>
      </c>
      <c r="C117">
        <v>8</v>
      </c>
      <c r="D117">
        <f t="shared" si="5"/>
        <v>17</v>
      </c>
      <c r="E117">
        <v>157</v>
      </c>
      <c r="F117">
        <f t="shared" si="6"/>
        <v>11</v>
      </c>
      <c r="G117">
        <v>5</v>
      </c>
      <c r="H117">
        <v>6</v>
      </c>
      <c r="I117">
        <v>7</v>
      </c>
      <c r="K117">
        <v>157</v>
      </c>
      <c r="L117">
        <f t="shared" si="7"/>
        <v>30</v>
      </c>
    </row>
    <row r="118" spans="1:12" x14ac:dyDescent="0.2">
      <c r="A118" t="s">
        <v>426</v>
      </c>
      <c r="B118">
        <v>11</v>
      </c>
      <c r="C118">
        <v>10</v>
      </c>
      <c r="D118">
        <f t="shared" si="5"/>
        <v>21</v>
      </c>
      <c r="E118">
        <v>161</v>
      </c>
      <c r="F118">
        <f t="shared" si="6"/>
        <v>7</v>
      </c>
      <c r="G118">
        <v>3</v>
      </c>
      <c r="H118">
        <v>4</v>
      </c>
      <c r="I118">
        <v>4</v>
      </c>
      <c r="K118">
        <v>161</v>
      </c>
      <c r="L118">
        <f t="shared" si="7"/>
        <v>29</v>
      </c>
    </row>
    <row r="119" spans="1:12" x14ac:dyDescent="0.2">
      <c r="A119" t="s">
        <v>426</v>
      </c>
      <c r="B119">
        <v>15</v>
      </c>
      <c r="C119">
        <v>8</v>
      </c>
      <c r="D119">
        <f t="shared" si="5"/>
        <v>23</v>
      </c>
      <c r="E119">
        <v>177</v>
      </c>
      <c r="F119">
        <f t="shared" si="6"/>
        <v>9</v>
      </c>
      <c r="G119">
        <v>5</v>
      </c>
      <c r="H119">
        <v>4</v>
      </c>
      <c r="I119">
        <v>10</v>
      </c>
      <c r="K119">
        <v>177</v>
      </c>
      <c r="L119">
        <f t="shared" si="7"/>
        <v>37</v>
      </c>
    </row>
    <row r="120" spans="1:12" x14ac:dyDescent="0.2">
      <c r="A120" t="s">
        <v>426</v>
      </c>
      <c r="B120">
        <v>15</v>
      </c>
      <c r="C120">
        <v>9</v>
      </c>
      <c r="D120">
        <f t="shared" si="5"/>
        <v>24</v>
      </c>
      <c r="E120">
        <v>176</v>
      </c>
      <c r="F120">
        <f t="shared" si="6"/>
        <v>14</v>
      </c>
      <c r="G120">
        <v>8</v>
      </c>
      <c r="H120">
        <v>6</v>
      </c>
      <c r="I120">
        <v>6</v>
      </c>
      <c r="K120">
        <v>176</v>
      </c>
      <c r="L120">
        <f t="shared" si="7"/>
        <v>36</v>
      </c>
    </row>
    <row r="121" spans="1:12" x14ac:dyDescent="0.2">
      <c r="A121" t="s">
        <v>426</v>
      </c>
      <c r="B121">
        <v>19</v>
      </c>
      <c r="C121">
        <v>7</v>
      </c>
      <c r="D121">
        <f t="shared" si="5"/>
        <v>26</v>
      </c>
      <c r="E121">
        <v>169</v>
      </c>
      <c r="F121">
        <f t="shared" si="6"/>
        <v>14</v>
      </c>
      <c r="G121">
        <v>6</v>
      </c>
      <c r="H121">
        <v>8</v>
      </c>
      <c r="I121">
        <v>13</v>
      </c>
      <c r="K121">
        <v>169</v>
      </c>
      <c r="L121">
        <f t="shared" si="7"/>
        <v>47</v>
      </c>
    </row>
    <row r="122" spans="1:12" x14ac:dyDescent="0.2">
      <c r="A122" t="s">
        <v>426</v>
      </c>
      <c r="B122">
        <v>18</v>
      </c>
      <c r="C122">
        <v>5</v>
      </c>
      <c r="D122">
        <f t="shared" si="5"/>
        <v>23</v>
      </c>
      <c r="E122">
        <v>161</v>
      </c>
      <c r="F122">
        <f t="shared" si="6"/>
        <v>13</v>
      </c>
      <c r="G122">
        <v>4</v>
      </c>
      <c r="H122">
        <v>9</v>
      </c>
      <c r="I122">
        <v>8</v>
      </c>
      <c r="K122">
        <v>161</v>
      </c>
      <c r="L122">
        <f t="shared" si="7"/>
        <v>40</v>
      </c>
    </row>
    <row r="123" spans="1:12" x14ac:dyDescent="0.2">
      <c r="A123" t="s">
        <v>426</v>
      </c>
      <c r="B123">
        <v>15</v>
      </c>
      <c r="C123">
        <v>12</v>
      </c>
      <c r="D123">
        <f t="shared" si="5"/>
        <v>27</v>
      </c>
      <c r="E123">
        <v>173</v>
      </c>
      <c r="F123">
        <f t="shared" si="6"/>
        <v>17</v>
      </c>
      <c r="G123">
        <v>9</v>
      </c>
      <c r="H123">
        <v>8</v>
      </c>
      <c r="I123">
        <v>8</v>
      </c>
      <c r="K123">
        <v>173</v>
      </c>
      <c r="L123">
        <f t="shared" si="7"/>
        <v>43</v>
      </c>
    </row>
    <row r="124" spans="1:12" x14ac:dyDescent="0.2">
      <c r="A124" t="s">
        <v>426</v>
      </c>
      <c r="B124">
        <v>13</v>
      </c>
      <c r="C124">
        <v>6</v>
      </c>
      <c r="D124">
        <f t="shared" si="5"/>
        <v>19</v>
      </c>
      <c r="E124">
        <v>145</v>
      </c>
      <c r="F124">
        <f t="shared" si="6"/>
        <v>13</v>
      </c>
      <c r="G124">
        <v>6</v>
      </c>
      <c r="H124">
        <v>7</v>
      </c>
      <c r="I124">
        <v>8</v>
      </c>
      <c r="K124">
        <v>145</v>
      </c>
      <c r="L124">
        <f t="shared" si="7"/>
        <v>34</v>
      </c>
    </row>
    <row r="125" spans="1:12" x14ac:dyDescent="0.2">
      <c r="A125" t="s">
        <v>426</v>
      </c>
      <c r="B125">
        <v>18</v>
      </c>
      <c r="C125">
        <v>7</v>
      </c>
      <c r="D125">
        <f t="shared" si="5"/>
        <v>25</v>
      </c>
      <c r="E125">
        <v>179</v>
      </c>
      <c r="F125">
        <f t="shared" si="6"/>
        <v>11</v>
      </c>
      <c r="G125">
        <v>7</v>
      </c>
      <c r="H125">
        <v>4</v>
      </c>
      <c r="I125">
        <v>5</v>
      </c>
      <c r="K125">
        <v>179</v>
      </c>
      <c r="L125">
        <f t="shared" si="7"/>
        <v>34</v>
      </c>
    </row>
    <row r="126" spans="1:12" x14ac:dyDescent="0.2">
      <c r="A126" t="s">
        <v>426</v>
      </c>
      <c r="B126">
        <v>12</v>
      </c>
      <c r="C126">
        <v>11</v>
      </c>
      <c r="D126">
        <f t="shared" si="5"/>
        <v>23</v>
      </c>
      <c r="E126">
        <v>165</v>
      </c>
      <c r="F126">
        <f t="shared" si="6"/>
        <v>15</v>
      </c>
      <c r="G126">
        <v>9</v>
      </c>
      <c r="H126">
        <v>6</v>
      </c>
      <c r="I126">
        <v>2</v>
      </c>
      <c r="K126">
        <v>165</v>
      </c>
      <c r="L126">
        <f t="shared" si="7"/>
        <v>31</v>
      </c>
    </row>
    <row r="127" spans="1:12" x14ac:dyDescent="0.2">
      <c r="A127" t="s">
        <v>426</v>
      </c>
      <c r="B127">
        <v>18</v>
      </c>
      <c r="C127">
        <v>10</v>
      </c>
      <c r="D127">
        <f t="shared" si="5"/>
        <v>28</v>
      </c>
      <c r="E127">
        <v>159</v>
      </c>
      <c r="F127">
        <f t="shared" si="6"/>
        <v>13</v>
      </c>
      <c r="G127">
        <v>4</v>
      </c>
      <c r="H127">
        <v>9</v>
      </c>
      <c r="I127">
        <v>7</v>
      </c>
      <c r="K127">
        <v>159</v>
      </c>
      <c r="L127">
        <f t="shared" si="7"/>
        <v>44</v>
      </c>
    </row>
    <row r="128" spans="1:12" x14ac:dyDescent="0.2">
      <c r="A128" t="s">
        <v>426</v>
      </c>
      <c r="B128">
        <v>14</v>
      </c>
      <c r="C128">
        <v>13</v>
      </c>
      <c r="D128">
        <f t="shared" si="5"/>
        <v>27</v>
      </c>
      <c r="E128">
        <v>176</v>
      </c>
      <c r="F128">
        <f t="shared" si="6"/>
        <v>10</v>
      </c>
      <c r="G128">
        <v>5</v>
      </c>
      <c r="H128">
        <v>5</v>
      </c>
      <c r="I128">
        <v>2</v>
      </c>
      <c r="K128">
        <v>176</v>
      </c>
      <c r="L128">
        <f t="shared" si="7"/>
        <v>34</v>
      </c>
    </row>
    <row r="129" spans="1:59" x14ac:dyDescent="0.2">
      <c r="A129" t="s">
        <v>426</v>
      </c>
      <c r="B129">
        <v>20</v>
      </c>
      <c r="C129">
        <v>8</v>
      </c>
      <c r="D129">
        <f t="shared" si="5"/>
        <v>28</v>
      </c>
      <c r="E129">
        <v>166</v>
      </c>
      <c r="F129">
        <f t="shared" si="6"/>
        <v>8</v>
      </c>
      <c r="G129">
        <v>2</v>
      </c>
      <c r="H129">
        <v>6</v>
      </c>
      <c r="I129">
        <v>5</v>
      </c>
      <c r="K129">
        <v>166</v>
      </c>
      <c r="L129">
        <f t="shared" si="7"/>
        <v>39</v>
      </c>
    </row>
    <row r="131" spans="1:59" x14ac:dyDescent="0.2">
      <c r="B131" s="26"/>
      <c r="C131" s="26"/>
      <c r="D131" s="26"/>
      <c r="E131" s="26"/>
      <c r="F131" s="26"/>
      <c r="G131" s="26"/>
      <c r="H131" s="26"/>
      <c r="I131" s="26"/>
      <c r="AS131" s="31"/>
      <c r="AT131" s="31"/>
      <c r="AU131" s="31"/>
      <c r="AV131" s="26"/>
      <c r="BG131" s="31"/>
    </row>
    <row r="133" spans="1:59" x14ac:dyDescent="0.2">
      <c r="B133" s="26"/>
      <c r="C133" s="26"/>
      <c r="D133" s="26"/>
      <c r="E133" s="26"/>
      <c r="F133" s="26"/>
      <c r="G133" s="26"/>
      <c r="H133" s="26"/>
      <c r="I133" s="26"/>
      <c r="AS133" s="31"/>
      <c r="AT133" s="31"/>
      <c r="AU133" s="31"/>
      <c r="AV133" s="26"/>
      <c r="BG133" s="31"/>
    </row>
    <row r="137" spans="1:59" x14ac:dyDescent="0.2">
      <c r="B137" s="26"/>
      <c r="C137" s="26"/>
      <c r="D137" s="26"/>
      <c r="E137" s="26"/>
      <c r="F137" s="26"/>
      <c r="G137" s="26"/>
      <c r="H137" s="26"/>
      <c r="I137" s="26"/>
      <c r="AS137" s="31"/>
      <c r="AT137" s="31"/>
      <c r="AU137" s="31"/>
      <c r="AV137" s="26"/>
      <c r="BG137" s="3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2CAA-233F-CA4C-84F0-2E7BAB0CE097}">
  <dimension ref="A1:AH137"/>
  <sheetViews>
    <sheetView topLeftCell="I1" zoomScale="68" zoomScaleNormal="68" workbookViewId="0">
      <selection activeCell="Y44" sqref="Y44"/>
    </sheetView>
  </sheetViews>
  <sheetFormatPr baseColWidth="10" defaultRowHeight="16" x14ac:dyDescent="0.2"/>
  <cols>
    <col min="8" max="8" width="10.83203125" style="28"/>
  </cols>
  <sheetData>
    <row r="1" spans="1:21" x14ac:dyDescent="0.2">
      <c r="A1" t="s">
        <v>405</v>
      </c>
      <c r="B1" t="s">
        <v>476</v>
      </c>
      <c r="C1" t="s">
        <v>541</v>
      </c>
      <c r="D1" t="s">
        <v>477</v>
      </c>
      <c r="E1" t="s">
        <v>402</v>
      </c>
      <c r="F1" t="s">
        <v>539</v>
      </c>
      <c r="J1" t="s">
        <v>405</v>
      </c>
      <c r="K1" t="s">
        <v>476</v>
      </c>
      <c r="L1" t="s">
        <v>477</v>
      </c>
      <c r="M1" t="s">
        <v>402</v>
      </c>
      <c r="N1" t="s">
        <v>577</v>
      </c>
      <c r="U1" s="7" t="s">
        <v>561</v>
      </c>
    </row>
    <row r="2" spans="1:21" x14ac:dyDescent="0.2">
      <c r="A2" t="s">
        <v>410</v>
      </c>
      <c r="B2">
        <v>27</v>
      </c>
      <c r="C2">
        <v>175</v>
      </c>
      <c r="D2">
        <v>9</v>
      </c>
      <c r="E2">
        <v>3</v>
      </c>
      <c r="F2">
        <v>39</v>
      </c>
      <c r="I2">
        <v>6</v>
      </c>
      <c r="J2" t="s">
        <v>410</v>
      </c>
      <c r="K2">
        <v>27</v>
      </c>
      <c r="L2">
        <v>9</v>
      </c>
      <c r="M2">
        <v>3</v>
      </c>
      <c r="U2" t="s">
        <v>570</v>
      </c>
    </row>
    <row r="3" spans="1:21" x14ac:dyDescent="0.2">
      <c r="A3" t="s">
        <v>410</v>
      </c>
      <c r="B3">
        <v>30</v>
      </c>
      <c r="C3">
        <v>137</v>
      </c>
      <c r="D3">
        <v>14</v>
      </c>
      <c r="E3">
        <v>4</v>
      </c>
      <c r="F3">
        <v>48</v>
      </c>
      <c r="J3" t="s">
        <v>410</v>
      </c>
      <c r="K3">
        <v>30</v>
      </c>
      <c r="L3">
        <v>14</v>
      </c>
      <c r="M3">
        <v>4</v>
      </c>
      <c r="U3" t="s">
        <v>562</v>
      </c>
    </row>
    <row r="4" spans="1:21" x14ac:dyDescent="0.2">
      <c r="A4" t="s">
        <v>410</v>
      </c>
      <c r="B4">
        <v>24</v>
      </c>
      <c r="C4">
        <v>103</v>
      </c>
      <c r="D4">
        <v>19</v>
      </c>
      <c r="E4">
        <v>3</v>
      </c>
      <c r="F4">
        <v>46</v>
      </c>
      <c r="J4" t="s">
        <v>410</v>
      </c>
      <c r="K4">
        <v>24</v>
      </c>
      <c r="L4">
        <v>19</v>
      </c>
      <c r="M4">
        <v>3</v>
      </c>
    </row>
    <row r="5" spans="1:21" x14ac:dyDescent="0.2">
      <c r="A5" t="s">
        <v>410</v>
      </c>
      <c r="B5">
        <v>25</v>
      </c>
      <c r="C5">
        <v>172</v>
      </c>
      <c r="D5">
        <v>10</v>
      </c>
      <c r="E5">
        <v>3</v>
      </c>
      <c r="F5">
        <v>38</v>
      </c>
      <c r="J5" t="s">
        <v>410</v>
      </c>
      <c r="K5">
        <v>25</v>
      </c>
      <c r="L5">
        <v>10</v>
      </c>
      <c r="M5">
        <v>3</v>
      </c>
      <c r="U5" s="7" t="s">
        <v>563</v>
      </c>
    </row>
    <row r="6" spans="1:21" x14ac:dyDescent="0.2">
      <c r="A6" t="s">
        <v>410</v>
      </c>
      <c r="B6">
        <v>23</v>
      </c>
      <c r="C6">
        <v>150</v>
      </c>
      <c r="D6">
        <v>10</v>
      </c>
      <c r="E6">
        <v>2</v>
      </c>
      <c r="F6">
        <v>35</v>
      </c>
      <c r="J6" t="s">
        <v>410</v>
      </c>
      <c r="K6">
        <v>23</v>
      </c>
      <c r="L6">
        <v>10</v>
      </c>
      <c r="M6">
        <v>2</v>
      </c>
      <c r="U6" t="s">
        <v>574</v>
      </c>
    </row>
    <row r="7" spans="1:21" x14ac:dyDescent="0.2">
      <c r="A7" t="s">
        <v>410</v>
      </c>
      <c r="B7">
        <v>21</v>
      </c>
      <c r="C7">
        <v>127</v>
      </c>
      <c r="D7">
        <v>16</v>
      </c>
      <c r="E7">
        <v>11</v>
      </c>
      <c r="F7">
        <v>48</v>
      </c>
      <c r="J7" t="s">
        <v>410</v>
      </c>
      <c r="K7">
        <v>21</v>
      </c>
      <c r="L7">
        <v>16</v>
      </c>
      <c r="M7">
        <v>11</v>
      </c>
      <c r="N7" s="11">
        <f>AVERAGE(M2:M7)</f>
        <v>4.333333333333333</v>
      </c>
      <c r="U7" t="s">
        <v>564</v>
      </c>
    </row>
    <row r="8" spans="1:21" x14ac:dyDescent="0.2">
      <c r="A8" t="s">
        <v>411</v>
      </c>
      <c r="B8">
        <v>22</v>
      </c>
      <c r="C8">
        <v>119</v>
      </c>
      <c r="D8">
        <v>19</v>
      </c>
      <c r="E8">
        <v>2</v>
      </c>
      <c r="F8">
        <v>43</v>
      </c>
      <c r="I8">
        <v>6</v>
      </c>
      <c r="J8" t="s">
        <v>411</v>
      </c>
      <c r="K8">
        <v>22</v>
      </c>
      <c r="L8">
        <v>19</v>
      </c>
      <c r="M8">
        <v>2</v>
      </c>
      <c r="U8" t="s">
        <v>575</v>
      </c>
    </row>
    <row r="9" spans="1:21" x14ac:dyDescent="0.2">
      <c r="A9" t="s">
        <v>411</v>
      </c>
      <c r="B9">
        <v>25</v>
      </c>
      <c r="C9">
        <v>165</v>
      </c>
      <c r="D9">
        <v>12</v>
      </c>
      <c r="E9">
        <v>2</v>
      </c>
      <c r="F9">
        <v>39</v>
      </c>
      <c r="J9" t="s">
        <v>411</v>
      </c>
      <c r="K9">
        <v>25</v>
      </c>
      <c r="L9">
        <v>12</v>
      </c>
      <c r="M9">
        <v>2</v>
      </c>
      <c r="U9" t="s">
        <v>571</v>
      </c>
    </row>
    <row r="10" spans="1:21" x14ac:dyDescent="0.2">
      <c r="A10" t="s">
        <v>411</v>
      </c>
      <c r="B10">
        <v>27</v>
      </c>
      <c r="C10">
        <v>173</v>
      </c>
      <c r="D10">
        <v>11</v>
      </c>
      <c r="E10">
        <v>3</v>
      </c>
      <c r="F10">
        <v>41</v>
      </c>
      <c r="J10" t="s">
        <v>411</v>
      </c>
      <c r="K10">
        <v>27</v>
      </c>
      <c r="L10">
        <v>11</v>
      </c>
      <c r="M10">
        <v>3</v>
      </c>
    </row>
    <row r="11" spans="1:21" x14ac:dyDescent="0.2">
      <c r="A11" t="s">
        <v>411</v>
      </c>
      <c r="B11">
        <v>28</v>
      </c>
      <c r="C11">
        <v>168</v>
      </c>
      <c r="D11">
        <v>13</v>
      </c>
      <c r="E11">
        <v>4</v>
      </c>
      <c r="F11">
        <v>45</v>
      </c>
      <c r="J11" t="s">
        <v>411</v>
      </c>
      <c r="K11">
        <v>28</v>
      </c>
      <c r="L11">
        <v>13</v>
      </c>
      <c r="M11">
        <v>4</v>
      </c>
      <c r="U11" s="7" t="s">
        <v>482</v>
      </c>
    </row>
    <row r="12" spans="1:21" x14ac:dyDescent="0.2">
      <c r="A12" t="s">
        <v>411</v>
      </c>
      <c r="B12">
        <v>26</v>
      </c>
      <c r="C12">
        <v>160</v>
      </c>
      <c r="D12">
        <v>9</v>
      </c>
      <c r="E12">
        <v>4</v>
      </c>
      <c r="F12">
        <v>39</v>
      </c>
      <c r="J12" t="s">
        <v>411</v>
      </c>
      <c r="K12">
        <v>26</v>
      </c>
      <c r="L12">
        <v>9</v>
      </c>
      <c r="M12">
        <v>4</v>
      </c>
      <c r="U12" t="s">
        <v>576</v>
      </c>
    </row>
    <row r="13" spans="1:21" x14ac:dyDescent="0.2">
      <c r="A13" t="s">
        <v>411</v>
      </c>
      <c r="B13">
        <v>27</v>
      </c>
      <c r="C13">
        <v>152</v>
      </c>
      <c r="D13">
        <v>12</v>
      </c>
      <c r="E13">
        <v>5</v>
      </c>
      <c r="F13">
        <v>44</v>
      </c>
      <c r="J13" t="s">
        <v>411</v>
      </c>
      <c r="K13">
        <v>27</v>
      </c>
      <c r="L13">
        <v>12</v>
      </c>
      <c r="M13">
        <v>5</v>
      </c>
      <c r="N13" s="11">
        <f>AVERAGE(M8:M13)</f>
        <v>3.3333333333333335</v>
      </c>
      <c r="U13" t="s">
        <v>566</v>
      </c>
    </row>
    <row r="14" spans="1:21" x14ac:dyDescent="0.2">
      <c r="A14" t="s">
        <v>413</v>
      </c>
      <c r="B14">
        <v>24</v>
      </c>
      <c r="C14">
        <v>117</v>
      </c>
      <c r="D14">
        <v>18</v>
      </c>
      <c r="E14">
        <v>6</v>
      </c>
      <c r="F14">
        <v>48</v>
      </c>
      <c r="I14">
        <v>6</v>
      </c>
      <c r="J14" t="s">
        <v>413</v>
      </c>
      <c r="K14">
        <v>24</v>
      </c>
      <c r="L14">
        <v>18</v>
      </c>
      <c r="M14">
        <v>6</v>
      </c>
      <c r="U14" t="s">
        <v>567</v>
      </c>
    </row>
    <row r="15" spans="1:21" x14ac:dyDescent="0.2">
      <c r="A15" t="s">
        <v>413</v>
      </c>
      <c r="B15">
        <v>32</v>
      </c>
      <c r="C15">
        <v>112</v>
      </c>
      <c r="D15">
        <v>16</v>
      </c>
      <c r="E15">
        <v>14</v>
      </c>
      <c r="F15">
        <v>62</v>
      </c>
      <c r="J15" t="s">
        <v>413</v>
      </c>
      <c r="K15">
        <v>32</v>
      </c>
      <c r="L15">
        <v>16</v>
      </c>
      <c r="M15">
        <v>14</v>
      </c>
      <c r="U15" t="s">
        <v>621</v>
      </c>
    </row>
    <row r="16" spans="1:21" x14ac:dyDescent="0.2">
      <c r="A16" t="s">
        <v>413</v>
      </c>
      <c r="B16">
        <v>25</v>
      </c>
      <c r="C16">
        <v>158</v>
      </c>
      <c r="D16">
        <v>8</v>
      </c>
      <c r="E16">
        <v>2</v>
      </c>
      <c r="F16">
        <v>35</v>
      </c>
      <c r="J16" t="s">
        <v>413</v>
      </c>
      <c r="K16">
        <v>25</v>
      </c>
      <c r="L16">
        <v>8</v>
      </c>
      <c r="M16">
        <v>2</v>
      </c>
      <c r="U16" s="7" t="s">
        <v>483</v>
      </c>
    </row>
    <row r="17" spans="1:34" x14ac:dyDescent="0.2">
      <c r="A17" t="s">
        <v>413</v>
      </c>
      <c r="B17">
        <v>22</v>
      </c>
      <c r="C17">
        <v>149</v>
      </c>
      <c r="D17">
        <v>9</v>
      </c>
      <c r="E17">
        <v>1</v>
      </c>
      <c r="F17">
        <v>32</v>
      </c>
      <c r="J17" t="s">
        <v>413</v>
      </c>
      <c r="K17">
        <v>22</v>
      </c>
      <c r="L17">
        <v>9</v>
      </c>
      <c r="M17">
        <v>1</v>
      </c>
      <c r="U17" t="s">
        <v>568</v>
      </c>
    </row>
    <row r="18" spans="1:34" x14ac:dyDescent="0.2">
      <c r="A18" t="s">
        <v>413</v>
      </c>
      <c r="B18">
        <v>27</v>
      </c>
      <c r="C18">
        <v>127</v>
      </c>
      <c r="D18">
        <v>13</v>
      </c>
      <c r="E18">
        <v>9</v>
      </c>
      <c r="F18">
        <v>49</v>
      </c>
      <c r="J18" t="s">
        <v>413</v>
      </c>
      <c r="K18">
        <v>27</v>
      </c>
      <c r="L18">
        <v>13</v>
      </c>
      <c r="M18">
        <v>9</v>
      </c>
      <c r="U18" t="s">
        <v>581</v>
      </c>
    </row>
    <row r="19" spans="1:34" x14ac:dyDescent="0.2">
      <c r="A19" t="s">
        <v>413</v>
      </c>
      <c r="B19">
        <v>24</v>
      </c>
      <c r="C19">
        <v>131</v>
      </c>
      <c r="D19">
        <v>12</v>
      </c>
      <c r="E19">
        <v>4</v>
      </c>
      <c r="F19">
        <v>40</v>
      </c>
      <c r="J19" t="s">
        <v>413</v>
      </c>
      <c r="K19">
        <v>24</v>
      </c>
      <c r="L19">
        <v>12</v>
      </c>
      <c r="M19">
        <v>4</v>
      </c>
      <c r="N19" s="11">
        <f>AVERAGE(M14:M19)</f>
        <v>6</v>
      </c>
      <c r="U19" t="s">
        <v>569</v>
      </c>
    </row>
    <row r="20" spans="1:34" x14ac:dyDescent="0.2">
      <c r="A20" t="s">
        <v>414</v>
      </c>
      <c r="B20">
        <v>24</v>
      </c>
      <c r="C20">
        <v>148</v>
      </c>
      <c r="D20">
        <v>12</v>
      </c>
      <c r="E20">
        <v>7</v>
      </c>
      <c r="F20">
        <v>43</v>
      </c>
      <c r="I20">
        <v>6</v>
      </c>
      <c r="J20" t="s">
        <v>414</v>
      </c>
      <c r="K20">
        <v>24</v>
      </c>
      <c r="L20">
        <v>12</v>
      </c>
      <c r="M20">
        <v>7</v>
      </c>
    </row>
    <row r="21" spans="1:34" x14ac:dyDescent="0.2">
      <c r="A21" t="s">
        <v>414</v>
      </c>
      <c r="B21">
        <v>22</v>
      </c>
      <c r="C21">
        <v>128</v>
      </c>
      <c r="D21">
        <v>11</v>
      </c>
      <c r="E21">
        <v>2</v>
      </c>
      <c r="F21">
        <v>35</v>
      </c>
      <c r="J21" t="s">
        <v>414</v>
      </c>
      <c r="K21">
        <v>22</v>
      </c>
      <c r="L21">
        <v>11</v>
      </c>
      <c r="M21">
        <v>2</v>
      </c>
    </row>
    <row r="22" spans="1:34" x14ac:dyDescent="0.2">
      <c r="A22" t="s">
        <v>414</v>
      </c>
      <c r="B22">
        <v>18</v>
      </c>
      <c r="C22">
        <v>71</v>
      </c>
      <c r="D22">
        <v>13</v>
      </c>
      <c r="E22">
        <v>3</v>
      </c>
      <c r="F22">
        <v>34</v>
      </c>
      <c r="J22" t="s">
        <v>414</v>
      </c>
      <c r="K22">
        <v>18</v>
      </c>
      <c r="L22">
        <v>13</v>
      </c>
      <c r="M22">
        <v>3</v>
      </c>
    </row>
    <row r="23" spans="1:34" x14ac:dyDescent="0.2">
      <c r="A23" t="s">
        <v>414</v>
      </c>
      <c r="B23">
        <v>18</v>
      </c>
      <c r="C23">
        <v>111</v>
      </c>
      <c r="D23">
        <v>11</v>
      </c>
      <c r="E23">
        <v>7</v>
      </c>
      <c r="F23">
        <v>36</v>
      </c>
      <c r="J23" t="s">
        <v>414</v>
      </c>
      <c r="K23">
        <v>18</v>
      </c>
      <c r="L23">
        <v>11</v>
      </c>
      <c r="M23">
        <v>7</v>
      </c>
    </row>
    <row r="24" spans="1:34" x14ac:dyDescent="0.2">
      <c r="A24" t="s">
        <v>414</v>
      </c>
      <c r="B24">
        <v>29</v>
      </c>
      <c r="C24">
        <v>151</v>
      </c>
      <c r="D24">
        <v>9</v>
      </c>
      <c r="E24">
        <v>5</v>
      </c>
      <c r="F24">
        <v>43</v>
      </c>
      <c r="J24" t="s">
        <v>414</v>
      </c>
      <c r="K24">
        <v>29</v>
      </c>
      <c r="L24">
        <v>9</v>
      </c>
      <c r="M24">
        <v>5</v>
      </c>
    </row>
    <row r="25" spans="1:34" ht="17" thickBot="1" x14ac:dyDescent="0.25">
      <c r="A25" t="s">
        <v>414</v>
      </c>
      <c r="B25">
        <v>20</v>
      </c>
      <c r="C25">
        <v>143</v>
      </c>
      <c r="D25">
        <v>12</v>
      </c>
      <c r="E25">
        <v>2</v>
      </c>
      <c r="F25">
        <v>34</v>
      </c>
      <c r="J25" t="s">
        <v>414</v>
      </c>
      <c r="K25">
        <v>20</v>
      </c>
      <c r="L25">
        <v>12</v>
      </c>
      <c r="M25">
        <v>2</v>
      </c>
      <c r="N25" s="11">
        <f>AVERAGE(M20:M25)</f>
        <v>4.333333333333333</v>
      </c>
      <c r="O25" s="50" t="s">
        <v>512</v>
      </c>
      <c r="P25" s="50"/>
      <c r="Q25" s="50"/>
      <c r="R25" s="50"/>
      <c r="S25" s="50"/>
      <c r="T25" s="50"/>
      <c r="U25" s="50"/>
      <c r="V25" s="50"/>
      <c r="W25" s="50"/>
      <c r="Y25" s="50" t="s">
        <v>526</v>
      </c>
      <c r="Z25" s="50"/>
      <c r="AA25" s="50"/>
      <c r="AB25" s="50"/>
    </row>
    <row r="26" spans="1:34" ht="17" thickTop="1" x14ac:dyDescent="0.2">
      <c r="A26" t="s">
        <v>415</v>
      </c>
      <c r="B26">
        <v>28</v>
      </c>
      <c r="C26">
        <v>144</v>
      </c>
      <c r="D26">
        <v>9</v>
      </c>
      <c r="E26">
        <v>4</v>
      </c>
      <c r="F26">
        <v>41</v>
      </c>
      <c r="I26">
        <v>6</v>
      </c>
      <c r="J26" t="s">
        <v>415</v>
      </c>
      <c r="K26">
        <v>28</v>
      </c>
      <c r="L26">
        <v>9</v>
      </c>
      <c r="M26">
        <v>4</v>
      </c>
      <c r="Y26" s="42" t="s">
        <v>527</v>
      </c>
      <c r="Z26" s="42" t="s">
        <v>528</v>
      </c>
      <c r="AA26" s="42" t="s">
        <v>529</v>
      </c>
      <c r="AB26" s="42" t="s">
        <v>530</v>
      </c>
    </row>
    <row r="27" spans="1:34" ht="17" thickBot="1" x14ac:dyDescent="0.25">
      <c r="A27" t="s">
        <v>415</v>
      </c>
      <c r="B27">
        <v>23</v>
      </c>
      <c r="C27">
        <v>170</v>
      </c>
      <c r="D27">
        <v>9</v>
      </c>
      <c r="E27">
        <v>3</v>
      </c>
      <c r="F27">
        <v>35</v>
      </c>
      <c r="J27" t="s">
        <v>415</v>
      </c>
      <c r="K27">
        <v>23</v>
      </c>
      <c r="L27">
        <v>9</v>
      </c>
      <c r="M27">
        <v>3</v>
      </c>
      <c r="O27" t="s">
        <v>513</v>
      </c>
      <c r="T27" t="s">
        <v>501</v>
      </c>
      <c r="U27">
        <v>0.05</v>
      </c>
      <c r="Y27" s="44" t="str">
        <f>K1</f>
        <v>any dubius silenced</v>
      </c>
      <c r="Z27" s="44">
        <f>AVERAGE(K2:K55)</f>
        <v>23.907407407407408</v>
      </c>
      <c r="AA27" s="44">
        <f>COUNT(K2:K55)</f>
        <v>54</v>
      </c>
      <c r="AB27" s="44">
        <f>_xlfn.STDEV.S(K2:K55)</f>
        <v>3.4327420060272638</v>
      </c>
    </row>
    <row r="28" spans="1:34" ht="17" thickTop="1" x14ac:dyDescent="0.2">
      <c r="A28" t="s">
        <v>415</v>
      </c>
      <c r="B28">
        <v>23</v>
      </c>
      <c r="C28">
        <v>147</v>
      </c>
      <c r="D28">
        <v>16</v>
      </c>
      <c r="E28">
        <v>6</v>
      </c>
      <c r="F28">
        <v>45</v>
      </c>
      <c r="J28" t="s">
        <v>415</v>
      </c>
      <c r="K28">
        <v>23</v>
      </c>
      <c r="L28">
        <v>16</v>
      </c>
      <c r="M28">
        <v>6</v>
      </c>
      <c r="O28" s="42" t="s">
        <v>514</v>
      </c>
      <c r="P28" s="42" t="s">
        <v>515</v>
      </c>
      <c r="Q28" s="42" t="s">
        <v>404</v>
      </c>
      <c r="R28" s="42" t="s">
        <v>485</v>
      </c>
      <c r="S28" s="42" t="s">
        <v>486</v>
      </c>
      <c r="T28" s="42" t="s">
        <v>502</v>
      </c>
      <c r="U28" s="42" t="s">
        <v>516</v>
      </c>
      <c r="V28" s="42" t="s">
        <v>517</v>
      </c>
      <c r="W28" s="42" t="s">
        <v>518</v>
      </c>
      <c r="Y28" t="str">
        <f>L1</f>
        <v>any pratnesis silenced</v>
      </c>
      <c r="Z28">
        <f>AVERAGE(L2:L55)</f>
        <v>11.092592592592593</v>
      </c>
      <c r="AA28">
        <f>COUNT(L2:L55)</f>
        <v>54</v>
      </c>
      <c r="AB28">
        <f>_xlfn.STDEV.S(L2:L55)</f>
        <v>3.6147941224734543</v>
      </c>
    </row>
    <row r="29" spans="1:34" x14ac:dyDescent="0.2">
      <c r="A29" t="s">
        <v>415</v>
      </c>
      <c r="B29">
        <v>26</v>
      </c>
      <c r="C29">
        <v>173</v>
      </c>
      <c r="D29">
        <v>11</v>
      </c>
      <c r="E29">
        <v>2</v>
      </c>
      <c r="F29">
        <v>39</v>
      </c>
      <c r="J29" t="s">
        <v>415</v>
      </c>
      <c r="K29">
        <v>26</v>
      </c>
      <c r="L29">
        <v>11</v>
      </c>
      <c r="M29">
        <v>2</v>
      </c>
      <c r="O29" s="44" t="str">
        <f>K1</f>
        <v>any dubius silenced</v>
      </c>
      <c r="P29" s="44">
        <f>COUNT(K2:K55)</f>
        <v>54</v>
      </c>
      <c r="Q29" s="44">
        <f>SUM(K2:K55)</f>
        <v>1291</v>
      </c>
      <c r="R29" s="44">
        <f>AVERAGE(K2:K55)</f>
        <v>23.907407407407408</v>
      </c>
      <c r="S29" s="44">
        <f>_xlfn.VAR.S(K2:K55)</f>
        <v>11.783717679944084</v>
      </c>
      <c r="T29" s="44">
        <f>DEVSQ(K2:K55)</f>
        <v>624.53703703703729</v>
      </c>
      <c r="U29" s="44">
        <f>SQRT(R36/P29)</f>
        <v>0.45102234904466521</v>
      </c>
      <c r="V29" s="44">
        <f>R29-U29*_xlfn.T.INV.2T(U27,Q36)</f>
        <v>23.016639976170701</v>
      </c>
      <c r="W29" s="44">
        <f>R29+U29*_xlfn.T.INV.2T(U27,Q36)</f>
        <v>24.798174838644115</v>
      </c>
      <c r="Y29" t="str">
        <f>M1</f>
        <v>total silencing</v>
      </c>
      <c r="Z29">
        <f>AVERAGE(M2:M55)</f>
        <v>4.833333333333333</v>
      </c>
      <c r="AA29">
        <f>COUNT(M2:M55)</f>
        <v>54</v>
      </c>
      <c r="AB29">
        <f>_xlfn.STDEV.S(M2:M55)</f>
        <v>2.8467127682479068</v>
      </c>
    </row>
    <row r="30" spans="1:34" x14ac:dyDescent="0.2">
      <c r="A30" t="s">
        <v>415</v>
      </c>
      <c r="B30">
        <v>23</v>
      </c>
      <c r="C30">
        <v>145</v>
      </c>
      <c r="D30">
        <v>15</v>
      </c>
      <c r="E30">
        <v>6</v>
      </c>
      <c r="F30">
        <v>44</v>
      </c>
      <c r="J30" t="s">
        <v>415</v>
      </c>
      <c r="K30">
        <v>23</v>
      </c>
      <c r="L30">
        <v>15</v>
      </c>
      <c r="M30">
        <v>6</v>
      </c>
      <c r="O30" t="str">
        <f>L1</f>
        <v>any pratnesis silenced</v>
      </c>
      <c r="P30">
        <f>COUNT(L2:L55)</f>
        <v>54</v>
      </c>
      <c r="Q30">
        <f>SUM(L2:L55)</f>
        <v>599</v>
      </c>
      <c r="R30">
        <f>AVERAGE(L2:L55)</f>
        <v>11.092592592592593</v>
      </c>
      <c r="S30">
        <f>_xlfn.VAR.S(L2:L55)</f>
        <v>13.066736547868631</v>
      </c>
      <c r="T30">
        <f>DEVSQ(L2:L55)</f>
        <v>692.53703703703707</v>
      </c>
      <c r="U30">
        <f>SQRT(R36/P30)</f>
        <v>0.45102234904466521</v>
      </c>
      <c r="V30">
        <f>R30-U30*_xlfn.T.INV.2T(U27,Q36)</f>
        <v>10.201825161355886</v>
      </c>
      <c r="W30">
        <f>R30+U30*_xlfn.T.INV.2T(U27,Q36)</f>
        <v>11.983360023829301</v>
      </c>
      <c r="Y30" s="45"/>
      <c r="Z30" s="45"/>
      <c r="AA30" s="45"/>
      <c r="AB30" s="45"/>
    </row>
    <row r="31" spans="1:34" ht="17" thickBot="1" x14ac:dyDescent="0.25">
      <c r="A31" t="s">
        <v>415</v>
      </c>
      <c r="B31">
        <v>19</v>
      </c>
      <c r="C31">
        <v>141</v>
      </c>
      <c r="D31">
        <v>13</v>
      </c>
      <c r="E31">
        <v>11</v>
      </c>
      <c r="F31">
        <v>43</v>
      </c>
      <c r="J31" t="s">
        <v>415</v>
      </c>
      <c r="K31">
        <v>19</v>
      </c>
      <c r="L31">
        <v>13</v>
      </c>
      <c r="M31">
        <v>11</v>
      </c>
      <c r="N31" s="11">
        <f>AVERAGE(M26:M31)</f>
        <v>5.333333333333333</v>
      </c>
      <c r="O31" t="str">
        <f>M1</f>
        <v>total silencing</v>
      </c>
      <c r="P31">
        <f>COUNT(M2:M55)</f>
        <v>54</v>
      </c>
      <c r="Q31">
        <f>SUM(M2:M55)</f>
        <v>261</v>
      </c>
      <c r="R31">
        <f>AVERAGE(M2:M55)</f>
        <v>4.833333333333333</v>
      </c>
      <c r="S31">
        <f>_xlfn.VAR.S(M2:M55)</f>
        <v>8.1037735849056602</v>
      </c>
      <c r="T31">
        <f>DEVSQ(M2:M55)</f>
        <v>429.49999999999994</v>
      </c>
      <c r="U31">
        <f>SQRT(R36/P31)</f>
        <v>0.45102234904466521</v>
      </c>
      <c r="V31">
        <f>R31-U31*_xlfn.T.INV.2T(U27,Q36)</f>
        <v>3.9425659020966259</v>
      </c>
      <c r="W31">
        <f>R31+U31*_xlfn.T.INV.2T(U27,Q36)</f>
        <v>5.7241007645700401</v>
      </c>
      <c r="Y31" s="50" t="s">
        <v>531</v>
      </c>
      <c r="Z31" s="50"/>
      <c r="AA31" s="50"/>
      <c r="AB31" s="50"/>
      <c r="AC31" s="50"/>
      <c r="AD31" s="52" t="s">
        <v>532</v>
      </c>
      <c r="AE31" s="50">
        <v>0.05</v>
      </c>
      <c r="AF31" s="50"/>
      <c r="AG31" s="50"/>
      <c r="AH31" s="50"/>
    </row>
    <row r="32" spans="1:34" ht="17" thickTop="1" x14ac:dyDescent="0.2">
      <c r="A32" t="s">
        <v>416</v>
      </c>
      <c r="B32">
        <v>20</v>
      </c>
      <c r="C32">
        <v>157</v>
      </c>
      <c r="D32">
        <v>5</v>
      </c>
      <c r="E32">
        <v>5</v>
      </c>
      <c r="F32">
        <v>30</v>
      </c>
      <c r="I32">
        <v>6</v>
      </c>
      <c r="J32" t="s">
        <v>416</v>
      </c>
      <c r="K32">
        <v>20</v>
      </c>
      <c r="L32">
        <v>5</v>
      </c>
      <c r="M32">
        <v>5</v>
      </c>
      <c r="O32" s="45"/>
      <c r="P32" s="45"/>
      <c r="Q32" s="45"/>
      <c r="R32" s="45"/>
      <c r="S32" s="45"/>
      <c r="T32" s="45"/>
      <c r="U32" s="45"/>
      <c r="V32" s="45"/>
      <c r="W32" s="45"/>
      <c r="Y32" s="42" t="str">
        <f t="array" ref="Y32:AH35">[1]!REGWQ(K1:M55,TRUE,AE31)</f>
        <v>group 1</v>
      </c>
      <c r="Z32" s="42" t="str">
        <v>group 2</v>
      </c>
      <c r="AA32" s="42" t="str">
        <v>index 1</v>
      </c>
      <c r="AB32" s="42" t="str">
        <v>index 2</v>
      </c>
      <c r="AC32" s="42" t="str">
        <v>mean</v>
      </c>
      <c r="AD32" s="42" t="str">
        <v>q-stat</v>
      </c>
      <c r="AE32" s="42" t="str">
        <v>alpha</v>
      </c>
      <c r="AF32" s="42" t="str">
        <v>q-crit</v>
      </c>
      <c r="AG32" s="42" t="str">
        <v>p-value</v>
      </c>
      <c r="AH32" s="42" t="str">
        <v>sig</v>
      </c>
    </row>
    <row r="33" spans="1:34" ht="17" thickBot="1" x14ac:dyDescent="0.25">
      <c r="A33" t="s">
        <v>416</v>
      </c>
      <c r="B33">
        <v>28</v>
      </c>
      <c r="C33">
        <v>175</v>
      </c>
      <c r="D33">
        <v>9</v>
      </c>
      <c r="E33">
        <v>7</v>
      </c>
      <c r="F33">
        <v>44</v>
      </c>
      <c r="J33" t="s">
        <v>416</v>
      </c>
      <c r="K33">
        <v>28</v>
      </c>
      <c r="L33">
        <v>9</v>
      </c>
      <c r="M33">
        <v>7</v>
      </c>
      <c r="O33" t="s">
        <v>500</v>
      </c>
      <c r="Y33" t="str">
        <v>any dubius silenced</v>
      </c>
      <c r="Z33" t="str">
        <v>any pratnesis silenced</v>
      </c>
      <c r="AA33">
        <v>1</v>
      </c>
      <c r="AB33">
        <v>2</v>
      </c>
      <c r="AC33">
        <v>12.814814814814815</v>
      </c>
      <c r="AD33" s="35">
        <v>28.412815555500888</v>
      </c>
      <c r="AE33">
        <v>0.05</v>
      </c>
      <c r="AF33">
        <v>2.7931320754716982</v>
      </c>
      <c r="AG33" s="19">
        <v>-2.9753977059954195E-14</v>
      </c>
      <c r="AH33" s="47" t="str">
        <v>yes</v>
      </c>
    </row>
    <row r="34" spans="1:34" ht="17" thickTop="1" x14ac:dyDescent="0.2">
      <c r="A34" t="s">
        <v>416</v>
      </c>
      <c r="B34">
        <v>27</v>
      </c>
      <c r="C34">
        <v>146</v>
      </c>
      <c r="D34">
        <v>15</v>
      </c>
      <c r="E34">
        <v>10</v>
      </c>
      <c r="F34">
        <v>52</v>
      </c>
      <c r="J34" t="s">
        <v>416</v>
      </c>
      <c r="K34">
        <v>27</v>
      </c>
      <c r="L34">
        <v>15</v>
      </c>
      <c r="M34">
        <v>10</v>
      </c>
      <c r="O34" s="42" t="s">
        <v>519</v>
      </c>
      <c r="P34" s="42" t="s">
        <v>502</v>
      </c>
      <c r="Q34" s="42" t="s">
        <v>490</v>
      </c>
      <c r="R34" s="42" t="s">
        <v>503</v>
      </c>
      <c r="S34" s="42" t="s">
        <v>504</v>
      </c>
      <c r="T34" s="42" t="s">
        <v>520</v>
      </c>
      <c r="U34" s="42" t="s">
        <v>521</v>
      </c>
      <c r="V34" s="42" t="s">
        <v>522</v>
      </c>
      <c r="W34" s="42" t="s">
        <v>523</v>
      </c>
      <c r="Y34" s="44" t="str">
        <v>any dubius silenced</v>
      </c>
      <c r="Z34" s="44" t="str">
        <v>total silencing</v>
      </c>
      <c r="AA34" s="44">
        <v>1</v>
      </c>
      <c r="AB34" s="44">
        <v>3</v>
      </c>
      <c r="AC34" s="44">
        <v>19.074074074074076</v>
      </c>
      <c r="AD34" s="44">
        <v>42.290751477118377</v>
      </c>
      <c r="AE34" s="44">
        <v>0.05</v>
      </c>
      <c r="AF34" s="44">
        <v>3.345698113207547</v>
      </c>
      <c r="AG34" s="51">
        <v>-2.8421709430404007E-14</v>
      </c>
      <c r="AH34" s="51" t="str">
        <v>yes</v>
      </c>
    </row>
    <row r="35" spans="1:34" x14ac:dyDescent="0.2">
      <c r="A35" t="s">
        <v>416</v>
      </c>
      <c r="B35">
        <v>28</v>
      </c>
      <c r="C35">
        <v>149</v>
      </c>
      <c r="D35">
        <v>7</v>
      </c>
      <c r="E35">
        <v>4</v>
      </c>
      <c r="F35">
        <v>39</v>
      </c>
      <c r="J35" t="s">
        <v>416</v>
      </c>
      <c r="K35">
        <v>28</v>
      </c>
      <c r="L35">
        <v>7</v>
      </c>
      <c r="M35">
        <v>4</v>
      </c>
      <c r="O35" t="s">
        <v>524</v>
      </c>
      <c r="P35">
        <f>P37-P36</f>
        <v>10209.925925925922</v>
      </c>
      <c r="Q35">
        <f>COUNTA(O29:O31)-1</f>
        <v>2</v>
      </c>
      <c r="R35">
        <f>P35/Q35</f>
        <v>5104.9629629629608</v>
      </c>
      <c r="S35">
        <f>R35/R36</f>
        <v>464.73214228913719</v>
      </c>
      <c r="T35" s="19">
        <f>_xlfn.F.DIST.RT(S35,Q35,Q36)</f>
        <v>3.8401113290458404E-67</v>
      </c>
      <c r="U35">
        <f>P35/P37</f>
        <v>0.85392263002767743</v>
      </c>
      <c r="V35">
        <f>SQRT(DEVSQ(R29:R31)/(R36*Q35))</f>
        <v>2.9336241721004712</v>
      </c>
      <c r="W35">
        <f>(P37-Q37*R36)/(P37+R36)</f>
        <v>0.85130306491624985</v>
      </c>
      <c r="Y35" s="43" t="str">
        <v>any pratnesis silenced</v>
      </c>
      <c r="Z35" s="43" t="str">
        <v>total silencing</v>
      </c>
      <c r="AA35" s="43">
        <v>2</v>
      </c>
      <c r="AB35" s="43">
        <v>3</v>
      </c>
      <c r="AC35" s="43">
        <v>6.2592592592592604</v>
      </c>
      <c r="AD35" s="43">
        <v>13.877935921617489</v>
      </c>
      <c r="AE35" s="43">
        <v>0.05</v>
      </c>
      <c r="AF35" s="43">
        <v>2.7931320754716982</v>
      </c>
      <c r="AG35" s="48">
        <v>-2.9531932455029164E-14</v>
      </c>
      <c r="AH35" s="49" t="str">
        <v>yes</v>
      </c>
    </row>
    <row r="36" spans="1:34" x14ac:dyDescent="0.2">
      <c r="A36" t="s">
        <v>416</v>
      </c>
      <c r="B36">
        <v>27</v>
      </c>
      <c r="C36">
        <v>172</v>
      </c>
      <c r="D36">
        <v>10</v>
      </c>
      <c r="E36">
        <v>4</v>
      </c>
      <c r="F36">
        <v>41</v>
      </c>
      <c r="J36" t="s">
        <v>416</v>
      </c>
      <c r="K36">
        <v>27</v>
      </c>
      <c r="L36">
        <v>10</v>
      </c>
      <c r="M36">
        <v>4</v>
      </c>
      <c r="O36" s="44" t="s">
        <v>525</v>
      </c>
      <c r="P36" s="44">
        <f>SUM(T29:T31)</f>
        <v>1746.5740740740744</v>
      </c>
      <c r="Q36" s="44">
        <f>Q37-Q35</f>
        <v>159</v>
      </c>
      <c r="R36" s="44">
        <f>P36/Q36</f>
        <v>10.984742604239461</v>
      </c>
      <c r="S36" s="44"/>
      <c r="T36" s="44"/>
      <c r="U36" s="44"/>
      <c r="V36" s="44"/>
      <c r="W36" s="44"/>
      <c r="AH36" s="35"/>
    </row>
    <row r="37" spans="1:34" x14ac:dyDescent="0.2">
      <c r="A37" t="s">
        <v>416</v>
      </c>
      <c r="B37">
        <v>23</v>
      </c>
      <c r="C37">
        <v>171</v>
      </c>
      <c r="D37">
        <v>12</v>
      </c>
      <c r="E37">
        <v>4</v>
      </c>
      <c r="F37">
        <v>39</v>
      </c>
      <c r="J37" t="s">
        <v>416</v>
      </c>
      <c r="K37">
        <v>23</v>
      </c>
      <c r="L37">
        <v>12</v>
      </c>
      <c r="M37">
        <v>4</v>
      </c>
      <c r="N37" s="11">
        <f>AVERAGE(M32:M37)</f>
        <v>5.666666666666667</v>
      </c>
      <c r="O37" s="43" t="s">
        <v>510</v>
      </c>
      <c r="P37" s="43">
        <f>DEVSQ(K2:M55)</f>
        <v>11956.499999999996</v>
      </c>
      <c r="Q37" s="43">
        <f>COUNT(K2:M55)-1</f>
        <v>161</v>
      </c>
      <c r="R37" s="43">
        <f>P37/Q37</f>
        <v>74.263975155279482</v>
      </c>
      <c r="S37" s="43"/>
      <c r="T37" s="43"/>
      <c r="U37" s="43"/>
      <c r="V37" s="43"/>
      <c r="W37" s="43"/>
      <c r="AH37" s="35"/>
    </row>
    <row r="38" spans="1:34" x14ac:dyDescent="0.2">
      <c r="A38" t="s">
        <v>417</v>
      </c>
      <c r="B38">
        <v>27</v>
      </c>
      <c r="C38">
        <v>140</v>
      </c>
      <c r="D38">
        <v>10</v>
      </c>
      <c r="E38">
        <v>2</v>
      </c>
      <c r="F38">
        <v>39</v>
      </c>
      <c r="I38">
        <v>6</v>
      </c>
      <c r="J38" t="s">
        <v>417</v>
      </c>
      <c r="K38">
        <v>27</v>
      </c>
      <c r="L38">
        <v>10</v>
      </c>
      <c r="M38">
        <v>2</v>
      </c>
      <c r="AH38" s="35"/>
    </row>
    <row r="39" spans="1:34" x14ac:dyDescent="0.2">
      <c r="A39" t="s">
        <v>417</v>
      </c>
      <c r="B39">
        <v>23</v>
      </c>
      <c r="C39">
        <v>173</v>
      </c>
      <c r="D39">
        <v>7</v>
      </c>
      <c r="E39">
        <v>3</v>
      </c>
      <c r="F39">
        <v>33</v>
      </c>
      <c r="J39" t="s">
        <v>417</v>
      </c>
      <c r="K39">
        <v>23</v>
      </c>
      <c r="L39">
        <v>7</v>
      </c>
      <c r="M39">
        <v>3</v>
      </c>
    </row>
    <row r="40" spans="1:34" x14ac:dyDescent="0.2">
      <c r="A40" t="s">
        <v>417</v>
      </c>
      <c r="B40">
        <v>24</v>
      </c>
      <c r="C40">
        <v>159</v>
      </c>
      <c r="D40">
        <v>12</v>
      </c>
      <c r="E40">
        <v>4</v>
      </c>
      <c r="F40">
        <v>40</v>
      </c>
      <c r="J40" t="s">
        <v>417</v>
      </c>
      <c r="K40">
        <v>24</v>
      </c>
      <c r="L40">
        <v>12</v>
      </c>
      <c r="M40">
        <v>4</v>
      </c>
      <c r="T40" s="50" t="s">
        <v>499</v>
      </c>
      <c r="U40" s="50"/>
      <c r="V40" s="50"/>
      <c r="W40" s="50"/>
      <c r="X40" s="50"/>
      <c r="Y40" s="50"/>
      <c r="Z40" s="50"/>
    </row>
    <row r="41" spans="1:34" x14ac:dyDescent="0.2">
      <c r="A41" t="s">
        <v>417</v>
      </c>
      <c r="B41">
        <v>24</v>
      </c>
      <c r="C41">
        <v>143</v>
      </c>
      <c r="D41">
        <v>9</v>
      </c>
      <c r="E41">
        <v>2</v>
      </c>
      <c r="F41">
        <v>35</v>
      </c>
      <c r="J41" t="s">
        <v>417</v>
      </c>
      <c r="K41">
        <v>24</v>
      </c>
      <c r="L41">
        <v>9</v>
      </c>
      <c r="M41">
        <v>2</v>
      </c>
    </row>
    <row r="42" spans="1:34" ht="17" thickBot="1" x14ac:dyDescent="0.25">
      <c r="A42" t="s">
        <v>417</v>
      </c>
      <c r="B42">
        <v>24</v>
      </c>
      <c r="C42">
        <v>137</v>
      </c>
      <c r="D42">
        <v>6</v>
      </c>
      <c r="E42">
        <v>6</v>
      </c>
      <c r="F42">
        <v>36</v>
      </c>
      <c r="J42" t="s">
        <v>417</v>
      </c>
      <c r="K42">
        <v>24</v>
      </c>
      <c r="L42">
        <v>6</v>
      </c>
      <c r="M42">
        <v>6</v>
      </c>
      <c r="O42" t="s">
        <v>496</v>
      </c>
      <c r="P42" t="str">
        <f>IF(COUNTIF(P44:Q52,P44)=COUNT(P44:Q52),"balanced","unbalanced")</f>
        <v>balanced</v>
      </c>
      <c r="T42" t="s">
        <v>500</v>
      </c>
      <c r="X42" s="35" t="s">
        <v>501</v>
      </c>
      <c r="Y42" s="35">
        <v>0.05</v>
      </c>
    </row>
    <row r="43" spans="1:34" ht="17" thickTop="1" x14ac:dyDescent="0.2">
      <c r="A43" t="s">
        <v>417</v>
      </c>
      <c r="B43">
        <v>25</v>
      </c>
      <c r="C43">
        <v>168</v>
      </c>
      <c r="D43">
        <v>6</v>
      </c>
      <c r="E43">
        <v>3</v>
      </c>
      <c r="F43">
        <v>34</v>
      </c>
      <c r="J43" t="s">
        <v>417</v>
      </c>
      <c r="K43">
        <v>25</v>
      </c>
      <c r="L43">
        <v>6</v>
      </c>
      <c r="M43">
        <v>3</v>
      </c>
      <c r="N43" s="11">
        <f>AVERAGE(M38:M43)</f>
        <v>3.3333333333333335</v>
      </c>
      <c r="P43" s="35" t="str">
        <f>K1</f>
        <v>any dubius silenced</v>
      </c>
      <c r="Q43" s="35" t="str">
        <f>L1</f>
        <v>any pratnesis silenced</v>
      </c>
      <c r="T43" s="42"/>
      <c r="U43" s="42" t="s">
        <v>502</v>
      </c>
      <c r="V43" s="42" t="s">
        <v>490</v>
      </c>
      <c r="W43" s="42" t="s">
        <v>503</v>
      </c>
      <c r="X43" s="42" t="s">
        <v>504</v>
      </c>
      <c r="Y43" s="42" t="s">
        <v>505</v>
      </c>
      <c r="Z43" s="42" t="s">
        <v>506</v>
      </c>
    </row>
    <row r="44" spans="1:34" x14ac:dyDescent="0.2">
      <c r="A44" t="s">
        <v>418</v>
      </c>
      <c r="B44">
        <v>19</v>
      </c>
      <c r="C44">
        <v>155</v>
      </c>
      <c r="D44">
        <v>14</v>
      </c>
      <c r="E44">
        <v>8</v>
      </c>
      <c r="F44">
        <v>41</v>
      </c>
      <c r="I44">
        <v>6</v>
      </c>
      <c r="J44" t="s">
        <v>418</v>
      </c>
      <c r="K44">
        <v>19</v>
      </c>
      <c r="L44">
        <v>14</v>
      </c>
      <c r="M44">
        <v>8</v>
      </c>
      <c r="O44" t="str">
        <f>J2</f>
        <v>B</v>
      </c>
      <c r="P44" s="36">
        <f>COUNT(K2:K7)</f>
        <v>6</v>
      </c>
      <c r="Q44" s="37">
        <f>COUNT(L2:L7)</f>
        <v>6</v>
      </c>
      <c r="R44">
        <f>COUNT(K2:L7)</f>
        <v>12</v>
      </c>
      <c r="T44" t="s">
        <v>507</v>
      </c>
      <c r="U44">
        <f>DEVSQ(R57:R65)*R44</f>
        <v>200.50000000000011</v>
      </c>
      <c r="V44">
        <f>COUNT(R57:R65)-1</f>
        <v>8</v>
      </c>
      <c r="W44">
        <f>U44/V44</f>
        <v>25.062500000000014</v>
      </c>
      <c r="X44">
        <f>W44/W47</f>
        <v>2.351242182070882</v>
      </c>
      <c r="Y44" s="1">
        <f>_xlfn.F.DIST.RT(X44,V44,V47)</f>
        <v>2.412184207297443E-2</v>
      </c>
      <c r="Z44">
        <f>U44/(U44+U47)</f>
        <v>0.17286966518177896</v>
      </c>
    </row>
    <row r="45" spans="1:34" x14ac:dyDescent="0.2">
      <c r="A45" t="s">
        <v>418</v>
      </c>
      <c r="B45">
        <v>26</v>
      </c>
      <c r="C45">
        <v>163</v>
      </c>
      <c r="D45">
        <v>10</v>
      </c>
      <c r="E45">
        <v>8</v>
      </c>
      <c r="F45">
        <v>44</v>
      </c>
      <c r="J45" t="s">
        <v>418</v>
      </c>
      <c r="K45">
        <v>26</v>
      </c>
      <c r="L45">
        <v>10</v>
      </c>
      <c r="M45">
        <v>8</v>
      </c>
      <c r="O45" t="str">
        <f>J8</f>
        <v>C</v>
      </c>
      <c r="P45" s="38">
        <f>COUNT(K8:K13)</f>
        <v>6</v>
      </c>
      <c r="Q45" s="39">
        <f>COUNT(L8:L13)</f>
        <v>6</v>
      </c>
      <c r="R45">
        <f>COUNT(K8:L13)</f>
        <v>12</v>
      </c>
      <c r="T45" t="s">
        <v>508</v>
      </c>
      <c r="U45">
        <f>DEVSQ(P66:Q66)*P53</f>
        <v>4433.9259259259252</v>
      </c>
      <c r="V45">
        <f>COUNT(P66:Q66)-1</f>
        <v>1</v>
      </c>
      <c r="W45">
        <f>U45/V45</f>
        <v>4433.9259259259252</v>
      </c>
      <c r="X45">
        <f>W45/W47</f>
        <v>415.96942321056252</v>
      </c>
      <c r="Y45" s="19">
        <f>_xlfn.F.DIST.RT(X45,V45,V47)</f>
        <v>1.6613035452233433E-35</v>
      </c>
      <c r="Z45">
        <f>U45/(U45+U47)</f>
        <v>0.82212363856116677</v>
      </c>
    </row>
    <row r="46" spans="1:34" x14ac:dyDescent="0.2">
      <c r="A46" t="s">
        <v>418</v>
      </c>
      <c r="B46">
        <v>22</v>
      </c>
      <c r="C46">
        <v>168</v>
      </c>
      <c r="D46">
        <v>8</v>
      </c>
      <c r="E46">
        <v>3</v>
      </c>
      <c r="F46">
        <v>33</v>
      </c>
      <c r="J46" t="s">
        <v>418</v>
      </c>
      <c r="K46">
        <v>22</v>
      </c>
      <c r="L46">
        <v>8</v>
      </c>
      <c r="M46">
        <v>3</v>
      </c>
      <c r="O46" t="str">
        <f>J14</f>
        <v>D</v>
      </c>
      <c r="P46" s="38">
        <f>COUNT(K14:K19)</f>
        <v>6</v>
      </c>
      <c r="Q46" s="39">
        <f>COUNT(L14:L19)</f>
        <v>6</v>
      </c>
      <c r="R46">
        <f>COUNT(K14:L19)</f>
        <v>12</v>
      </c>
      <c r="T46" t="s">
        <v>509</v>
      </c>
      <c r="U46">
        <f>U48-U44-U45-U47</f>
        <v>157.24074074074076</v>
      </c>
      <c r="V46">
        <f>V45*V44</f>
        <v>8</v>
      </c>
      <c r="W46">
        <f>U46/V46</f>
        <v>19.655092592592595</v>
      </c>
      <c r="X46">
        <f>W46/W47</f>
        <v>1.8439454482279349</v>
      </c>
      <c r="Y46">
        <f>_xlfn.F.DIST.RT(X46,V46,V47)</f>
        <v>7.9047352139817201E-2</v>
      </c>
      <c r="Z46">
        <f>U46/(U46+U47)</f>
        <v>0.14082428062028354</v>
      </c>
    </row>
    <row r="47" spans="1:34" x14ac:dyDescent="0.2">
      <c r="A47" t="s">
        <v>418</v>
      </c>
      <c r="B47">
        <v>15</v>
      </c>
      <c r="C47">
        <v>82</v>
      </c>
      <c r="D47">
        <v>19</v>
      </c>
      <c r="E47">
        <v>5</v>
      </c>
      <c r="F47">
        <v>39</v>
      </c>
      <c r="J47" t="s">
        <v>418</v>
      </c>
      <c r="K47">
        <v>15</v>
      </c>
      <c r="L47">
        <v>19</v>
      </c>
      <c r="M47">
        <v>5</v>
      </c>
      <c r="O47" t="str">
        <f>J20</f>
        <v>E</v>
      </c>
      <c r="P47" s="38">
        <f>COUNT(K20:K25)</f>
        <v>6</v>
      </c>
      <c r="Q47" s="39">
        <f>COUNT(L20:L25)</f>
        <v>6</v>
      </c>
      <c r="R47">
        <f>COUNT(K20:L25)</f>
        <v>12</v>
      </c>
      <c r="T47" t="s">
        <v>511</v>
      </c>
      <c r="U47">
        <f>SUM(P70:Q78)*(P44-1)</f>
        <v>959.33333333333405</v>
      </c>
      <c r="V47">
        <f>V48-V44-V45-V46</f>
        <v>90</v>
      </c>
      <c r="W47">
        <f>U47/V47</f>
        <v>10.659259259259267</v>
      </c>
    </row>
    <row r="48" spans="1:34" x14ac:dyDescent="0.2">
      <c r="A48" t="s">
        <v>418</v>
      </c>
      <c r="B48">
        <v>23</v>
      </c>
      <c r="C48">
        <v>166</v>
      </c>
      <c r="D48">
        <v>10</v>
      </c>
      <c r="E48">
        <v>2</v>
      </c>
      <c r="F48">
        <v>35</v>
      </c>
      <c r="J48" t="s">
        <v>418</v>
      </c>
      <c r="K48">
        <v>23</v>
      </c>
      <c r="L48">
        <v>10</v>
      </c>
      <c r="M48">
        <v>2</v>
      </c>
      <c r="O48" t="str">
        <f>J26</f>
        <v>G</v>
      </c>
      <c r="P48" s="38">
        <f>COUNT(K26:K31)</f>
        <v>6</v>
      </c>
      <c r="Q48" s="39">
        <f>COUNT(L26:L31)</f>
        <v>6</v>
      </c>
      <c r="R48">
        <f>COUNT(K26:L31)</f>
        <v>12</v>
      </c>
      <c r="T48" s="43" t="s">
        <v>510</v>
      </c>
      <c r="U48" s="43">
        <f>W48*V48</f>
        <v>5751</v>
      </c>
      <c r="V48" s="43">
        <f>R53-1</f>
        <v>107</v>
      </c>
      <c r="W48" s="43">
        <f>R79</f>
        <v>53.747663551401871</v>
      </c>
      <c r="X48" s="43"/>
      <c r="Y48" s="43"/>
      <c r="Z48" s="43"/>
    </row>
    <row r="49" spans="1:26" x14ac:dyDescent="0.2">
      <c r="A49" t="s">
        <v>418</v>
      </c>
      <c r="B49">
        <v>18</v>
      </c>
      <c r="C49">
        <v>171</v>
      </c>
      <c r="D49">
        <v>12</v>
      </c>
      <c r="E49">
        <v>8</v>
      </c>
      <c r="F49">
        <v>38</v>
      </c>
      <c r="J49" t="s">
        <v>418</v>
      </c>
      <c r="K49">
        <v>18</v>
      </c>
      <c r="L49">
        <v>12</v>
      </c>
      <c r="M49">
        <v>8</v>
      </c>
      <c r="N49" s="11">
        <f>AVERAGE(M44:M49)</f>
        <v>5.666666666666667</v>
      </c>
      <c r="O49" t="str">
        <f>J32</f>
        <v>H</v>
      </c>
      <c r="P49" s="38">
        <f>COUNT(K32:K37)</f>
        <v>6</v>
      </c>
      <c r="Q49" s="39">
        <f>COUNT(L32:L37)</f>
        <v>6</v>
      </c>
      <c r="R49">
        <f>COUNT(K32:L37)</f>
        <v>12</v>
      </c>
    </row>
    <row r="50" spans="1:26" x14ac:dyDescent="0.2">
      <c r="A50" t="s">
        <v>419</v>
      </c>
      <c r="B50">
        <v>19</v>
      </c>
      <c r="C50">
        <v>150</v>
      </c>
      <c r="D50">
        <v>10</v>
      </c>
      <c r="E50">
        <v>2</v>
      </c>
      <c r="F50">
        <v>31</v>
      </c>
      <c r="I50">
        <v>6</v>
      </c>
      <c r="J50" t="s">
        <v>419</v>
      </c>
      <c r="K50">
        <v>19</v>
      </c>
      <c r="L50">
        <v>10</v>
      </c>
      <c r="M50">
        <v>2</v>
      </c>
      <c r="O50" t="str">
        <f>J38</f>
        <v>M</v>
      </c>
      <c r="P50" s="38">
        <f>COUNT(K38:K43)</f>
        <v>6</v>
      </c>
      <c r="Q50" s="39">
        <f>COUNT(L38:L43)</f>
        <v>6</v>
      </c>
      <c r="R50">
        <f>COUNT(K38:L43)</f>
        <v>12</v>
      </c>
    </row>
    <row r="51" spans="1:26" x14ac:dyDescent="0.2">
      <c r="A51" t="s">
        <v>419</v>
      </c>
      <c r="B51">
        <v>23</v>
      </c>
      <c r="C51">
        <v>103</v>
      </c>
      <c r="D51">
        <v>6</v>
      </c>
      <c r="E51">
        <v>3</v>
      </c>
      <c r="F51">
        <v>32</v>
      </c>
      <c r="J51" t="s">
        <v>419</v>
      </c>
      <c r="K51">
        <v>23</v>
      </c>
      <c r="L51">
        <v>6</v>
      </c>
      <c r="M51">
        <v>3</v>
      </c>
      <c r="O51" t="str">
        <f>J44</f>
        <v>N</v>
      </c>
      <c r="P51" s="38">
        <f>COUNT(K44:K49)</f>
        <v>6</v>
      </c>
      <c r="Q51" s="39">
        <f>COUNT(L44:L49)</f>
        <v>6</v>
      </c>
      <c r="R51">
        <f>COUNT(K44:L49)</f>
        <v>12</v>
      </c>
    </row>
    <row r="52" spans="1:26" x14ac:dyDescent="0.2">
      <c r="A52" t="s">
        <v>419</v>
      </c>
      <c r="B52">
        <v>26</v>
      </c>
      <c r="C52">
        <v>93</v>
      </c>
      <c r="D52">
        <v>2</v>
      </c>
      <c r="E52">
        <v>7</v>
      </c>
      <c r="F52">
        <v>35</v>
      </c>
      <c r="J52" t="s">
        <v>419</v>
      </c>
      <c r="K52">
        <v>26</v>
      </c>
      <c r="L52">
        <v>2</v>
      </c>
      <c r="M52">
        <v>7</v>
      </c>
      <c r="O52" t="str">
        <f>J50</f>
        <v>O</v>
      </c>
      <c r="P52" s="40">
        <f>COUNT(K50:K55)</f>
        <v>6</v>
      </c>
      <c r="Q52" s="41">
        <f>COUNT(L50:L55)</f>
        <v>6</v>
      </c>
      <c r="R52">
        <f>COUNT(K50:L55)</f>
        <v>12</v>
      </c>
    </row>
    <row r="53" spans="1:26" x14ac:dyDescent="0.2">
      <c r="A53" t="s">
        <v>419</v>
      </c>
      <c r="B53">
        <v>22</v>
      </c>
      <c r="C53">
        <v>165</v>
      </c>
      <c r="D53">
        <v>8</v>
      </c>
      <c r="E53">
        <v>5</v>
      </c>
      <c r="F53">
        <v>35</v>
      </c>
      <c r="J53" t="s">
        <v>419</v>
      </c>
      <c r="K53">
        <v>22</v>
      </c>
      <c r="L53">
        <v>8</v>
      </c>
      <c r="M53">
        <v>5</v>
      </c>
      <c r="P53">
        <f>COUNT(K2:K55)</f>
        <v>54</v>
      </c>
      <c r="Q53">
        <f>COUNT(L2:L55)</f>
        <v>54</v>
      </c>
      <c r="R53">
        <f>COUNT(K2:L55)</f>
        <v>108</v>
      </c>
    </row>
    <row r="54" spans="1:26" x14ac:dyDescent="0.2">
      <c r="A54" t="s">
        <v>419</v>
      </c>
      <c r="B54">
        <v>20</v>
      </c>
      <c r="C54">
        <v>134</v>
      </c>
      <c r="D54">
        <v>13</v>
      </c>
      <c r="E54">
        <v>10</v>
      </c>
      <c r="F54">
        <v>43</v>
      </c>
      <c r="J54" t="s">
        <v>419</v>
      </c>
      <c r="K54">
        <v>20</v>
      </c>
      <c r="L54">
        <v>13</v>
      </c>
      <c r="M54">
        <v>10</v>
      </c>
    </row>
    <row r="55" spans="1:26" x14ac:dyDescent="0.2">
      <c r="A55" t="s">
        <v>419</v>
      </c>
      <c r="B55">
        <v>26</v>
      </c>
      <c r="C55">
        <v>101</v>
      </c>
      <c r="D55">
        <v>8</v>
      </c>
      <c r="E55">
        <v>6</v>
      </c>
      <c r="F55">
        <v>40</v>
      </c>
      <c r="J55" t="s">
        <v>419</v>
      </c>
      <c r="K55">
        <v>26</v>
      </c>
      <c r="L55">
        <v>8</v>
      </c>
      <c r="M55">
        <v>6</v>
      </c>
      <c r="N55" s="11">
        <f>AVERAGE(M50:M55)</f>
        <v>5.5</v>
      </c>
      <c r="O55" t="s">
        <v>497</v>
      </c>
    </row>
    <row r="56" spans="1:26" x14ac:dyDescent="0.2">
      <c r="P56" s="35" t="str">
        <f>K1</f>
        <v>any dubius silenced</v>
      </c>
      <c r="Q56" s="35" t="str">
        <f>L1</f>
        <v>any pratnesis silenced</v>
      </c>
      <c r="T56" s="53"/>
      <c r="U56" s="53" t="s">
        <v>476</v>
      </c>
      <c r="V56" s="53" t="s">
        <v>477</v>
      </c>
      <c r="W56" s="53" t="s">
        <v>577</v>
      </c>
      <c r="X56" s="55" t="s">
        <v>578</v>
      </c>
      <c r="Y56" s="55" t="s">
        <v>579</v>
      </c>
      <c r="Z56" s="55" t="s">
        <v>580</v>
      </c>
    </row>
    <row r="57" spans="1:26" x14ac:dyDescent="0.2">
      <c r="O57" t="str">
        <f>J2</f>
        <v>B</v>
      </c>
      <c r="P57" s="36">
        <f>AVERAGE(K2:K7)</f>
        <v>25</v>
      </c>
      <c r="Q57" s="37">
        <f>AVERAGE(L2:L7)</f>
        <v>13</v>
      </c>
      <c r="R57">
        <f>AVERAGE(K2:L7)</f>
        <v>19</v>
      </c>
      <c r="T57" s="53" t="s">
        <v>410</v>
      </c>
      <c r="U57" s="54">
        <v>25</v>
      </c>
      <c r="V57" s="54">
        <v>13</v>
      </c>
      <c r="W57" s="54">
        <v>4.333333333333333</v>
      </c>
      <c r="X57" s="11">
        <f>STDEV(K2:K7)</f>
        <v>3.1622776601683795</v>
      </c>
      <c r="Y57" s="11">
        <f>STDEV(L2:L7)</f>
        <v>4</v>
      </c>
      <c r="Z57" s="11">
        <f>STDEV(M2:M7)</f>
        <v>3.3266599866332398</v>
      </c>
    </row>
    <row r="58" spans="1:26" x14ac:dyDescent="0.2">
      <c r="O58" t="str">
        <f>J8</f>
        <v>C</v>
      </c>
      <c r="P58" s="38">
        <f>AVERAGE(K8:K13)</f>
        <v>25.833333333333332</v>
      </c>
      <c r="Q58" s="39">
        <f>AVERAGE(L8:L13)</f>
        <v>12.666666666666666</v>
      </c>
      <c r="R58">
        <f>AVERAGE(K8:L13)</f>
        <v>19.25</v>
      </c>
      <c r="T58" s="53" t="s">
        <v>411</v>
      </c>
      <c r="U58" s="54">
        <v>25.833333333333332</v>
      </c>
      <c r="V58" s="54">
        <v>12.666666666666666</v>
      </c>
      <c r="W58" s="54">
        <v>3.3333333333333335</v>
      </c>
      <c r="X58" s="11">
        <f>STDEV(K8:K13)</f>
        <v>2.1369760566432809</v>
      </c>
      <c r="Y58" s="11">
        <f>STDEV(L8:L13)</f>
        <v>3.3862466931200794</v>
      </c>
      <c r="Z58" s="11">
        <f>STDEV(M8:M13)</f>
        <v>1.2110601416389963</v>
      </c>
    </row>
    <row r="59" spans="1:26" x14ac:dyDescent="0.2">
      <c r="O59" t="str">
        <f>J14</f>
        <v>D</v>
      </c>
      <c r="P59" s="38">
        <f>AVERAGE(K14:K19)</f>
        <v>25.666666666666668</v>
      </c>
      <c r="Q59" s="39">
        <f>AVERAGE(L14:L19)</f>
        <v>12.666666666666666</v>
      </c>
      <c r="R59">
        <f>AVERAGE(K14:L19)</f>
        <v>19.166666666666668</v>
      </c>
      <c r="T59" s="53" t="s">
        <v>413</v>
      </c>
      <c r="U59" s="54">
        <v>25.666666666666668</v>
      </c>
      <c r="V59" s="54">
        <v>12.666666666666666</v>
      </c>
      <c r="W59" s="54">
        <v>6</v>
      </c>
      <c r="X59" s="11">
        <f>STDEV(K14:K19)</f>
        <v>3.502380143083657</v>
      </c>
      <c r="Y59" s="11">
        <f>STDEV(L14:L19)</f>
        <v>3.8815804341359041</v>
      </c>
      <c r="Z59" s="11">
        <f>STDEV(M14:M19)</f>
        <v>4.8579831205964474</v>
      </c>
    </row>
    <row r="60" spans="1:26" x14ac:dyDescent="0.2">
      <c r="O60" t="str">
        <f>J20</f>
        <v>E</v>
      </c>
      <c r="P60" s="38">
        <f>AVERAGE(K20:K25)</f>
        <v>21.833333333333332</v>
      </c>
      <c r="Q60" s="39">
        <f>AVERAGE(L20:L25)</f>
        <v>11.333333333333334</v>
      </c>
      <c r="R60">
        <f>AVERAGE(K20:L25)</f>
        <v>16.583333333333332</v>
      </c>
      <c r="T60" s="53" t="s">
        <v>414</v>
      </c>
      <c r="U60" s="54">
        <v>21.833333333333332</v>
      </c>
      <c r="V60" s="54">
        <v>11.333333333333334</v>
      </c>
      <c r="W60" s="54">
        <v>4.333333333333333</v>
      </c>
      <c r="X60" s="11">
        <f>STDEV(K20:K25)</f>
        <v>4.2150523919242922</v>
      </c>
      <c r="Y60" s="11">
        <f>STDEV(L20:L25)</f>
        <v>1.3662601021279492</v>
      </c>
      <c r="Z60" s="11">
        <f>STDEV(M20:M25)</f>
        <v>2.338090388900024</v>
      </c>
    </row>
    <row r="61" spans="1:26" x14ac:dyDescent="0.2">
      <c r="O61" t="str">
        <f>J26</f>
        <v>G</v>
      </c>
      <c r="P61" s="38">
        <f>AVERAGE(K26:K31)</f>
        <v>23.666666666666668</v>
      </c>
      <c r="Q61" s="39">
        <f>AVERAGE(L26:L31)</f>
        <v>12.166666666666666</v>
      </c>
      <c r="R61">
        <f>AVERAGE(K26:L31)</f>
        <v>17.916666666666668</v>
      </c>
      <c r="T61" s="53" t="s">
        <v>415</v>
      </c>
      <c r="U61" s="54">
        <v>23.666666666666668</v>
      </c>
      <c r="V61" s="54">
        <v>12.166666666666666</v>
      </c>
      <c r="W61" s="54">
        <v>5.333333333333333</v>
      </c>
      <c r="X61" s="11">
        <f>STDEV(K26:K31)</f>
        <v>3.0767948691238254</v>
      </c>
      <c r="Y61" s="11">
        <f>STDEV(L26:L31)</f>
        <v>2.9944392908634287</v>
      </c>
      <c r="Z61" s="11">
        <f>STDEV(M26:M31)</f>
        <v>3.2041639575194445</v>
      </c>
    </row>
    <row r="62" spans="1:26" x14ac:dyDescent="0.2">
      <c r="O62" t="str">
        <f>J32</f>
        <v>H</v>
      </c>
      <c r="P62" s="38">
        <f>AVERAGE(K32:K37)</f>
        <v>25.5</v>
      </c>
      <c r="Q62" s="39">
        <f>AVERAGE(L32:L37)</f>
        <v>9.6666666666666661</v>
      </c>
      <c r="R62">
        <f>AVERAGE(K32:L37)</f>
        <v>17.583333333333332</v>
      </c>
      <c r="T62" s="53" t="s">
        <v>416</v>
      </c>
      <c r="U62" s="54">
        <v>25.5</v>
      </c>
      <c r="V62" s="54">
        <v>9.6666666666666661</v>
      </c>
      <c r="W62" s="54">
        <v>5.666666666666667</v>
      </c>
      <c r="X62" s="11">
        <f>STDEV(K32:K37)</f>
        <v>3.271085446759225</v>
      </c>
      <c r="Y62" s="11">
        <f>STDEV(L32:L37)</f>
        <v>3.5590260840104384</v>
      </c>
      <c r="Z62" s="11">
        <f>STDEV(M32:M37)</f>
        <v>2.422120283277994</v>
      </c>
    </row>
    <row r="63" spans="1:26" x14ac:dyDescent="0.2">
      <c r="O63" t="str">
        <f>J38</f>
        <v>M</v>
      </c>
      <c r="P63" s="38">
        <f>AVERAGE(K38:K43)</f>
        <v>24.5</v>
      </c>
      <c r="Q63" s="39">
        <f>AVERAGE(L38:L43)</f>
        <v>8.3333333333333339</v>
      </c>
      <c r="R63">
        <f>AVERAGE(K38:L43)</f>
        <v>16.416666666666668</v>
      </c>
      <c r="T63" s="53" t="s">
        <v>417</v>
      </c>
      <c r="U63" s="54">
        <v>24.5</v>
      </c>
      <c r="V63" s="54">
        <v>8.3333333333333339</v>
      </c>
      <c r="W63" s="54">
        <v>3.3333333333333335</v>
      </c>
      <c r="X63" s="11">
        <f>STDEV(K38:K43)</f>
        <v>1.3784048752090221</v>
      </c>
      <c r="Y63" s="11">
        <f>STDEV(L38:L43)</f>
        <v>2.4221202832779927</v>
      </c>
      <c r="Z63" s="11">
        <f>STDEV(M38:M43)</f>
        <v>1.5055453054181618</v>
      </c>
    </row>
    <row r="64" spans="1:26" x14ac:dyDescent="0.2">
      <c r="O64" t="str">
        <f>J44</f>
        <v>N</v>
      </c>
      <c r="P64" s="38">
        <f>AVERAGE(K44:K49)</f>
        <v>20.5</v>
      </c>
      <c r="Q64" s="39">
        <f>AVERAGE(L44:L49)</f>
        <v>12.166666666666666</v>
      </c>
      <c r="R64">
        <f>AVERAGE(K44:L49)</f>
        <v>16.333333333333332</v>
      </c>
      <c r="T64" s="53" t="s">
        <v>418</v>
      </c>
      <c r="U64" s="54">
        <v>20.5</v>
      </c>
      <c r="V64" s="54">
        <v>12.166666666666666</v>
      </c>
      <c r="W64" s="54">
        <v>5.666666666666667</v>
      </c>
      <c r="X64" s="11">
        <f>STDEV(K44:K49)</f>
        <v>3.9370039370059056</v>
      </c>
      <c r="Y64" s="11">
        <f>STDEV(L44:L49)</f>
        <v>3.9200340134578773</v>
      </c>
      <c r="Z64" s="11">
        <f>STDEV(M44:M49)</f>
        <v>2.7325202042558931</v>
      </c>
    </row>
    <row r="65" spans="15:26" x14ac:dyDescent="0.2">
      <c r="O65" t="str">
        <f>J50</f>
        <v>O</v>
      </c>
      <c r="P65" s="40">
        <f>AVERAGE(K50:K55)</f>
        <v>22.666666666666668</v>
      </c>
      <c r="Q65" s="41">
        <f>AVERAGE(L50:L55)</f>
        <v>7.833333333333333</v>
      </c>
      <c r="R65">
        <f>AVERAGE(K50:L55)</f>
        <v>15.25</v>
      </c>
      <c r="T65" s="53" t="s">
        <v>419</v>
      </c>
      <c r="U65" s="54">
        <v>22.666666666666668</v>
      </c>
      <c r="V65" s="54">
        <v>7.833333333333333</v>
      </c>
      <c r="W65" s="54">
        <v>5.5</v>
      </c>
      <c r="X65" s="11">
        <f>STDEV(K50:K55)</f>
        <v>2.9439202887759541</v>
      </c>
      <c r="Y65" s="11">
        <f>STDEV(L50:L55)</f>
        <v>3.7103458958251672</v>
      </c>
      <c r="Z65" s="11">
        <f>STDEV(M50:M55)</f>
        <v>2.8809720581775866</v>
      </c>
    </row>
    <row r="66" spans="15:26" x14ac:dyDescent="0.2">
      <c r="P66">
        <f>AVERAGE(K2:K55)</f>
        <v>23.907407407407408</v>
      </c>
      <c r="Q66">
        <f>AVERAGE(L2:L55)</f>
        <v>11.092592592592593</v>
      </c>
      <c r="R66">
        <f>AVERAGE(K2:L55)</f>
        <v>17.5</v>
      </c>
    </row>
    <row r="68" spans="15:26" x14ac:dyDescent="0.2">
      <c r="O68" t="s">
        <v>498</v>
      </c>
    </row>
    <row r="69" spans="15:26" x14ac:dyDescent="0.2">
      <c r="P69" s="35" t="str">
        <f>K1</f>
        <v>any dubius silenced</v>
      </c>
      <c r="Q69" s="35" t="str">
        <f>L1</f>
        <v>any pratnesis silenced</v>
      </c>
    </row>
    <row r="70" spans="15:26" x14ac:dyDescent="0.2">
      <c r="O70" t="str">
        <f>J2</f>
        <v>B</v>
      </c>
      <c r="P70" s="36">
        <f>VAR(K2:K7)</f>
        <v>10</v>
      </c>
      <c r="Q70" s="37">
        <f>VAR(L2:L7)</f>
        <v>16</v>
      </c>
      <c r="R70">
        <f>VAR(K2:L7)</f>
        <v>51.090909090909093</v>
      </c>
    </row>
    <row r="71" spans="15:26" x14ac:dyDescent="0.2">
      <c r="O71" t="str">
        <f>J8</f>
        <v>C</v>
      </c>
      <c r="P71" s="38">
        <f>VAR(K8:K13)</f>
        <v>4.5666666666666673</v>
      </c>
      <c r="Q71" s="39">
        <f>VAR(L8:L13)</f>
        <v>11.466666666666674</v>
      </c>
      <c r="R71">
        <f>VAR(K8:L13)</f>
        <v>54.56818181818182</v>
      </c>
    </row>
    <row r="72" spans="15:26" x14ac:dyDescent="0.2">
      <c r="O72" t="str">
        <f>J14</f>
        <v>D</v>
      </c>
      <c r="P72" s="38">
        <f>VAR(K14:K19)</f>
        <v>12.266666666666698</v>
      </c>
      <c r="Q72" s="39">
        <f>VAR(L14:L19)</f>
        <v>15.066666666666674</v>
      </c>
      <c r="R72">
        <f>VAR(K14:L19)</f>
        <v>58.515151515151544</v>
      </c>
    </row>
    <row r="73" spans="15:26" x14ac:dyDescent="0.2">
      <c r="O73" t="str">
        <f>J20</f>
        <v>E</v>
      </c>
      <c r="P73" s="38">
        <f>VAR(K20:K25)</f>
        <v>17.766666666666698</v>
      </c>
      <c r="Q73" s="39">
        <f>VAR(L20:L25)</f>
        <v>1.8666666666666742</v>
      </c>
      <c r="R73">
        <f>VAR(K20:L25)</f>
        <v>38.992424242424228</v>
      </c>
    </row>
    <row r="74" spans="15:26" x14ac:dyDescent="0.2">
      <c r="O74" t="str">
        <f>J26</f>
        <v>G</v>
      </c>
      <c r="P74" s="38">
        <f>VAR(K26:K31)</f>
        <v>9.466666666666697</v>
      </c>
      <c r="Q74" s="39">
        <f>VAR(L26:L31)</f>
        <v>8.9666666666666739</v>
      </c>
      <c r="R74">
        <f>VAR(K26:L31)</f>
        <v>44.446969696969681</v>
      </c>
    </row>
    <row r="75" spans="15:26" x14ac:dyDescent="0.2">
      <c r="O75" t="str">
        <f>J32</f>
        <v>H</v>
      </c>
      <c r="P75" s="38">
        <f>VAR(K32:K37)</f>
        <v>10.7</v>
      </c>
      <c r="Q75" s="39">
        <f>VAR(L32:L37)</f>
        <v>12.666666666666675</v>
      </c>
      <c r="R75">
        <f>VAR(K32:L37)</f>
        <v>78.992424242424235</v>
      </c>
    </row>
    <row r="76" spans="15:26" x14ac:dyDescent="0.2">
      <c r="O76" t="str">
        <f>J38</f>
        <v>M</v>
      </c>
      <c r="P76" s="38">
        <f>VAR(K38:K43)</f>
        <v>1.9</v>
      </c>
      <c r="Q76" s="39">
        <f>VAR(L38:L43)</f>
        <v>5.8666666666666627</v>
      </c>
      <c r="R76">
        <f>VAR(K38:L43)</f>
        <v>74.810606060606048</v>
      </c>
    </row>
    <row r="77" spans="15:26" x14ac:dyDescent="0.2">
      <c r="O77" t="str">
        <f>J44</f>
        <v>N</v>
      </c>
      <c r="P77" s="38">
        <f>VAR(K44:K49)</f>
        <v>15.5</v>
      </c>
      <c r="Q77" s="39">
        <f>VAR(L44:L49)</f>
        <v>15.366666666666674</v>
      </c>
      <c r="R77">
        <f>VAR(K44:L49)</f>
        <v>32.969696969696955</v>
      </c>
    </row>
    <row r="78" spans="15:26" x14ac:dyDescent="0.2">
      <c r="O78" t="str">
        <f>J50</f>
        <v>O</v>
      </c>
      <c r="P78" s="40">
        <f>VAR(K50:K55)</f>
        <v>8.6666666666666963</v>
      </c>
      <c r="Q78" s="41">
        <f>VAR(L50:L55)</f>
        <v>13.766666666666662</v>
      </c>
      <c r="R78">
        <f>VAR(K50:L55)</f>
        <v>70.204545454545453</v>
      </c>
    </row>
    <row r="79" spans="15:26" x14ac:dyDescent="0.2">
      <c r="P79">
        <f>VAR(K2:K55)</f>
        <v>11.783717679944084</v>
      </c>
      <c r="Q79">
        <f>VAR(L2:L55)</f>
        <v>13.066736547868631</v>
      </c>
      <c r="R79">
        <f>VAR(K2:L55)</f>
        <v>53.747663551401871</v>
      </c>
    </row>
    <row r="131" spans="2:13" x14ac:dyDescent="0.2">
      <c r="B131" s="31"/>
      <c r="C131" s="31"/>
      <c r="D131" s="31"/>
      <c r="E131" s="31"/>
      <c r="K131" s="31"/>
      <c r="L131" s="31"/>
      <c r="M131" s="31"/>
    </row>
    <row r="133" spans="2:13" x14ac:dyDescent="0.2">
      <c r="B133" s="31"/>
      <c r="C133" s="31"/>
      <c r="D133" s="31"/>
      <c r="E133" s="31"/>
      <c r="K133" s="31"/>
      <c r="L133" s="31"/>
      <c r="M133" s="31"/>
    </row>
    <row r="137" spans="2:13" x14ac:dyDescent="0.2">
      <c r="B137" s="31"/>
      <c r="C137" s="31"/>
      <c r="D137" s="31"/>
      <c r="E137" s="31"/>
      <c r="K137" s="31"/>
      <c r="L137" s="31"/>
      <c r="M137" s="3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5639-6A83-204D-85B0-682D212819DB}">
  <dimension ref="A1:BB75"/>
  <sheetViews>
    <sheetView topLeftCell="AB10" workbookViewId="0">
      <selection activeCell="AN47" sqref="AN47"/>
    </sheetView>
  </sheetViews>
  <sheetFormatPr baseColWidth="10" defaultRowHeight="16" x14ac:dyDescent="0.2"/>
  <cols>
    <col min="7" max="7" width="10.83203125" style="28"/>
    <col min="14" max="14" width="10.83203125" style="28"/>
  </cols>
  <sheetData>
    <row r="1" spans="1:30" x14ac:dyDescent="0.2">
      <c r="A1" t="s">
        <v>405</v>
      </c>
      <c r="B1" t="s">
        <v>476</v>
      </c>
      <c r="C1" t="s">
        <v>542</v>
      </c>
      <c r="D1" t="s">
        <v>477</v>
      </c>
      <c r="E1" t="s">
        <v>402</v>
      </c>
      <c r="F1" t="s">
        <v>540</v>
      </c>
      <c r="I1" t="s">
        <v>405</v>
      </c>
      <c r="J1" t="s">
        <v>476</v>
      </c>
      <c r="K1" t="s">
        <v>477</v>
      </c>
      <c r="L1" t="s">
        <v>402</v>
      </c>
      <c r="P1" t="s">
        <v>405</v>
      </c>
      <c r="Q1" t="s">
        <v>476</v>
      </c>
      <c r="R1" t="s">
        <v>477</v>
      </c>
      <c r="S1" t="s">
        <v>402</v>
      </c>
      <c r="AD1" s="7" t="s">
        <v>561</v>
      </c>
    </row>
    <row r="2" spans="1:30" x14ac:dyDescent="0.2">
      <c r="A2" t="s">
        <v>421</v>
      </c>
      <c r="B2">
        <v>31</v>
      </c>
      <c r="C2">
        <v>166</v>
      </c>
      <c r="D2">
        <v>17</v>
      </c>
      <c r="E2">
        <v>9</v>
      </c>
      <c r="F2">
        <v>57</v>
      </c>
      <c r="H2">
        <v>12</v>
      </c>
      <c r="I2" t="s">
        <v>421</v>
      </c>
      <c r="J2">
        <v>31</v>
      </c>
      <c r="K2">
        <v>17</v>
      </c>
      <c r="L2">
        <v>9</v>
      </c>
      <c r="P2" t="s">
        <v>421</v>
      </c>
      <c r="Q2">
        <v>31</v>
      </c>
      <c r="R2">
        <v>17</v>
      </c>
      <c r="S2">
        <v>9</v>
      </c>
      <c r="AD2" t="s">
        <v>582</v>
      </c>
    </row>
    <row r="3" spans="1:30" x14ac:dyDescent="0.2">
      <c r="A3" t="s">
        <v>421</v>
      </c>
      <c r="B3">
        <v>22</v>
      </c>
      <c r="C3">
        <v>187</v>
      </c>
      <c r="D3">
        <v>14</v>
      </c>
      <c r="E3">
        <v>3</v>
      </c>
      <c r="F3">
        <v>39</v>
      </c>
      <c r="I3" t="s">
        <v>421</v>
      </c>
      <c r="J3">
        <v>22</v>
      </c>
      <c r="K3">
        <v>14</v>
      </c>
      <c r="L3">
        <v>3</v>
      </c>
      <c r="P3" t="s">
        <v>421</v>
      </c>
      <c r="Q3">
        <v>22</v>
      </c>
      <c r="R3">
        <v>14</v>
      </c>
      <c r="S3">
        <v>3</v>
      </c>
      <c r="AD3" t="s">
        <v>583</v>
      </c>
    </row>
    <row r="4" spans="1:30" x14ac:dyDescent="0.2">
      <c r="A4" t="s">
        <v>421</v>
      </c>
      <c r="B4">
        <v>28</v>
      </c>
      <c r="C4">
        <v>172</v>
      </c>
      <c r="D4">
        <v>10</v>
      </c>
      <c r="E4">
        <v>2</v>
      </c>
      <c r="F4">
        <v>40</v>
      </c>
      <c r="I4" t="s">
        <v>421</v>
      </c>
      <c r="J4">
        <v>28</v>
      </c>
      <c r="K4">
        <v>10</v>
      </c>
      <c r="L4">
        <v>2</v>
      </c>
      <c r="P4" t="s">
        <v>421</v>
      </c>
      <c r="Q4">
        <v>28</v>
      </c>
      <c r="R4">
        <v>10</v>
      </c>
      <c r="S4">
        <v>2</v>
      </c>
    </row>
    <row r="5" spans="1:30" x14ac:dyDescent="0.2">
      <c r="A5" t="s">
        <v>421</v>
      </c>
      <c r="B5">
        <v>20</v>
      </c>
      <c r="C5">
        <v>142</v>
      </c>
      <c r="D5">
        <v>12</v>
      </c>
      <c r="E5">
        <v>9</v>
      </c>
      <c r="F5">
        <v>41</v>
      </c>
      <c r="I5" t="s">
        <v>421</v>
      </c>
      <c r="J5">
        <v>20</v>
      </c>
      <c r="K5">
        <v>12</v>
      </c>
      <c r="L5">
        <v>9</v>
      </c>
      <c r="P5" t="s">
        <v>421</v>
      </c>
      <c r="Q5">
        <v>23</v>
      </c>
      <c r="R5">
        <v>12</v>
      </c>
      <c r="S5">
        <v>6</v>
      </c>
      <c r="AD5" s="7" t="s">
        <v>563</v>
      </c>
    </row>
    <row r="6" spans="1:30" x14ac:dyDescent="0.2">
      <c r="A6" t="s">
        <v>421</v>
      </c>
      <c r="B6">
        <v>23</v>
      </c>
      <c r="C6">
        <v>183</v>
      </c>
      <c r="D6">
        <v>12</v>
      </c>
      <c r="E6">
        <v>6</v>
      </c>
      <c r="F6">
        <v>41</v>
      </c>
      <c r="I6" t="s">
        <v>421</v>
      </c>
      <c r="J6">
        <v>23</v>
      </c>
      <c r="K6">
        <v>12</v>
      </c>
      <c r="L6">
        <v>6</v>
      </c>
      <c r="P6" t="s">
        <v>421</v>
      </c>
      <c r="Q6">
        <v>21</v>
      </c>
      <c r="R6">
        <v>7</v>
      </c>
      <c r="S6">
        <v>5</v>
      </c>
      <c r="AD6" t="s">
        <v>585</v>
      </c>
    </row>
    <row r="7" spans="1:30" x14ac:dyDescent="0.2">
      <c r="A7" t="s">
        <v>421</v>
      </c>
      <c r="B7">
        <v>22</v>
      </c>
      <c r="C7">
        <v>184</v>
      </c>
      <c r="D7">
        <v>11</v>
      </c>
      <c r="E7">
        <v>4</v>
      </c>
      <c r="F7">
        <v>37</v>
      </c>
      <c r="I7" t="s">
        <v>421</v>
      </c>
      <c r="J7">
        <v>22</v>
      </c>
      <c r="K7">
        <v>11</v>
      </c>
      <c r="L7">
        <v>4</v>
      </c>
      <c r="P7" t="s">
        <v>421</v>
      </c>
      <c r="Q7">
        <v>22</v>
      </c>
      <c r="R7">
        <v>14</v>
      </c>
      <c r="S7">
        <v>6</v>
      </c>
      <c r="AD7" t="s">
        <v>584</v>
      </c>
    </row>
    <row r="8" spans="1:30" x14ac:dyDescent="0.2">
      <c r="A8" t="s">
        <v>421</v>
      </c>
      <c r="B8">
        <v>21</v>
      </c>
      <c r="C8">
        <v>192</v>
      </c>
      <c r="D8">
        <v>7</v>
      </c>
      <c r="E8">
        <v>5</v>
      </c>
      <c r="F8">
        <v>33</v>
      </c>
      <c r="I8" t="s">
        <v>421</v>
      </c>
      <c r="J8">
        <v>21</v>
      </c>
      <c r="K8">
        <v>7</v>
      </c>
      <c r="L8">
        <v>5</v>
      </c>
      <c r="P8" t="s">
        <v>421</v>
      </c>
      <c r="Q8">
        <v>16</v>
      </c>
      <c r="R8">
        <v>6</v>
      </c>
      <c r="S8">
        <v>3</v>
      </c>
      <c r="AD8" t="s">
        <v>564</v>
      </c>
    </row>
    <row r="9" spans="1:30" x14ac:dyDescent="0.2">
      <c r="A9" t="s">
        <v>421</v>
      </c>
      <c r="B9">
        <v>22</v>
      </c>
      <c r="C9">
        <v>168</v>
      </c>
      <c r="D9">
        <v>14</v>
      </c>
      <c r="E9">
        <v>6</v>
      </c>
      <c r="F9">
        <v>42</v>
      </c>
      <c r="I9" t="s">
        <v>421</v>
      </c>
      <c r="J9">
        <v>22</v>
      </c>
      <c r="K9">
        <v>14</v>
      </c>
      <c r="L9">
        <v>6</v>
      </c>
      <c r="P9" t="s">
        <v>421</v>
      </c>
      <c r="Q9">
        <v>21</v>
      </c>
      <c r="R9">
        <v>6</v>
      </c>
      <c r="S9">
        <v>4</v>
      </c>
      <c r="AD9" t="s">
        <v>575</v>
      </c>
    </row>
    <row r="10" spans="1:30" x14ac:dyDescent="0.2">
      <c r="A10" t="s">
        <v>421</v>
      </c>
      <c r="B10">
        <v>16</v>
      </c>
      <c r="C10">
        <v>166</v>
      </c>
      <c r="D10">
        <v>6</v>
      </c>
      <c r="E10">
        <v>3</v>
      </c>
      <c r="F10">
        <v>25</v>
      </c>
      <c r="I10" t="s">
        <v>421</v>
      </c>
      <c r="J10">
        <v>16</v>
      </c>
      <c r="K10">
        <v>6</v>
      </c>
      <c r="L10">
        <v>3</v>
      </c>
      <c r="P10" t="s">
        <v>421</v>
      </c>
      <c r="Q10">
        <v>22</v>
      </c>
      <c r="R10">
        <v>13</v>
      </c>
      <c r="S10">
        <v>10</v>
      </c>
      <c r="AD10" t="s">
        <v>571</v>
      </c>
    </row>
    <row r="11" spans="1:30" x14ac:dyDescent="0.2">
      <c r="A11" t="s">
        <v>421</v>
      </c>
      <c r="B11">
        <v>21</v>
      </c>
      <c r="C11">
        <v>178</v>
      </c>
      <c r="D11">
        <v>6</v>
      </c>
      <c r="E11">
        <v>4</v>
      </c>
      <c r="F11">
        <v>31</v>
      </c>
      <c r="I11" t="s">
        <v>421</v>
      </c>
      <c r="J11">
        <v>21</v>
      </c>
      <c r="K11">
        <v>6</v>
      </c>
      <c r="L11">
        <v>4</v>
      </c>
      <c r="P11" t="s">
        <v>421</v>
      </c>
      <c r="Q11">
        <v>24</v>
      </c>
      <c r="R11">
        <v>5</v>
      </c>
      <c r="S11">
        <v>2</v>
      </c>
    </row>
    <row r="12" spans="1:30" x14ac:dyDescent="0.2">
      <c r="A12" t="s">
        <v>421</v>
      </c>
      <c r="B12">
        <v>22</v>
      </c>
      <c r="C12">
        <v>170</v>
      </c>
      <c r="D12">
        <v>13</v>
      </c>
      <c r="E12">
        <v>10</v>
      </c>
      <c r="F12">
        <v>45</v>
      </c>
      <c r="I12" t="s">
        <v>421</v>
      </c>
      <c r="J12">
        <v>22</v>
      </c>
      <c r="K12">
        <v>13</v>
      </c>
      <c r="L12">
        <v>10</v>
      </c>
      <c r="P12" t="s">
        <v>422</v>
      </c>
      <c r="Q12">
        <v>27</v>
      </c>
      <c r="R12">
        <v>11</v>
      </c>
      <c r="S12">
        <v>6</v>
      </c>
      <c r="AD12" s="7" t="s">
        <v>482</v>
      </c>
    </row>
    <row r="13" spans="1:30" x14ac:dyDescent="0.2">
      <c r="A13" t="s">
        <v>421</v>
      </c>
      <c r="B13">
        <v>24</v>
      </c>
      <c r="C13">
        <v>144</v>
      </c>
      <c r="D13">
        <v>5</v>
      </c>
      <c r="E13">
        <v>2</v>
      </c>
      <c r="F13">
        <v>31</v>
      </c>
      <c r="I13" t="s">
        <v>421</v>
      </c>
      <c r="J13">
        <v>24</v>
      </c>
      <c r="K13">
        <v>5</v>
      </c>
      <c r="L13">
        <v>2</v>
      </c>
      <c r="P13" t="s">
        <v>422</v>
      </c>
      <c r="Q13">
        <v>31</v>
      </c>
      <c r="R13">
        <v>12</v>
      </c>
      <c r="S13">
        <v>6</v>
      </c>
      <c r="AD13" t="s">
        <v>586</v>
      </c>
    </row>
    <row r="14" spans="1:30" x14ac:dyDescent="0.2">
      <c r="A14" t="s">
        <v>422</v>
      </c>
      <c r="B14">
        <v>27</v>
      </c>
      <c r="C14">
        <v>176</v>
      </c>
      <c r="D14">
        <v>11</v>
      </c>
      <c r="E14">
        <v>6</v>
      </c>
      <c r="F14">
        <v>44</v>
      </c>
      <c r="H14">
        <v>11</v>
      </c>
      <c r="I14" t="s">
        <v>422</v>
      </c>
      <c r="J14">
        <v>27</v>
      </c>
      <c r="K14">
        <v>11</v>
      </c>
      <c r="L14">
        <v>6</v>
      </c>
      <c r="P14" t="s">
        <v>422</v>
      </c>
      <c r="Q14">
        <v>23</v>
      </c>
      <c r="R14">
        <v>14</v>
      </c>
      <c r="S14">
        <v>2</v>
      </c>
      <c r="AD14" t="s">
        <v>594</v>
      </c>
    </row>
    <row r="15" spans="1:30" x14ac:dyDescent="0.2">
      <c r="A15" t="s">
        <v>422</v>
      </c>
      <c r="B15">
        <v>31</v>
      </c>
      <c r="C15">
        <v>170</v>
      </c>
      <c r="D15">
        <v>12</v>
      </c>
      <c r="E15">
        <v>6</v>
      </c>
      <c r="F15">
        <v>49</v>
      </c>
      <c r="I15" t="s">
        <v>422</v>
      </c>
      <c r="J15">
        <v>31</v>
      </c>
      <c r="K15">
        <v>12</v>
      </c>
      <c r="L15">
        <v>6</v>
      </c>
      <c r="P15" t="s">
        <v>422</v>
      </c>
      <c r="Q15">
        <v>22</v>
      </c>
      <c r="R15">
        <v>8</v>
      </c>
      <c r="S15">
        <v>3</v>
      </c>
      <c r="AD15" t="s">
        <v>595</v>
      </c>
    </row>
    <row r="16" spans="1:30" x14ac:dyDescent="0.2">
      <c r="A16" t="s">
        <v>422</v>
      </c>
      <c r="B16">
        <v>23</v>
      </c>
      <c r="C16">
        <v>143</v>
      </c>
      <c r="D16">
        <v>14</v>
      </c>
      <c r="E16">
        <v>2</v>
      </c>
      <c r="F16">
        <v>39</v>
      </c>
      <c r="I16" t="s">
        <v>422</v>
      </c>
      <c r="J16">
        <v>23</v>
      </c>
      <c r="K16">
        <v>14</v>
      </c>
      <c r="L16">
        <v>2</v>
      </c>
      <c r="P16" t="s">
        <v>422</v>
      </c>
      <c r="Q16">
        <v>24</v>
      </c>
      <c r="R16">
        <v>15</v>
      </c>
      <c r="S16">
        <v>16</v>
      </c>
      <c r="AD16" t="s">
        <v>567</v>
      </c>
    </row>
    <row r="17" spans="1:54" x14ac:dyDescent="0.2">
      <c r="A17" t="s">
        <v>422</v>
      </c>
      <c r="B17">
        <v>27</v>
      </c>
      <c r="C17">
        <v>178</v>
      </c>
      <c r="D17">
        <v>14</v>
      </c>
      <c r="E17">
        <v>7</v>
      </c>
      <c r="F17">
        <v>48</v>
      </c>
      <c r="I17" t="s">
        <v>422</v>
      </c>
      <c r="J17">
        <v>27</v>
      </c>
      <c r="K17">
        <v>14</v>
      </c>
      <c r="L17">
        <v>7</v>
      </c>
      <c r="P17" t="s">
        <v>422</v>
      </c>
      <c r="Q17">
        <v>18</v>
      </c>
      <c r="R17">
        <v>13</v>
      </c>
      <c r="S17">
        <v>1</v>
      </c>
      <c r="AD17" s="7" t="s">
        <v>483</v>
      </c>
    </row>
    <row r="18" spans="1:54" x14ac:dyDescent="0.2">
      <c r="A18" t="s">
        <v>422</v>
      </c>
      <c r="B18">
        <v>22</v>
      </c>
      <c r="C18">
        <v>188</v>
      </c>
      <c r="D18">
        <v>8</v>
      </c>
      <c r="E18">
        <v>3</v>
      </c>
      <c r="F18">
        <v>33</v>
      </c>
      <c r="I18" t="s">
        <v>422</v>
      </c>
      <c r="J18">
        <v>22</v>
      </c>
      <c r="K18">
        <v>8</v>
      </c>
      <c r="L18">
        <v>3</v>
      </c>
      <c r="P18" t="s">
        <v>422</v>
      </c>
      <c r="Q18">
        <v>19</v>
      </c>
      <c r="R18">
        <v>11</v>
      </c>
      <c r="S18">
        <v>3</v>
      </c>
      <c r="AD18" t="s">
        <v>587</v>
      </c>
    </row>
    <row r="19" spans="1:54" x14ac:dyDescent="0.2">
      <c r="A19" t="s">
        <v>422</v>
      </c>
      <c r="B19">
        <v>24</v>
      </c>
      <c r="C19">
        <v>162</v>
      </c>
      <c r="D19">
        <v>15</v>
      </c>
      <c r="E19">
        <v>16</v>
      </c>
      <c r="F19">
        <v>55</v>
      </c>
      <c r="I19" t="s">
        <v>422</v>
      </c>
      <c r="J19">
        <v>24</v>
      </c>
      <c r="K19">
        <v>15</v>
      </c>
      <c r="L19">
        <v>16</v>
      </c>
      <c r="P19" t="s">
        <v>422</v>
      </c>
      <c r="Q19">
        <v>24</v>
      </c>
      <c r="R19">
        <v>7</v>
      </c>
      <c r="S19">
        <v>4</v>
      </c>
      <c r="AD19" t="s">
        <v>588</v>
      </c>
    </row>
    <row r="20" spans="1:54" x14ac:dyDescent="0.2">
      <c r="A20" t="s">
        <v>422</v>
      </c>
      <c r="B20">
        <v>18</v>
      </c>
      <c r="C20">
        <v>157</v>
      </c>
      <c r="D20">
        <v>13</v>
      </c>
      <c r="E20">
        <v>1</v>
      </c>
      <c r="F20">
        <v>32</v>
      </c>
      <c r="I20" t="s">
        <v>422</v>
      </c>
      <c r="J20">
        <v>18</v>
      </c>
      <c r="K20">
        <v>13</v>
      </c>
      <c r="L20">
        <v>1</v>
      </c>
      <c r="P20" t="s">
        <v>422</v>
      </c>
      <c r="Q20">
        <v>22</v>
      </c>
      <c r="R20">
        <v>10</v>
      </c>
      <c r="S20">
        <v>3</v>
      </c>
      <c r="AD20" t="s">
        <v>569</v>
      </c>
    </row>
    <row r="21" spans="1:54" x14ac:dyDescent="0.2">
      <c r="A21" t="s">
        <v>422</v>
      </c>
      <c r="B21">
        <v>19</v>
      </c>
      <c r="C21">
        <v>170</v>
      </c>
      <c r="D21">
        <v>11</v>
      </c>
      <c r="E21">
        <v>3</v>
      </c>
      <c r="F21">
        <v>33</v>
      </c>
      <c r="I21" t="s">
        <v>422</v>
      </c>
      <c r="J21">
        <v>19</v>
      </c>
      <c r="K21">
        <v>11</v>
      </c>
      <c r="L21">
        <v>3</v>
      </c>
      <c r="P21" t="s">
        <v>422</v>
      </c>
      <c r="Q21">
        <v>23</v>
      </c>
      <c r="R21">
        <v>7</v>
      </c>
      <c r="S21">
        <v>4</v>
      </c>
      <c r="AD21" t="s">
        <v>590</v>
      </c>
    </row>
    <row r="22" spans="1:54" x14ac:dyDescent="0.2">
      <c r="A22" t="s">
        <v>422</v>
      </c>
      <c r="B22">
        <v>24</v>
      </c>
      <c r="C22">
        <v>171</v>
      </c>
      <c r="D22">
        <v>7</v>
      </c>
      <c r="E22">
        <v>4</v>
      </c>
      <c r="F22">
        <v>35</v>
      </c>
      <c r="I22" t="s">
        <v>422</v>
      </c>
      <c r="J22">
        <v>24</v>
      </c>
      <c r="K22">
        <v>7</v>
      </c>
      <c r="L22">
        <v>4</v>
      </c>
      <c r="P22" t="s">
        <v>423</v>
      </c>
      <c r="Q22">
        <v>14</v>
      </c>
      <c r="R22">
        <v>13</v>
      </c>
      <c r="S22">
        <v>1</v>
      </c>
      <c r="AD22" t="s">
        <v>589</v>
      </c>
    </row>
    <row r="23" spans="1:54" x14ac:dyDescent="0.2">
      <c r="A23" t="s">
        <v>422</v>
      </c>
      <c r="B23">
        <v>22</v>
      </c>
      <c r="C23">
        <v>166</v>
      </c>
      <c r="D23">
        <v>10</v>
      </c>
      <c r="E23">
        <v>3</v>
      </c>
      <c r="F23">
        <v>35</v>
      </c>
      <c r="I23" t="s">
        <v>422</v>
      </c>
      <c r="J23">
        <v>22</v>
      </c>
      <c r="K23">
        <v>10</v>
      </c>
      <c r="L23">
        <v>3</v>
      </c>
      <c r="P23" t="s">
        <v>423</v>
      </c>
      <c r="Q23">
        <v>18</v>
      </c>
      <c r="R23">
        <v>20</v>
      </c>
      <c r="S23">
        <v>9</v>
      </c>
    </row>
    <row r="24" spans="1:54" x14ac:dyDescent="0.2">
      <c r="A24" t="s">
        <v>422</v>
      </c>
      <c r="B24">
        <v>23</v>
      </c>
      <c r="C24">
        <v>153</v>
      </c>
      <c r="D24">
        <v>7</v>
      </c>
      <c r="E24">
        <v>4</v>
      </c>
      <c r="F24">
        <v>34</v>
      </c>
      <c r="I24" t="s">
        <v>422</v>
      </c>
      <c r="J24">
        <v>23</v>
      </c>
      <c r="K24">
        <v>7</v>
      </c>
      <c r="L24">
        <v>4</v>
      </c>
      <c r="P24" t="s">
        <v>423</v>
      </c>
      <c r="Q24">
        <v>23</v>
      </c>
      <c r="R24">
        <v>17</v>
      </c>
      <c r="S24">
        <v>9</v>
      </c>
    </row>
    <row r="25" spans="1:54" x14ac:dyDescent="0.2">
      <c r="A25" t="s">
        <v>423</v>
      </c>
      <c r="B25">
        <v>14</v>
      </c>
      <c r="C25">
        <v>97</v>
      </c>
      <c r="D25">
        <v>13</v>
      </c>
      <c r="E25">
        <v>1</v>
      </c>
      <c r="F25">
        <v>28</v>
      </c>
      <c r="H25">
        <v>10</v>
      </c>
      <c r="I25" t="s">
        <v>423</v>
      </c>
      <c r="J25">
        <v>14</v>
      </c>
      <c r="K25">
        <v>13</v>
      </c>
      <c r="L25">
        <v>1</v>
      </c>
      <c r="P25" t="s">
        <v>423</v>
      </c>
      <c r="Q25">
        <v>24</v>
      </c>
      <c r="R25">
        <v>10</v>
      </c>
      <c r="S25">
        <v>4</v>
      </c>
    </row>
    <row r="26" spans="1:54" ht="17" thickBot="1" x14ac:dyDescent="0.25">
      <c r="A26" t="s">
        <v>423</v>
      </c>
      <c r="B26">
        <v>18</v>
      </c>
      <c r="C26">
        <v>167</v>
      </c>
      <c r="D26">
        <v>20</v>
      </c>
      <c r="E26">
        <v>9</v>
      </c>
      <c r="F26">
        <v>47</v>
      </c>
      <c r="I26" t="s">
        <v>423</v>
      </c>
      <c r="J26">
        <v>18</v>
      </c>
      <c r="K26">
        <v>20</v>
      </c>
      <c r="L26">
        <v>9</v>
      </c>
      <c r="P26" t="s">
        <v>423</v>
      </c>
      <c r="Q26">
        <v>24</v>
      </c>
      <c r="R26">
        <v>7</v>
      </c>
      <c r="S26">
        <v>3</v>
      </c>
      <c r="AD26" s="50" t="s">
        <v>512</v>
      </c>
      <c r="AE26" s="50"/>
      <c r="AF26" s="50"/>
      <c r="AG26" s="50"/>
      <c r="AH26" s="50"/>
      <c r="AI26" s="50"/>
      <c r="AJ26" s="50"/>
      <c r="AK26" s="50"/>
      <c r="AL26" s="50"/>
      <c r="AN26" s="50" t="s">
        <v>526</v>
      </c>
      <c r="AO26" s="50"/>
      <c r="AP26" s="50"/>
      <c r="AQ26" s="50"/>
      <c r="AY26" s="50" t="s">
        <v>591</v>
      </c>
      <c r="AZ26" s="50"/>
      <c r="BA26" s="50"/>
      <c r="BB26" s="50"/>
    </row>
    <row r="27" spans="1:54" ht="18" thickTop="1" thickBot="1" x14ac:dyDescent="0.25">
      <c r="A27" t="s">
        <v>423</v>
      </c>
      <c r="B27">
        <v>23</v>
      </c>
      <c r="C27">
        <v>177</v>
      </c>
      <c r="D27">
        <v>17</v>
      </c>
      <c r="E27">
        <v>9</v>
      </c>
      <c r="F27">
        <v>49</v>
      </c>
      <c r="I27" t="s">
        <v>423</v>
      </c>
      <c r="J27">
        <v>23</v>
      </c>
      <c r="K27">
        <v>17</v>
      </c>
      <c r="L27">
        <v>9</v>
      </c>
      <c r="P27" t="s">
        <v>423</v>
      </c>
      <c r="Q27">
        <v>24</v>
      </c>
      <c r="R27">
        <v>19</v>
      </c>
      <c r="S27">
        <v>6</v>
      </c>
      <c r="AN27" s="42" t="s">
        <v>527</v>
      </c>
      <c r="AO27" s="42" t="s">
        <v>528</v>
      </c>
      <c r="AP27" s="42" t="s">
        <v>529</v>
      </c>
      <c r="AQ27" s="42" t="s">
        <v>530</v>
      </c>
    </row>
    <row r="28" spans="1:54" ht="18" thickTop="1" thickBot="1" x14ac:dyDescent="0.25">
      <c r="A28" t="s">
        <v>423</v>
      </c>
      <c r="B28">
        <v>24</v>
      </c>
      <c r="C28">
        <v>188</v>
      </c>
      <c r="D28">
        <v>10</v>
      </c>
      <c r="E28">
        <v>4</v>
      </c>
      <c r="F28">
        <v>38</v>
      </c>
      <c r="I28" t="s">
        <v>423</v>
      </c>
      <c r="J28">
        <v>24</v>
      </c>
      <c r="K28">
        <v>10</v>
      </c>
      <c r="L28">
        <v>4</v>
      </c>
      <c r="P28" t="s">
        <v>423</v>
      </c>
      <c r="Q28">
        <v>23</v>
      </c>
      <c r="R28">
        <v>13</v>
      </c>
      <c r="S28">
        <v>4</v>
      </c>
      <c r="AD28" t="s">
        <v>513</v>
      </c>
      <c r="AI28" t="s">
        <v>501</v>
      </c>
      <c r="AJ28">
        <v>0.05</v>
      </c>
      <c r="AN28" t="str">
        <f>Q1</f>
        <v>any dubius silenced</v>
      </c>
      <c r="AO28">
        <f>AVERAGE(Q2:Q61)</f>
        <v>23.116666666666667</v>
      </c>
      <c r="AP28">
        <f>COUNT(Q2:Q61)</f>
        <v>60</v>
      </c>
      <c r="AQ28">
        <f>_xlfn.STDEV.S(Q2:Q61)</f>
        <v>3.9147338661699429</v>
      </c>
      <c r="AY28" s="42" t="s">
        <v>592</v>
      </c>
      <c r="AZ28" s="42" t="s">
        <v>593</v>
      </c>
      <c r="BA28" s="56" t="s">
        <v>505</v>
      </c>
      <c r="BB28" s="42" t="s">
        <v>528</v>
      </c>
    </row>
    <row r="29" spans="1:54" ht="17" thickTop="1" x14ac:dyDescent="0.2">
      <c r="A29" t="s">
        <v>423</v>
      </c>
      <c r="B29">
        <v>24</v>
      </c>
      <c r="C29">
        <v>181</v>
      </c>
      <c r="D29">
        <v>7</v>
      </c>
      <c r="E29">
        <v>3</v>
      </c>
      <c r="F29">
        <v>34</v>
      </c>
      <c r="I29" t="s">
        <v>423</v>
      </c>
      <c r="J29">
        <v>24</v>
      </c>
      <c r="K29">
        <v>7</v>
      </c>
      <c r="L29">
        <v>3</v>
      </c>
      <c r="P29" t="s">
        <v>423</v>
      </c>
      <c r="Q29">
        <v>22</v>
      </c>
      <c r="R29">
        <v>22</v>
      </c>
      <c r="S29">
        <v>12</v>
      </c>
      <c r="AD29" s="42" t="s">
        <v>514</v>
      </c>
      <c r="AE29" s="42" t="s">
        <v>515</v>
      </c>
      <c r="AF29" s="42" t="s">
        <v>404</v>
      </c>
      <c r="AG29" s="42" t="s">
        <v>485</v>
      </c>
      <c r="AH29" s="42" t="s">
        <v>486</v>
      </c>
      <c r="AI29" s="42" t="s">
        <v>502</v>
      </c>
      <c r="AJ29" s="42" t="s">
        <v>516</v>
      </c>
      <c r="AK29" s="42" t="s">
        <v>517</v>
      </c>
      <c r="AL29" s="42" t="s">
        <v>518</v>
      </c>
      <c r="AN29" t="str">
        <f>R1</f>
        <v>any pratnesis silenced</v>
      </c>
      <c r="AO29">
        <f>AVERAGE(R2:R61)</f>
        <v>12.066666666666666</v>
      </c>
      <c r="AP29">
        <f>COUNT(R2:R61)</f>
        <v>60</v>
      </c>
      <c r="AQ29">
        <f>_xlfn.STDEV.S(R2:R61)</f>
        <v>4.6244254491194123</v>
      </c>
      <c r="AY29" t="str">
        <f>Q1</f>
        <v>any dubius silenced</v>
      </c>
      <c r="AZ29" t="str">
        <f>R1</f>
        <v>any pratnesis silenced</v>
      </c>
      <c r="BA29" s="19">
        <f>_xlfn.T.TEST(Q2:Q61,R2:R61,2,3)</f>
        <v>7.0753853621562684E-27</v>
      </c>
      <c r="BB29">
        <f>ABS(AVERAGE(Q2:Q61)-AVERAGE(R2:R61))</f>
        <v>11.05</v>
      </c>
    </row>
    <row r="30" spans="1:54" x14ac:dyDescent="0.2">
      <c r="A30" t="s">
        <v>423</v>
      </c>
      <c r="B30">
        <v>24</v>
      </c>
      <c r="C30">
        <v>172</v>
      </c>
      <c r="D30">
        <v>19</v>
      </c>
      <c r="E30">
        <v>6</v>
      </c>
      <c r="F30">
        <v>49</v>
      </c>
      <c r="I30" t="s">
        <v>423</v>
      </c>
      <c r="J30">
        <v>24</v>
      </c>
      <c r="K30">
        <v>19</v>
      </c>
      <c r="L30">
        <v>6</v>
      </c>
      <c r="P30" t="s">
        <v>423</v>
      </c>
      <c r="Q30">
        <v>22</v>
      </c>
      <c r="R30">
        <v>10</v>
      </c>
      <c r="S30">
        <v>3</v>
      </c>
      <c r="AD30" t="str">
        <f>Q1</f>
        <v>any dubius silenced</v>
      </c>
      <c r="AE30">
        <f>COUNT(Q2:Q61)</f>
        <v>60</v>
      </c>
      <c r="AF30">
        <f>SUM(Q2:Q61)</f>
        <v>1387</v>
      </c>
      <c r="AG30">
        <f>AVERAGE(Q2:Q61)</f>
        <v>23.116666666666667</v>
      </c>
      <c r="AH30">
        <f>_xlfn.VAR.S(Q2:Q61)</f>
        <v>15.325141242937869</v>
      </c>
      <c r="AI30">
        <f>DEVSQ(Q2:Q61)</f>
        <v>904.18333333333339</v>
      </c>
      <c r="AJ30">
        <f>SQRT(AG37/AE30)</f>
        <v>0.52282341081398254</v>
      </c>
      <c r="AK30">
        <f>AG30-AJ30*_xlfn.T.INV.2T(AJ28,AF37)</f>
        <v>22.084897041433976</v>
      </c>
      <c r="AL30">
        <f>AG30+AJ30*_xlfn.T.INV.2T(AJ28,AF37)</f>
        <v>24.148436291899358</v>
      </c>
      <c r="AN30" t="str">
        <f>S1</f>
        <v>total silencing</v>
      </c>
      <c r="AO30">
        <f>AVERAGE(S2:S61)</f>
        <v>5.5</v>
      </c>
      <c r="AP30">
        <f>COUNT(S2:S61)</f>
        <v>60</v>
      </c>
      <c r="AQ30">
        <f>_xlfn.STDEV.S(S2:S61)</f>
        <v>3.5343352166608097</v>
      </c>
      <c r="AY30" t="str">
        <f>Q1</f>
        <v>any dubius silenced</v>
      </c>
      <c r="AZ30" t="str">
        <f>S1</f>
        <v>total silencing</v>
      </c>
      <c r="BA30" s="19">
        <f>_xlfn.T.TEST(Q2:Q61,S2:S61,2,3)</f>
        <v>3.4951267114554423E-50</v>
      </c>
      <c r="BB30">
        <f>ABS(AVERAGE(Q2:Q61)-AVERAGE(S2:S61))</f>
        <v>17.616666666666667</v>
      </c>
    </row>
    <row r="31" spans="1:54" x14ac:dyDescent="0.2">
      <c r="A31" t="s">
        <v>423</v>
      </c>
      <c r="B31">
        <v>23</v>
      </c>
      <c r="C31">
        <v>176</v>
      </c>
      <c r="D31">
        <v>13</v>
      </c>
      <c r="E31">
        <v>4</v>
      </c>
      <c r="F31">
        <v>40</v>
      </c>
      <c r="I31" t="s">
        <v>423</v>
      </c>
      <c r="J31">
        <v>23</v>
      </c>
      <c r="K31">
        <v>13</v>
      </c>
      <c r="L31">
        <v>4</v>
      </c>
      <c r="P31" t="s">
        <v>423</v>
      </c>
      <c r="Q31">
        <v>24</v>
      </c>
      <c r="R31">
        <v>17</v>
      </c>
      <c r="S31">
        <v>10</v>
      </c>
      <c r="AD31" t="str">
        <f>R1</f>
        <v>any pratnesis silenced</v>
      </c>
      <c r="AE31">
        <f>COUNT(R2:R61)</f>
        <v>60</v>
      </c>
      <c r="AF31">
        <f>SUM(R2:R61)</f>
        <v>724</v>
      </c>
      <c r="AG31">
        <f>AVERAGE(R2:R61)</f>
        <v>12.066666666666666</v>
      </c>
      <c r="AH31">
        <f>_xlfn.VAR.S(R2:R61)</f>
        <v>21.385310734463282</v>
      </c>
      <c r="AI31">
        <f>DEVSQ(R2:R61)</f>
        <v>1261.7333333333336</v>
      </c>
      <c r="AJ31">
        <f>SQRT(AG37/AE31)</f>
        <v>0.52282341081398254</v>
      </c>
      <c r="AK31">
        <f>AG31-AJ31*_xlfn.T.INV.2T(AJ28,AF37)</f>
        <v>11.034897041433977</v>
      </c>
      <c r="AL31">
        <f>AG31+AJ31*_xlfn.T.INV.2T(AJ28,AF37)</f>
        <v>13.098436291899356</v>
      </c>
      <c r="AN31" s="45"/>
      <c r="AO31" s="45"/>
      <c r="AP31" s="45"/>
      <c r="AQ31" s="45"/>
      <c r="AY31" s="43" t="str">
        <f>R1</f>
        <v>any pratnesis silenced</v>
      </c>
      <c r="AZ31" s="43" t="str">
        <f>S1</f>
        <v>total silencing</v>
      </c>
      <c r="BA31" s="48">
        <f>_xlfn.T.TEST(R2:R61,S2:S61,2,3)</f>
        <v>2.909733708842618E-14</v>
      </c>
      <c r="BB31" s="43">
        <f>ABS(AVERAGE(R2:R61)-AVERAGE(S2:S61))</f>
        <v>6.5666666666666664</v>
      </c>
    </row>
    <row r="32" spans="1:54" ht="17" thickBot="1" x14ac:dyDescent="0.25">
      <c r="A32" t="s">
        <v>423</v>
      </c>
      <c r="B32">
        <v>22</v>
      </c>
      <c r="C32">
        <v>159</v>
      </c>
      <c r="D32">
        <v>22</v>
      </c>
      <c r="E32">
        <v>12</v>
      </c>
      <c r="F32">
        <v>56</v>
      </c>
      <c r="I32" t="s">
        <v>423</v>
      </c>
      <c r="J32">
        <v>22</v>
      </c>
      <c r="K32">
        <v>22</v>
      </c>
      <c r="L32">
        <v>12</v>
      </c>
      <c r="P32" t="s">
        <v>424</v>
      </c>
      <c r="Q32">
        <v>25</v>
      </c>
      <c r="R32">
        <v>9</v>
      </c>
      <c r="S32">
        <v>5</v>
      </c>
      <c r="AD32" t="str">
        <f>S1</f>
        <v>total silencing</v>
      </c>
      <c r="AE32">
        <f>COUNT(S2:S61)</f>
        <v>60</v>
      </c>
      <c r="AF32">
        <f>SUM(S2:S61)</f>
        <v>330</v>
      </c>
      <c r="AG32">
        <f>AVERAGE(S2:S61)</f>
        <v>5.5</v>
      </c>
      <c r="AH32">
        <f>_xlfn.VAR.S(S2:S61)</f>
        <v>12.491525423728813</v>
      </c>
      <c r="AI32">
        <f>DEVSQ(S2:S61)</f>
        <v>737</v>
      </c>
      <c r="AJ32">
        <f>SQRT(AG37/AE32)</f>
        <v>0.52282341081398254</v>
      </c>
      <c r="AK32">
        <f>AG32-AJ32*_xlfn.T.INV.2T(AJ28,AF37)</f>
        <v>4.4682303747673107</v>
      </c>
      <c r="AL32">
        <f>AG32+AJ32*_xlfn.T.INV.2T(AJ28,AF37)</f>
        <v>6.5317696252326893</v>
      </c>
      <c r="AN32" s="50" t="s">
        <v>531</v>
      </c>
      <c r="AO32" s="50"/>
      <c r="AP32" s="50"/>
      <c r="AQ32" s="50"/>
      <c r="AR32" s="50"/>
      <c r="AS32" s="52" t="s">
        <v>532</v>
      </c>
      <c r="AT32" s="50">
        <v>0.05</v>
      </c>
      <c r="AU32" s="50"/>
      <c r="AV32" s="50"/>
      <c r="AW32" s="50"/>
    </row>
    <row r="33" spans="1:49" ht="17" thickTop="1" x14ac:dyDescent="0.2">
      <c r="A33" t="s">
        <v>423</v>
      </c>
      <c r="B33">
        <v>22</v>
      </c>
      <c r="C33">
        <v>189</v>
      </c>
      <c r="D33">
        <v>10</v>
      </c>
      <c r="E33">
        <v>3</v>
      </c>
      <c r="F33">
        <v>35</v>
      </c>
      <c r="I33" t="s">
        <v>423</v>
      </c>
      <c r="J33">
        <v>22</v>
      </c>
      <c r="K33">
        <v>10</v>
      </c>
      <c r="L33">
        <v>3</v>
      </c>
      <c r="P33" t="s">
        <v>424</v>
      </c>
      <c r="Q33">
        <v>23</v>
      </c>
      <c r="R33">
        <v>8</v>
      </c>
      <c r="S33">
        <v>4</v>
      </c>
      <c r="AD33" s="45"/>
      <c r="AE33" s="45"/>
      <c r="AF33" s="45"/>
      <c r="AG33" s="45"/>
      <c r="AH33" s="45"/>
      <c r="AI33" s="45"/>
      <c r="AJ33" s="45"/>
      <c r="AK33" s="45"/>
      <c r="AL33" s="45"/>
      <c r="AN33" s="42" t="str">
        <f t="array" ref="AN33:AW36">[1]!REGWQ(Q1:S61,TRUE,AT32)</f>
        <v>group 1</v>
      </c>
      <c r="AO33" s="42" t="str">
        <v>group 2</v>
      </c>
      <c r="AP33" s="42" t="str">
        <v>index 1</v>
      </c>
      <c r="AQ33" s="42" t="str">
        <v>index 2</v>
      </c>
      <c r="AR33" s="42" t="str">
        <v>mean</v>
      </c>
      <c r="AS33" s="42" t="str">
        <v>q-stat</v>
      </c>
      <c r="AT33" s="42" t="str">
        <v>alpha</v>
      </c>
      <c r="AU33" s="42" t="str">
        <v>q-crit</v>
      </c>
      <c r="AV33" s="56" t="str">
        <v>p-value</v>
      </c>
      <c r="AW33" s="42" t="str">
        <v>sig</v>
      </c>
    </row>
    <row r="34" spans="1:49" ht="17" thickBot="1" x14ac:dyDescent="0.25">
      <c r="A34" t="s">
        <v>423</v>
      </c>
      <c r="B34">
        <v>24</v>
      </c>
      <c r="C34">
        <v>176</v>
      </c>
      <c r="D34">
        <v>17</v>
      </c>
      <c r="E34">
        <v>10</v>
      </c>
      <c r="F34">
        <v>51</v>
      </c>
      <c r="I34" t="s">
        <v>423</v>
      </c>
      <c r="J34">
        <v>24</v>
      </c>
      <c r="K34">
        <v>17</v>
      </c>
      <c r="L34">
        <v>10</v>
      </c>
      <c r="P34" t="s">
        <v>424</v>
      </c>
      <c r="Q34">
        <v>17</v>
      </c>
      <c r="R34">
        <v>9</v>
      </c>
      <c r="S34">
        <v>5</v>
      </c>
      <c r="AD34" t="s">
        <v>500</v>
      </c>
      <c r="AN34" t="str">
        <v>any dubius silenced</v>
      </c>
      <c r="AO34" t="str">
        <v>any pratnesis silenced</v>
      </c>
      <c r="AP34">
        <v>1</v>
      </c>
      <c r="AQ34">
        <v>2</v>
      </c>
      <c r="AR34">
        <v>11.05</v>
      </c>
      <c r="AS34">
        <v>21.135243318190902</v>
      </c>
      <c r="AT34">
        <v>0.05</v>
      </c>
      <c r="AU34">
        <v>2.7909830508474576</v>
      </c>
      <c r="AV34" s="19">
        <v>-3.907985046680551E-14</v>
      </c>
      <c r="AW34" s="35" t="str">
        <v>yes</v>
      </c>
    </row>
    <row r="35" spans="1:49" ht="17" thickTop="1" x14ac:dyDescent="0.2">
      <c r="A35" t="s">
        <v>424</v>
      </c>
      <c r="B35">
        <v>25</v>
      </c>
      <c r="C35">
        <v>167</v>
      </c>
      <c r="D35">
        <v>9</v>
      </c>
      <c r="E35">
        <v>5</v>
      </c>
      <c r="F35">
        <v>39</v>
      </c>
      <c r="H35">
        <v>11</v>
      </c>
      <c r="I35" t="s">
        <v>424</v>
      </c>
      <c r="J35">
        <v>25</v>
      </c>
      <c r="K35">
        <v>9</v>
      </c>
      <c r="L35">
        <v>5</v>
      </c>
      <c r="P35" t="s">
        <v>424</v>
      </c>
      <c r="Q35">
        <v>21</v>
      </c>
      <c r="R35">
        <v>7</v>
      </c>
      <c r="S35">
        <v>3</v>
      </c>
      <c r="AD35" s="42" t="s">
        <v>519</v>
      </c>
      <c r="AE35" s="42" t="s">
        <v>502</v>
      </c>
      <c r="AF35" s="42" t="s">
        <v>490</v>
      </c>
      <c r="AG35" s="42" t="s">
        <v>503</v>
      </c>
      <c r="AH35" s="42" t="s">
        <v>504</v>
      </c>
      <c r="AI35" s="42" t="s">
        <v>520</v>
      </c>
      <c r="AJ35" s="42" t="s">
        <v>521</v>
      </c>
      <c r="AK35" s="42" t="s">
        <v>522</v>
      </c>
      <c r="AL35" s="42" t="s">
        <v>523</v>
      </c>
      <c r="AN35" t="str">
        <v>any dubius silenced</v>
      </c>
      <c r="AO35" t="str">
        <v>total silencing</v>
      </c>
      <c r="AP35">
        <v>1</v>
      </c>
      <c r="AQ35">
        <v>3</v>
      </c>
      <c r="AR35">
        <v>17.616666666666667</v>
      </c>
      <c r="AS35">
        <v>33.695252167915207</v>
      </c>
      <c r="AT35">
        <v>0.05</v>
      </c>
      <c r="AU35">
        <v>3.3424745762711865</v>
      </c>
      <c r="AV35" s="19">
        <v>-3.7747582837255322E-14</v>
      </c>
      <c r="AW35" s="35" t="str">
        <v>yes</v>
      </c>
    </row>
    <row r="36" spans="1:49" x14ac:dyDescent="0.2">
      <c r="A36" t="s">
        <v>424</v>
      </c>
      <c r="B36">
        <v>23</v>
      </c>
      <c r="C36">
        <v>176</v>
      </c>
      <c r="D36">
        <v>8</v>
      </c>
      <c r="E36">
        <v>4</v>
      </c>
      <c r="F36">
        <v>35</v>
      </c>
      <c r="I36" t="s">
        <v>424</v>
      </c>
      <c r="J36">
        <v>23</v>
      </c>
      <c r="K36">
        <v>8</v>
      </c>
      <c r="L36">
        <v>4</v>
      </c>
      <c r="P36" t="s">
        <v>424</v>
      </c>
      <c r="Q36">
        <v>26</v>
      </c>
      <c r="R36">
        <v>21</v>
      </c>
      <c r="S36">
        <v>19</v>
      </c>
      <c r="AD36" t="s">
        <v>524</v>
      </c>
      <c r="AE36">
        <f>AE38-AE37</f>
        <v>9511.4111111111124</v>
      </c>
      <c r="AF36">
        <f>COUNTA(AD30:AD32)-1</f>
        <v>2</v>
      </c>
      <c r="AG36">
        <f>AE36/AF36</f>
        <v>4755.7055555555562</v>
      </c>
      <c r="AH36">
        <f>AG36/AG37</f>
        <v>289.97039184728004</v>
      </c>
      <c r="AI36" s="19">
        <f>_xlfn.F.DIST.RT(AH36,AF36,AF37)</f>
        <v>1.4081711309748872E-56</v>
      </c>
      <c r="AJ36">
        <f>AE36/AE38</f>
        <v>0.76616400673236429</v>
      </c>
      <c r="AK36">
        <f>SQRT(DEVSQ(AG30:AG32)/(AG37*AF36))</f>
        <v>2.1983720941008449</v>
      </c>
      <c r="AL36">
        <f>(AE38-AF38*AG37)/(AE38+AG37)</f>
        <v>0.76251442873598219</v>
      </c>
      <c r="AN36" s="43" t="str">
        <v>any pratnesis silenced</v>
      </c>
      <c r="AO36" s="43" t="str">
        <v>total silencing</v>
      </c>
      <c r="AP36" s="43">
        <v>2</v>
      </c>
      <c r="AQ36" s="43">
        <v>3</v>
      </c>
      <c r="AR36" s="43">
        <v>6.5666666666666664</v>
      </c>
      <c r="AS36" s="43">
        <v>12.560008849724305</v>
      </c>
      <c r="AT36" s="43">
        <v>0.05</v>
      </c>
      <c r="AU36" s="43">
        <v>2.7909830508474576</v>
      </c>
      <c r="AV36" s="48">
        <v>-3.8413716652030416E-14</v>
      </c>
      <c r="AW36" s="46" t="str">
        <v>yes</v>
      </c>
    </row>
    <row r="37" spans="1:49" x14ac:dyDescent="0.2">
      <c r="A37" t="s">
        <v>424</v>
      </c>
      <c r="B37">
        <v>23</v>
      </c>
      <c r="C37">
        <v>155</v>
      </c>
      <c r="D37">
        <v>13</v>
      </c>
      <c r="E37">
        <v>0</v>
      </c>
      <c r="F37">
        <v>36</v>
      </c>
      <c r="I37" t="s">
        <v>424</v>
      </c>
      <c r="J37">
        <v>23</v>
      </c>
      <c r="K37">
        <v>13</v>
      </c>
      <c r="L37">
        <v>0</v>
      </c>
      <c r="P37" t="s">
        <v>424</v>
      </c>
      <c r="Q37">
        <v>18</v>
      </c>
      <c r="R37">
        <v>7</v>
      </c>
      <c r="S37">
        <v>4</v>
      </c>
      <c r="AD37" t="s">
        <v>525</v>
      </c>
      <c r="AE37">
        <f>SUM(AI30:AI32)</f>
        <v>2902.916666666667</v>
      </c>
      <c r="AF37">
        <f>AF38-AF36</f>
        <v>177</v>
      </c>
      <c r="AG37">
        <f>AE37/AF37</f>
        <v>16.400659133709983</v>
      </c>
    </row>
    <row r="38" spans="1:49" x14ac:dyDescent="0.2">
      <c r="A38" t="s">
        <v>424</v>
      </c>
      <c r="B38">
        <v>17</v>
      </c>
      <c r="C38">
        <v>171</v>
      </c>
      <c r="D38">
        <v>9</v>
      </c>
      <c r="E38">
        <v>5</v>
      </c>
      <c r="F38">
        <v>31</v>
      </c>
      <c r="I38" t="s">
        <v>424</v>
      </c>
      <c r="J38">
        <v>17</v>
      </c>
      <c r="K38">
        <v>9</v>
      </c>
      <c r="L38">
        <v>5</v>
      </c>
      <c r="P38" t="s">
        <v>424</v>
      </c>
      <c r="Q38">
        <v>21</v>
      </c>
      <c r="R38">
        <v>18</v>
      </c>
      <c r="S38">
        <v>5</v>
      </c>
      <c r="AD38" s="43" t="s">
        <v>510</v>
      </c>
      <c r="AE38" s="43">
        <f>DEVSQ(Q2:S61)</f>
        <v>12414.32777777778</v>
      </c>
      <c r="AF38" s="43">
        <f>COUNT(Q2:S61)-1</f>
        <v>179</v>
      </c>
      <c r="AG38" s="43">
        <f>AE38/AF38</f>
        <v>69.353786468032297</v>
      </c>
      <c r="AH38" s="43"/>
      <c r="AI38" s="43"/>
      <c r="AJ38" s="43"/>
      <c r="AK38" s="43"/>
      <c r="AL38" s="43"/>
    </row>
    <row r="39" spans="1:49" x14ac:dyDescent="0.2">
      <c r="A39" t="s">
        <v>424</v>
      </c>
      <c r="B39">
        <v>21</v>
      </c>
      <c r="C39">
        <v>177</v>
      </c>
      <c r="D39">
        <v>7</v>
      </c>
      <c r="E39">
        <v>3</v>
      </c>
      <c r="F39">
        <v>31</v>
      </c>
      <c r="I39" t="s">
        <v>424</v>
      </c>
      <c r="J39">
        <v>21</v>
      </c>
      <c r="K39">
        <v>7</v>
      </c>
      <c r="L39">
        <v>3</v>
      </c>
      <c r="P39" t="s">
        <v>424</v>
      </c>
      <c r="Q39">
        <v>17</v>
      </c>
      <c r="R39">
        <v>9</v>
      </c>
      <c r="S39">
        <v>6</v>
      </c>
    </row>
    <row r="40" spans="1:49" x14ac:dyDescent="0.2">
      <c r="A40" t="s">
        <v>424</v>
      </c>
      <c r="B40">
        <v>26</v>
      </c>
      <c r="C40">
        <v>155</v>
      </c>
      <c r="D40">
        <v>21</v>
      </c>
      <c r="E40">
        <v>19</v>
      </c>
      <c r="F40">
        <v>66</v>
      </c>
      <c r="I40" t="s">
        <v>424</v>
      </c>
      <c r="J40">
        <v>26</v>
      </c>
      <c r="K40">
        <v>21</v>
      </c>
      <c r="L40">
        <v>19</v>
      </c>
      <c r="P40" t="s">
        <v>424</v>
      </c>
      <c r="Q40">
        <v>27</v>
      </c>
      <c r="R40">
        <v>10</v>
      </c>
      <c r="S40">
        <v>2</v>
      </c>
    </row>
    <row r="41" spans="1:49" x14ac:dyDescent="0.2">
      <c r="A41" t="s">
        <v>424</v>
      </c>
      <c r="B41">
        <v>18</v>
      </c>
      <c r="C41">
        <v>194</v>
      </c>
      <c r="D41">
        <v>7</v>
      </c>
      <c r="E41">
        <v>4</v>
      </c>
      <c r="F41">
        <v>29</v>
      </c>
      <c r="I41" t="s">
        <v>424</v>
      </c>
      <c r="J41">
        <v>18</v>
      </c>
      <c r="K41">
        <v>7</v>
      </c>
      <c r="L41">
        <v>4</v>
      </c>
      <c r="P41" t="s">
        <v>424</v>
      </c>
      <c r="Q41">
        <v>22</v>
      </c>
      <c r="R41">
        <v>6</v>
      </c>
      <c r="S41">
        <v>1</v>
      </c>
    </row>
    <row r="42" spans="1:49" x14ac:dyDescent="0.2">
      <c r="A42" t="s">
        <v>424</v>
      </c>
      <c r="B42">
        <v>21</v>
      </c>
      <c r="C42">
        <v>147</v>
      </c>
      <c r="D42">
        <v>18</v>
      </c>
      <c r="E42">
        <v>5</v>
      </c>
      <c r="F42">
        <v>44</v>
      </c>
      <c r="I42" t="s">
        <v>424</v>
      </c>
      <c r="J42">
        <v>21</v>
      </c>
      <c r="K42">
        <v>18</v>
      </c>
      <c r="L42">
        <v>5</v>
      </c>
      <c r="P42" t="s">
        <v>425</v>
      </c>
      <c r="Q42">
        <v>38</v>
      </c>
      <c r="R42">
        <v>20</v>
      </c>
      <c r="S42">
        <v>8</v>
      </c>
    </row>
    <row r="43" spans="1:49" x14ac:dyDescent="0.2">
      <c r="A43" t="s">
        <v>424</v>
      </c>
      <c r="B43">
        <v>17</v>
      </c>
      <c r="C43">
        <v>167</v>
      </c>
      <c r="D43">
        <v>9</v>
      </c>
      <c r="E43">
        <v>6</v>
      </c>
      <c r="F43">
        <v>32</v>
      </c>
      <c r="I43" t="s">
        <v>424</v>
      </c>
      <c r="J43">
        <v>17</v>
      </c>
      <c r="K43">
        <v>9</v>
      </c>
      <c r="L43">
        <v>6</v>
      </c>
      <c r="P43" t="s">
        <v>425</v>
      </c>
      <c r="Q43">
        <v>24</v>
      </c>
      <c r="R43">
        <v>7</v>
      </c>
      <c r="S43">
        <v>5</v>
      </c>
      <c r="AI43" s="50" t="s">
        <v>499</v>
      </c>
      <c r="AJ43" s="50"/>
      <c r="AK43" s="50"/>
      <c r="AL43" s="50"/>
      <c r="AM43" s="50"/>
      <c r="AN43" s="50"/>
      <c r="AO43" s="50"/>
    </row>
    <row r="44" spans="1:49" x14ac:dyDescent="0.2">
      <c r="A44" t="s">
        <v>424</v>
      </c>
      <c r="B44">
        <v>27</v>
      </c>
      <c r="C44">
        <v>184</v>
      </c>
      <c r="D44">
        <v>10</v>
      </c>
      <c r="E44">
        <v>2</v>
      </c>
      <c r="F44">
        <v>39</v>
      </c>
      <c r="I44" t="s">
        <v>424</v>
      </c>
      <c r="J44">
        <v>27</v>
      </c>
      <c r="K44">
        <v>10</v>
      </c>
      <c r="L44">
        <v>2</v>
      </c>
      <c r="P44" t="s">
        <v>425</v>
      </c>
      <c r="Q44">
        <v>25</v>
      </c>
      <c r="R44">
        <v>9</v>
      </c>
      <c r="S44">
        <v>5</v>
      </c>
    </row>
    <row r="45" spans="1:49" ht="17" thickBot="1" x14ac:dyDescent="0.25">
      <c r="A45" t="s">
        <v>424</v>
      </c>
      <c r="B45">
        <v>22</v>
      </c>
      <c r="C45">
        <v>190</v>
      </c>
      <c r="D45">
        <v>6</v>
      </c>
      <c r="E45">
        <v>1</v>
      </c>
      <c r="F45">
        <v>29</v>
      </c>
      <c r="I45" t="s">
        <v>424</v>
      </c>
      <c r="J45">
        <v>22</v>
      </c>
      <c r="K45">
        <v>6</v>
      </c>
      <c r="L45">
        <v>1</v>
      </c>
      <c r="P45" t="s">
        <v>425</v>
      </c>
      <c r="Q45">
        <v>28</v>
      </c>
      <c r="R45">
        <v>11</v>
      </c>
      <c r="S45">
        <v>3</v>
      </c>
      <c r="AD45" t="s">
        <v>496</v>
      </c>
      <c r="AE45" t="str">
        <f>IF(COUNTIF(AE47:AF52,AE47)=COUNT(AE47:AF52),"balanced","unbalanced")</f>
        <v>balanced</v>
      </c>
      <c r="AI45" t="s">
        <v>500</v>
      </c>
      <c r="AM45" s="35" t="s">
        <v>501</v>
      </c>
      <c r="AN45" s="35">
        <v>0.05</v>
      </c>
    </row>
    <row r="46" spans="1:49" ht="17" thickTop="1" x14ac:dyDescent="0.2">
      <c r="A46" t="s">
        <v>425</v>
      </c>
      <c r="B46">
        <v>38</v>
      </c>
      <c r="C46">
        <v>151</v>
      </c>
      <c r="D46">
        <v>20</v>
      </c>
      <c r="E46">
        <v>8</v>
      </c>
      <c r="F46">
        <v>66</v>
      </c>
      <c r="H46">
        <v>15</v>
      </c>
      <c r="I46" t="s">
        <v>425</v>
      </c>
      <c r="J46">
        <v>38</v>
      </c>
      <c r="K46">
        <v>20</v>
      </c>
      <c r="L46">
        <v>8</v>
      </c>
      <c r="P46" t="s">
        <v>425</v>
      </c>
      <c r="Q46">
        <v>25</v>
      </c>
      <c r="R46">
        <v>14</v>
      </c>
      <c r="S46">
        <v>6</v>
      </c>
      <c r="AE46" s="35" t="str">
        <f>Q1</f>
        <v>any dubius silenced</v>
      </c>
      <c r="AF46" s="35" t="str">
        <f>R1</f>
        <v>any pratnesis silenced</v>
      </c>
      <c r="AI46" s="42"/>
      <c r="AJ46" s="42" t="s">
        <v>502</v>
      </c>
      <c r="AK46" s="42" t="s">
        <v>490</v>
      </c>
      <c r="AL46" s="42" t="s">
        <v>503</v>
      </c>
      <c r="AM46" s="42" t="s">
        <v>504</v>
      </c>
      <c r="AN46" s="42" t="s">
        <v>505</v>
      </c>
      <c r="AO46" s="42" t="s">
        <v>506</v>
      </c>
    </row>
    <row r="47" spans="1:49" x14ac:dyDescent="0.2">
      <c r="A47" t="s">
        <v>425</v>
      </c>
      <c r="B47">
        <v>26</v>
      </c>
      <c r="C47">
        <v>184</v>
      </c>
      <c r="D47">
        <v>10</v>
      </c>
      <c r="E47">
        <v>3</v>
      </c>
      <c r="F47">
        <v>39</v>
      </c>
      <c r="I47" t="s">
        <v>425</v>
      </c>
      <c r="J47">
        <v>26</v>
      </c>
      <c r="K47">
        <v>10</v>
      </c>
      <c r="L47">
        <v>3</v>
      </c>
      <c r="P47" t="s">
        <v>425</v>
      </c>
      <c r="Q47">
        <v>24</v>
      </c>
      <c r="R47">
        <v>26</v>
      </c>
      <c r="S47">
        <v>7</v>
      </c>
      <c r="AD47" t="str">
        <f>P2</f>
        <v>I</v>
      </c>
      <c r="AE47" s="36">
        <f>COUNT(Q2:Q11)</f>
        <v>10</v>
      </c>
      <c r="AF47" s="37">
        <f>COUNT(R2:R11)</f>
        <v>10</v>
      </c>
      <c r="AG47">
        <f>COUNT(Q2:R11)</f>
        <v>20</v>
      </c>
      <c r="AI47" t="s">
        <v>507</v>
      </c>
      <c r="AJ47">
        <f>DEVSQ(AG57:AG62)*AG47</f>
        <v>154.74166666666665</v>
      </c>
      <c r="AK47">
        <f>COUNT(AG57:AG62)-1</f>
        <v>5</v>
      </c>
      <c r="AL47">
        <f>AJ47/AK47</f>
        <v>30.948333333333331</v>
      </c>
      <c r="AM47">
        <f>AL47/AL50</f>
        <v>1.761486166007904</v>
      </c>
      <c r="AN47" s="1">
        <f>_xlfn.F.DIST.RT(AM47,AK47,AK50)</f>
        <v>0.12690238156994116</v>
      </c>
      <c r="AO47">
        <f>AJ47/(AJ47+AJ50)</f>
        <v>7.5401288834567037E-2</v>
      </c>
    </row>
    <row r="48" spans="1:49" x14ac:dyDescent="0.2">
      <c r="A48" t="s">
        <v>425</v>
      </c>
      <c r="B48">
        <v>24</v>
      </c>
      <c r="C48">
        <v>188</v>
      </c>
      <c r="D48">
        <v>7</v>
      </c>
      <c r="E48">
        <v>5</v>
      </c>
      <c r="F48">
        <v>36</v>
      </c>
      <c r="I48" t="s">
        <v>425</v>
      </c>
      <c r="J48">
        <v>24</v>
      </c>
      <c r="K48">
        <v>7</v>
      </c>
      <c r="L48">
        <v>5</v>
      </c>
      <c r="P48" t="s">
        <v>425</v>
      </c>
      <c r="Q48">
        <v>22</v>
      </c>
      <c r="R48">
        <v>13</v>
      </c>
      <c r="S48">
        <v>10</v>
      </c>
      <c r="AD48" t="str">
        <f>P12</f>
        <v>II</v>
      </c>
      <c r="AE48" s="38">
        <f>COUNT(Q12:Q21)</f>
        <v>10</v>
      </c>
      <c r="AF48" s="39">
        <f>COUNT(R12:R21)</f>
        <v>10</v>
      </c>
      <c r="AG48">
        <f>COUNT(Q12:R21)</f>
        <v>20</v>
      </c>
      <c r="AI48" t="s">
        <v>508</v>
      </c>
      <c r="AJ48">
        <f>DEVSQ(AE63:AF63)*AE53</f>
        <v>3663.0750000000007</v>
      </c>
      <c r="AK48">
        <f>COUNT(AE63:AF63)-1</f>
        <v>1</v>
      </c>
      <c r="AL48">
        <f>AJ48/AK48</f>
        <v>3663.0750000000007</v>
      </c>
      <c r="AM48">
        <f>AL48/AL50</f>
        <v>208.49122529644262</v>
      </c>
      <c r="AN48" s="19">
        <f>_xlfn.F.DIST.RT(AM48,AK48,AK50)</f>
        <v>5.7304686088440608E-27</v>
      </c>
      <c r="AO48">
        <f>AJ48/(AJ48+AJ50)</f>
        <v>0.65875831186522971</v>
      </c>
    </row>
    <row r="49" spans="1:41" x14ac:dyDescent="0.2">
      <c r="A49" t="s">
        <v>425</v>
      </c>
      <c r="B49">
        <v>25</v>
      </c>
      <c r="C49">
        <v>150</v>
      </c>
      <c r="D49">
        <v>9</v>
      </c>
      <c r="E49">
        <v>5</v>
      </c>
      <c r="F49">
        <v>39</v>
      </c>
      <c r="I49" t="s">
        <v>425</v>
      </c>
      <c r="J49">
        <v>25</v>
      </c>
      <c r="K49">
        <v>9</v>
      </c>
      <c r="L49">
        <v>5</v>
      </c>
      <c r="P49" t="s">
        <v>425</v>
      </c>
      <c r="Q49">
        <v>22</v>
      </c>
      <c r="R49">
        <v>11</v>
      </c>
      <c r="S49">
        <v>3</v>
      </c>
      <c r="AD49" t="str">
        <f>P22</f>
        <v>III</v>
      </c>
      <c r="AE49" s="38">
        <f>COUNT(Q22:Q31)</f>
        <v>10</v>
      </c>
      <c r="AF49" s="39">
        <f>COUNT(R22:R31)</f>
        <v>10</v>
      </c>
      <c r="AG49">
        <f>COUNT(Q22:R31)</f>
        <v>20</v>
      </c>
      <c r="AI49" t="s">
        <v>509</v>
      </c>
      <c r="AJ49">
        <f>AJ51-AJ47-AJ48-AJ50</f>
        <v>113.67500000000018</v>
      </c>
      <c r="AK49">
        <f>AK48*AK47</f>
        <v>5</v>
      </c>
      <c r="AL49">
        <f>AJ49/AK49</f>
        <v>22.735000000000035</v>
      </c>
      <c r="AM49">
        <f>AL49/AL50</f>
        <v>1.2940079051383413</v>
      </c>
      <c r="AN49">
        <f>_xlfn.F.DIST.RT(AM49,AK49,AK50)</f>
        <v>0.27185958806980126</v>
      </c>
      <c r="AO49">
        <f>AJ49/(AJ49+AJ50)</f>
        <v>5.6521685084589914E-2</v>
      </c>
    </row>
    <row r="50" spans="1:41" x14ac:dyDescent="0.2">
      <c r="A50" t="s">
        <v>425</v>
      </c>
      <c r="B50">
        <v>25</v>
      </c>
      <c r="C50">
        <v>175</v>
      </c>
      <c r="D50">
        <v>9</v>
      </c>
      <c r="E50">
        <v>5</v>
      </c>
      <c r="F50">
        <v>39</v>
      </c>
      <c r="I50" t="s">
        <v>425</v>
      </c>
      <c r="J50">
        <v>25</v>
      </c>
      <c r="K50">
        <v>9</v>
      </c>
      <c r="L50">
        <v>5</v>
      </c>
      <c r="P50" t="s">
        <v>425</v>
      </c>
      <c r="Q50">
        <v>21</v>
      </c>
      <c r="R50">
        <v>14</v>
      </c>
      <c r="S50">
        <v>3</v>
      </c>
      <c r="AD50" t="str">
        <f>P32</f>
        <v>IV</v>
      </c>
      <c r="AE50" s="38">
        <f>COUNT(Q32:Q41)</f>
        <v>10</v>
      </c>
      <c r="AF50" s="39">
        <f>COUNT(R32:R41)</f>
        <v>10</v>
      </c>
      <c r="AG50">
        <f>COUNT(Q32:R41)</f>
        <v>20</v>
      </c>
      <c r="AI50" t="s">
        <v>511</v>
      </c>
      <c r="AJ50">
        <f>SUM(AE67:AF72)*(AE47-1)</f>
        <v>1897.5000000000009</v>
      </c>
      <c r="AK50">
        <f>AK51-AK47-AK48-AK49</f>
        <v>108</v>
      </c>
      <c r="AL50">
        <f>AJ50/AK50</f>
        <v>17.569444444444454</v>
      </c>
    </row>
    <row r="51" spans="1:41" x14ac:dyDescent="0.2">
      <c r="A51" t="s">
        <v>425</v>
      </c>
      <c r="B51">
        <v>28</v>
      </c>
      <c r="C51">
        <v>148</v>
      </c>
      <c r="D51">
        <v>11</v>
      </c>
      <c r="E51">
        <v>3</v>
      </c>
      <c r="F51">
        <v>42</v>
      </c>
      <c r="I51" t="s">
        <v>425</v>
      </c>
      <c r="J51">
        <v>28</v>
      </c>
      <c r="K51">
        <v>11</v>
      </c>
      <c r="L51">
        <v>3</v>
      </c>
      <c r="P51" t="s">
        <v>425</v>
      </c>
      <c r="Q51">
        <v>19</v>
      </c>
      <c r="R51">
        <v>17</v>
      </c>
      <c r="S51">
        <v>2</v>
      </c>
      <c r="AD51" t="str">
        <f>P42</f>
        <v>V</v>
      </c>
      <c r="AE51" s="38">
        <f>COUNT(Q42:Q51)</f>
        <v>10</v>
      </c>
      <c r="AF51" s="39">
        <f>COUNT(R42:R51)</f>
        <v>10</v>
      </c>
      <c r="AG51">
        <f>COUNT(Q42:R51)</f>
        <v>20</v>
      </c>
      <c r="AI51" s="43" t="s">
        <v>510</v>
      </c>
      <c r="AJ51" s="43">
        <f>AL51*AK51</f>
        <v>5828.9916666666686</v>
      </c>
      <c r="AK51" s="43">
        <f>AG53-1</f>
        <v>119</v>
      </c>
      <c r="AL51" s="43">
        <f>AG73</f>
        <v>48.983123249299737</v>
      </c>
      <c r="AM51" s="43"/>
      <c r="AN51" s="43"/>
      <c r="AO51" s="43"/>
    </row>
    <row r="52" spans="1:41" x14ac:dyDescent="0.2">
      <c r="A52" t="s">
        <v>425</v>
      </c>
      <c r="B52">
        <v>20</v>
      </c>
      <c r="C52">
        <v>157</v>
      </c>
      <c r="D52">
        <v>13</v>
      </c>
      <c r="E52">
        <v>13</v>
      </c>
      <c r="F52">
        <v>46</v>
      </c>
      <c r="I52" t="s">
        <v>425</v>
      </c>
      <c r="J52">
        <v>20</v>
      </c>
      <c r="K52">
        <v>13</v>
      </c>
      <c r="L52">
        <v>13</v>
      </c>
      <c r="P52" t="s">
        <v>426</v>
      </c>
      <c r="Q52">
        <v>21</v>
      </c>
      <c r="R52">
        <v>7</v>
      </c>
      <c r="S52">
        <v>6</v>
      </c>
      <c r="AD52" t="str">
        <f>P52</f>
        <v>VI</v>
      </c>
      <c r="AE52" s="40">
        <f>COUNT(Q52:Q61)</f>
        <v>10</v>
      </c>
      <c r="AF52" s="41">
        <f>COUNT(R52:R61)</f>
        <v>10</v>
      </c>
      <c r="AG52">
        <f>COUNT(Q52:R61)</f>
        <v>20</v>
      </c>
    </row>
    <row r="53" spans="1:41" x14ac:dyDescent="0.2">
      <c r="A53" t="s">
        <v>425</v>
      </c>
      <c r="B53">
        <v>25</v>
      </c>
      <c r="C53">
        <v>173</v>
      </c>
      <c r="D53">
        <v>14</v>
      </c>
      <c r="E53">
        <v>6</v>
      </c>
      <c r="F53">
        <v>45</v>
      </c>
      <c r="I53" t="s">
        <v>425</v>
      </c>
      <c r="J53">
        <v>25</v>
      </c>
      <c r="K53">
        <v>14</v>
      </c>
      <c r="L53">
        <v>6</v>
      </c>
      <c r="P53" t="s">
        <v>426</v>
      </c>
      <c r="Q53">
        <v>24</v>
      </c>
      <c r="R53">
        <v>10</v>
      </c>
      <c r="S53">
        <v>6</v>
      </c>
      <c r="AE53">
        <f>COUNT(Q2:Q61)</f>
        <v>60</v>
      </c>
      <c r="AF53">
        <f>COUNT(R2:R61)</f>
        <v>60</v>
      </c>
      <c r="AG53">
        <f>COUNT(Q2:R61)</f>
        <v>120</v>
      </c>
    </row>
    <row r="54" spans="1:41" x14ac:dyDescent="0.2">
      <c r="A54" t="s">
        <v>425</v>
      </c>
      <c r="B54">
        <v>47</v>
      </c>
      <c r="C54">
        <v>129</v>
      </c>
      <c r="D54">
        <v>17</v>
      </c>
      <c r="E54">
        <v>9</v>
      </c>
      <c r="F54">
        <v>73</v>
      </c>
      <c r="I54" t="s">
        <v>425</v>
      </c>
      <c r="J54">
        <v>47</v>
      </c>
      <c r="K54">
        <v>17</v>
      </c>
      <c r="L54">
        <v>9</v>
      </c>
      <c r="P54" t="s">
        <v>426</v>
      </c>
      <c r="Q54">
        <v>21</v>
      </c>
      <c r="R54">
        <v>7</v>
      </c>
      <c r="S54">
        <v>4</v>
      </c>
    </row>
    <row r="55" spans="1:41" x14ac:dyDescent="0.2">
      <c r="A55" t="s">
        <v>425</v>
      </c>
      <c r="B55">
        <v>24</v>
      </c>
      <c r="C55">
        <v>116</v>
      </c>
      <c r="D55">
        <v>26</v>
      </c>
      <c r="E55">
        <v>7</v>
      </c>
      <c r="F55">
        <v>57</v>
      </c>
      <c r="I55" t="s">
        <v>425</v>
      </c>
      <c r="J55">
        <v>24</v>
      </c>
      <c r="K55">
        <v>26</v>
      </c>
      <c r="L55">
        <v>7</v>
      </c>
      <c r="P55" t="s">
        <v>426</v>
      </c>
      <c r="Q55">
        <v>24</v>
      </c>
      <c r="R55">
        <v>14</v>
      </c>
      <c r="S55">
        <v>6</v>
      </c>
      <c r="AD55" t="s">
        <v>497</v>
      </c>
    </row>
    <row r="56" spans="1:41" x14ac:dyDescent="0.2">
      <c r="A56" t="s">
        <v>425</v>
      </c>
      <c r="B56">
        <v>20</v>
      </c>
      <c r="C56">
        <v>136</v>
      </c>
      <c r="D56">
        <v>16</v>
      </c>
      <c r="E56">
        <v>5</v>
      </c>
      <c r="F56">
        <v>41</v>
      </c>
      <c r="I56" t="s">
        <v>425</v>
      </c>
      <c r="J56">
        <v>20</v>
      </c>
      <c r="K56">
        <v>16</v>
      </c>
      <c r="L56">
        <v>5</v>
      </c>
      <c r="P56" t="s">
        <v>426</v>
      </c>
      <c r="Q56">
        <v>26</v>
      </c>
      <c r="R56">
        <v>14</v>
      </c>
      <c r="S56">
        <v>13</v>
      </c>
      <c r="AE56" s="35" t="str">
        <f>Q1</f>
        <v>any dubius silenced</v>
      </c>
      <c r="AF56" s="35" t="str">
        <f>R1</f>
        <v>any pratnesis silenced</v>
      </c>
    </row>
    <row r="57" spans="1:41" x14ac:dyDescent="0.2">
      <c r="A57" t="s">
        <v>425</v>
      </c>
      <c r="B57">
        <v>22</v>
      </c>
      <c r="C57">
        <v>173</v>
      </c>
      <c r="D57">
        <v>13</v>
      </c>
      <c r="E57">
        <v>10</v>
      </c>
      <c r="F57">
        <v>45</v>
      </c>
      <c r="I57" t="s">
        <v>425</v>
      </c>
      <c r="J57">
        <v>22</v>
      </c>
      <c r="K57">
        <v>13</v>
      </c>
      <c r="L57">
        <v>10</v>
      </c>
      <c r="P57" t="s">
        <v>426</v>
      </c>
      <c r="Q57">
        <v>27</v>
      </c>
      <c r="R57">
        <v>17</v>
      </c>
      <c r="S57">
        <v>8</v>
      </c>
      <c r="AD57" t="str">
        <f>P2</f>
        <v>I</v>
      </c>
      <c r="AE57" s="36">
        <f>AVERAGE(Q2:Q11)</f>
        <v>23</v>
      </c>
      <c r="AF57" s="37">
        <f>AVERAGE(R2:R11)</f>
        <v>10.4</v>
      </c>
      <c r="AG57">
        <f>AVERAGE(Q2:R11)</f>
        <v>16.7</v>
      </c>
    </row>
    <row r="58" spans="1:41" x14ac:dyDescent="0.2">
      <c r="A58" t="s">
        <v>425</v>
      </c>
      <c r="B58">
        <v>22</v>
      </c>
      <c r="C58">
        <v>163</v>
      </c>
      <c r="D58">
        <v>11</v>
      </c>
      <c r="E58">
        <v>3</v>
      </c>
      <c r="F58">
        <v>36</v>
      </c>
      <c r="I58" t="s">
        <v>425</v>
      </c>
      <c r="J58">
        <v>22</v>
      </c>
      <c r="K58">
        <v>11</v>
      </c>
      <c r="L58">
        <v>3</v>
      </c>
      <c r="P58" t="s">
        <v>426</v>
      </c>
      <c r="Q58">
        <v>19</v>
      </c>
      <c r="R58">
        <v>13</v>
      </c>
      <c r="S58">
        <v>8</v>
      </c>
      <c r="AD58" t="str">
        <f>P12</f>
        <v>II</v>
      </c>
      <c r="AE58" s="38">
        <f>AVERAGE(Q12:Q21)</f>
        <v>23.3</v>
      </c>
      <c r="AF58" s="39">
        <f>AVERAGE(R12:R21)</f>
        <v>10.8</v>
      </c>
      <c r="AG58">
        <f>AVERAGE(Q12:R21)</f>
        <v>17.05</v>
      </c>
    </row>
    <row r="59" spans="1:41" x14ac:dyDescent="0.2">
      <c r="A59" t="s">
        <v>425</v>
      </c>
      <c r="B59">
        <v>21</v>
      </c>
      <c r="C59">
        <v>150</v>
      </c>
      <c r="D59">
        <v>14</v>
      </c>
      <c r="E59">
        <v>3</v>
      </c>
      <c r="F59">
        <v>38</v>
      </c>
      <c r="I59" t="s">
        <v>425</v>
      </c>
      <c r="J59">
        <v>21</v>
      </c>
      <c r="K59">
        <v>14</v>
      </c>
      <c r="L59">
        <v>3</v>
      </c>
      <c r="P59" t="s">
        <v>426</v>
      </c>
      <c r="Q59">
        <v>23</v>
      </c>
      <c r="R59">
        <v>15</v>
      </c>
      <c r="S59">
        <v>2</v>
      </c>
      <c r="AD59" t="str">
        <f>P22</f>
        <v>III</v>
      </c>
      <c r="AE59" s="38">
        <f>AVERAGE(Q22:Q31)</f>
        <v>21.8</v>
      </c>
      <c r="AF59" s="39">
        <f>AVERAGE(R22:R31)</f>
        <v>14.8</v>
      </c>
      <c r="AG59">
        <f>AVERAGE(Q22:R31)</f>
        <v>18.3</v>
      </c>
    </row>
    <row r="60" spans="1:41" x14ac:dyDescent="0.2">
      <c r="A60" t="s">
        <v>425</v>
      </c>
      <c r="B60">
        <v>19</v>
      </c>
      <c r="C60">
        <v>154</v>
      </c>
      <c r="D60">
        <v>17</v>
      </c>
      <c r="E60">
        <v>2</v>
      </c>
      <c r="F60">
        <v>38</v>
      </c>
      <c r="I60" t="s">
        <v>425</v>
      </c>
      <c r="J60">
        <v>19</v>
      </c>
      <c r="K60">
        <v>17</v>
      </c>
      <c r="L60">
        <v>2</v>
      </c>
      <c r="P60" t="s">
        <v>426</v>
      </c>
      <c r="Q60">
        <v>28</v>
      </c>
      <c r="R60">
        <v>13</v>
      </c>
      <c r="S60">
        <v>7</v>
      </c>
      <c r="AD60" t="str">
        <f>P32</f>
        <v>IV</v>
      </c>
      <c r="AE60" s="38">
        <f>AVERAGE(Q32:Q41)</f>
        <v>21.7</v>
      </c>
      <c r="AF60" s="39">
        <f>AVERAGE(R32:R41)</f>
        <v>10.4</v>
      </c>
      <c r="AG60">
        <f>AVERAGE(Q32:R41)</f>
        <v>16.05</v>
      </c>
    </row>
    <row r="61" spans="1:41" x14ac:dyDescent="0.2">
      <c r="A61" t="s">
        <v>426</v>
      </c>
      <c r="B61">
        <v>21</v>
      </c>
      <c r="C61">
        <v>187</v>
      </c>
      <c r="D61">
        <v>7</v>
      </c>
      <c r="E61">
        <v>6</v>
      </c>
      <c r="F61">
        <v>34</v>
      </c>
      <c r="H61">
        <v>15</v>
      </c>
      <c r="I61" t="s">
        <v>426</v>
      </c>
      <c r="J61">
        <v>21</v>
      </c>
      <c r="K61">
        <v>7</v>
      </c>
      <c r="L61">
        <v>6</v>
      </c>
      <c r="P61" t="s">
        <v>426</v>
      </c>
      <c r="Q61">
        <v>28</v>
      </c>
      <c r="R61">
        <v>8</v>
      </c>
      <c r="S61">
        <v>5</v>
      </c>
      <c r="AD61" t="str">
        <f>P42</f>
        <v>V</v>
      </c>
      <c r="AE61" s="38">
        <f>AVERAGE(Q42:Q51)</f>
        <v>24.8</v>
      </c>
      <c r="AF61" s="39">
        <f>AVERAGE(R42:R51)</f>
        <v>14.2</v>
      </c>
      <c r="AG61">
        <f>AVERAGE(Q42:R51)</f>
        <v>19.5</v>
      </c>
    </row>
    <row r="62" spans="1:41" x14ac:dyDescent="0.2">
      <c r="A62" t="s">
        <v>426</v>
      </c>
      <c r="B62">
        <v>24</v>
      </c>
      <c r="C62">
        <v>186</v>
      </c>
      <c r="D62">
        <v>10</v>
      </c>
      <c r="E62">
        <v>6</v>
      </c>
      <c r="F62">
        <v>40</v>
      </c>
      <c r="I62" t="s">
        <v>426</v>
      </c>
      <c r="J62">
        <v>24</v>
      </c>
      <c r="K62">
        <v>10</v>
      </c>
      <c r="L62">
        <v>6</v>
      </c>
      <c r="AD62" t="str">
        <f>P52</f>
        <v>VI</v>
      </c>
      <c r="AE62" s="40">
        <f>AVERAGE(Q52:Q61)</f>
        <v>24.1</v>
      </c>
      <c r="AF62" s="41">
        <f>AVERAGE(R52:R61)</f>
        <v>11.8</v>
      </c>
      <c r="AG62">
        <f>AVERAGE(Q52:R61)</f>
        <v>17.95</v>
      </c>
    </row>
    <row r="63" spans="1:41" x14ac:dyDescent="0.2">
      <c r="A63" t="s">
        <v>426</v>
      </c>
      <c r="B63">
        <v>17</v>
      </c>
      <c r="C63">
        <v>157</v>
      </c>
      <c r="D63">
        <v>11</v>
      </c>
      <c r="E63">
        <v>7</v>
      </c>
      <c r="F63">
        <v>35</v>
      </c>
      <c r="I63" t="s">
        <v>426</v>
      </c>
      <c r="J63">
        <v>17</v>
      </c>
      <c r="K63">
        <v>11</v>
      </c>
      <c r="L63">
        <v>7</v>
      </c>
      <c r="AE63">
        <f>AVERAGE(Q2:Q61)</f>
        <v>23.116666666666667</v>
      </c>
      <c r="AF63">
        <f>AVERAGE(R2:R61)</f>
        <v>12.066666666666666</v>
      </c>
      <c r="AG63">
        <f>AVERAGE(Q2:R61)</f>
        <v>17.591666666666665</v>
      </c>
    </row>
    <row r="64" spans="1:41" x14ac:dyDescent="0.2">
      <c r="A64" t="s">
        <v>426</v>
      </c>
      <c r="B64">
        <v>21</v>
      </c>
      <c r="C64">
        <v>161</v>
      </c>
      <c r="D64">
        <v>7</v>
      </c>
      <c r="E64">
        <v>4</v>
      </c>
      <c r="F64">
        <v>32</v>
      </c>
      <c r="I64" t="s">
        <v>426</v>
      </c>
      <c r="J64">
        <v>21</v>
      </c>
      <c r="K64">
        <v>7</v>
      </c>
      <c r="L64">
        <v>4</v>
      </c>
    </row>
    <row r="65" spans="1:33" x14ac:dyDescent="0.2">
      <c r="A65" t="s">
        <v>426</v>
      </c>
      <c r="B65">
        <v>23</v>
      </c>
      <c r="C65">
        <v>177</v>
      </c>
      <c r="D65">
        <v>9</v>
      </c>
      <c r="E65">
        <v>10</v>
      </c>
      <c r="F65">
        <v>42</v>
      </c>
      <c r="I65" t="s">
        <v>426</v>
      </c>
      <c r="J65">
        <v>23</v>
      </c>
      <c r="K65">
        <v>9</v>
      </c>
      <c r="L65">
        <v>10</v>
      </c>
      <c r="AD65" t="s">
        <v>498</v>
      </c>
    </row>
    <row r="66" spans="1:33" x14ac:dyDescent="0.2">
      <c r="A66" t="s">
        <v>426</v>
      </c>
      <c r="B66">
        <v>24</v>
      </c>
      <c r="C66">
        <v>176</v>
      </c>
      <c r="D66">
        <v>14</v>
      </c>
      <c r="E66">
        <v>6</v>
      </c>
      <c r="F66">
        <v>44</v>
      </c>
      <c r="I66" t="s">
        <v>426</v>
      </c>
      <c r="J66">
        <v>24</v>
      </c>
      <c r="K66">
        <v>14</v>
      </c>
      <c r="L66">
        <v>6</v>
      </c>
      <c r="AE66" s="35" t="str">
        <f>Q1</f>
        <v>any dubius silenced</v>
      </c>
      <c r="AF66" s="35" t="str">
        <f>R1</f>
        <v>any pratnesis silenced</v>
      </c>
    </row>
    <row r="67" spans="1:33" x14ac:dyDescent="0.2">
      <c r="A67" t="s">
        <v>426</v>
      </c>
      <c r="B67">
        <v>26</v>
      </c>
      <c r="C67">
        <v>169</v>
      </c>
      <c r="D67">
        <v>14</v>
      </c>
      <c r="E67">
        <v>13</v>
      </c>
      <c r="F67">
        <v>53</v>
      </c>
      <c r="I67" t="s">
        <v>426</v>
      </c>
      <c r="J67">
        <v>26</v>
      </c>
      <c r="K67">
        <v>14</v>
      </c>
      <c r="L67">
        <v>13</v>
      </c>
      <c r="AD67" t="str">
        <f>P2</f>
        <v>I</v>
      </c>
      <c r="AE67" s="36">
        <f>VAR(Q2:Q11)</f>
        <v>16.666666666666668</v>
      </c>
      <c r="AF67" s="37">
        <f>VAR(R2:R11)</f>
        <v>17.600000000000009</v>
      </c>
      <c r="AG67">
        <f>VAR(Q2:R11)</f>
        <v>58.010526315789463</v>
      </c>
    </row>
    <row r="68" spans="1:33" x14ac:dyDescent="0.2">
      <c r="A68" t="s">
        <v>426</v>
      </c>
      <c r="B68">
        <v>23</v>
      </c>
      <c r="C68">
        <v>161</v>
      </c>
      <c r="D68">
        <v>13</v>
      </c>
      <c r="E68">
        <v>8</v>
      </c>
      <c r="F68">
        <v>44</v>
      </c>
      <c r="I68" t="s">
        <v>426</v>
      </c>
      <c r="J68">
        <v>23</v>
      </c>
      <c r="K68">
        <v>13</v>
      </c>
      <c r="L68">
        <v>8</v>
      </c>
      <c r="AD68" t="str">
        <f>P12</f>
        <v>II</v>
      </c>
      <c r="AE68" s="38">
        <f>VAR(Q12:Q21)</f>
        <v>13.788888888888929</v>
      </c>
      <c r="AF68" s="39">
        <f>VAR(R12:R21)</f>
        <v>7.9555555555555451</v>
      </c>
      <c r="AG68">
        <f>VAR(Q12:R21)</f>
        <v>51.418421052631572</v>
      </c>
    </row>
    <row r="69" spans="1:33" x14ac:dyDescent="0.2">
      <c r="A69" t="s">
        <v>426</v>
      </c>
      <c r="B69">
        <v>27</v>
      </c>
      <c r="C69">
        <v>173</v>
      </c>
      <c r="D69">
        <v>17</v>
      </c>
      <c r="E69">
        <v>8</v>
      </c>
      <c r="F69">
        <v>52</v>
      </c>
      <c r="I69" t="s">
        <v>426</v>
      </c>
      <c r="J69">
        <v>27</v>
      </c>
      <c r="K69">
        <v>17</v>
      </c>
      <c r="L69">
        <v>8</v>
      </c>
      <c r="AD69" t="str">
        <f>P22</f>
        <v>III</v>
      </c>
      <c r="AE69" s="38">
        <f>VAR(Q22:Q31)</f>
        <v>10.844444444444484</v>
      </c>
      <c r="AF69" s="39">
        <f>VAR(R22:R31)</f>
        <v>24.399999999999991</v>
      </c>
      <c r="AG69">
        <f>VAR(Q22:R31)</f>
        <v>29.589473684210517</v>
      </c>
    </row>
    <row r="70" spans="1:33" x14ac:dyDescent="0.2">
      <c r="A70" t="s">
        <v>426</v>
      </c>
      <c r="B70">
        <v>19</v>
      </c>
      <c r="C70">
        <v>145</v>
      </c>
      <c r="D70">
        <v>13</v>
      </c>
      <c r="E70">
        <v>8</v>
      </c>
      <c r="F70">
        <v>40</v>
      </c>
      <c r="I70" t="s">
        <v>426</v>
      </c>
      <c r="J70">
        <v>19</v>
      </c>
      <c r="K70">
        <v>13</v>
      </c>
      <c r="L70">
        <v>8</v>
      </c>
      <c r="AD70" t="str">
        <f>P32</f>
        <v>IV</v>
      </c>
      <c r="AE70" s="38">
        <f>VAR(Q32:Q41)</f>
        <v>13.122222222222263</v>
      </c>
      <c r="AF70" s="39">
        <f>VAR(R32:R41)</f>
        <v>24.933333333333344</v>
      </c>
      <c r="AG70">
        <f>VAR(Q32:R41)</f>
        <v>51.628947368421045</v>
      </c>
    </row>
    <row r="71" spans="1:33" x14ac:dyDescent="0.2">
      <c r="A71" t="s">
        <v>426</v>
      </c>
      <c r="B71">
        <v>25</v>
      </c>
      <c r="C71">
        <v>179</v>
      </c>
      <c r="D71">
        <v>11</v>
      </c>
      <c r="E71">
        <v>5</v>
      </c>
      <c r="F71">
        <v>41</v>
      </c>
      <c r="I71" t="s">
        <v>426</v>
      </c>
      <c r="J71">
        <v>25</v>
      </c>
      <c r="K71">
        <v>11</v>
      </c>
      <c r="L71">
        <v>5</v>
      </c>
      <c r="AD71" t="str">
        <f>P42</f>
        <v>V</v>
      </c>
      <c r="AE71" s="38">
        <f>VAR(Q42:Q51)</f>
        <v>27.733333333333373</v>
      </c>
      <c r="AF71" s="39">
        <f>VAR(R42:R51)</f>
        <v>31.288888888888877</v>
      </c>
      <c r="AG71">
        <f>VAR(Q42:R51)</f>
        <v>57.526315789473685</v>
      </c>
    </row>
    <row r="72" spans="1:33" x14ac:dyDescent="0.2">
      <c r="A72" t="s">
        <v>426</v>
      </c>
      <c r="B72">
        <v>23</v>
      </c>
      <c r="C72">
        <v>165</v>
      </c>
      <c r="D72">
        <v>15</v>
      </c>
      <c r="E72">
        <v>2</v>
      </c>
      <c r="F72">
        <v>40</v>
      </c>
      <c r="I72" t="s">
        <v>426</v>
      </c>
      <c r="J72">
        <v>23</v>
      </c>
      <c r="K72">
        <v>15</v>
      </c>
      <c r="L72">
        <v>2</v>
      </c>
      <c r="AD72" t="str">
        <f>P52</f>
        <v>VI</v>
      </c>
      <c r="AE72" s="40">
        <f>VAR(Q52:Q61)</f>
        <v>9.8777777777777374</v>
      </c>
      <c r="AF72" s="41">
        <f>VAR(R52:R61)</f>
        <v>12.622222222222213</v>
      </c>
      <c r="AG72">
        <f>VAR(Q52:R61)</f>
        <v>50.471052631578935</v>
      </c>
    </row>
    <row r="73" spans="1:33" x14ac:dyDescent="0.2">
      <c r="A73" t="s">
        <v>426</v>
      </c>
      <c r="B73">
        <v>28</v>
      </c>
      <c r="C73">
        <v>159</v>
      </c>
      <c r="D73">
        <v>13</v>
      </c>
      <c r="E73">
        <v>7</v>
      </c>
      <c r="F73">
        <v>48</v>
      </c>
      <c r="I73" t="s">
        <v>426</v>
      </c>
      <c r="J73">
        <v>28</v>
      </c>
      <c r="K73">
        <v>13</v>
      </c>
      <c r="L73">
        <v>7</v>
      </c>
      <c r="AE73">
        <f>VAR(Q2:Q61)</f>
        <v>15.325141242937869</v>
      </c>
      <c r="AF73">
        <f>VAR(R2:R61)</f>
        <v>21.385310734463282</v>
      </c>
      <c r="AG73">
        <f>VAR(Q2:R61)</f>
        <v>48.983123249299737</v>
      </c>
    </row>
    <row r="74" spans="1:33" x14ac:dyDescent="0.2">
      <c r="A74" t="s">
        <v>426</v>
      </c>
      <c r="B74">
        <v>27</v>
      </c>
      <c r="C74">
        <v>176</v>
      </c>
      <c r="D74">
        <v>10</v>
      </c>
      <c r="E74">
        <v>2</v>
      </c>
      <c r="F74">
        <v>39</v>
      </c>
      <c r="I74" t="s">
        <v>426</v>
      </c>
      <c r="J74">
        <v>27</v>
      </c>
      <c r="K74">
        <v>10</v>
      </c>
      <c r="L74">
        <v>2</v>
      </c>
    </row>
    <row r="75" spans="1:33" x14ac:dyDescent="0.2">
      <c r="A75" t="s">
        <v>426</v>
      </c>
      <c r="B75">
        <v>28</v>
      </c>
      <c r="C75">
        <v>166</v>
      </c>
      <c r="D75">
        <v>8</v>
      </c>
      <c r="E75">
        <v>5</v>
      </c>
      <c r="F75">
        <v>41</v>
      </c>
      <c r="I75" t="s">
        <v>426</v>
      </c>
      <c r="J75">
        <v>28</v>
      </c>
      <c r="K75">
        <v>8</v>
      </c>
      <c r="L75">
        <v>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02A-F0A2-FE43-8306-1696A8C8AD72}">
  <dimension ref="A1:FH137"/>
  <sheetViews>
    <sheetView zoomScale="89" zoomScaleNormal="89" workbookViewId="0">
      <selection activeCell="FE1" sqref="FE1:FH1048576"/>
    </sheetView>
  </sheetViews>
  <sheetFormatPr baseColWidth="10" defaultRowHeight="16" x14ac:dyDescent="0.2"/>
  <cols>
    <col min="12" max="12" width="10.83203125" style="28"/>
    <col min="14" max="14" width="22" customWidth="1"/>
    <col min="25" max="25" width="10.83203125" style="50"/>
    <col min="33" max="33" width="10.83203125" style="50"/>
    <col min="55" max="55" width="10.83203125" style="28"/>
    <col min="93" max="93" width="10.83203125" style="28"/>
    <col min="126" max="126" width="10.83203125" style="28"/>
    <col min="139" max="139" width="27.33203125" customWidth="1"/>
    <col min="140" max="140" width="31.6640625" customWidth="1"/>
    <col min="160" max="160" width="10.83203125" style="50"/>
  </cols>
  <sheetData>
    <row r="1" spans="1:164" ht="68" x14ac:dyDescent="0.2">
      <c r="A1" t="s">
        <v>0</v>
      </c>
      <c r="B1" t="s">
        <v>405</v>
      </c>
      <c r="C1" t="s">
        <v>572</v>
      </c>
      <c r="D1" t="s">
        <v>387</v>
      </c>
      <c r="E1" t="s">
        <v>390</v>
      </c>
      <c r="F1" t="s">
        <v>393</v>
      </c>
      <c r="G1" t="s">
        <v>396</v>
      </c>
      <c r="H1" t="s">
        <v>399</v>
      </c>
      <c r="I1" t="s">
        <v>573</v>
      </c>
      <c r="J1" t="s">
        <v>402</v>
      </c>
      <c r="K1" t="s">
        <v>404</v>
      </c>
      <c r="N1" t="s">
        <v>0</v>
      </c>
      <c r="O1" t="s">
        <v>405</v>
      </c>
      <c r="P1" t="s">
        <v>572</v>
      </c>
      <c r="Q1" t="s">
        <v>387</v>
      </c>
      <c r="R1" t="s">
        <v>390</v>
      </c>
      <c r="S1" t="s">
        <v>393</v>
      </c>
      <c r="T1" t="s">
        <v>396</v>
      </c>
      <c r="U1" t="s">
        <v>399</v>
      </c>
      <c r="V1" t="s">
        <v>573</v>
      </c>
      <c r="W1" t="s">
        <v>402</v>
      </c>
      <c r="X1" t="s">
        <v>626</v>
      </c>
      <c r="AA1" t="s">
        <v>405</v>
      </c>
      <c r="AB1" t="s">
        <v>638</v>
      </c>
      <c r="AC1" t="s">
        <v>572</v>
      </c>
      <c r="AD1" t="s">
        <v>393</v>
      </c>
      <c r="AE1" t="s">
        <v>573</v>
      </c>
      <c r="AF1" t="s">
        <v>402</v>
      </c>
      <c r="AI1" t="s">
        <v>405</v>
      </c>
      <c r="AJ1" t="s">
        <v>572</v>
      </c>
      <c r="AK1" t="s">
        <v>393</v>
      </c>
      <c r="AL1" t="s">
        <v>573</v>
      </c>
      <c r="AM1" t="s">
        <v>402</v>
      </c>
      <c r="AW1" t="s">
        <v>405</v>
      </c>
      <c r="AX1" t="s">
        <v>572</v>
      </c>
      <c r="AY1" t="s">
        <v>573</v>
      </c>
      <c r="AZ1" t="s">
        <v>402</v>
      </c>
      <c r="BA1" t="s">
        <v>603</v>
      </c>
      <c r="BD1" t="s">
        <v>405</v>
      </c>
      <c r="BE1" t="s">
        <v>603</v>
      </c>
      <c r="BO1" s="7" t="s">
        <v>561</v>
      </c>
      <c r="CP1" s="8" t="s">
        <v>626</v>
      </c>
      <c r="CQ1" s="8" t="s">
        <v>405</v>
      </c>
      <c r="CR1" s="8" t="s">
        <v>572</v>
      </c>
      <c r="CS1" s="8" t="s">
        <v>393</v>
      </c>
      <c r="CT1" s="8" t="s">
        <v>573</v>
      </c>
      <c r="CU1" s="8" t="s">
        <v>402</v>
      </c>
      <c r="CV1" s="8" t="s">
        <v>627</v>
      </c>
      <c r="CW1" s="8" t="s">
        <v>631</v>
      </c>
      <c r="CX1" s="8" t="s">
        <v>405</v>
      </c>
      <c r="CY1" s="8" t="s">
        <v>626</v>
      </c>
      <c r="CZ1" s="8" t="s">
        <v>572</v>
      </c>
      <c r="DA1" s="8" t="s">
        <v>393</v>
      </c>
      <c r="DB1" s="8" t="s">
        <v>573</v>
      </c>
      <c r="DC1" s="8" t="s">
        <v>402</v>
      </c>
      <c r="DD1" s="8" t="s">
        <v>628</v>
      </c>
      <c r="DE1" s="8" t="s">
        <v>632</v>
      </c>
      <c r="DF1" s="8" t="s">
        <v>405</v>
      </c>
      <c r="DG1" s="8" t="s">
        <v>626</v>
      </c>
      <c r="DH1" s="8" t="s">
        <v>572</v>
      </c>
      <c r="DI1" s="8" t="s">
        <v>393</v>
      </c>
      <c r="DJ1" s="8" t="s">
        <v>573</v>
      </c>
      <c r="DK1" s="8" t="s">
        <v>402</v>
      </c>
      <c r="DL1" s="8" t="s">
        <v>629</v>
      </c>
      <c r="DM1" s="8" t="s">
        <v>633</v>
      </c>
      <c r="DN1" s="8" t="s">
        <v>405</v>
      </c>
      <c r="DO1" s="8" t="s">
        <v>626</v>
      </c>
      <c r="DP1" s="8" t="s">
        <v>572</v>
      </c>
      <c r="DQ1" s="8" t="s">
        <v>393</v>
      </c>
      <c r="DR1" s="8" t="s">
        <v>573</v>
      </c>
      <c r="DS1" s="8" t="s">
        <v>402</v>
      </c>
      <c r="DT1" s="8" t="s">
        <v>630</v>
      </c>
      <c r="DU1" s="8" t="s">
        <v>634</v>
      </c>
      <c r="DX1" s="8" t="s">
        <v>631</v>
      </c>
      <c r="DY1" s="8" t="s">
        <v>632</v>
      </c>
      <c r="DZ1" s="8" t="s">
        <v>633</v>
      </c>
      <c r="EA1" s="8" t="s">
        <v>634</v>
      </c>
      <c r="EI1" t="s">
        <v>636</v>
      </c>
      <c r="FE1" t="s">
        <v>639</v>
      </c>
      <c r="FF1" t="s">
        <v>640</v>
      </c>
      <c r="FG1" t="s">
        <v>641</v>
      </c>
      <c r="FH1" t="s">
        <v>642</v>
      </c>
    </row>
    <row r="2" spans="1:164" x14ac:dyDescent="0.2">
      <c r="A2" t="s">
        <v>1</v>
      </c>
      <c r="B2" t="s">
        <v>410</v>
      </c>
      <c r="C2">
        <f>SUM(D2:E2)</f>
        <v>27</v>
      </c>
      <c r="D2">
        <v>18</v>
      </c>
      <c r="E2">
        <v>9</v>
      </c>
      <c r="F2">
        <v>175</v>
      </c>
      <c r="G2">
        <v>5</v>
      </c>
      <c r="H2">
        <v>4</v>
      </c>
      <c r="I2">
        <f>SUM(G2:H2)</f>
        <v>9</v>
      </c>
      <c r="J2">
        <v>3</v>
      </c>
      <c r="K2">
        <v>214</v>
      </c>
      <c r="N2" t="s">
        <v>55</v>
      </c>
      <c r="O2" t="s">
        <v>429</v>
      </c>
      <c r="P2">
        <v>31</v>
      </c>
      <c r="Q2">
        <v>20</v>
      </c>
      <c r="R2">
        <v>11</v>
      </c>
      <c r="S2">
        <v>166</v>
      </c>
      <c r="T2">
        <v>7</v>
      </c>
      <c r="U2">
        <v>10</v>
      </c>
      <c r="V2">
        <v>17</v>
      </c>
      <c r="W2">
        <v>9</v>
      </c>
      <c r="X2">
        <f>SUM(P2+S2+V2+W2)</f>
        <v>223</v>
      </c>
      <c r="Z2">
        <v>7</v>
      </c>
      <c r="AA2" t="s">
        <v>428</v>
      </c>
      <c r="AB2">
        <f>SUM(AC2+AE2+AF2)</f>
        <v>28</v>
      </c>
      <c r="AC2">
        <v>14</v>
      </c>
      <c r="AD2">
        <v>97</v>
      </c>
      <c r="AE2">
        <v>13</v>
      </c>
      <c r="AF2">
        <v>1</v>
      </c>
      <c r="AI2" t="s">
        <v>428</v>
      </c>
      <c r="AJ2">
        <v>14</v>
      </c>
      <c r="AK2">
        <v>97</v>
      </c>
      <c r="AL2">
        <v>13</v>
      </c>
      <c r="AM2">
        <v>1</v>
      </c>
      <c r="AW2" t="s">
        <v>428</v>
      </c>
      <c r="AX2">
        <v>14</v>
      </c>
      <c r="AY2">
        <v>13</v>
      </c>
      <c r="AZ2">
        <v>1</v>
      </c>
      <c r="BA2">
        <f>SUM(AX2:AZ2)</f>
        <v>28</v>
      </c>
      <c r="BD2" t="s">
        <v>428</v>
      </c>
      <c r="BE2">
        <v>28</v>
      </c>
      <c r="BO2" t="s">
        <v>608</v>
      </c>
      <c r="CP2">
        <v>223</v>
      </c>
      <c r="CQ2" t="s">
        <v>428</v>
      </c>
      <c r="CR2">
        <v>14</v>
      </c>
      <c r="CS2">
        <v>97</v>
      </c>
      <c r="CT2">
        <v>13</v>
      </c>
      <c r="CU2">
        <v>1</v>
      </c>
      <c r="CV2">
        <f>SUM(CR2+CT2+CU2)</f>
        <v>28</v>
      </c>
      <c r="CW2" s="66">
        <f>CV2/CP2</f>
        <v>0.12556053811659193</v>
      </c>
      <c r="CX2" t="s">
        <v>429</v>
      </c>
      <c r="CY2">
        <v>210</v>
      </c>
      <c r="CZ2">
        <v>31</v>
      </c>
      <c r="DA2">
        <v>166</v>
      </c>
      <c r="DB2">
        <v>17</v>
      </c>
      <c r="DC2">
        <v>9</v>
      </c>
      <c r="DD2">
        <f>SUM(CZ2+DB2+DC2)</f>
        <v>57</v>
      </c>
      <c r="DE2" s="66">
        <f>DD2/CY2</f>
        <v>0.27142857142857141</v>
      </c>
      <c r="DF2" t="s">
        <v>430</v>
      </c>
      <c r="DG2">
        <v>223</v>
      </c>
      <c r="DH2">
        <v>21</v>
      </c>
      <c r="DI2">
        <v>192</v>
      </c>
      <c r="DJ2">
        <v>7</v>
      </c>
      <c r="DK2">
        <v>5</v>
      </c>
      <c r="DL2">
        <f>SUM(DH2+DJ2+DK2)</f>
        <v>33</v>
      </c>
      <c r="DM2" s="66">
        <f>DL2/DG2</f>
        <v>0.14798206278026907</v>
      </c>
      <c r="DN2" t="s">
        <v>596</v>
      </c>
      <c r="DO2">
        <v>214</v>
      </c>
      <c r="DP2">
        <v>27</v>
      </c>
      <c r="DQ2">
        <v>175</v>
      </c>
      <c r="DR2">
        <v>9</v>
      </c>
      <c r="DS2">
        <v>3</v>
      </c>
      <c r="DT2">
        <f>SUM(DP2+DR2+DS2)</f>
        <v>39</v>
      </c>
      <c r="DU2" s="66">
        <f>DT2/DO2</f>
        <v>0.1822429906542056</v>
      </c>
      <c r="DX2" s="66">
        <v>0.12556053811659193</v>
      </c>
      <c r="DY2" s="66">
        <v>0.27142857142857141</v>
      </c>
      <c r="DZ2" s="66">
        <v>0.14798206278026907</v>
      </c>
      <c r="EA2" s="66">
        <v>0.1822429906542056</v>
      </c>
      <c r="FE2">
        <v>28</v>
      </c>
      <c r="FF2">
        <v>57</v>
      </c>
      <c r="FG2">
        <v>33</v>
      </c>
      <c r="FH2">
        <v>39</v>
      </c>
    </row>
    <row r="3" spans="1:164" ht="17" thickBot="1" x14ac:dyDescent="0.25">
      <c r="A3" t="s">
        <v>2</v>
      </c>
      <c r="B3" t="s">
        <v>410</v>
      </c>
      <c r="C3">
        <f t="shared" ref="C3:C66" si="0">SUM(D3:E3)</f>
        <v>30</v>
      </c>
      <c r="D3">
        <v>23</v>
      </c>
      <c r="E3">
        <v>7</v>
      </c>
      <c r="F3">
        <v>137</v>
      </c>
      <c r="G3">
        <v>8</v>
      </c>
      <c r="H3">
        <v>6</v>
      </c>
      <c r="I3">
        <f t="shared" ref="I3:I66" si="1">SUM(G3:H3)</f>
        <v>14</v>
      </c>
      <c r="J3">
        <v>4</v>
      </c>
      <c r="K3">
        <v>185</v>
      </c>
      <c r="N3" t="s">
        <v>56</v>
      </c>
      <c r="O3" t="s">
        <v>429</v>
      </c>
      <c r="P3">
        <v>22</v>
      </c>
      <c r="Q3">
        <v>17</v>
      </c>
      <c r="R3">
        <v>5</v>
      </c>
      <c r="S3">
        <v>187</v>
      </c>
      <c r="T3">
        <v>8</v>
      </c>
      <c r="U3">
        <v>6</v>
      </c>
      <c r="V3">
        <v>14</v>
      </c>
      <c r="W3">
        <v>3</v>
      </c>
      <c r="X3">
        <f t="shared" ref="X3:X66" si="2">SUM(P3+S3+V3+W3)</f>
        <v>226</v>
      </c>
      <c r="AA3" t="s">
        <v>428</v>
      </c>
      <c r="AB3">
        <f t="shared" ref="AB3:AB66" si="3">SUM(AC3+AE3+AF3)</f>
        <v>34</v>
      </c>
      <c r="AC3">
        <v>21</v>
      </c>
      <c r="AD3">
        <v>187</v>
      </c>
      <c r="AE3">
        <v>7</v>
      </c>
      <c r="AF3">
        <v>6</v>
      </c>
      <c r="AI3" t="s">
        <v>428</v>
      </c>
      <c r="AJ3">
        <v>21</v>
      </c>
      <c r="AK3">
        <v>187</v>
      </c>
      <c r="AL3">
        <v>7</v>
      </c>
      <c r="AM3">
        <v>6</v>
      </c>
      <c r="AW3" t="s">
        <v>428</v>
      </c>
      <c r="AX3">
        <v>21</v>
      </c>
      <c r="AY3">
        <v>7</v>
      </c>
      <c r="AZ3">
        <v>6</v>
      </c>
      <c r="BA3">
        <f t="shared" ref="BA3:BA29" si="4">SUM(AX3:AZ3)</f>
        <v>34</v>
      </c>
      <c r="BD3" t="s">
        <v>428</v>
      </c>
      <c r="BE3">
        <v>34</v>
      </c>
      <c r="BO3" t="s">
        <v>597</v>
      </c>
      <c r="CP3">
        <v>226</v>
      </c>
      <c r="CQ3" t="s">
        <v>428</v>
      </c>
      <c r="CR3">
        <v>21</v>
      </c>
      <c r="CS3">
        <v>187</v>
      </c>
      <c r="CT3">
        <v>7</v>
      </c>
      <c r="CU3">
        <v>6</v>
      </c>
      <c r="CV3">
        <f t="shared" ref="CV3:CV8" si="5">SUM(CR3+CT3+CU3)</f>
        <v>34</v>
      </c>
      <c r="CW3" s="66">
        <f t="shared" ref="CW3:CW8" si="6">CV3/CP3</f>
        <v>0.15044247787610621</v>
      </c>
      <c r="CX3" t="s">
        <v>429</v>
      </c>
      <c r="CY3">
        <v>191</v>
      </c>
      <c r="CZ3">
        <v>22</v>
      </c>
      <c r="DA3">
        <v>187</v>
      </c>
      <c r="DB3">
        <v>14</v>
      </c>
      <c r="DC3">
        <v>3</v>
      </c>
      <c r="DD3">
        <f t="shared" ref="DD3:DD33" si="7">SUM(CZ3+DB3+DC3)</f>
        <v>39</v>
      </c>
      <c r="DE3" s="66">
        <f t="shared" ref="DE3:DE33" si="8">DD3/CY3</f>
        <v>0.20418848167539266</v>
      </c>
      <c r="DF3" t="s">
        <v>430</v>
      </c>
      <c r="DG3">
        <v>191</v>
      </c>
      <c r="DH3">
        <v>22</v>
      </c>
      <c r="DI3">
        <v>168</v>
      </c>
      <c r="DJ3">
        <v>14</v>
      </c>
      <c r="DK3">
        <v>6</v>
      </c>
      <c r="DL3">
        <f t="shared" ref="DL3:DL36" si="9">SUM(DH3+DJ3+DK3)</f>
        <v>42</v>
      </c>
      <c r="DM3" s="66">
        <f t="shared" ref="DM3:DM36" si="10">DL3/DG3</f>
        <v>0.21989528795811519</v>
      </c>
      <c r="DN3" t="s">
        <v>596</v>
      </c>
      <c r="DO3">
        <v>185</v>
      </c>
      <c r="DP3">
        <v>30</v>
      </c>
      <c r="DQ3">
        <v>137</v>
      </c>
      <c r="DR3">
        <v>14</v>
      </c>
      <c r="DS3">
        <v>4</v>
      </c>
      <c r="DT3">
        <f t="shared" ref="DT3:DT55" si="11">SUM(DP3+DR3+DS3)</f>
        <v>48</v>
      </c>
      <c r="DU3" s="66">
        <f t="shared" ref="DU3:DU55" si="12">DT3/DO3</f>
        <v>0.25945945945945947</v>
      </c>
      <c r="DX3" s="66">
        <v>0.15044247787610621</v>
      </c>
      <c r="DY3" s="66">
        <v>0.20418848167539266</v>
      </c>
      <c r="DZ3" s="66">
        <v>0.21989528795811519</v>
      </c>
      <c r="EA3" s="66">
        <v>0.25945945945945947</v>
      </c>
      <c r="EI3" s="50" t="s">
        <v>512</v>
      </c>
      <c r="EJ3" s="50"/>
      <c r="EK3" s="50"/>
      <c r="EL3" s="50"/>
      <c r="EM3" s="50"/>
      <c r="EN3" s="50"/>
      <c r="EO3" s="50"/>
      <c r="EP3" s="50"/>
      <c r="EQ3" s="50"/>
      <c r="ES3" t="s">
        <v>526</v>
      </c>
      <c r="FE3">
        <v>34</v>
      </c>
      <c r="FF3">
        <v>39</v>
      </c>
      <c r="FG3">
        <v>42</v>
      </c>
      <c r="FH3">
        <v>48</v>
      </c>
    </row>
    <row r="4" spans="1:164" ht="17" thickTop="1" x14ac:dyDescent="0.2">
      <c r="A4" t="s">
        <v>3</v>
      </c>
      <c r="B4" t="s">
        <v>410</v>
      </c>
      <c r="C4">
        <f t="shared" si="0"/>
        <v>24</v>
      </c>
      <c r="D4">
        <v>18</v>
      </c>
      <c r="E4">
        <v>6</v>
      </c>
      <c r="F4">
        <v>103</v>
      </c>
      <c r="G4">
        <v>12</v>
      </c>
      <c r="H4">
        <v>7</v>
      </c>
      <c r="I4">
        <f t="shared" si="1"/>
        <v>19</v>
      </c>
      <c r="J4">
        <v>3</v>
      </c>
      <c r="K4">
        <v>149</v>
      </c>
      <c r="N4" t="s">
        <v>57</v>
      </c>
      <c r="O4" t="s">
        <v>429</v>
      </c>
      <c r="P4">
        <v>28</v>
      </c>
      <c r="Q4">
        <v>19</v>
      </c>
      <c r="R4">
        <v>9</v>
      </c>
      <c r="S4">
        <v>172</v>
      </c>
      <c r="T4">
        <v>4</v>
      </c>
      <c r="U4">
        <v>6</v>
      </c>
      <c r="V4">
        <v>10</v>
      </c>
      <c r="W4">
        <v>2</v>
      </c>
      <c r="X4">
        <f t="shared" si="2"/>
        <v>212</v>
      </c>
      <c r="AA4" t="s">
        <v>428</v>
      </c>
      <c r="AB4">
        <f t="shared" si="3"/>
        <v>40</v>
      </c>
      <c r="AC4">
        <v>24</v>
      </c>
      <c r="AD4">
        <v>186</v>
      </c>
      <c r="AE4">
        <v>10</v>
      </c>
      <c r="AF4">
        <v>6</v>
      </c>
      <c r="AI4" t="s">
        <v>428</v>
      </c>
      <c r="AJ4">
        <v>24</v>
      </c>
      <c r="AK4">
        <v>186</v>
      </c>
      <c r="AL4">
        <v>10</v>
      </c>
      <c r="AM4">
        <v>6</v>
      </c>
      <c r="AW4" t="s">
        <v>428</v>
      </c>
      <c r="AX4">
        <v>24</v>
      </c>
      <c r="AY4">
        <v>10</v>
      </c>
      <c r="AZ4">
        <v>6</v>
      </c>
      <c r="BA4">
        <f t="shared" si="4"/>
        <v>40</v>
      </c>
      <c r="BD4" t="s">
        <v>428</v>
      </c>
      <c r="BE4">
        <v>40</v>
      </c>
      <c r="BO4" t="s">
        <v>598</v>
      </c>
      <c r="CP4">
        <v>212</v>
      </c>
      <c r="CQ4" t="s">
        <v>428</v>
      </c>
      <c r="CR4">
        <v>24</v>
      </c>
      <c r="CS4">
        <v>186</v>
      </c>
      <c r="CT4">
        <v>10</v>
      </c>
      <c r="CU4">
        <v>6</v>
      </c>
      <c r="CV4">
        <f t="shared" si="5"/>
        <v>40</v>
      </c>
      <c r="CW4" s="66">
        <f t="shared" si="6"/>
        <v>0.18867924528301888</v>
      </c>
      <c r="CX4" t="s">
        <v>429</v>
      </c>
      <c r="CY4">
        <v>209</v>
      </c>
      <c r="CZ4">
        <v>28</v>
      </c>
      <c r="DA4">
        <v>172</v>
      </c>
      <c r="DB4">
        <v>10</v>
      </c>
      <c r="DC4">
        <v>2</v>
      </c>
      <c r="DD4">
        <f t="shared" si="7"/>
        <v>40</v>
      </c>
      <c r="DE4" s="66">
        <f t="shared" si="8"/>
        <v>0.19138755980861244</v>
      </c>
      <c r="DF4" t="s">
        <v>430</v>
      </c>
      <c r="DG4">
        <v>199</v>
      </c>
      <c r="DH4">
        <v>16</v>
      </c>
      <c r="DI4">
        <v>166</v>
      </c>
      <c r="DJ4">
        <v>6</v>
      </c>
      <c r="DK4">
        <v>3</v>
      </c>
      <c r="DL4">
        <f t="shared" si="9"/>
        <v>25</v>
      </c>
      <c r="DM4" s="66">
        <f t="shared" si="10"/>
        <v>0.12562814070351758</v>
      </c>
      <c r="DN4" t="s">
        <v>596</v>
      </c>
      <c r="DO4">
        <v>149</v>
      </c>
      <c r="DP4">
        <v>24</v>
      </c>
      <c r="DQ4">
        <v>103</v>
      </c>
      <c r="DR4">
        <v>19</v>
      </c>
      <c r="DS4">
        <v>3</v>
      </c>
      <c r="DT4">
        <f t="shared" si="11"/>
        <v>46</v>
      </c>
      <c r="DU4" s="66">
        <f t="shared" si="12"/>
        <v>0.3087248322147651</v>
      </c>
      <c r="DX4" s="66">
        <v>0.18867924528301888</v>
      </c>
      <c r="DY4" s="66">
        <v>0.19138755980861244</v>
      </c>
      <c r="DZ4" s="66">
        <v>0.12562814070351758</v>
      </c>
      <c r="EA4" s="66">
        <v>0.3087248322147651</v>
      </c>
      <c r="ES4" s="42" t="s">
        <v>527</v>
      </c>
      <c r="ET4" s="42" t="s">
        <v>528</v>
      </c>
      <c r="EU4" s="42" t="s">
        <v>529</v>
      </c>
      <c r="EV4" s="42" t="s">
        <v>530</v>
      </c>
      <c r="FE4">
        <v>40</v>
      </c>
      <c r="FF4">
        <v>40</v>
      </c>
      <c r="FG4">
        <v>25</v>
      </c>
      <c r="FH4">
        <v>46</v>
      </c>
    </row>
    <row r="5" spans="1:164" ht="17" thickBot="1" x14ac:dyDescent="0.25">
      <c r="A5" t="s">
        <v>4</v>
      </c>
      <c r="B5" t="s">
        <v>410</v>
      </c>
      <c r="C5">
        <f t="shared" si="0"/>
        <v>25</v>
      </c>
      <c r="D5">
        <v>17</v>
      </c>
      <c r="E5">
        <v>8</v>
      </c>
      <c r="F5">
        <v>172</v>
      </c>
      <c r="G5">
        <v>6</v>
      </c>
      <c r="H5">
        <v>4</v>
      </c>
      <c r="I5">
        <f t="shared" si="1"/>
        <v>10</v>
      </c>
      <c r="J5">
        <v>3</v>
      </c>
      <c r="K5">
        <v>210</v>
      </c>
      <c r="N5" t="s">
        <v>58</v>
      </c>
      <c r="O5" t="s">
        <v>429</v>
      </c>
      <c r="P5">
        <v>20</v>
      </c>
      <c r="Q5">
        <v>14</v>
      </c>
      <c r="R5">
        <v>6</v>
      </c>
      <c r="S5">
        <v>142</v>
      </c>
      <c r="T5">
        <v>9</v>
      </c>
      <c r="U5">
        <v>3</v>
      </c>
      <c r="V5">
        <v>12</v>
      </c>
      <c r="W5">
        <v>9</v>
      </c>
      <c r="X5">
        <f t="shared" si="2"/>
        <v>183</v>
      </c>
      <c r="AA5" t="s">
        <v>428</v>
      </c>
      <c r="AB5">
        <f t="shared" si="3"/>
        <v>35</v>
      </c>
      <c r="AC5">
        <v>17</v>
      </c>
      <c r="AD5">
        <v>157</v>
      </c>
      <c r="AE5">
        <v>11</v>
      </c>
      <c r="AF5">
        <v>7</v>
      </c>
      <c r="AI5" t="s">
        <v>428</v>
      </c>
      <c r="AJ5">
        <v>17</v>
      </c>
      <c r="AK5">
        <v>157</v>
      </c>
      <c r="AL5">
        <v>11</v>
      </c>
      <c r="AM5">
        <v>7</v>
      </c>
      <c r="AW5" t="s">
        <v>428</v>
      </c>
      <c r="AX5">
        <v>17</v>
      </c>
      <c r="AY5">
        <v>11</v>
      </c>
      <c r="AZ5">
        <v>7</v>
      </c>
      <c r="BA5">
        <f t="shared" si="4"/>
        <v>35</v>
      </c>
      <c r="BD5" t="s">
        <v>428</v>
      </c>
      <c r="BE5">
        <v>35</v>
      </c>
      <c r="BO5" t="s">
        <v>599</v>
      </c>
      <c r="CP5">
        <v>183</v>
      </c>
      <c r="CQ5" t="s">
        <v>428</v>
      </c>
      <c r="CR5">
        <v>17</v>
      </c>
      <c r="CS5">
        <v>157</v>
      </c>
      <c r="CT5">
        <v>11</v>
      </c>
      <c r="CU5">
        <v>7</v>
      </c>
      <c r="CV5">
        <f t="shared" si="5"/>
        <v>35</v>
      </c>
      <c r="CW5" s="66">
        <f t="shared" si="6"/>
        <v>0.19125683060109289</v>
      </c>
      <c r="CX5" t="s">
        <v>429</v>
      </c>
      <c r="CY5">
        <v>215</v>
      </c>
      <c r="CZ5">
        <v>20</v>
      </c>
      <c r="DA5">
        <v>142</v>
      </c>
      <c r="DB5">
        <v>12</v>
      </c>
      <c r="DC5">
        <v>9</v>
      </c>
      <c r="DD5">
        <f t="shared" si="7"/>
        <v>41</v>
      </c>
      <c r="DE5" s="66">
        <f t="shared" si="8"/>
        <v>0.19069767441860466</v>
      </c>
      <c r="DF5" t="s">
        <v>430</v>
      </c>
      <c r="DG5">
        <v>223</v>
      </c>
      <c r="DH5">
        <v>21</v>
      </c>
      <c r="DI5">
        <v>178</v>
      </c>
      <c r="DJ5">
        <v>6</v>
      </c>
      <c r="DK5">
        <v>4</v>
      </c>
      <c r="DL5">
        <f t="shared" si="9"/>
        <v>31</v>
      </c>
      <c r="DM5" s="66">
        <f t="shared" si="10"/>
        <v>0.13901345291479822</v>
      </c>
      <c r="DN5" t="s">
        <v>596</v>
      </c>
      <c r="DO5">
        <v>210</v>
      </c>
      <c r="DP5">
        <v>25</v>
      </c>
      <c r="DQ5">
        <v>172</v>
      </c>
      <c r="DR5">
        <v>10</v>
      </c>
      <c r="DS5">
        <v>3</v>
      </c>
      <c r="DT5">
        <f t="shared" si="11"/>
        <v>38</v>
      </c>
      <c r="DU5" s="66">
        <f t="shared" si="12"/>
        <v>0.18095238095238095</v>
      </c>
      <c r="DX5" s="66">
        <v>0.19125683060109289</v>
      </c>
      <c r="DY5" s="66">
        <v>0.19069767441860466</v>
      </c>
      <c r="DZ5" s="66">
        <v>0.13901345291479822</v>
      </c>
      <c r="EA5" s="66">
        <v>0.18095238095238095</v>
      </c>
      <c r="EI5" t="s">
        <v>513</v>
      </c>
      <c r="EN5" t="s">
        <v>501</v>
      </c>
      <c r="EO5">
        <v>0.05</v>
      </c>
      <c r="ES5" t="str">
        <f>DX1</f>
        <v>proportion of silencing in S1</v>
      </c>
      <c r="ET5" s="66">
        <f>AVERAGE(DX2:DX55)</f>
        <v>0.16919957702261237</v>
      </c>
      <c r="EU5">
        <f>COUNT(DX2:DX55)</f>
        <v>7</v>
      </c>
      <c r="EV5">
        <f>_xlfn.STDEV.S(DX2:DX55)</f>
        <v>2.8709109683463997E-2</v>
      </c>
      <c r="FE5">
        <v>35</v>
      </c>
      <c r="FF5">
        <v>41</v>
      </c>
      <c r="FG5">
        <v>31</v>
      </c>
      <c r="FH5">
        <v>38</v>
      </c>
    </row>
    <row r="6" spans="1:164" ht="17" thickTop="1" x14ac:dyDescent="0.2">
      <c r="A6" t="s">
        <v>5</v>
      </c>
      <c r="B6" t="s">
        <v>410</v>
      </c>
      <c r="C6">
        <f t="shared" si="0"/>
        <v>23</v>
      </c>
      <c r="D6">
        <v>17</v>
      </c>
      <c r="E6">
        <v>6</v>
      </c>
      <c r="F6">
        <v>150</v>
      </c>
      <c r="G6">
        <v>6</v>
      </c>
      <c r="H6">
        <v>4</v>
      </c>
      <c r="I6">
        <f t="shared" si="1"/>
        <v>10</v>
      </c>
      <c r="J6">
        <v>2</v>
      </c>
      <c r="K6">
        <v>185</v>
      </c>
      <c r="N6" t="s">
        <v>59</v>
      </c>
      <c r="O6" t="s">
        <v>429</v>
      </c>
      <c r="P6">
        <v>23</v>
      </c>
      <c r="Q6">
        <v>14</v>
      </c>
      <c r="R6">
        <v>9</v>
      </c>
      <c r="S6">
        <v>183</v>
      </c>
      <c r="T6">
        <v>7</v>
      </c>
      <c r="U6">
        <v>5</v>
      </c>
      <c r="V6">
        <v>12</v>
      </c>
      <c r="W6">
        <v>6</v>
      </c>
      <c r="X6">
        <f t="shared" si="2"/>
        <v>224</v>
      </c>
      <c r="AA6" t="s">
        <v>428</v>
      </c>
      <c r="AB6">
        <f t="shared" si="3"/>
        <v>32</v>
      </c>
      <c r="AC6">
        <v>21</v>
      </c>
      <c r="AD6">
        <v>161</v>
      </c>
      <c r="AE6">
        <v>7</v>
      </c>
      <c r="AF6">
        <v>4</v>
      </c>
      <c r="AI6" t="s">
        <v>428</v>
      </c>
      <c r="AJ6">
        <v>21</v>
      </c>
      <c r="AK6">
        <v>161</v>
      </c>
      <c r="AL6">
        <v>7</v>
      </c>
      <c r="AM6">
        <v>4</v>
      </c>
      <c r="AW6" t="s">
        <v>428</v>
      </c>
      <c r="AX6">
        <v>21</v>
      </c>
      <c r="AY6">
        <v>7</v>
      </c>
      <c r="AZ6">
        <v>4</v>
      </c>
      <c r="BA6">
        <f t="shared" si="4"/>
        <v>32</v>
      </c>
      <c r="BD6" t="s">
        <v>428</v>
      </c>
      <c r="BE6">
        <v>32</v>
      </c>
      <c r="BO6" t="s">
        <v>600</v>
      </c>
      <c r="CP6">
        <v>224</v>
      </c>
      <c r="CQ6" t="s">
        <v>428</v>
      </c>
      <c r="CR6">
        <v>21</v>
      </c>
      <c r="CS6">
        <v>161</v>
      </c>
      <c r="CT6">
        <v>7</v>
      </c>
      <c r="CU6">
        <v>4</v>
      </c>
      <c r="CV6">
        <f t="shared" si="5"/>
        <v>32</v>
      </c>
      <c r="CW6" s="66">
        <f t="shared" si="6"/>
        <v>0.14285714285714285</v>
      </c>
      <c r="CX6" t="s">
        <v>429</v>
      </c>
      <c r="CY6">
        <v>175</v>
      </c>
      <c r="CZ6">
        <v>23</v>
      </c>
      <c r="DA6">
        <v>183</v>
      </c>
      <c r="DB6">
        <v>12</v>
      </c>
      <c r="DC6">
        <v>6</v>
      </c>
      <c r="DD6">
        <f t="shared" si="7"/>
        <v>41</v>
      </c>
      <c r="DE6" s="66">
        <f t="shared" si="8"/>
        <v>0.23428571428571429</v>
      </c>
      <c r="DF6" t="s">
        <v>430</v>
      </c>
      <c r="DG6">
        <v>219</v>
      </c>
      <c r="DH6">
        <v>22</v>
      </c>
      <c r="DI6">
        <v>170</v>
      </c>
      <c r="DJ6">
        <v>13</v>
      </c>
      <c r="DK6">
        <v>10</v>
      </c>
      <c r="DL6">
        <f t="shared" si="9"/>
        <v>45</v>
      </c>
      <c r="DM6" s="66">
        <f t="shared" si="10"/>
        <v>0.20547945205479451</v>
      </c>
      <c r="DN6" t="s">
        <v>596</v>
      </c>
      <c r="DO6">
        <v>185</v>
      </c>
      <c r="DP6">
        <v>23</v>
      </c>
      <c r="DQ6">
        <v>150</v>
      </c>
      <c r="DR6">
        <v>10</v>
      </c>
      <c r="DS6">
        <v>2</v>
      </c>
      <c r="DT6">
        <f t="shared" si="11"/>
        <v>35</v>
      </c>
      <c r="DU6" s="66">
        <f t="shared" si="12"/>
        <v>0.1891891891891892</v>
      </c>
      <c r="DX6" s="66">
        <v>0.14285714285714285</v>
      </c>
      <c r="DY6" s="66">
        <v>0.23428571428571429</v>
      </c>
      <c r="DZ6" s="66">
        <v>0.20547945205479451</v>
      </c>
      <c r="EA6" s="66">
        <v>0.1891891891891892</v>
      </c>
      <c r="EI6" s="42" t="s">
        <v>514</v>
      </c>
      <c r="EJ6" s="42" t="s">
        <v>515</v>
      </c>
      <c r="EK6" s="42" t="s">
        <v>404</v>
      </c>
      <c r="EL6" s="42" t="s">
        <v>485</v>
      </c>
      <c r="EM6" s="42" t="s">
        <v>486</v>
      </c>
      <c r="EN6" s="42" t="s">
        <v>502</v>
      </c>
      <c r="EO6" s="42" t="s">
        <v>516</v>
      </c>
      <c r="EP6" s="42" t="s">
        <v>517</v>
      </c>
      <c r="EQ6" s="42" t="s">
        <v>518</v>
      </c>
      <c r="ES6" t="str">
        <f>DY1</f>
        <v>proportion of silencing in S2</v>
      </c>
      <c r="ET6" s="66">
        <f>AVERAGE(DY2:DY55)</f>
        <v>0.21142373265033282</v>
      </c>
      <c r="EU6">
        <f>COUNT(DY2:DY55)</f>
        <v>32</v>
      </c>
      <c r="EV6">
        <f>_xlfn.STDEV.S(DY2:DY55)</f>
        <v>5.2553786793108126E-2</v>
      </c>
      <c r="FE6">
        <v>32</v>
      </c>
      <c r="FF6">
        <v>41</v>
      </c>
      <c r="FG6">
        <v>45</v>
      </c>
      <c r="FH6">
        <v>35</v>
      </c>
    </row>
    <row r="7" spans="1:164" x14ac:dyDescent="0.2">
      <c r="A7" t="s">
        <v>6</v>
      </c>
      <c r="B7" t="s">
        <v>410</v>
      </c>
      <c r="C7">
        <f t="shared" si="0"/>
        <v>21</v>
      </c>
      <c r="D7">
        <v>14</v>
      </c>
      <c r="E7">
        <v>7</v>
      </c>
      <c r="F7">
        <v>127</v>
      </c>
      <c r="G7">
        <v>11</v>
      </c>
      <c r="H7">
        <v>5</v>
      </c>
      <c r="I7">
        <f t="shared" si="1"/>
        <v>16</v>
      </c>
      <c r="J7">
        <v>11</v>
      </c>
      <c r="K7">
        <v>175</v>
      </c>
      <c r="N7" t="s">
        <v>60</v>
      </c>
      <c r="O7" t="s">
        <v>429</v>
      </c>
      <c r="P7">
        <v>22</v>
      </c>
      <c r="Q7">
        <v>20</v>
      </c>
      <c r="R7">
        <v>2</v>
      </c>
      <c r="S7">
        <v>184</v>
      </c>
      <c r="T7">
        <v>7</v>
      </c>
      <c r="U7">
        <v>4</v>
      </c>
      <c r="V7">
        <v>11</v>
      </c>
      <c r="W7">
        <v>4</v>
      </c>
      <c r="X7">
        <f t="shared" si="2"/>
        <v>221</v>
      </c>
      <c r="AA7" t="s">
        <v>428</v>
      </c>
      <c r="AB7">
        <f t="shared" si="3"/>
        <v>42</v>
      </c>
      <c r="AC7">
        <v>23</v>
      </c>
      <c r="AD7">
        <v>177</v>
      </c>
      <c r="AE7">
        <v>9</v>
      </c>
      <c r="AF7">
        <v>10</v>
      </c>
      <c r="AI7" t="s">
        <v>428</v>
      </c>
      <c r="AJ7">
        <v>23</v>
      </c>
      <c r="AK7">
        <v>177</v>
      </c>
      <c r="AL7">
        <v>9</v>
      </c>
      <c r="AM7">
        <v>10</v>
      </c>
      <c r="AW7" t="s">
        <v>428</v>
      </c>
      <c r="AX7">
        <v>23</v>
      </c>
      <c r="AY7">
        <v>9</v>
      </c>
      <c r="AZ7">
        <v>10</v>
      </c>
      <c r="BA7">
        <f t="shared" si="4"/>
        <v>42</v>
      </c>
      <c r="BD7" t="s">
        <v>428</v>
      </c>
      <c r="BE7">
        <v>42</v>
      </c>
      <c r="BO7" s="7" t="s">
        <v>563</v>
      </c>
      <c r="CP7">
        <v>221</v>
      </c>
      <c r="CQ7" t="s">
        <v>428</v>
      </c>
      <c r="CR7">
        <v>23</v>
      </c>
      <c r="CS7">
        <v>177</v>
      </c>
      <c r="CT7">
        <v>9</v>
      </c>
      <c r="CU7">
        <v>10</v>
      </c>
      <c r="CV7">
        <f t="shared" si="5"/>
        <v>42</v>
      </c>
      <c r="CW7" s="66">
        <f t="shared" si="6"/>
        <v>0.19004524886877827</v>
      </c>
      <c r="CX7" t="s">
        <v>429</v>
      </c>
      <c r="CY7">
        <v>220</v>
      </c>
      <c r="CZ7">
        <v>22</v>
      </c>
      <c r="DA7">
        <v>184</v>
      </c>
      <c r="DB7">
        <v>11</v>
      </c>
      <c r="DC7">
        <v>4</v>
      </c>
      <c r="DD7">
        <f t="shared" si="7"/>
        <v>37</v>
      </c>
      <c r="DE7" s="66">
        <f t="shared" si="8"/>
        <v>0.16818181818181818</v>
      </c>
      <c r="DF7" t="s">
        <v>430</v>
      </c>
      <c r="DG7">
        <v>217</v>
      </c>
      <c r="DH7">
        <v>24</v>
      </c>
      <c r="DI7">
        <v>144</v>
      </c>
      <c r="DJ7">
        <v>5</v>
      </c>
      <c r="DK7">
        <v>2</v>
      </c>
      <c r="DL7">
        <f t="shared" si="9"/>
        <v>31</v>
      </c>
      <c r="DM7" s="66">
        <f t="shared" si="10"/>
        <v>0.14285714285714285</v>
      </c>
      <c r="DN7" t="s">
        <v>596</v>
      </c>
      <c r="DO7">
        <v>175</v>
      </c>
      <c r="DP7">
        <v>21</v>
      </c>
      <c r="DQ7">
        <v>127</v>
      </c>
      <c r="DR7">
        <v>16</v>
      </c>
      <c r="DS7">
        <v>11</v>
      </c>
      <c r="DT7">
        <f t="shared" si="11"/>
        <v>48</v>
      </c>
      <c r="DU7" s="66">
        <f t="shared" si="12"/>
        <v>0.2742857142857143</v>
      </c>
      <c r="DX7" s="66">
        <v>0.19004524886877827</v>
      </c>
      <c r="DY7" s="66">
        <v>0.16818181818181818</v>
      </c>
      <c r="DZ7" s="66">
        <v>0.14285714285714285</v>
      </c>
      <c r="EA7" s="66">
        <v>0.2742857142857143</v>
      </c>
      <c r="EI7" t="str">
        <f>DX1</f>
        <v>proportion of silencing in S1</v>
      </c>
      <c r="EJ7">
        <f>COUNT(DX2:DX55)</f>
        <v>7</v>
      </c>
      <c r="EK7" s="66">
        <f>SUM(DX2:DX55)</f>
        <v>1.1843970391582865</v>
      </c>
      <c r="EL7" s="66">
        <f>AVERAGE(DX2:DX55)</f>
        <v>0.16919957702261237</v>
      </c>
      <c r="EM7">
        <f>_xlfn.VAR.S(DX2:DX55)</f>
        <v>8.2421297881716626E-4</v>
      </c>
      <c r="EN7">
        <f>DEVSQ(DX2:DX55)</f>
        <v>4.9452778729030004E-3</v>
      </c>
      <c r="EO7">
        <f>SQRT(EL15/EJ7)</f>
        <v>1.8079837668503972E-2</v>
      </c>
      <c r="EP7">
        <f>EL7-EO7*_xlfn.T.INV.2T(EO5,EK15)</f>
        <v>0.13341451381389891</v>
      </c>
      <c r="EQ7">
        <f>EL7+EO7*_xlfn.T.INV.2T(EO5,EK15)</f>
        <v>0.20498464023132584</v>
      </c>
      <c r="ES7" t="str">
        <f>DZ1</f>
        <v>proportion of silencing in S3</v>
      </c>
      <c r="ET7" s="66">
        <f>AVERAGE(DZ2:DZ55)</f>
        <v>0.19526927063070892</v>
      </c>
      <c r="EU7">
        <f>COUNT(DZ2:DZ55)</f>
        <v>35</v>
      </c>
      <c r="EV7">
        <f>_xlfn.STDEV.S(DZ2:DZ55)</f>
        <v>4.8767494983856678E-2</v>
      </c>
      <c r="FE7">
        <v>42</v>
      </c>
      <c r="FF7">
        <v>37</v>
      </c>
      <c r="FG7">
        <v>31</v>
      </c>
      <c r="FH7">
        <v>48</v>
      </c>
    </row>
    <row r="8" spans="1:164" x14ac:dyDescent="0.2">
      <c r="A8" t="s">
        <v>7</v>
      </c>
      <c r="B8" t="s">
        <v>411</v>
      </c>
      <c r="C8">
        <f t="shared" si="0"/>
        <v>22</v>
      </c>
      <c r="D8">
        <v>12</v>
      </c>
      <c r="E8">
        <v>10</v>
      </c>
      <c r="F8">
        <v>119</v>
      </c>
      <c r="G8">
        <v>15</v>
      </c>
      <c r="H8">
        <v>4</v>
      </c>
      <c r="I8">
        <f t="shared" si="1"/>
        <v>19</v>
      </c>
      <c r="J8">
        <v>2</v>
      </c>
      <c r="K8">
        <v>162</v>
      </c>
      <c r="N8" t="s">
        <v>61</v>
      </c>
      <c r="O8" t="s">
        <v>430</v>
      </c>
      <c r="P8">
        <v>21</v>
      </c>
      <c r="Q8">
        <v>15</v>
      </c>
      <c r="R8">
        <v>6</v>
      </c>
      <c r="S8">
        <v>192</v>
      </c>
      <c r="T8">
        <v>4</v>
      </c>
      <c r="U8">
        <v>3</v>
      </c>
      <c r="V8">
        <v>7</v>
      </c>
      <c r="W8">
        <v>5</v>
      </c>
      <c r="X8">
        <f t="shared" si="2"/>
        <v>225</v>
      </c>
      <c r="AA8" t="s">
        <v>428</v>
      </c>
      <c r="AB8">
        <f t="shared" si="3"/>
        <v>44</v>
      </c>
      <c r="AC8">
        <v>24</v>
      </c>
      <c r="AD8">
        <v>176</v>
      </c>
      <c r="AE8">
        <v>14</v>
      </c>
      <c r="AF8">
        <v>6</v>
      </c>
      <c r="AI8" t="s">
        <v>428</v>
      </c>
      <c r="AJ8">
        <v>24</v>
      </c>
      <c r="AK8">
        <v>176</v>
      </c>
      <c r="AL8">
        <v>14</v>
      </c>
      <c r="AM8">
        <v>6</v>
      </c>
      <c r="AW8" t="s">
        <v>428</v>
      </c>
      <c r="AX8">
        <v>24</v>
      </c>
      <c r="AY8">
        <v>14</v>
      </c>
      <c r="AZ8">
        <v>6</v>
      </c>
      <c r="BA8">
        <f t="shared" si="4"/>
        <v>44</v>
      </c>
      <c r="BD8" t="s">
        <v>428</v>
      </c>
      <c r="BE8">
        <v>44</v>
      </c>
      <c r="BO8" t="s">
        <v>601</v>
      </c>
      <c r="CP8">
        <v>225</v>
      </c>
      <c r="CQ8" t="s">
        <v>428</v>
      </c>
      <c r="CR8">
        <v>24</v>
      </c>
      <c r="CS8">
        <v>176</v>
      </c>
      <c r="CT8">
        <v>14</v>
      </c>
      <c r="CU8">
        <v>6</v>
      </c>
      <c r="CV8">
        <f t="shared" si="5"/>
        <v>44</v>
      </c>
      <c r="CW8" s="66">
        <f t="shared" si="6"/>
        <v>0.19555555555555557</v>
      </c>
      <c r="CX8" t="s">
        <v>429</v>
      </c>
      <c r="CY8">
        <v>219</v>
      </c>
      <c r="CZ8">
        <v>27</v>
      </c>
      <c r="DA8">
        <v>176</v>
      </c>
      <c r="DB8">
        <v>11</v>
      </c>
      <c r="DC8">
        <v>6</v>
      </c>
      <c r="DD8">
        <f t="shared" si="7"/>
        <v>44</v>
      </c>
      <c r="DE8" s="66">
        <f t="shared" si="8"/>
        <v>0.20091324200913241</v>
      </c>
      <c r="DF8" t="s">
        <v>430</v>
      </c>
      <c r="DG8">
        <v>223</v>
      </c>
      <c r="DH8">
        <v>24</v>
      </c>
      <c r="DI8">
        <v>162</v>
      </c>
      <c r="DJ8">
        <v>15</v>
      </c>
      <c r="DK8">
        <v>16</v>
      </c>
      <c r="DL8">
        <f t="shared" si="9"/>
        <v>55</v>
      </c>
      <c r="DM8" s="66">
        <f t="shared" si="10"/>
        <v>0.24663677130044842</v>
      </c>
      <c r="DN8" t="s">
        <v>596</v>
      </c>
      <c r="DO8">
        <v>162</v>
      </c>
      <c r="DP8">
        <v>22</v>
      </c>
      <c r="DQ8">
        <v>119</v>
      </c>
      <c r="DR8">
        <v>19</v>
      </c>
      <c r="DS8">
        <v>2</v>
      </c>
      <c r="DT8">
        <f t="shared" si="11"/>
        <v>43</v>
      </c>
      <c r="DU8" s="66">
        <f t="shared" si="12"/>
        <v>0.26543209876543211</v>
      </c>
      <c r="DX8" s="66">
        <v>0.19555555555555557</v>
      </c>
      <c r="DY8" s="66">
        <v>0.20091324200913241</v>
      </c>
      <c r="DZ8" s="66">
        <v>0.24663677130044842</v>
      </c>
      <c r="EA8" s="66">
        <v>0.26543209876543211</v>
      </c>
      <c r="EI8" t="str">
        <f>DY1</f>
        <v>proportion of silencing in S2</v>
      </c>
      <c r="EJ8">
        <f>COUNT(DY2:DY55)</f>
        <v>32</v>
      </c>
      <c r="EK8" s="66">
        <f>SUM(DY2:DY55)</f>
        <v>6.7655594448106502</v>
      </c>
      <c r="EL8" s="66">
        <f>AVERAGE(DY2:DY55)</f>
        <v>0.21142373265033282</v>
      </c>
      <c r="EM8">
        <f>_xlfn.VAR.S(DY2:DY55)</f>
        <v>2.7619005062954659E-3</v>
      </c>
      <c r="EN8">
        <f>DEVSQ(DY2:DY55)</f>
        <v>8.5618915695160086E-2</v>
      </c>
      <c r="EO8">
        <f>SQRT(EL15/EJ8)</f>
        <v>8.4560697705039559E-3</v>
      </c>
      <c r="EP8">
        <f>EL8-EO8*_xlfn.T.INV.2T(EO5,EK15)</f>
        <v>0.19468680188895093</v>
      </c>
      <c r="EQ8">
        <f>EL8+EO8*_xlfn.T.INV.2T(EO5,EK15)</f>
        <v>0.2281606634117147</v>
      </c>
      <c r="ES8" t="str">
        <f>EA1</f>
        <v>proportion of silencing in 40th gen</v>
      </c>
      <c r="ET8" s="66">
        <f>AVERAGE(EA2:EA55)</f>
        <v>0.22039388991046638</v>
      </c>
      <c r="EU8">
        <f>COUNT(EA2:EA55)</f>
        <v>54</v>
      </c>
      <c r="EV8">
        <f>_xlfn.STDEV.S(EA2:EA55)</f>
        <v>4.6032592083404746E-2</v>
      </c>
      <c r="FE8">
        <v>44</v>
      </c>
      <c r="FF8">
        <v>44</v>
      </c>
      <c r="FG8">
        <v>55</v>
      </c>
      <c r="FH8">
        <v>43</v>
      </c>
    </row>
    <row r="9" spans="1:164" x14ac:dyDescent="0.2">
      <c r="A9" t="s">
        <v>8</v>
      </c>
      <c r="B9" t="s">
        <v>411</v>
      </c>
      <c r="C9">
        <f t="shared" si="0"/>
        <v>25</v>
      </c>
      <c r="D9">
        <v>16</v>
      </c>
      <c r="E9">
        <v>9</v>
      </c>
      <c r="F9">
        <v>165</v>
      </c>
      <c r="G9">
        <v>8</v>
      </c>
      <c r="H9">
        <v>4</v>
      </c>
      <c r="I9">
        <f t="shared" si="1"/>
        <v>12</v>
      </c>
      <c r="J9">
        <v>2</v>
      </c>
      <c r="K9">
        <v>204</v>
      </c>
      <c r="N9" t="s">
        <v>62</v>
      </c>
      <c r="O9" t="s">
        <v>430</v>
      </c>
      <c r="P9">
        <v>22</v>
      </c>
      <c r="Q9">
        <v>14</v>
      </c>
      <c r="R9">
        <v>8</v>
      </c>
      <c r="S9">
        <v>168</v>
      </c>
      <c r="T9">
        <v>9</v>
      </c>
      <c r="U9">
        <v>5</v>
      </c>
      <c r="V9">
        <v>14</v>
      </c>
      <c r="W9">
        <v>6</v>
      </c>
      <c r="X9">
        <f t="shared" si="2"/>
        <v>210</v>
      </c>
      <c r="Z9">
        <v>32</v>
      </c>
      <c r="AA9" t="s">
        <v>429</v>
      </c>
      <c r="AB9">
        <f t="shared" si="3"/>
        <v>57</v>
      </c>
      <c r="AC9">
        <v>31</v>
      </c>
      <c r="AD9">
        <v>166</v>
      </c>
      <c r="AE9">
        <v>17</v>
      </c>
      <c r="AF9">
        <v>9</v>
      </c>
      <c r="AI9" t="s">
        <v>429</v>
      </c>
      <c r="AJ9">
        <v>28</v>
      </c>
      <c r="AK9">
        <v>172</v>
      </c>
      <c r="AL9">
        <v>10</v>
      </c>
      <c r="AM9">
        <v>2</v>
      </c>
      <c r="AW9" t="s">
        <v>429</v>
      </c>
      <c r="AX9">
        <v>28</v>
      </c>
      <c r="AY9">
        <v>10</v>
      </c>
      <c r="AZ9">
        <v>2</v>
      </c>
      <c r="BA9">
        <f t="shared" si="4"/>
        <v>40</v>
      </c>
      <c r="BD9" t="s">
        <v>429</v>
      </c>
      <c r="BE9">
        <v>40</v>
      </c>
      <c r="BO9" t="s">
        <v>606</v>
      </c>
      <c r="CX9" t="s">
        <v>429</v>
      </c>
      <c r="CY9">
        <v>182</v>
      </c>
      <c r="CZ9">
        <v>31</v>
      </c>
      <c r="DA9">
        <v>170</v>
      </c>
      <c r="DB9">
        <v>12</v>
      </c>
      <c r="DC9">
        <v>6</v>
      </c>
      <c r="DD9">
        <f t="shared" si="7"/>
        <v>49</v>
      </c>
      <c r="DE9" s="66">
        <f t="shared" si="8"/>
        <v>0.26923076923076922</v>
      </c>
      <c r="DF9" t="s">
        <v>430</v>
      </c>
      <c r="DG9">
        <v>224</v>
      </c>
      <c r="DH9">
        <v>18</v>
      </c>
      <c r="DI9">
        <v>157</v>
      </c>
      <c r="DJ9">
        <v>13</v>
      </c>
      <c r="DK9">
        <v>1</v>
      </c>
      <c r="DL9">
        <f t="shared" si="9"/>
        <v>32</v>
      </c>
      <c r="DM9" s="66">
        <f t="shared" si="10"/>
        <v>0.14285714285714285</v>
      </c>
      <c r="DN9" t="s">
        <v>596</v>
      </c>
      <c r="DO9">
        <v>204</v>
      </c>
      <c r="DP9">
        <v>25</v>
      </c>
      <c r="DQ9">
        <v>165</v>
      </c>
      <c r="DR9">
        <v>12</v>
      </c>
      <c r="DS9">
        <v>2</v>
      </c>
      <c r="DT9">
        <f t="shared" si="11"/>
        <v>39</v>
      </c>
      <c r="DU9" s="66">
        <f t="shared" si="12"/>
        <v>0.19117647058823528</v>
      </c>
      <c r="DY9" s="66">
        <v>0.26923076923076922</v>
      </c>
      <c r="DZ9" s="66">
        <v>0.14285714285714285</v>
      </c>
      <c r="EA9" s="66">
        <v>0.19117647058823528</v>
      </c>
      <c r="EI9" t="str">
        <f>DZ1</f>
        <v>proportion of silencing in S3</v>
      </c>
      <c r="EJ9">
        <f>COUNT(DZ2:DZ55)</f>
        <v>35</v>
      </c>
      <c r="EK9" s="66">
        <f>SUM(DZ2:DZ55)</f>
        <v>6.8344244720748124</v>
      </c>
      <c r="EL9" s="66">
        <f>AVERAGE(DZ2:DZ55)</f>
        <v>0.19526927063070892</v>
      </c>
      <c r="EM9">
        <f>_xlfn.VAR.S(DZ2:DZ55)</f>
        <v>2.3782685670004863E-3</v>
      </c>
      <c r="EN9">
        <f>DEVSQ(DZ2:DZ55)</f>
        <v>8.0861131278016724E-2</v>
      </c>
      <c r="EO9">
        <f>SQRT(EL15/EJ9)</f>
        <v>8.0855492097872388E-3</v>
      </c>
      <c r="EP9">
        <f>EL9-EO9*_xlfn.T.INV.2T(EO5,EK15)</f>
        <v>0.17926570384794691</v>
      </c>
      <c r="EQ9">
        <f>EL9+EO9*_xlfn.T.INV.2T(EO5,EK15)</f>
        <v>0.21127283741347094</v>
      </c>
      <c r="ES9" s="45"/>
      <c r="ET9" s="45"/>
      <c r="EU9" s="45"/>
      <c r="EV9" s="45"/>
      <c r="FF9">
        <v>49</v>
      </c>
      <c r="FG9">
        <v>32</v>
      </c>
      <c r="FH9">
        <v>39</v>
      </c>
    </row>
    <row r="10" spans="1:164" ht="17" thickBot="1" x14ac:dyDescent="0.25">
      <c r="A10" t="s">
        <v>9</v>
      </c>
      <c r="B10" t="s">
        <v>411</v>
      </c>
      <c r="C10">
        <f t="shared" si="0"/>
        <v>27</v>
      </c>
      <c r="D10">
        <v>15</v>
      </c>
      <c r="E10">
        <v>12</v>
      </c>
      <c r="F10">
        <v>173</v>
      </c>
      <c r="G10">
        <v>7</v>
      </c>
      <c r="H10">
        <v>4</v>
      </c>
      <c r="I10">
        <f t="shared" si="1"/>
        <v>11</v>
      </c>
      <c r="J10">
        <v>3</v>
      </c>
      <c r="K10">
        <v>214</v>
      </c>
      <c r="N10" t="s">
        <v>63</v>
      </c>
      <c r="O10" t="s">
        <v>430</v>
      </c>
      <c r="P10">
        <v>16</v>
      </c>
      <c r="Q10">
        <v>11</v>
      </c>
      <c r="R10">
        <v>5</v>
      </c>
      <c r="S10">
        <v>166</v>
      </c>
      <c r="T10">
        <v>4</v>
      </c>
      <c r="U10">
        <v>2</v>
      </c>
      <c r="V10">
        <v>6</v>
      </c>
      <c r="W10">
        <v>3</v>
      </c>
      <c r="X10">
        <f t="shared" si="2"/>
        <v>191</v>
      </c>
      <c r="AA10" t="s">
        <v>429</v>
      </c>
      <c r="AB10">
        <f t="shared" si="3"/>
        <v>39</v>
      </c>
      <c r="AC10">
        <v>22</v>
      </c>
      <c r="AD10">
        <v>187</v>
      </c>
      <c r="AE10">
        <v>14</v>
      </c>
      <c r="AF10">
        <v>3</v>
      </c>
      <c r="AI10" t="s">
        <v>429</v>
      </c>
      <c r="AJ10">
        <v>23</v>
      </c>
      <c r="AK10">
        <v>183</v>
      </c>
      <c r="AL10">
        <v>12</v>
      </c>
      <c r="AM10">
        <v>6</v>
      </c>
      <c r="AW10" t="s">
        <v>429</v>
      </c>
      <c r="AX10">
        <v>23</v>
      </c>
      <c r="AY10">
        <v>12</v>
      </c>
      <c r="AZ10">
        <v>6</v>
      </c>
      <c r="BA10">
        <f t="shared" si="4"/>
        <v>41</v>
      </c>
      <c r="BD10" t="s">
        <v>429</v>
      </c>
      <c r="BE10">
        <v>41</v>
      </c>
      <c r="BO10" t="s">
        <v>564</v>
      </c>
      <c r="CX10" t="s">
        <v>429</v>
      </c>
      <c r="CY10">
        <v>226</v>
      </c>
      <c r="CZ10">
        <v>23</v>
      </c>
      <c r="DA10">
        <v>143</v>
      </c>
      <c r="DB10">
        <v>14</v>
      </c>
      <c r="DC10">
        <v>2</v>
      </c>
      <c r="DD10">
        <f t="shared" si="7"/>
        <v>39</v>
      </c>
      <c r="DE10" s="66">
        <f t="shared" si="8"/>
        <v>0.17256637168141592</v>
      </c>
      <c r="DF10" t="s">
        <v>430</v>
      </c>
      <c r="DG10">
        <v>189</v>
      </c>
      <c r="DH10">
        <v>19</v>
      </c>
      <c r="DI10">
        <v>170</v>
      </c>
      <c r="DJ10">
        <v>11</v>
      </c>
      <c r="DK10">
        <v>3</v>
      </c>
      <c r="DL10">
        <f t="shared" si="9"/>
        <v>33</v>
      </c>
      <c r="DM10" s="66">
        <f t="shared" si="10"/>
        <v>0.17460317460317459</v>
      </c>
      <c r="DN10" t="s">
        <v>596</v>
      </c>
      <c r="DO10">
        <v>214</v>
      </c>
      <c r="DP10">
        <v>27</v>
      </c>
      <c r="DQ10">
        <v>173</v>
      </c>
      <c r="DR10">
        <v>11</v>
      </c>
      <c r="DS10">
        <v>3</v>
      </c>
      <c r="DT10">
        <f t="shared" si="11"/>
        <v>41</v>
      </c>
      <c r="DU10" s="66">
        <f t="shared" si="12"/>
        <v>0.19158878504672897</v>
      </c>
      <c r="DY10" s="66">
        <v>0.17256637168141592</v>
      </c>
      <c r="DZ10" s="66">
        <v>0.17460317460317459</v>
      </c>
      <c r="EA10" s="66">
        <v>0.19158878504672897</v>
      </c>
      <c r="EI10" t="str">
        <f>EA1</f>
        <v>proportion of silencing in 40th gen</v>
      </c>
      <c r="EJ10">
        <f>COUNT(EA2:EA55)</f>
        <v>54</v>
      </c>
      <c r="EK10" s="66">
        <f>SUM(EA2:EA55)</f>
        <v>11.901270055165185</v>
      </c>
      <c r="EL10" s="66">
        <f>AVERAGE(EA2:EA55)</f>
        <v>0.22039388991046638</v>
      </c>
      <c r="EM10">
        <f>_xlfn.VAR.S(EA2:EA55)</f>
        <v>2.1189995339171369E-3</v>
      </c>
      <c r="EN10">
        <f>DEVSQ(EA2:EA55)</f>
        <v>0.11230697529760732</v>
      </c>
      <c r="EO10">
        <f>SQRT(EL15/EJ10)</f>
        <v>6.5094855443822881E-3</v>
      </c>
      <c r="EP10">
        <f>EL10-EO10*_xlfn.T.INV.2T(EO5,EK15)</f>
        <v>0.20750979460314375</v>
      </c>
      <c r="EQ10">
        <f>EL10+EO10*_xlfn.T.INV.2T(EO5,EK15)</f>
        <v>0.233277985217789</v>
      </c>
      <c r="ES10" t="s">
        <v>531</v>
      </c>
      <c r="EX10" s="35" t="s">
        <v>532</v>
      </c>
      <c r="EY10">
        <v>0.05</v>
      </c>
      <c r="FF10">
        <v>39</v>
      </c>
      <c r="FG10">
        <v>33</v>
      </c>
      <c r="FH10">
        <v>41</v>
      </c>
    </row>
    <row r="11" spans="1:164" ht="17" thickTop="1" x14ac:dyDescent="0.2">
      <c r="A11" t="s">
        <v>10</v>
      </c>
      <c r="B11" t="s">
        <v>411</v>
      </c>
      <c r="C11">
        <f t="shared" si="0"/>
        <v>28</v>
      </c>
      <c r="D11">
        <v>15</v>
      </c>
      <c r="E11">
        <v>13</v>
      </c>
      <c r="F11">
        <v>168</v>
      </c>
      <c r="G11">
        <v>6</v>
      </c>
      <c r="H11">
        <v>7</v>
      </c>
      <c r="I11">
        <f t="shared" si="1"/>
        <v>13</v>
      </c>
      <c r="J11">
        <v>4</v>
      </c>
      <c r="K11">
        <v>213</v>
      </c>
      <c r="N11" t="s">
        <v>64</v>
      </c>
      <c r="O11" t="s">
        <v>430</v>
      </c>
      <c r="P11">
        <v>21</v>
      </c>
      <c r="Q11">
        <v>13</v>
      </c>
      <c r="R11">
        <v>8</v>
      </c>
      <c r="S11">
        <v>178</v>
      </c>
      <c r="T11">
        <v>4</v>
      </c>
      <c r="U11">
        <v>2</v>
      </c>
      <c r="V11">
        <v>6</v>
      </c>
      <c r="W11">
        <v>4</v>
      </c>
      <c r="X11">
        <f t="shared" si="2"/>
        <v>209</v>
      </c>
      <c r="AA11" t="s">
        <v>429</v>
      </c>
      <c r="AB11">
        <f t="shared" si="3"/>
        <v>40</v>
      </c>
      <c r="AC11">
        <v>28</v>
      </c>
      <c r="AD11">
        <v>172</v>
      </c>
      <c r="AE11">
        <v>10</v>
      </c>
      <c r="AF11">
        <v>2</v>
      </c>
      <c r="AI11" t="s">
        <v>429</v>
      </c>
      <c r="AJ11">
        <v>27</v>
      </c>
      <c r="AK11">
        <v>178</v>
      </c>
      <c r="AL11">
        <v>14</v>
      </c>
      <c r="AM11">
        <v>7</v>
      </c>
      <c r="AW11" t="s">
        <v>429</v>
      </c>
      <c r="AX11">
        <v>27</v>
      </c>
      <c r="AY11">
        <v>14</v>
      </c>
      <c r="AZ11">
        <v>7</v>
      </c>
      <c r="BA11">
        <f t="shared" si="4"/>
        <v>48</v>
      </c>
      <c r="BD11" t="s">
        <v>429</v>
      </c>
      <c r="BE11">
        <v>48</v>
      </c>
      <c r="BO11" t="s">
        <v>607</v>
      </c>
      <c r="CX11" t="s">
        <v>429</v>
      </c>
      <c r="CY11">
        <v>221</v>
      </c>
      <c r="CZ11">
        <v>27</v>
      </c>
      <c r="DA11">
        <v>178</v>
      </c>
      <c r="DB11">
        <v>14</v>
      </c>
      <c r="DC11">
        <v>7</v>
      </c>
      <c r="DD11">
        <f t="shared" si="7"/>
        <v>48</v>
      </c>
      <c r="DE11" s="66">
        <f t="shared" si="8"/>
        <v>0.21719457013574661</v>
      </c>
      <c r="DF11" t="s">
        <v>430</v>
      </c>
      <c r="DG11">
        <v>214</v>
      </c>
      <c r="DH11">
        <v>24</v>
      </c>
      <c r="DI11">
        <v>171</v>
      </c>
      <c r="DJ11">
        <v>7</v>
      </c>
      <c r="DK11">
        <v>4</v>
      </c>
      <c r="DL11">
        <f t="shared" si="9"/>
        <v>35</v>
      </c>
      <c r="DM11" s="66">
        <f t="shared" si="10"/>
        <v>0.16355140186915887</v>
      </c>
      <c r="DN11" t="s">
        <v>596</v>
      </c>
      <c r="DO11">
        <v>213</v>
      </c>
      <c r="DP11">
        <v>28</v>
      </c>
      <c r="DQ11">
        <v>168</v>
      </c>
      <c r="DR11">
        <v>13</v>
      </c>
      <c r="DS11">
        <v>4</v>
      </c>
      <c r="DT11">
        <f t="shared" si="11"/>
        <v>45</v>
      </c>
      <c r="DU11" s="66">
        <f t="shared" si="12"/>
        <v>0.21126760563380281</v>
      </c>
      <c r="DY11" s="66">
        <v>0.21719457013574661</v>
      </c>
      <c r="DZ11" s="66">
        <v>0.16355140186915887</v>
      </c>
      <c r="EA11" s="66">
        <v>0.21126760563380281</v>
      </c>
      <c r="EI11" s="45"/>
      <c r="EJ11" s="45"/>
      <c r="EK11" s="45"/>
      <c r="EL11" s="45"/>
      <c r="EM11" s="45"/>
      <c r="EN11" s="45"/>
      <c r="EO11" s="45"/>
      <c r="EP11" s="45"/>
      <c r="EQ11" s="45"/>
      <c r="ES11" s="42" t="str">
        <f t="array" ref="ES11:FB17">[1]!REGWQ(DX1:EA55,TRUE,EY10)</f>
        <v>group 1</v>
      </c>
      <c r="ET11" s="42" t="str">
        <v>group 2</v>
      </c>
      <c r="EU11" s="42" t="str">
        <v>index 1</v>
      </c>
      <c r="EV11" s="42" t="str">
        <v>index 2</v>
      </c>
      <c r="EW11" s="42" t="str">
        <v>mean</v>
      </c>
      <c r="EX11" s="42" t="str">
        <v>q-stat</v>
      </c>
      <c r="EY11" s="42" t="str">
        <v>alpha</v>
      </c>
      <c r="EZ11" s="42" t="str">
        <v>q-crit</v>
      </c>
      <c r="FA11" s="42" t="str">
        <v>p-value</v>
      </c>
      <c r="FB11" s="42" t="str">
        <v>sig</v>
      </c>
      <c r="FF11">
        <v>48</v>
      </c>
      <c r="FG11">
        <v>35</v>
      </c>
      <c r="FH11">
        <v>45</v>
      </c>
    </row>
    <row r="12" spans="1:164" ht="17" thickBot="1" x14ac:dyDescent="0.25">
      <c r="A12" t="s">
        <v>11</v>
      </c>
      <c r="B12" t="s">
        <v>411</v>
      </c>
      <c r="C12">
        <f t="shared" si="0"/>
        <v>26</v>
      </c>
      <c r="D12">
        <v>19</v>
      </c>
      <c r="E12">
        <v>7</v>
      </c>
      <c r="F12">
        <v>160</v>
      </c>
      <c r="G12">
        <v>6</v>
      </c>
      <c r="H12">
        <v>3</v>
      </c>
      <c r="I12">
        <f t="shared" si="1"/>
        <v>9</v>
      </c>
      <c r="J12">
        <v>4</v>
      </c>
      <c r="K12">
        <v>199</v>
      </c>
      <c r="N12" t="s">
        <v>65</v>
      </c>
      <c r="O12" t="s">
        <v>430</v>
      </c>
      <c r="P12">
        <v>22</v>
      </c>
      <c r="Q12">
        <v>15</v>
      </c>
      <c r="R12">
        <v>7</v>
      </c>
      <c r="S12">
        <v>170</v>
      </c>
      <c r="T12">
        <v>7</v>
      </c>
      <c r="U12">
        <v>6</v>
      </c>
      <c r="V12">
        <v>13</v>
      </c>
      <c r="W12">
        <v>10</v>
      </c>
      <c r="X12">
        <f t="shared" si="2"/>
        <v>215</v>
      </c>
      <c r="AA12" t="s">
        <v>429</v>
      </c>
      <c r="AB12">
        <f t="shared" si="3"/>
        <v>41</v>
      </c>
      <c r="AC12">
        <v>20</v>
      </c>
      <c r="AD12">
        <v>142</v>
      </c>
      <c r="AE12">
        <v>12</v>
      </c>
      <c r="AF12">
        <v>9</v>
      </c>
      <c r="AI12" t="s">
        <v>429</v>
      </c>
      <c r="AJ12">
        <v>24</v>
      </c>
      <c r="AK12">
        <v>188</v>
      </c>
      <c r="AL12">
        <v>10</v>
      </c>
      <c r="AM12">
        <v>4</v>
      </c>
      <c r="AW12" t="s">
        <v>429</v>
      </c>
      <c r="AX12">
        <v>24</v>
      </c>
      <c r="AY12">
        <v>10</v>
      </c>
      <c r="AZ12">
        <v>4</v>
      </c>
      <c r="BA12">
        <f t="shared" si="4"/>
        <v>38</v>
      </c>
      <c r="BD12" t="s">
        <v>429</v>
      </c>
      <c r="BE12">
        <v>38</v>
      </c>
      <c r="BO12" t="s">
        <v>565</v>
      </c>
      <c r="CX12" t="s">
        <v>429</v>
      </c>
      <c r="CY12">
        <v>217</v>
      </c>
      <c r="CZ12">
        <v>22</v>
      </c>
      <c r="DA12">
        <v>188</v>
      </c>
      <c r="DB12">
        <v>8</v>
      </c>
      <c r="DC12">
        <v>3</v>
      </c>
      <c r="DD12">
        <f t="shared" si="7"/>
        <v>33</v>
      </c>
      <c r="DE12" s="66">
        <f t="shared" si="8"/>
        <v>0.15207373271889402</v>
      </c>
      <c r="DF12" t="s">
        <v>430</v>
      </c>
      <c r="DG12">
        <v>190</v>
      </c>
      <c r="DH12">
        <v>22</v>
      </c>
      <c r="DI12">
        <v>166</v>
      </c>
      <c r="DJ12">
        <v>10</v>
      </c>
      <c r="DK12">
        <v>3</v>
      </c>
      <c r="DL12">
        <f t="shared" si="9"/>
        <v>35</v>
      </c>
      <c r="DM12" s="66">
        <f t="shared" si="10"/>
        <v>0.18421052631578946</v>
      </c>
      <c r="DN12" t="s">
        <v>596</v>
      </c>
      <c r="DO12">
        <v>199</v>
      </c>
      <c r="DP12">
        <v>26</v>
      </c>
      <c r="DQ12">
        <v>160</v>
      </c>
      <c r="DR12">
        <v>9</v>
      </c>
      <c r="DS12">
        <v>4</v>
      </c>
      <c r="DT12">
        <f t="shared" si="11"/>
        <v>39</v>
      </c>
      <c r="DU12" s="66">
        <f t="shared" si="12"/>
        <v>0.19597989949748743</v>
      </c>
      <c r="DY12" s="66">
        <v>0.15207373271889402</v>
      </c>
      <c r="DZ12" s="66">
        <v>0.18421052631578946</v>
      </c>
      <c r="EA12" s="66">
        <v>0.19597989949748743</v>
      </c>
      <c r="EI12" t="s">
        <v>500</v>
      </c>
      <c r="ES12" t="str">
        <v>proportion of silencing in 40th gen</v>
      </c>
      <c r="ET12" t="str">
        <v>proportion of silencing in S2</v>
      </c>
      <c r="EU12">
        <v>1</v>
      </c>
      <c r="EV12">
        <v>2</v>
      </c>
      <c r="EW12">
        <v>8.97015726013356E-3</v>
      </c>
      <c r="EX12">
        <v>1.8018161610391636</v>
      </c>
      <c r="EY12">
        <v>2.5320565519103666E-2</v>
      </c>
      <c r="EZ12">
        <v>3.1852008040346629</v>
      </c>
      <c r="FA12">
        <v>0.20403125118234133</v>
      </c>
      <c r="FB12" s="35" t="str">
        <v>no</v>
      </c>
      <c r="FF12">
        <v>33</v>
      </c>
      <c r="FG12">
        <v>35</v>
      </c>
      <c r="FH12">
        <v>39</v>
      </c>
    </row>
    <row r="13" spans="1:164" ht="17" thickTop="1" x14ac:dyDescent="0.2">
      <c r="A13" t="s">
        <v>12</v>
      </c>
      <c r="B13" t="s">
        <v>411</v>
      </c>
      <c r="C13">
        <f t="shared" si="0"/>
        <v>27</v>
      </c>
      <c r="D13">
        <v>17</v>
      </c>
      <c r="E13">
        <v>10</v>
      </c>
      <c r="F13">
        <v>152</v>
      </c>
      <c r="G13">
        <v>6</v>
      </c>
      <c r="H13">
        <v>6</v>
      </c>
      <c r="I13">
        <f t="shared" si="1"/>
        <v>12</v>
      </c>
      <c r="J13">
        <v>5</v>
      </c>
      <c r="K13">
        <v>196</v>
      </c>
      <c r="N13" t="s">
        <v>66</v>
      </c>
      <c r="O13" t="s">
        <v>430</v>
      </c>
      <c r="P13">
        <v>24</v>
      </c>
      <c r="Q13">
        <v>13</v>
      </c>
      <c r="R13">
        <v>11</v>
      </c>
      <c r="S13">
        <v>144</v>
      </c>
      <c r="T13">
        <v>2</v>
      </c>
      <c r="U13">
        <v>3</v>
      </c>
      <c r="V13">
        <v>5</v>
      </c>
      <c r="W13">
        <v>2</v>
      </c>
      <c r="X13">
        <f t="shared" si="2"/>
        <v>175</v>
      </c>
      <c r="AA13" t="s">
        <v>429</v>
      </c>
      <c r="AB13">
        <f t="shared" si="3"/>
        <v>41</v>
      </c>
      <c r="AC13">
        <v>23</v>
      </c>
      <c r="AD13">
        <v>183</v>
      </c>
      <c r="AE13">
        <v>12</v>
      </c>
      <c r="AF13">
        <v>6</v>
      </c>
      <c r="AI13" t="s">
        <v>429</v>
      </c>
      <c r="AJ13">
        <v>23</v>
      </c>
      <c r="AK13">
        <v>176</v>
      </c>
      <c r="AL13">
        <v>8</v>
      </c>
      <c r="AM13">
        <v>4</v>
      </c>
      <c r="AW13" t="s">
        <v>429</v>
      </c>
      <c r="AX13">
        <v>23</v>
      </c>
      <c r="AY13">
        <v>8</v>
      </c>
      <c r="AZ13">
        <v>4</v>
      </c>
      <c r="BA13">
        <f t="shared" si="4"/>
        <v>35</v>
      </c>
      <c r="BD13" t="s">
        <v>429</v>
      </c>
      <c r="BE13">
        <v>35</v>
      </c>
      <c r="CX13" t="s">
        <v>429</v>
      </c>
      <c r="CY13">
        <v>189</v>
      </c>
      <c r="CZ13">
        <v>18</v>
      </c>
      <c r="DA13">
        <v>167</v>
      </c>
      <c r="DB13">
        <v>20</v>
      </c>
      <c r="DC13">
        <v>9</v>
      </c>
      <c r="DD13">
        <f t="shared" si="7"/>
        <v>47</v>
      </c>
      <c r="DE13" s="66">
        <f t="shared" si="8"/>
        <v>0.24867724867724866</v>
      </c>
      <c r="DF13" t="s">
        <v>430</v>
      </c>
      <c r="DG13">
        <v>203</v>
      </c>
      <c r="DH13">
        <v>23</v>
      </c>
      <c r="DI13">
        <v>153</v>
      </c>
      <c r="DJ13">
        <v>7</v>
      </c>
      <c r="DK13">
        <v>4</v>
      </c>
      <c r="DL13">
        <f t="shared" si="9"/>
        <v>34</v>
      </c>
      <c r="DM13" s="66">
        <f t="shared" si="10"/>
        <v>0.16748768472906403</v>
      </c>
      <c r="DN13" t="s">
        <v>596</v>
      </c>
      <c r="DO13">
        <v>196</v>
      </c>
      <c r="DP13">
        <v>27</v>
      </c>
      <c r="DQ13">
        <v>152</v>
      </c>
      <c r="DR13">
        <v>12</v>
      </c>
      <c r="DS13">
        <v>5</v>
      </c>
      <c r="DT13">
        <f t="shared" si="11"/>
        <v>44</v>
      </c>
      <c r="DU13" s="66">
        <f t="shared" si="12"/>
        <v>0.22448979591836735</v>
      </c>
      <c r="DY13" s="66">
        <v>0.24867724867724866</v>
      </c>
      <c r="DZ13" s="66">
        <v>0.16748768472906403</v>
      </c>
      <c r="EA13" s="66">
        <v>0.22448979591836735</v>
      </c>
      <c r="EI13" s="42" t="s">
        <v>519</v>
      </c>
      <c r="EJ13" s="42" t="s">
        <v>502</v>
      </c>
      <c r="EK13" s="42" t="s">
        <v>490</v>
      </c>
      <c r="EL13" s="42" t="s">
        <v>503</v>
      </c>
      <c r="EM13" s="42" t="s">
        <v>504</v>
      </c>
      <c r="EN13" s="42" t="s">
        <v>520</v>
      </c>
      <c r="EO13" s="42" t="s">
        <v>521</v>
      </c>
      <c r="EP13" s="42" t="s">
        <v>522</v>
      </c>
      <c r="EQ13" s="42" t="s">
        <v>523</v>
      </c>
      <c r="ES13" t="str">
        <v>proportion of silencing in 40th gen</v>
      </c>
      <c r="ET13" t="str">
        <v>proportion of silencing in S3</v>
      </c>
      <c r="EU13">
        <v>1</v>
      </c>
      <c r="EV13">
        <v>3</v>
      </c>
      <c r="EW13">
        <v>2.5124619279757454E-2</v>
      </c>
      <c r="EX13">
        <v>5.0467281392510497</v>
      </c>
      <c r="EY13">
        <v>0.05</v>
      </c>
      <c r="EZ13">
        <v>3.3377735849056602</v>
      </c>
      <c r="FA13">
        <v>1.285653068262782E-3</v>
      </c>
      <c r="FB13" s="35" t="str">
        <v>yes</v>
      </c>
      <c r="FF13">
        <v>47</v>
      </c>
      <c r="FG13">
        <v>34</v>
      </c>
      <c r="FH13">
        <v>44</v>
      </c>
    </row>
    <row r="14" spans="1:164" x14ac:dyDescent="0.2">
      <c r="A14" t="s">
        <v>13</v>
      </c>
      <c r="B14" t="s">
        <v>413</v>
      </c>
      <c r="C14">
        <f t="shared" si="0"/>
        <v>24</v>
      </c>
      <c r="D14">
        <v>20</v>
      </c>
      <c r="E14">
        <v>4</v>
      </c>
      <c r="F14">
        <v>117</v>
      </c>
      <c r="G14">
        <v>8</v>
      </c>
      <c r="H14">
        <v>10</v>
      </c>
      <c r="I14">
        <f t="shared" si="1"/>
        <v>18</v>
      </c>
      <c r="J14">
        <v>6</v>
      </c>
      <c r="K14">
        <v>165</v>
      </c>
      <c r="N14" t="s">
        <v>67</v>
      </c>
      <c r="O14" t="s">
        <v>429</v>
      </c>
      <c r="P14">
        <v>27</v>
      </c>
      <c r="Q14">
        <v>21</v>
      </c>
      <c r="R14">
        <v>6</v>
      </c>
      <c r="S14">
        <v>176</v>
      </c>
      <c r="T14">
        <v>4</v>
      </c>
      <c r="U14">
        <v>7</v>
      </c>
      <c r="V14">
        <v>11</v>
      </c>
      <c r="W14">
        <v>6</v>
      </c>
      <c r="X14">
        <f t="shared" si="2"/>
        <v>220</v>
      </c>
      <c r="AA14" t="s">
        <v>429</v>
      </c>
      <c r="AB14">
        <f t="shared" si="3"/>
        <v>37</v>
      </c>
      <c r="AC14">
        <v>22</v>
      </c>
      <c r="AD14">
        <v>184</v>
      </c>
      <c r="AE14">
        <v>11</v>
      </c>
      <c r="AF14">
        <v>4</v>
      </c>
      <c r="AI14" t="s">
        <v>429</v>
      </c>
      <c r="AJ14">
        <v>25</v>
      </c>
      <c r="AK14">
        <v>173</v>
      </c>
      <c r="AL14">
        <v>14</v>
      </c>
      <c r="AM14">
        <v>6</v>
      </c>
      <c r="AW14" t="s">
        <v>429</v>
      </c>
      <c r="AX14">
        <v>25</v>
      </c>
      <c r="AY14">
        <v>14</v>
      </c>
      <c r="AZ14">
        <v>6</v>
      </c>
      <c r="BA14">
        <f t="shared" si="4"/>
        <v>45</v>
      </c>
      <c r="BD14" t="s">
        <v>429</v>
      </c>
      <c r="BE14">
        <v>45</v>
      </c>
      <c r="BO14" s="7" t="s">
        <v>482</v>
      </c>
      <c r="CX14" t="s">
        <v>429</v>
      </c>
      <c r="CY14">
        <v>203</v>
      </c>
      <c r="CZ14">
        <v>23</v>
      </c>
      <c r="DA14">
        <v>177</v>
      </c>
      <c r="DB14">
        <v>17</v>
      </c>
      <c r="DC14">
        <v>9</v>
      </c>
      <c r="DD14">
        <f t="shared" si="7"/>
        <v>49</v>
      </c>
      <c r="DE14" s="66">
        <f t="shared" si="8"/>
        <v>0.2413793103448276</v>
      </c>
      <c r="DF14" t="s">
        <v>430</v>
      </c>
      <c r="DG14">
        <v>218</v>
      </c>
      <c r="DH14">
        <v>24</v>
      </c>
      <c r="DI14">
        <v>172</v>
      </c>
      <c r="DJ14">
        <v>19</v>
      </c>
      <c r="DK14">
        <v>6</v>
      </c>
      <c r="DL14">
        <f t="shared" si="9"/>
        <v>49</v>
      </c>
      <c r="DM14" s="66">
        <f t="shared" si="10"/>
        <v>0.22477064220183487</v>
      </c>
      <c r="DN14" t="s">
        <v>596</v>
      </c>
      <c r="DO14">
        <v>165</v>
      </c>
      <c r="DP14">
        <v>24</v>
      </c>
      <c r="DQ14">
        <v>117</v>
      </c>
      <c r="DR14">
        <v>18</v>
      </c>
      <c r="DS14">
        <v>6</v>
      </c>
      <c r="DT14">
        <f t="shared" si="11"/>
        <v>48</v>
      </c>
      <c r="DU14" s="66">
        <f t="shared" si="12"/>
        <v>0.29090909090909089</v>
      </c>
      <c r="DY14" s="66">
        <v>0.2413793103448276</v>
      </c>
      <c r="DZ14" s="66">
        <v>0.22477064220183487</v>
      </c>
      <c r="EA14" s="66">
        <v>0.29090909090909089</v>
      </c>
      <c r="EI14" t="s">
        <v>524</v>
      </c>
      <c r="EJ14">
        <f>EJ16-EJ15</f>
        <v>2.485107873598591E-2</v>
      </c>
      <c r="EK14">
        <f>COUNTA(EI7:EI10)-1</f>
        <v>3</v>
      </c>
      <c r="EL14">
        <f>EJ14/EK14</f>
        <v>8.2836929119953027E-3</v>
      </c>
      <c r="EM14">
        <f>EL14/EL15</f>
        <v>3.6202361189305421</v>
      </c>
      <c r="EN14" s="19">
        <f>_xlfn.F.DIST.RT(EM14,EK14,EK15)</f>
        <v>1.5085240420980249E-2</v>
      </c>
      <c r="EO14">
        <f>EJ14/EJ16</f>
        <v>8.0532784449405412E-2</v>
      </c>
      <c r="EP14">
        <f>SQRT(DEVSQ(EL7:EL10)/(EL15*EK14))</f>
        <v>0.4696348285635763</v>
      </c>
      <c r="EQ14">
        <f>(EJ16-EK16*EL15)/(EJ16+EL15)</f>
        <v>5.7858585104297824E-2</v>
      </c>
      <c r="ES14" t="str">
        <v>proportion of silencing in 40th gen</v>
      </c>
      <c r="ET14" t="str">
        <v>proportion of silencing in S1</v>
      </c>
      <c r="EU14">
        <v>1</v>
      </c>
      <c r="EV14">
        <v>4</v>
      </c>
      <c r="EW14">
        <v>5.1194312887854004E-2</v>
      </c>
      <c r="EX14">
        <v>10.283291322504356</v>
      </c>
      <c r="EY14">
        <v>0.05</v>
      </c>
      <c r="EZ14">
        <v>3.6624339622641506</v>
      </c>
      <c r="FA14">
        <v>4.051325941389905E-11</v>
      </c>
      <c r="FB14" s="35" t="str">
        <v>yes</v>
      </c>
      <c r="FF14">
        <v>49</v>
      </c>
      <c r="FG14">
        <v>49</v>
      </c>
      <c r="FH14">
        <v>48</v>
      </c>
    </row>
    <row r="15" spans="1:164" x14ac:dyDescent="0.2">
      <c r="A15" t="s">
        <v>14</v>
      </c>
      <c r="B15" t="s">
        <v>413</v>
      </c>
      <c r="C15">
        <f t="shared" si="0"/>
        <v>32</v>
      </c>
      <c r="D15">
        <v>24</v>
      </c>
      <c r="E15">
        <v>8</v>
      </c>
      <c r="F15">
        <v>112</v>
      </c>
      <c r="G15">
        <v>10</v>
      </c>
      <c r="H15">
        <v>6</v>
      </c>
      <c r="I15">
        <f t="shared" si="1"/>
        <v>16</v>
      </c>
      <c r="J15">
        <v>14</v>
      </c>
      <c r="K15">
        <v>174</v>
      </c>
      <c r="N15" t="s">
        <v>68</v>
      </c>
      <c r="O15" t="s">
        <v>429</v>
      </c>
      <c r="P15">
        <v>31</v>
      </c>
      <c r="Q15">
        <v>21</v>
      </c>
      <c r="R15">
        <v>10</v>
      </c>
      <c r="S15">
        <v>170</v>
      </c>
      <c r="T15">
        <v>8</v>
      </c>
      <c r="U15">
        <v>4</v>
      </c>
      <c r="V15">
        <v>12</v>
      </c>
      <c r="W15">
        <v>6</v>
      </c>
      <c r="X15">
        <f t="shared" si="2"/>
        <v>219</v>
      </c>
      <c r="AA15" t="s">
        <v>429</v>
      </c>
      <c r="AB15">
        <f t="shared" si="3"/>
        <v>44</v>
      </c>
      <c r="AC15">
        <v>27</v>
      </c>
      <c r="AD15">
        <v>176</v>
      </c>
      <c r="AE15">
        <v>11</v>
      </c>
      <c r="AF15">
        <v>6</v>
      </c>
      <c r="AI15" t="s">
        <v>429</v>
      </c>
      <c r="AJ15">
        <v>23</v>
      </c>
      <c r="AK15">
        <v>161</v>
      </c>
      <c r="AL15">
        <v>13</v>
      </c>
      <c r="AM15">
        <v>8</v>
      </c>
      <c r="AW15" t="s">
        <v>429</v>
      </c>
      <c r="AX15">
        <v>23</v>
      </c>
      <c r="AY15">
        <v>13</v>
      </c>
      <c r="AZ15">
        <v>8</v>
      </c>
      <c r="BA15">
        <f t="shared" si="4"/>
        <v>44</v>
      </c>
      <c r="BD15" t="s">
        <v>429</v>
      </c>
      <c r="BE15">
        <v>44</v>
      </c>
      <c r="BO15" t="s">
        <v>609</v>
      </c>
      <c r="CX15" t="s">
        <v>429</v>
      </c>
      <c r="CY15">
        <v>206</v>
      </c>
      <c r="CZ15">
        <v>24</v>
      </c>
      <c r="DA15">
        <v>188</v>
      </c>
      <c r="DB15">
        <v>10</v>
      </c>
      <c r="DC15">
        <v>4</v>
      </c>
      <c r="DD15">
        <f t="shared" si="7"/>
        <v>38</v>
      </c>
      <c r="DE15" s="66">
        <f t="shared" si="8"/>
        <v>0.18446601941747573</v>
      </c>
      <c r="DF15" t="s">
        <v>430</v>
      </c>
      <c r="DG15">
        <v>202</v>
      </c>
      <c r="DH15">
        <v>23</v>
      </c>
      <c r="DI15">
        <v>176</v>
      </c>
      <c r="DJ15">
        <v>13</v>
      </c>
      <c r="DK15">
        <v>4</v>
      </c>
      <c r="DL15">
        <f t="shared" si="9"/>
        <v>40</v>
      </c>
      <c r="DM15" s="66">
        <f t="shared" si="10"/>
        <v>0.19801980198019803</v>
      </c>
      <c r="DN15" t="s">
        <v>596</v>
      </c>
      <c r="DO15">
        <v>174</v>
      </c>
      <c r="DP15">
        <v>32</v>
      </c>
      <c r="DQ15">
        <v>112</v>
      </c>
      <c r="DR15">
        <v>16</v>
      </c>
      <c r="DS15">
        <v>14</v>
      </c>
      <c r="DT15">
        <f t="shared" si="11"/>
        <v>62</v>
      </c>
      <c r="DU15" s="66">
        <f t="shared" si="12"/>
        <v>0.35632183908045978</v>
      </c>
      <c r="DY15" s="66">
        <v>0.18446601941747573</v>
      </c>
      <c r="DZ15" s="66">
        <v>0.19801980198019803</v>
      </c>
      <c r="EA15" s="66">
        <v>0.35632183908045978</v>
      </c>
      <c r="EI15" t="s">
        <v>525</v>
      </c>
      <c r="EJ15">
        <f>SUM(EN7:EN10)</f>
        <v>0.28373230014368711</v>
      </c>
      <c r="EK15">
        <f>EK16-EK14</f>
        <v>124</v>
      </c>
      <c r="EL15">
        <f>EJ15/EK15</f>
        <v>2.2881637108361865E-3</v>
      </c>
      <c r="ES15" t="str">
        <v>proportion of silencing in S2</v>
      </c>
      <c r="ET15" t="str">
        <v>proportion of silencing in S3</v>
      </c>
      <c r="EU15">
        <v>2</v>
      </c>
      <c r="EV15">
        <v>3</v>
      </c>
      <c r="EW15">
        <v>1.6154462019623894E-2</v>
      </c>
      <c r="EX15">
        <v>3.2449119782118858</v>
      </c>
      <c r="EY15">
        <v>2.5320565519103666E-2</v>
      </c>
      <c r="EZ15">
        <v>3.1852008040346629</v>
      </c>
      <c r="FA15">
        <v>2.2740853472073663E-2</v>
      </c>
      <c r="FB15" s="35" t="str">
        <v>yes</v>
      </c>
      <c r="FF15">
        <v>38</v>
      </c>
      <c r="FG15">
        <v>40</v>
      </c>
      <c r="FH15">
        <v>62</v>
      </c>
    </row>
    <row r="16" spans="1:164" x14ac:dyDescent="0.2">
      <c r="A16" t="s">
        <v>15</v>
      </c>
      <c r="B16" t="s">
        <v>413</v>
      </c>
      <c r="C16">
        <f t="shared" si="0"/>
        <v>25</v>
      </c>
      <c r="D16">
        <v>18</v>
      </c>
      <c r="E16">
        <v>7</v>
      </c>
      <c r="F16">
        <v>158</v>
      </c>
      <c r="G16">
        <v>6</v>
      </c>
      <c r="H16">
        <v>2</v>
      </c>
      <c r="I16">
        <f t="shared" si="1"/>
        <v>8</v>
      </c>
      <c r="J16">
        <v>2</v>
      </c>
      <c r="K16">
        <v>193</v>
      </c>
      <c r="N16" t="s">
        <v>69</v>
      </c>
      <c r="O16" t="s">
        <v>429</v>
      </c>
      <c r="P16">
        <v>23</v>
      </c>
      <c r="Q16">
        <v>17</v>
      </c>
      <c r="R16">
        <v>6</v>
      </c>
      <c r="S16">
        <v>143</v>
      </c>
      <c r="T16">
        <v>7</v>
      </c>
      <c r="U16">
        <v>7</v>
      </c>
      <c r="V16">
        <v>14</v>
      </c>
      <c r="W16">
        <v>2</v>
      </c>
      <c r="X16">
        <f t="shared" si="2"/>
        <v>182</v>
      </c>
      <c r="AA16" t="s">
        <v>429</v>
      </c>
      <c r="AB16">
        <f t="shared" si="3"/>
        <v>49</v>
      </c>
      <c r="AC16">
        <v>31</v>
      </c>
      <c r="AD16">
        <v>170</v>
      </c>
      <c r="AE16">
        <v>12</v>
      </c>
      <c r="AF16">
        <v>6</v>
      </c>
      <c r="AI16" t="s">
        <v>430</v>
      </c>
      <c r="AJ16">
        <v>22</v>
      </c>
      <c r="AK16">
        <v>168</v>
      </c>
      <c r="AL16">
        <v>14</v>
      </c>
      <c r="AM16">
        <v>6</v>
      </c>
      <c r="AW16" t="s">
        <v>430</v>
      </c>
      <c r="AX16">
        <v>22</v>
      </c>
      <c r="AY16">
        <v>14</v>
      </c>
      <c r="AZ16">
        <v>6</v>
      </c>
      <c r="BA16">
        <f t="shared" si="4"/>
        <v>42</v>
      </c>
      <c r="BD16" t="s">
        <v>430</v>
      </c>
      <c r="BE16">
        <v>42</v>
      </c>
      <c r="BO16" t="s">
        <v>610</v>
      </c>
      <c r="CX16" t="s">
        <v>429</v>
      </c>
      <c r="CY16">
        <v>201</v>
      </c>
      <c r="CZ16">
        <v>24</v>
      </c>
      <c r="DA16">
        <v>181</v>
      </c>
      <c r="DB16">
        <v>7</v>
      </c>
      <c r="DC16">
        <v>3</v>
      </c>
      <c r="DD16">
        <f t="shared" si="7"/>
        <v>34</v>
      </c>
      <c r="DE16" s="66">
        <f t="shared" si="8"/>
        <v>0.1691542288557214</v>
      </c>
      <c r="DF16" t="s">
        <v>430</v>
      </c>
      <c r="DG16">
        <v>173</v>
      </c>
      <c r="DH16">
        <v>22</v>
      </c>
      <c r="DI16">
        <v>159</v>
      </c>
      <c r="DJ16">
        <v>22</v>
      </c>
      <c r="DK16">
        <v>12</v>
      </c>
      <c r="DL16">
        <f t="shared" si="9"/>
        <v>56</v>
      </c>
      <c r="DM16" s="66">
        <f t="shared" si="10"/>
        <v>0.32369942196531792</v>
      </c>
      <c r="DN16" t="s">
        <v>596</v>
      </c>
      <c r="DO16">
        <v>193</v>
      </c>
      <c r="DP16">
        <v>25</v>
      </c>
      <c r="DQ16">
        <v>158</v>
      </c>
      <c r="DR16">
        <v>8</v>
      </c>
      <c r="DS16">
        <v>2</v>
      </c>
      <c r="DT16">
        <f t="shared" si="11"/>
        <v>35</v>
      </c>
      <c r="DU16" s="66">
        <f t="shared" si="12"/>
        <v>0.18134715025906736</v>
      </c>
      <c r="DY16" s="66">
        <v>0.1691542288557214</v>
      </c>
      <c r="DZ16" s="66">
        <v>0.32369942196531792</v>
      </c>
      <c r="EA16" s="66">
        <v>0.18134715025906736</v>
      </c>
      <c r="EI16" s="43" t="s">
        <v>510</v>
      </c>
      <c r="EJ16" s="43">
        <f>DEVSQ(DX2:EA55)</f>
        <v>0.30858337887967302</v>
      </c>
      <c r="EK16" s="43">
        <f>COUNT(DX2:EA55)-1</f>
        <v>127</v>
      </c>
      <c r="EL16" s="43">
        <f>EJ16/EK16</f>
        <v>2.4297903848793153E-3</v>
      </c>
      <c r="EM16" s="43"/>
      <c r="EN16" s="43"/>
      <c r="EO16" s="43"/>
      <c r="EP16" s="43"/>
      <c r="EQ16" s="43"/>
      <c r="ES16" t="str">
        <v>proportion of silencing in S2</v>
      </c>
      <c r="ET16" t="str">
        <v>proportion of silencing in S1</v>
      </c>
      <c r="EU16">
        <v>2</v>
      </c>
      <c r="EV16">
        <v>4</v>
      </c>
      <c r="EW16">
        <v>4.2224155627720444E-2</v>
      </c>
      <c r="EX16">
        <v>8.4814751614651911</v>
      </c>
      <c r="EY16">
        <v>0.05</v>
      </c>
      <c r="EZ16">
        <v>3.3377735849056602</v>
      </c>
      <c r="FA16">
        <v>2.56200830550668E-8</v>
      </c>
      <c r="FB16" s="35" t="str">
        <v>yes</v>
      </c>
      <c r="FF16">
        <v>34</v>
      </c>
      <c r="FG16">
        <v>56</v>
      </c>
      <c r="FH16">
        <v>35</v>
      </c>
    </row>
    <row r="17" spans="1:164" x14ac:dyDescent="0.2">
      <c r="A17" t="s">
        <v>16</v>
      </c>
      <c r="B17" t="s">
        <v>413</v>
      </c>
      <c r="C17">
        <f t="shared" si="0"/>
        <v>22</v>
      </c>
      <c r="D17">
        <v>16</v>
      </c>
      <c r="E17">
        <v>6</v>
      </c>
      <c r="F17">
        <v>149</v>
      </c>
      <c r="G17">
        <v>5</v>
      </c>
      <c r="H17">
        <v>4</v>
      </c>
      <c r="I17">
        <f t="shared" si="1"/>
        <v>9</v>
      </c>
      <c r="J17">
        <v>1</v>
      </c>
      <c r="K17">
        <v>181</v>
      </c>
      <c r="N17" t="s">
        <v>70</v>
      </c>
      <c r="O17" t="s">
        <v>429</v>
      </c>
      <c r="P17">
        <v>27</v>
      </c>
      <c r="Q17">
        <v>22</v>
      </c>
      <c r="R17">
        <v>5</v>
      </c>
      <c r="S17">
        <v>178</v>
      </c>
      <c r="T17">
        <v>9</v>
      </c>
      <c r="U17">
        <v>5</v>
      </c>
      <c r="V17">
        <v>14</v>
      </c>
      <c r="W17">
        <v>7</v>
      </c>
      <c r="X17">
        <f t="shared" si="2"/>
        <v>226</v>
      </c>
      <c r="AA17" t="s">
        <v>429</v>
      </c>
      <c r="AB17">
        <f t="shared" si="3"/>
        <v>39</v>
      </c>
      <c r="AC17">
        <v>23</v>
      </c>
      <c r="AD17">
        <v>143</v>
      </c>
      <c r="AE17">
        <v>14</v>
      </c>
      <c r="AF17">
        <v>2</v>
      </c>
      <c r="AI17" t="s">
        <v>430</v>
      </c>
      <c r="AJ17">
        <v>18</v>
      </c>
      <c r="AK17">
        <v>157</v>
      </c>
      <c r="AL17">
        <v>13</v>
      </c>
      <c r="AM17">
        <v>1</v>
      </c>
      <c r="AW17" t="s">
        <v>430</v>
      </c>
      <c r="AX17">
        <v>18</v>
      </c>
      <c r="AY17">
        <v>13</v>
      </c>
      <c r="AZ17">
        <v>1</v>
      </c>
      <c r="BA17">
        <f t="shared" si="4"/>
        <v>32</v>
      </c>
      <c r="BD17" t="s">
        <v>430</v>
      </c>
      <c r="BE17">
        <v>32</v>
      </c>
      <c r="BO17" t="s">
        <v>567</v>
      </c>
      <c r="CX17" t="s">
        <v>429</v>
      </c>
      <c r="CY17">
        <v>187</v>
      </c>
      <c r="CZ17">
        <v>25</v>
      </c>
      <c r="DA17">
        <v>167</v>
      </c>
      <c r="DB17">
        <v>9</v>
      </c>
      <c r="DC17">
        <v>5</v>
      </c>
      <c r="DD17">
        <f t="shared" si="7"/>
        <v>39</v>
      </c>
      <c r="DE17" s="66">
        <f t="shared" si="8"/>
        <v>0.20855614973262032</v>
      </c>
      <c r="DF17" t="s">
        <v>430</v>
      </c>
      <c r="DG17">
        <v>177</v>
      </c>
      <c r="DH17">
        <v>22</v>
      </c>
      <c r="DI17">
        <v>189</v>
      </c>
      <c r="DJ17">
        <v>10</v>
      </c>
      <c r="DK17">
        <v>3</v>
      </c>
      <c r="DL17">
        <f t="shared" si="9"/>
        <v>35</v>
      </c>
      <c r="DM17" s="66">
        <f t="shared" si="10"/>
        <v>0.19774011299435029</v>
      </c>
      <c r="DN17" t="s">
        <v>596</v>
      </c>
      <c r="DO17">
        <v>181</v>
      </c>
      <c r="DP17">
        <v>22</v>
      </c>
      <c r="DQ17">
        <v>149</v>
      </c>
      <c r="DR17">
        <v>9</v>
      </c>
      <c r="DS17">
        <v>1</v>
      </c>
      <c r="DT17">
        <f t="shared" si="11"/>
        <v>32</v>
      </c>
      <c r="DU17" s="66">
        <f t="shared" si="12"/>
        <v>0.17679558011049723</v>
      </c>
      <c r="DY17" s="66">
        <v>0.20855614973262032</v>
      </c>
      <c r="DZ17" s="66">
        <v>0.19774011299435029</v>
      </c>
      <c r="EA17" s="66">
        <v>0.17679558011049723</v>
      </c>
      <c r="ES17" s="43" t="str">
        <v>proportion of silencing in S3</v>
      </c>
      <c r="ET17" s="43" t="str">
        <v>proportion of silencing in S1</v>
      </c>
      <c r="EU17" s="43">
        <v>3</v>
      </c>
      <c r="EV17" s="43">
        <v>4</v>
      </c>
      <c r="EW17" s="43">
        <v>2.606969360809655E-2</v>
      </c>
      <c r="EX17" s="43">
        <v>5.2365631832533062</v>
      </c>
      <c r="EY17" s="43">
        <v>2.5320565519103666E-2</v>
      </c>
      <c r="EZ17" s="43">
        <v>3.1852008040346629</v>
      </c>
      <c r="FA17" s="43">
        <v>2.7192127918307385E-4</v>
      </c>
      <c r="FB17" s="46" t="str">
        <v>yes</v>
      </c>
      <c r="FF17">
        <v>39</v>
      </c>
      <c r="FG17">
        <v>35</v>
      </c>
      <c r="FH17">
        <v>32</v>
      </c>
    </row>
    <row r="18" spans="1:164" x14ac:dyDescent="0.2">
      <c r="A18" t="s">
        <v>17</v>
      </c>
      <c r="B18" t="s">
        <v>413</v>
      </c>
      <c r="C18">
        <f t="shared" si="0"/>
        <v>27</v>
      </c>
      <c r="D18">
        <v>15</v>
      </c>
      <c r="E18">
        <v>12</v>
      </c>
      <c r="F18">
        <v>127</v>
      </c>
      <c r="G18">
        <v>8</v>
      </c>
      <c r="H18">
        <v>5</v>
      </c>
      <c r="I18">
        <f t="shared" si="1"/>
        <v>13</v>
      </c>
      <c r="J18">
        <v>9</v>
      </c>
      <c r="K18">
        <v>176</v>
      </c>
      <c r="N18" t="s">
        <v>72</v>
      </c>
      <c r="O18" t="s">
        <v>429</v>
      </c>
      <c r="P18">
        <v>22</v>
      </c>
      <c r="Q18">
        <v>14</v>
      </c>
      <c r="R18">
        <v>8</v>
      </c>
      <c r="S18">
        <v>188</v>
      </c>
      <c r="T18">
        <v>3</v>
      </c>
      <c r="U18">
        <v>5</v>
      </c>
      <c r="V18">
        <v>8</v>
      </c>
      <c r="W18">
        <v>3</v>
      </c>
      <c r="X18">
        <f t="shared" si="2"/>
        <v>221</v>
      </c>
      <c r="AA18" t="s">
        <v>429</v>
      </c>
      <c r="AB18">
        <f t="shared" si="3"/>
        <v>48</v>
      </c>
      <c r="AC18">
        <v>27</v>
      </c>
      <c r="AD18">
        <v>178</v>
      </c>
      <c r="AE18">
        <v>14</v>
      </c>
      <c r="AF18">
        <v>7</v>
      </c>
      <c r="AI18" t="s">
        <v>430</v>
      </c>
      <c r="AJ18">
        <v>23</v>
      </c>
      <c r="AK18">
        <v>176</v>
      </c>
      <c r="AL18">
        <v>13</v>
      </c>
      <c r="AM18">
        <v>4</v>
      </c>
      <c r="AW18" t="s">
        <v>430</v>
      </c>
      <c r="AX18">
        <v>23</v>
      </c>
      <c r="AY18">
        <v>13</v>
      </c>
      <c r="AZ18">
        <v>4</v>
      </c>
      <c r="BA18">
        <f t="shared" si="4"/>
        <v>40</v>
      </c>
      <c r="BD18" t="s">
        <v>430</v>
      </c>
      <c r="BE18">
        <v>40</v>
      </c>
      <c r="BO18" s="9" t="s">
        <v>611</v>
      </c>
      <c r="CX18" t="s">
        <v>429</v>
      </c>
      <c r="CY18">
        <v>125</v>
      </c>
      <c r="CZ18">
        <v>23</v>
      </c>
      <c r="DA18">
        <v>176</v>
      </c>
      <c r="DB18">
        <v>8</v>
      </c>
      <c r="DC18">
        <v>4</v>
      </c>
      <c r="DD18">
        <f t="shared" si="7"/>
        <v>35</v>
      </c>
      <c r="DE18" s="66">
        <f t="shared" si="8"/>
        <v>0.28000000000000003</v>
      </c>
      <c r="DF18" t="s">
        <v>430</v>
      </c>
      <c r="DG18">
        <v>218</v>
      </c>
      <c r="DH18">
        <v>24</v>
      </c>
      <c r="DI18">
        <v>176</v>
      </c>
      <c r="DJ18">
        <v>17</v>
      </c>
      <c r="DK18">
        <v>10</v>
      </c>
      <c r="DL18">
        <f t="shared" si="9"/>
        <v>51</v>
      </c>
      <c r="DM18" s="66">
        <f t="shared" si="10"/>
        <v>0.23394495412844038</v>
      </c>
      <c r="DN18" t="s">
        <v>596</v>
      </c>
      <c r="DO18">
        <v>176</v>
      </c>
      <c r="DP18">
        <v>27</v>
      </c>
      <c r="DQ18">
        <v>127</v>
      </c>
      <c r="DR18">
        <v>13</v>
      </c>
      <c r="DS18">
        <v>9</v>
      </c>
      <c r="DT18">
        <f t="shared" si="11"/>
        <v>49</v>
      </c>
      <c r="DU18" s="66">
        <f t="shared" si="12"/>
        <v>0.27840909090909088</v>
      </c>
      <c r="DY18" s="66">
        <v>0.28000000000000003</v>
      </c>
      <c r="DZ18" s="66">
        <v>0.23394495412844038</v>
      </c>
      <c r="EA18" s="66">
        <v>0.27840909090909088</v>
      </c>
      <c r="FF18">
        <v>35</v>
      </c>
      <c r="FG18">
        <v>51</v>
      </c>
      <c r="FH18">
        <v>49</v>
      </c>
    </row>
    <row r="19" spans="1:164" x14ac:dyDescent="0.2">
      <c r="A19" t="s">
        <v>18</v>
      </c>
      <c r="B19" t="s">
        <v>413</v>
      </c>
      <c r="C19">
        <f t="shared" si="0"/>
        <v>24</v>
      </c>
      <c r="D19">
        <v>16</v>
      </c>
      <c r="E19">
        <v>8</v>
      </c>
      <c r="F19">
        <v>131</v>
      </c>
      <c r="G19">
        <v>7</v>
      </c>
      <c r="H19">
        <v>5</v>
      </c>
      <c r="I19">
        <f t="shared" si="1"/>
        <v>12</v>
      </c>
      <c r="J19">
        <v>4</v>
      </c>
      <c r="K19">
        <v>171</v>
      </c>
      <c r="N19" t="s">
        <v>73</v>
      </c>
      <c r="O19" t="s">
        <v>430</v>
      </c>
      <c r="P19">
        <v>24</v>
      </c>
      <c r="Q19">
        <v>14</v>
      </c>
      <c r="R19">
        <v>10</v>
      </c>
      <c r="S19">
        <v>162</v>
      </c>
      <c r="T19">
        <v>6</v>
      </c>
      <c r="U19">
        <v>9</v>
      </c>
      <c r="V19">
        <v>15</v>
      </c>
      <c r="W19">
        <v>16</v>
      </c>
      <c r="X19">
        <f t="shared" si="2"/>
        <v>217</v>
      </c>
      <c r="AA19" t="s">
        <v>429</v>
      </c>
      <c r="AB19">
        <f t="shared" si="3"/>
        <v>33</v>
      </c>
      <c r="AC19">
        <v>22</v>
      </c>
      <c r="AD19">
        <v>188</v>
      </c>
      <c r="AE19">
        <v>8</v>
      </c>
      <c r="AF19">
        <v>3</v>
      </c>
      <c r="AI19" t="s">
        <v>430</v>
      </c>
      <c r="AJ19">
        <v>21</v>
      </c>
      <c r="AK19">
        <v>147</v>
      </c>
      <c r="AL19">
        <v>18</v>
      </c>
      <c r="AM19">
        <v>5</v>
      </c>
      <c r="AW19" t="s">
        <v>430</v>
      </c>
      <c r="AX19">
        <v>21</v>
      </c>
      <c r="AY19">
        <v>18</v>
      </c>
      <c r="AZ19">
        <v>5</v>
      </c>
      <c r="BA19">
        <f t="shared" si="4"/>
        <v>44</v>
      </c>
      <c r="BD19" t="s">
        <v>430</v>
      </c>
      <c r="BE19">
        <v>44</v>
      </c>
      <c r="CX19" t="s">
        <v>429</v>
      </c>
      <c r="CY19">
        <v>214</v>
      </c>
      <c r="CZ19">
        <v>23</v>
      </c>
      <c r="DA19">
        <v>155</v>
      </c>
      <c r="DB19">
        <v>13</v>
      </c>
      <c r="DC19">
        <v>0</v>
      </c>
      <c r="DD19">
        <f t="shared" si="7"/>
        <v>36</v>
      </c>
      <c r="DE19" s="66">
        <f t="shared" si="8"/>
        <v>0.16822429906542055</v>
      </c>
      <c r="DF19" t="s">
        <v>430</v>
      </c>
      <c r="DG19">
        <v>199</v>
      </c>
      <c r="DH19">
        <v>26</v>
      </c>
      <c r="DI19">
        <v>155</v>
      </c>
      <c r="DJ19">
        <v>21</v>
      </c>
      <c r="DK19">
        <v>19</v>
      </c>
      <c r="DL19">
        <f t="shared" si="9"/>
        <v>66</v>
      </c>
      <c r="DM19" s="66">
        <f t="shared" si="10"/>
        <v>0.33165829145728642</v>
      </c>
      <c r="DN19" t="s">
        <v>596</v>
      </c>
      <c r="DO19">
        <v>171</v>
      </c>
      <c r="DP19">
        <v>24</v>
      </c>
      <c r="DQ19">
        <v>131</v>
      </c>
      <c r="DR19">
        <v>12</v>
      </c>
      <c r="DS19">
        <v>4</v>
      </c>
      <c r="DT19">
        <f t="shared" si="11"/>
        <v>40</v>
      </c>
      <c r="DU19" s="66">
        <f t="shared" si="12"/>
        <v>0.23391812865497075</v>
      </c>
      <c r="DY19" s="66">
        <v>0.16822429906542055</v>
      </c>
      <c r="DZ19" s="66">
        <v>0.33165829145728642</v>
      </c>
      <c r="EA19" s="66">
        <v>0.23391812865497075</v>
      </c>
      <c r="FF19">
        <v>36</v>
      </c>
      <c r="FG19">
        <v>66</v>
      </c>
      <c r="FH19">
        <v>40</v>
      </c>
    </row>
    <row r="20" spans="1:164" x14ac:dyDescent="0.2">
      <c r="A20" t="s">
        <v>19</v>
      </c>
      <c r="B20" t="s">
        <v>414</v>
      </c>
      <c r="C20">
        <f t="shared" si="0"/>
        <v>24</v>
      </c>
      <c r="D20">
        <v>17</v>
      </c>
      <c r="E20">
        <v>7</v>
      </c>
      <c r="F20">
        <v>148</v>
      </c>
      <c r="G20">
        <v>5</v>
      </c>
      <c r="H20">
        <v>7</v>
      </c>
      <c r="I20">
        <f t="shared" si="1"/>
        <v>12</v>
      </c>
      <c r="J20">
        <v>7</v>
      </c>
      <c r="K20">
        <v>191</v>
      </c>
      <c r="N20" t="s">
        <v>74</v>
      </c>
      <c r="O20" t="s">
        <v>430</v>
      </c>
      <c r="P20">
        <v>18</v>
      </c>
      <c r="Q20">
        <v>12</v>
      </c>
      <c r="R20">
        <v>6</v>
      </c>
      <c r="S20">
        <v>157</v>
      </c>
      <c r="T20">
        <v>10</v>
      </c>
      <c r="U20">
        <v>3</v>
      </c>
      <c r="V20">
        <v>13</v>
      </c>
      <c r="W20">
        <v>1</v>
      </c>
      <c r="X20">
        <f t="shared" si="2"/>
        <v>189</v>
      </c>
      <c r="AA20" t="s">
        <v>429</v>
      </c>
      <c r="AB20">
        <f t="shared" si="3"/>
        <v>47</v>
      </c>
      <c r="AC20">
        <v>18</v>
      </c>
      <c r="AD20">
        <v>167</v>
      </c>
      <c r="AE20">
        <v>20</v>
      </c>
      <c r="AF20">
        <v>9</v>
      </c>
      <c r="AI20" t="s">
        <v>430</v>
      </c>
      <c r="AJ20">
        <v>22</v>
      </c>
      <c r="AK20">
        <v>173</v>
      </c>
      <c r="AL20">
        <v>13</v>
      </c>
      <c r="AM20">
        <v>10</v>
      </c>
      <c r="AW20" t="s">
        <v>430</v>
      </c>
      <c r="AX20">
        <v>22</v>
      </c>
      <c r="AY20">
        <v>13</v>
      </c>
      <c r="AZ20">
        <v>10</v>
      </c>
      <c r="BA20">
        <f t="shared" si="4"/>
        <v>45</v>
      </c>
      <c r="BD20" t="s">
        <v>430</v>
      </c>
      <c r="BE20">
        <v>45</v>
      </c>
      <c r="BO20" s="7" t="s">
        <v>483</v>
      </c>
      <c r="CX20" t="s">
        <v>429</v>
      </c>
      <c r="CY20">
        <v>226</v>
      </c>
      <c r="CZ20">
        <v>17</v>
      </c>
      <c r="DA20">
        <v>171</v>
      </c>
      <c r="DB20">
        <v>9</v>
      </c>
      <c r="DC20">
        <v>5</v>
      </c>
      <c r="DD20">
        <f t="shared" si="7"/>
        <v>31</v>
      </c>
      <c r="DE20" s="66">
        <f t="shared" si="8"/>
        <v>0.13716814159292035</v>
      </c>
      <c r="DF20" t="s">
        <v>430</v>
      </c>
      <c r="DG20">
        <v>188</v>
      </c>
      <c r="DH20">
        <v>18</v>
      </c>
      <c r="DI20">
        <v>194</v>
      </c>
      <c r="DJ20">
        <v>7</v>
      </c>
      <c r="DK20">
        <v>4</v>
      </c>
      <c r="DL20">
        <f t="shared" si="9"/>
        <v>29</v>
      </c>
      <c r="DM20" s="66">
        <f t="shared" si="10"/>
        <v>0.15425531914893617</v>
      </c>
      <c r="DN20" t="s">
        <v>596</v>
      </c>
      <c r="DO20">
        <v>191</v>
      </c>
      <c r="DP20">
        <v>24</v>
      </c>
      <c r="DQ20">
        <v>148</v>
      </c>
      <c r="DR20">
        <v>12</v>
      </c>
      <c r="DS20">
        <v>7</v>
      </c>
      <c r="DT20">
        <f t="shared" si="11"/>
        <v>43</v>
      </c>
      <c r="DU20" s="66">
        <f t="shared" si="12"/>
        <v>0.22513089005235601</v>
      </c>
      <c r="DY20" s="66">
        <v>0.13716814159292035</v>
      </c>
      <c r="DZ20" s="66">
        <v>0.15425531914893617</v>
      </c>
      <c r="EA20" s="66">
        <v>0.22513089005235601</v>
      </c>
      <c r="EI20" s="50"/>
      <c r="EJ20" s="50"/>
      <c r="EK20" s="50"/>
      <c r="EL20" s="50"/>
      <c r="FF20">
        <v>31</v>
      </c>
      <c r="FG20">
        <v>29</v>
      </c>
      <c r="FH20">
        <v>43</v>
      </c>
    </row>
    <row r="21" spans="1:164" x14ac:dyDescent="0.2">
      <c r="A21" t="s">
        <v>20</v>
      </c>
      <c r="B21" t="s">
        <v>414</v>
      </c>
      <c r="C21">
        <f t="shared" si="0"/>
        <v>22</v>
      </c>
      <c r="D21">
        <v>16</v>
      </c>
      <c r="E21">
        <v>6</v>
      </c>
      <c r="F21">
        <v>128</v>
      </c>
      <c r="G21">
        <v>8</v>
      </c>
      <c r="H21">
        <v>3</v>
      </c>
      <c r="I21">
        <f t="shared" si="1"/>
        <v>11</v>
      </c>
      <c r="J21">
        <v>2</v>
      </c>
      <c r="K21">
        <v>163</v>
      </c>
      <c r="N21" t="s">
        <v>75</v>
      </c>
      <c r="O21" t="s">
        <v>430</v>
      </c>
      <c r="P21">
        <v>19</v>
      </c>
      <c r="Q21">
        <v>14</v>
      </c>
      <c r="R21">
        <v>5</v>
      </c>
      <c r="S21">
        <v>170</v>
      </c>
      <c r="T21">
        <v>8</v>
      </c>
      <c r="U21">
        <v>3</v>
      </c>
      <c r="V21">
        <v>11</v>
      </c>
      <c r="W21">
        <v>3</v>
      </c>
      <c r="X21">
        <f t="shared" si="2"/>
        <v>203</v>
      </c>
      <c r="AA21" t="s">
        <v>429</v>
      </c>
      <c r="AB21">
        <f t="shared" si="3"/>
        <v>49</v>
      </c>
      <c r="AC21">
        <v>23</v>
      </c>
      <c r="AD21">
        <v>177</v>
      </c>
      <c r="AE21">
        <v>17</v>
      </c>
      <c r="AF21">
        <v>9</v>
      </c>
      <c r="AI21" t="s">
        <v>430</v>
      </c>
      <c r="AJ21">
        <v>19</v>
      </c>
      <c r="AK21">
        <v>154</v>
      </c>
      <c r="AL21">
        <v>17</v>
      </c>
      <c r="AM21">
        <v>2</v>
      </c>
      <c r="AW21" t="s">
        <v>430</v>
      </c>
      <c r="AX21">
        <v>19</v>
      </c>
      <c r="AY21">
        <v>17</v>
      </c>
      <c r="AZ21">
        <v>2</v>
      </c>
      <c r="BA21">
        <f t="shared" si="4"/>
        <v>38</v>
      </c>
      <c r="BD21" t="s">
        <v>430</v>
      </c>
      <c r="BE21">
        <v>38</v>
      </c>
      <c r="BO21" t="s">
        <v>602</v>
      </c>
      <c r="CX21" t="s">
        <v>429</v>
      </c>
      <c r="CY21">
        <v>226</v>
      </c>
      <c r="CZ21">
        <v>21</v>
      </c>
      <c r="DA21">
        <v>177</v>
      </c>
      <c r="DB21">
        <v>7</v>
      </c>
      <c r="DC21">
        <v>3</v>
      </c>
      <c r="DD21">
        <f t="shared" si="7"/>
        <v>31</v>
      </c>
      <c r="DE21" s="66">
        <f t="shared" si="8"/>
        <v>0.13716814159292035</v>
      </c>
      <c r="DF21" t="s">
        <v>430</v>
      </c>
      <c r="DG21">
        <v>192</v>
      </c>
      <c r="DH21">
        <v>21</v>
      </c>
      <c r="DI21">
        <v>147</v>
      </c>
      <c r="DJ21">
        <v>18</v>
      </c>
      <c r="DK21">
        <v>5</v>
      </c>
      <c r="DL21">
        <f t="shared" si="9"/>
        <v>44</v>
      </c>
      <c r="DM21" s="66">
        <f t="shared" si="10"/>
        <v>0.22916666666666666</v>
      </c>
      <c r="DN21" t="s">
        <v>596</v>
      </c>
      <c r="DO21">
        <v>163</v>
      </c>
      <c r="DP21">
        <v>22</v>
      </c>
      <c r="DQ21">
        <v>128</v>
      </c>
      <c r="DR21">
        <v>11</v>
      </c>
      <c r="DS21">
        <v>2</v>
      </c>
      <c r="DT21">
        <f t="shared" si="11"/>
        <v>35</v>
      </c>
      <c r="DU21" s="66">
        <f t="shared" si="12"/>
        <v>0.21472392638036811</v>
      </c>
      <c r="DY21" s="66">
        <v>0.13716814159292035</v>
      </c>
      <c r="DZ21" s="66">
        <v>0.22916666666666666</v>
      </c>
      <c r="EA21" s="66">
        <v>0.21472392638036811</v>
      </c>
      <c r="EI21" s="50" t="s">
        <v>591</v>
      </c>
      <c r="EJ21" s="50"/>
      <c r="EK21" s="50"/>
      <c r="EL21" s="50"/>
      <c r="FF21">
        <v>31</v>
      </c>
      <c r="FG21">
        <v>44</v>
      </c>
      <c r="FH21">
        <v>35</v>
      </c>
    </row>
    <row r="22" spans="1:164" ht="17" thickBot="1" x14ac:dyDescent="0.25">
      <c r="A22" t="s">
        <v>21</v>
      </c>
      <c r="B22" t="s">
        <v>414</v>
      </c>
      <c r="C22">
        <f t="shared" si="0"/>
        <v>18</v>
      </c>
      <c r="D22">
        <v>11</v>
      </c>
      <c r="E22">
        <v>7</v>
      </c>
      <c r="F22">
        <v>71</v>
      </c>
      <c r="G22">
        <v>10</v>
      </c>
      <c r="H22">
        <v>3</v>
      </c>
      <c r="I22">
        <f t="shared" si="1"/>
        <v>13</v>
      </c>
      <c r="J22">
        <v>3</v>
      </c>
      <c r="K22">
        <v>105</v>
      </c>
      <c r="N22" t="s">
        <v>76</v>
      </c>
      <c r="O22" t="s">
        <v>430</v>
      </c>
      <c r="P22">
        <v>24</v>
      </c>
      <c r="Q22">
        <v>14</v>
      </c>
      <c r="R22">
        <v>10</v>
      </c>
      <c r="S22">
        <v>171</v>
      </c>
      <c r="T22">
        <v>5</v>
      </c>
      <c r="U22">
        <v>2</v>
      </c>
      <c r="V22">
        <v>7</v>
      </c>
      <c r="W22">
        <v>4</v>
      </c>
      <c r="X22">
        <f t="shared" si="2"/>
        <v>206</v>
      </c>
      <c r="AA22" t="s">
        <v>429</v>
      </c>
      <c r="AB22">
        <f t="shared" si="3"/>
        <v>38</v>
      </c>
      <c r="AC22">
        <v>24</v>
      </c>
      <c r="AD22">
        <v>188</v>
      </c>
      <c r="AE22">
        <v>10</v>
      </c>
      <c r="AF22">
        <v>4</v>
      </c>
      <c r="AI22" t="s">
        <v>430</v>
      </c>
      <c r="AJ22">
        <v>28</v>
      </c>
      <c r="AK22">
        <v>166</v>
      </c>
      <c r="AL22">
        <v>8</v>
      </c>
      <c r="AM22">
        <v>5</v>
      </c>
      <c r="AW22" t="s">
        <v>430</v>
      </c>
      <c r="AX22">
        <v>28</v>
      </c>
      <c r="AY22">
        <v>8</v>
      </c>
      <c r="AZ22">
        <v>5</v>
      </c>
      <c r="BA22">
        <f t="shared" si="4"/>
        <v>41</v>
      </c>
      <c r="BD22" t="s">
        <v>430</v>
      </c>
      <c r="BE22">
        <v>41</v>
      </c>
      <c r="BO22" t="s">
        <v>612</v>
      </c>
      <c r="CX22" t="s">
        <v>429</v>
      </c>
      <c r="CY22">
        <v>215</v>
      </c>
      <c r="CZ22">
        <v>38</v>
      </c>
      <c r="DA22">
        <v>151</v>
      </c>
      <c r="DB22">
        <v>20</v>
      </c>
      <c r="DC22">
        <v>8</v>
      </c>
      <c r="DD22">
        <f t="shared" si="7"/>
        <v>66</v>
      </c>
      <c r="DE22" s="66">
        <f t="shared" si="8"/>
        <v>0.30697674418604654</v>
      </c>
      <c r="DF22" t="s">
        <v>430</v>
      </c>
      <c r="DG22">
        <v>221</v>
      </c>
      <c r="DH22">
        <v>17</v>
      </c>
      <c r="DI22">
        <v>167</v>
      </c>
      <c r="DJ22">
        <v>9</v>
      </c>
      <c r="DK22">
        <v>6</v>
      </c>
      <c r="DL22">
        <f t="shared" si="9"/>
        <v>32</v>
      </c>
      <c r="DM22" s="66">
        <f t="shared" si="10"/>
        <v>0.14479638009049775</v>
      </c>
      <c r="DN22" t="s">
        <v>596</v>
      </c>
      <c r="DO22">
        <v>105</v>
      </c>
      <c r="DP22">
        <v>18</v>
      </c>
      <c r="DQ22">
        <v>71</v>
      </c>
      <c r="DR22">
        <v>13</v>
      </c>
      <c r="DS22">
        <v>3</v>
      </c>
      <c r="DT22">
        <f t="shared" si="11"/>
        <v>34</v>
      </c>
      <c r="DU22" s="66">
        <f t="shared" si="12"/>
        <v>0.32380952380952382</v>
      </c>
      <c r="DY22" s="66">
        <v>0.30697674418604654</v>
      </c>
      <c r="DZ22" s="66">
        <v>0.14479638009049775</v>
      </c>
      <c r="EA22" s="66">
        <v>0.32380952380952382</v>
      </c>
      <c r="FF22">
        <v>66</v>
      </c>
      <c r="FG22">
        <v>32</v>
      </c>
      <c r="FH22">
        <v>34</v>
      </c>
    </row>
    <row r="23" spans="1:164" ht="17" thickTop="1" x14ac:dyDescent="0.2">
      <c r="A23" t="s">
        <v>22</v>
      </c>
      <c r="B23" t="s">
        <v>414</v>
      </c>
      <c r="C23">
        <f t="shared" si="0"/>
        <v>18</v>
      </c>
      <c r="D23">
        <v>12</v>
      </c>
      <c r="E23">
        <v>6</v>
      </c>
      <c r="F23">
        <v>111</v>
      </c>
      <c r="G23">
        <v>8</v>
      </c>
      <c r="H23">
        <v>3</v>
      </c>
      <c r="I23">
        <f t="shared" si="1"/>
        <v>11</v>
      </c>
      <c r="J23">
        <v>7</v>
      </c>
      <c r="K23">
        <v>147</v>
      </c>
      <c r="N23" t="s">
        <v>77</v>
      </c>
      <c r="O23" t="s">
        <v>430</v>
      </c>
      <c r="P23">
        <v>22</v>
      </c>
      <c r="Q23">
        <v>10</v>
      </c>
      <c r="R23">
        <v>12</v>
      </c>
      <c r="S23">
        <v>166</v>
      </c>
      <c r="T23">
        <v>8</v>
      </c>
      <c r="U23">
        <v>2</v>
      </c>
      <c r="V23">
        <v>10</v>
      </c>
      <c r="W23">
        <v>3</v>
      </c>
      <c r="X23">
        <f t="shared" si="2"/>
        <v>201</v>
      </c>
      <c r="AA23" t="s">
        <v>429</v>
      </c>
      <c r="AB23">
        <f t="shared" si="3"/>
        <v>34</v>
      </c>
      <c r="AC23">
        <v>24</v>
      </c>
      <c r="AD23">
        <v>181</v>
      </c>
      <c r="AE23">
        <v>7</v>
      </c>
      <c r="AF23">
        <v>3</v>
      </c>
      <c r="AI23" t="s">
        <v>596</v>
      </c>
      <c r="AJ23">
        <v>21</v>
      </c>
      <c r="AK23">
        <v>127</v>
      </c>
      <c r="AL23">
        <v>16</v>
      </c>
      <c r="AM23">
        <v>11</v>
      </c>
      <c r="AW23" t="s">
        <v>596</v>
      </c>
      <c r="AX23">
        <v>21</v>
      </c>
      <c r="AY23">
        <v>16</v>
      </c>
      <c r="AZ23">
        <v>11</v>
      </c>
      <c r="BA23">
        <f t="shared" si="4"/>
        <v>48</v>
      </c>
      <c r="BD23" t="s">
        <v>596</v>
      </c>
      <c r="BE23">
        <v>48</v>
      </c>
      <c r="BO23" t="s">
        <v>569</v>
      </c>
      <c r="CX23" t="s">
        <v>429</v>
      </c>
      <c r="CY23">
        <v>221</v>
      </c>
      <c r="CZ23">
        <v>26</v>
      </c>
      <c r="DA23">
        <v>184</v>
      </c>
      <c r="DB23">
        <v>10</v>
      </c>
      <c r="DC23">
        <v>3</v>
      </c>
      <c r="DD23">
        <f t="shared" si="7"/>
        <v>39</v>
      </c>
      <c r="DE23" s="66">
        <f t="shared" si="8"/>
        <v>0.17647058823529413</v>
      </c>
      <c r="DF23" t="s">
        <v>430</v>
      </c>
      <c r="DG23">
        <v>226</v>
      </c>
      <c r="DH23">
        <v>27</v>
      </c>
      <c r="DI23">
        <v>184</v>
      </c>
      <c r="DJ23">
        <v>10</v>
      </c>
      <c r="DK23">
        <v>2</v>
      </c>
      <c r="DL23">
        <f t="shared" si="9"/>
        <v>39</v>
      </c>
      <c r="DM23" s="66">
        <f t="shared" si="10"/>
        <v>0.17256637168141592</v>
      </c>
      <c r="DN23" t="s">
        <v>596</v>
      </c>
      <c r="DO23">
        <v>147</v>
      </c>
      <c r="DP23">
        <v>18</v>
      </c>
      <c r="DQ23">
        <v>111</v>
      </c>
      <c r="DR23">
        <v>11</v>
      </c>
      <c r="DS23">
        <v>7</v>
      </c>
      <c r="DT23">
        <f t="shared" si="11"/>
        <v>36</v>
      </c>
      <c r="DU23" s="66">
        <f t="shared" si="12"/>
        <v>0.24489795918367346</v>
      </c>
      <c r="DY23" s="66">
        <v>0.17647058823529413</v>
      </c>
      <c r="DZ23" s="66">
        <v>0.17256637168141592</v>
      </c>
      <c r="EA23" s="66">
        <v>0.24489795918367346</v>
      </c>
      <c r="EI23" s="42" t="s">
        <v>592</v>
      </c>
      <c r="EJ23" s="42" t="s">
        <v>593</v>
      </c>
      <c r="EK23" s="42" t="s">
        <v>505</v>
      </c>
      <c r="EL23" s="42" t="s">
        <v>528</v>
      </c>
      <c r="FF23">
        <v>39</v>
      </c>
      <c r="FG23">
        <v>39</v>
      </c>
      <c r="FH23">
        <v>36</v>
      </c>
    </row>
    <row r="24" spans="1:164" x14ac:dyDescent="0.2">
      <c r="A24" t="s">
        <v>23</v>
      </c>
      <c r="B24" t="s">
        <v>414</v>
      </c>
      <c r="C24">
        <f t="shared" si="0"/>
        <v>29</v>
      </c>
      <c r="D24">
        <v>16</v>
      </c>
      <c r="E24">
        <v>13</v>
      </c>
      <c r="F24">
        <v>151</v>
      </c>
      <c r="G24">
        <v>6</v>
      </c>
      <c r="H24">
        <v>3</v>
      </c>
      <c r="I24">
        <f t="shared" si="1"/>
        <v>9</v>
      </c>
      <c r="J24">
        <v>5</v>
      </c>
      <c r="K24">
        <v>194</v>
      </c>
      <c r="N24" t="s">
        <v>78</v>
      </c>
      <c r="O24" t="s">
        <v>430</v>
      </c>
      <c r="P24">
        <v>23</v>
      </c>
      <c r="Q24">
        <v>14</v>
      </c>
      <c r="R24">
        <v>9</v>
      </c>
      <c r="S24">
        <v>153</v>
      </c>
      <c r="T24">
        <v>4</v>
      </c>
      <c r="U24">
        <v>3</v>
      </c>
      <c r="V24">
        <v>7</v>
      </c>
      <c r="W24">
        <v>4</v>
      </c>
      <c r="X24">
        <f t="shared" si="2"/>
        <v>187</v>
      </c>
      <c r="AA24" t="s">
        <v>429</v>
      </c>
      <c r="AB24">
        <f t="shared" si="3"/>
        <v>39</v>
      </c>
      <c r="AC24">
        <v>25</v>
      </c>
      <c r="AD24">
        <v>167</v>
      </c>
      <c r="AE24">
        <v>9</v>
      </c>
      <c r="AF24">
        <v>5</v>
      </c>
      <c r="AI24" t="s">
        <v>596</v>
      </c>
      <c r="AJ24">
        <v>32</v>
      </c>
      <c r="AK24">
        <v>112</v>
      </c>
      <c r="AL24">
        <v>16</v>
      </c>
      <c r="AM24">
        <v>14</v>
      </c>
      <c r="AW24" t="s">
        <v>596</v>
      </c>
      <c r="AX24">
        <v>32</v>
      </c>
      <c r="AY24">
        <v>16</v>
      </c>
      <c r="AZ24">
        <v>14</v>
      </c>
      <c r="BA24">
        <f t="shared" si="4"/>
        <v>62</v>
      </c>
      <c r="BD24" t="s">
        <v>596</v>
      </c>
      <c r="BE24">
        <v>62</v>
      </c>
      <c r="BO24" s="1" t="s">
        <v>613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X24" t="s">
        <v>429</v>
      </c>
      <c r="CY24">
        <v>216</v>
      </c>
      <c r="CZ24">
        <v>24</v>
      </c>
      <c r="DA24">
        <v>188</v>
      </c>
      <c r="DB24">
        <v>7</v>
      </c>
      <c r="DC24">
        <v>5</v>
      </c>
      <c r="DD24">
        <f t="shared" si="7"/>
        <v>36</v>
      </c>
      <c r="DE24" s="66">
        <f t="shared" si="8"/>
        <v>0.16666666666666666</v>
      </c>
      <c r="DF24" t="s">
        <v>430</v>
      </c>
      <c r="DG24">
        <v>192</v>
      </c>
      <c r="DH24">
        <v>22</v>
      </c>
      <c r="DI24">
        <v>190</v>
      </c>
      <c r="DJ24">
        <v>6</v>
      </c>
      <c r="DK24">
        <v>1</v>
      </c>
      <c r="DL24">
        <f t="shared" si="9"/>
        <v>29</v>
      </c>
      <c r="DM24" s="66">
        <f t="shared" si="10"/>
        <v>0.15104166666666666</v>
      </c>
      <c r="DN24" t="s">
        <v>596</v>
      </c>
      <c r="DO24">
        <v>194</v>
      </c>
      <c r="DP24">
        <v>29</v>
      </c>
      <c r="DQ24">
        <v>151</v>
      </c>
      <c r="DR24">
        <v>9</v>
      </c>
      <c r="DS24">
        <v>5</v>
      </c>
      <c r="DT24">
        <f t="shared" si="11"/>
        <v>43</v>
      </c>
      <c r="DU24" s="66">
        <f t="shared" si="12"/>
        <v>0.22164948453608246</v>
      </c>
      <c r="DY24" s="66">
        <v>0.16666666666666666</v>
      </c>
      <c r="DZ24" s="66">
        <v>0.15104166666666666</v>
      </c>
      <c r="EA24" s="66">
        <v>0.22164948453608246</v>
      </c>
      <c r="EI24" t="str">
        <f>DX1</f>
        <v>proportion of silencing in S1</v>
      </c>
      <c r="EJ24" t="str">
        <f>DY1</f>
        <v>proportion of silencing in S2</v>
      </c>
      <c r="EK24" s="19">
        <f>_xlfn.T.TEST(DX2:DX55,DY2:DY55,2,3)</f>
        <v>9.1442365208023145E-3</v>
      </c>
      <c r="EL24">
        <f>ABS(AVERAGE(DX2:DX55)-AVERAGE(DY2:DY55))</f>
        <v>4.2224155627720444E-2</v>
      </c>
      <c r="FF24">
        <v>36</v>
      </c>
      <c r="FG24">
        <v>29</v>
      </c>
      <c r="FH24">
        <v>43</v>
      </c>
    </row>
    <row r="25" spans="1:164" x14ac:dyDescent="0.2">
      <c r="A25" t="s">
        <v>24</v>
      </c>
      <c r="B25" t="s">
        <v>414</v>
      </c>
      <c r="C25">
        <f t="shared" si="0"/>
        <v>20</v>
      </c>
      <c r="D25">
        <v>15</v>
      </c>
      <c r="E25">
        <v>5</v>
      </c>
      <c r="F25">
        <v>143</v>
      </c>
      <c r="G25">
        <v>9</v>
      </c>
      <c r="H25">
        <v>3</v>
      </c>
      <c r="I25">
        <f t="shared" si="1"/>
        <v>12</v>
      </c>
      <c r="J25">
        <v>2</v>
      </c>
      <c r="K25">
        <v>177</v>
      </c>
      <c r="N25" t="s">
        <v>79</v>
      </c>
      <c r="O25" t="s">
        <v>428</v>
      </c>
      <c r="P25">
        <v>14</v>
      </c>
      <c r="Q25">
        <v>1</v>
      </c>
      <c r="R25">
        <v>13</v>
      </c>
      <c r="S25">
        <v>97</v>
      </c>
      <c r="T25">
        <v>7</v>
      </c>
      <c r="U25">
        <v>6</v>
      </c>
      <c r="V25">
        <v>13</v>
      </c>
      <c r="W25">
        <v>1</v>
      </c>
      <c r="X25">
        <f t="shared" si="2"/>
        <v>125</v>
      </c>
      <c r="AA25" t="s">
        <v>429</v>
      </c>
      <c r="AB25">
        <f t="shared" si="3"/>
        <v>35</v>
      </c>
      <c r="AC25">
        <v>23</v>
      </c>
      <c r="AD25">
        <v>176</v>
      </c>
      <c r="AE25">
        <v>8</v>
      </c>
      <c r="AF25">
        <v>4</v>
      </c>
      <c r="AI25" t="s">
        <v>596</v>
      </c>
      <c r="AJ25">
        <v>18</v>
      </c>
      <c r="AK25">
        <v>111</v>
      </c>
      <c r="AL25">
        <v>11</v>
      </c>
      <c r="AM25">
        <v>7</v>
      </c>
      <c r="AW25" t="s">
        <v>596</v>
      </c>
      <c r="AX25">
        <v>18</v>
      </c>
      <c r="AY25">
        <v>11</v>
      </c>
      <c r="AZ25">
        <v>7</v>
      </c>
      <c r="BA25">
        <f t="shared" si="4"/>
        <v>36</v>
      </c>
      <c r="BD25" t="s">
        <v>596</v>
      </c>
      <c r="BE25">
        <v>36</v>
      </c>
      <c r="CX25" t="s">
        <v>429</v>
      </c>
      <c r="CY25">
        <v>215</v>
      </c>
      <c r="CZ25">
        <v>25</v>
      </c>
      <c r="DA25">
        <v>150</v>
      </c>
      <c r="DB25">
        <v>9</v>
      </c>
      <c r="DC25">
        <v>5</v>
      </c>
      <c r="DD25">
        <f t="shared" si="7"/>
        <v>39</v>
      </c>
      <c r="DE25" s="66">
        <f t="shared" si="8"/>
        <v>0.18139534883720931</v>
      </c>
      <c r="DF25" t="s">
        <v>430</v>
      </c>
      <c r="DG25">
        <v>193</v>
      </c>
      <c r="DH25">
        <v>24</v>
      </c>
      <c r="DI25">
        <v>116</v>
      </c>
      <c r="DJ25">
        <v>26</v>
      </c>
      <c r="DK25">
        <v>7</v>
      </c>
      <c r="DL25">
        <f t="shared" si="9"/>
        <v>57</v>
      </c>
      <c r="DM25" s="66">
        <f t="shared" si="10"/>
        <v>0.29533678756476683</v>
      </c>
      <c r="DN25" t="s">
        <v>596</v>
      </c>
      <c r="DO25">
        <v>177</v>
      </c>
      <c r="DP25">
        <v>20</v>
      </c>
      <c r="DQ25">
        <v>143</v>
      </c>
      <c r="DR25">
        <v>12</v>
      </c>
      <c r="DS25">
        <v>2</v>
      </c>
      <c r="DT25">
        <f t="shared" si="11"/>
        <v>34</v>
      </c>
      <c r="DU25" s="66">
        <f t="shared" si="12"/>
        <v>0.19209039548022599</v>
      </c>
      <c r="DY25" s="66">
        <v>0.18139534883720931</v>
      </c>
      <c r="DZ25" s="66">
        <v>0.29533678756476683</v>
      </c>
      <c r="EA25" s="66">
        <v>0.19209039548022599</v>
      </c>
      <c r="EI25" t="str">
        <f>DX1</f>
        <v>proportion of silencing in S1</v>
      </c>
      <c r="EJ25" t="str">
        <f>DZ1</f>
        <v>proportion of silencing in S3</v>
      </c>
      <c r="EK25">
        <f>_xlfn.T.TEST(DX2:DX55,DZ2:DZ55,2,3)</f>
        <v>7.6270667625471383E-2</v>
      </c>
      <c r="EL25">
        <f>ABS(AVERAGE(DX2:DX55)-AVERAGE(DZ2:DZ55))</f>
        <v>2.606969360809655E-2</v>
      </c>
      <c r="FF25">
        <v>39</v>
      </c>
      <c r="FG25">
        <v>57</v>
      </c>
      <c r="FH25">
        <v>34</v>
      </c>
    </row>
    <row r="26" spans="1:164" x14ac:dyDescent="0.2">
      <c r="A26" t="s">
        <v>25</v>
      </c>
      <c r="B26" t="s">
        <v>415</v>
      </c>
      <c r="C26">
        <f t="shared" si="0"/>
        <v>28</v>
      </c>
      <c r="D26">
        <v>20</v>
      </c>
      <c r="E26">
        <v>8</v>
      </c>
      <c r="F26">
        <v>144</v>
      </c>
      <c r="G26">
        <v>4</v>
      </c>
      <c r="H26">
        <v>5</v>
      </c>
      <c r="I26">
        <f t="shared" si="1"/>
        <v>9</v>
      </c>
      <c r="J26">
        <v>4</v>
      </c>
      <c r="K26">
        <v>185</v>
      </c>
      <c r="N26" t="s">
        <v>80</v>
      </c>
      <c r="O26" t="s">
        <v>429</v>
      </c>
      <c r="P26">
        <v>18</v>
      </c>
      <c r="Q26">
        <v>10</v>
      </c>
      <c r="R26">
        <v>8</v>
      </c>
      <c r="S26">
        <v>167</v>
      </c>
      <c r="T26">
        <v>8</v>
      </c>
      <c r="U26">
        <v>12</v>
      </c>
      <c r="V26">
        <v>20</v>
      </c>
      <c r="W26">
        <v>9</v>
      </c>
      <c r="X26">
        <f t="shared" si="2"/>
        <v>214</v>
      </c>
      <c r="AA26" t="s">
        <v>429</v>
      </c>
      <c r="AB26">
        <f t="shared" si="3"/>
        <v>36</v>
      </c>
      <c r="AC26">
        <v>23</v>
      </c>
      <c r="AD26">
        <v>155</v>
      </c>
      <c r="AE26">
        <v>13</v>
      </c>
      <c r="AF26">
        <v>0</v>
      </c>
      <c r="AI26" t="s">
        <v>596</v>
      </c>
      <c r="AJ26">
        <v>23</v>
      </c>
      <c r="AK26">
        <v>147</v>
      </c>
      <c r="AL26">
        <v>16</v>
      </c>
      <c r="AM26">
        <v>6</v>
      </c>
      <c r="AW26" t="s">
        <v>596</v>
      </c>
      <c r="AX26">
        <v>23</v>
      </c>
      <c r="AY26">
        <v>16</v>
      </c>
      <c r="AZ26">
        <v>6</v>
      </c>
      <c r="BA26">
        <f t="shared" si="4"/>
        <v>45</v>
      </c>
      <c r="BD26" t="s">
        <v>596</v>
      </c>
      <c r="BE26">
        <v>45</v>
      </c>
      <c r="CX26" t="s">
        <v>429</v>
      </c>
      <c r="CY26">
        <v>224</v>
      </c>
      <c r="CZ26">
        <v>25</v>
      </c>
      <c r="DA26">
        <v>175</v>
      </c>
      <c r="DB26">
        <v>9</v>
      </c>
      <c r="DC26">
        <v>5</v>
      </c>
      <c r="DD26">
        <f t="shared" si="7"/>
        <v>39</v>
      </c>
      <c r="DE26" s="66">
        <f t="shared" si="8"/>
        <v>0.17410714285714285</v>
      </c>
      <c r="DF26" t="s">
        <v>430</v>
      </c>
      <c r="DG26">
        <v>219</v>
      </c>
      <c r="DH26">
        <v>20</v>
      </c>
      <c r="DI26">
        <v>136</v>
      </c>
      <c r="DJ26">
        <v>16</v>
      </c>
      <c r="DK26">
        <v>5</v>
      </c>
      <c r="DL26">
        <f t="shared" si="9"/>
        <v>41</v>
      </c>
      <c r="DM26" s="66">
        <f t="shared" si="10"/>
        <v>0.18721461187214611</v>
      </c>
      <c r="DN26" t="s">
        <v>596</v>
      </c>
      <c r="DO26">
        <v>185</v>
      </c>
      <c r="DP26">
        <v>28</v>
      </c>
      <c r="DQ26">
        <v>144</v>
      </c>
      <c r="DR26">
        <v>9</v>
      </c>
      <c r="DS26">
        <v>4</v>
      </c>
      <c r="DT26">
        <f t="shared" si="11"/>
        <v>41</v>
      </c>
      <c r="DU26" s="66">
        <f t="shared" si="12"/>
        <v>0.22162162162162163</v>
      </c>
      <c r="DY26" s="66">
        <v>0.17410714285714285</v>
      </c>
      <c r="DZ26" s="66">
        <v>0.18721461187214611</v>
      </c>
      <c r="EA26" s="66">
        <v>0.22162162162162163</v>
      </c>
      <c r="EI26" t="str">
        <f>DX1</f>
        <v>proportion of silencing in S1</v>
      </c>
      <c r="EJ26" t="str">
        <f>EA1</f>
        <v>proportion of silencing in 40th gen</v>
      </c>
      <c r="EK26" s="19">
        <f>_xlfn.T.TEST(DX2:DX55,EA2:EA55,2,3)</f>
        <v>1.9698413243259901E-3</v>
      </c>
      <c r="EL26">
        <f>ABS(AVERAGE(DX2:DX55)-AVERAGE(EA2:EA55))</f>
        <v>5.1194312887854004E-2</v>
      </c>
      <c r="FF26">
        <v>39</v>
      </c>
      <c r="FG26">
        <v>41</v>
      </c>
      <c r="FH26">
        <v>41</v>
      </c>
    </row>
    <row r="27" spans="1:164" ht="17" thickBot="1" x14ac:dyDescent="0.25">
      <c r="A27" t="s">
        <v>26</v>
      </c>
      <c r="B27" t="s">
        <v>415</v>
      </c>
      <c r="C27">
        <f t="shared" si="0"/>
        <v>23</v>
      </c>
      <c r="D27">
        <v>14</v>
      </c>
      <c r="E27">
        <v>9</v>
      </c>
      <c r="F27">
        <v>170</v>
      </c>
      <c r="G27">
        <v>7</v>
      </c>
      <c r="H27">
        <v>2</v>
      </c>
      <c r="I27">
        <f t="shared" si="1"/>
        <v>9</v>
      </c>
      <c r="J27">
        <v>3</v>
      </c>
      <c r="K27">
        <v>205</v>
      </c>
      <c r="N27" t="s">
        <v>81</v>
      </c>
      <c r="O27" t="s">
        <v>429</v>
      </c>
      <c r="P27">
        <v>23</v>
      </c>
      <c r="Q27">
        <v>15</v>
      </c>
      <c r="R27">
        <v>8</v>
      </c>
      <c r="S27">
        <v>177</v>
      </c>
      <c r="T27">
        <v>8</v>
      </c>
      <c r="U27">
        <v>9</v>
      </c>
      <c r="V27">
        <v>17</v>
      </c>
      <c r="W27">
        <v>9</v>
      </c>
      <c r="X27">
        <f t="shared" si="2"/>
        <v>226</v>
      </c>
      <c r="AA27" t="s">
        <v>429</v>
      </c>
      <c r="AB27">
        <f t="shared" si="3"/>
        <v>31</v>
      </c>
      <c r="AC27">
        <v>17</v>
      </c>
      <c r="AD27">
        <v>171</v>
      </c>
      <c r="AE27">
        <v>9</v>
      </c>
      <c r="AF27">
        <v>5</v>
      </c>
      <c r="AI27" t="s">
        <v>596</v>
      </c>
      <c r="AJ27">
        <v>27</v>
      </c>
      <c r="AK27">
        <v>146</v>
      </c>
      <c r="AL27">
        <v>15</v>
      </c>
      <c r="AM27">
        <v>10</v>
      </c>
      <c r="AW27" t="s">
        <v>596</v>
      </c>
      <c r="AX27">
        <v>27</v>
      </c>
      <c r="AY27">
        <v>15</v>
      </c>
      <c r="AZ27">
        <v>10</v>
      </c>
      <c r="BA27">
        <f t="shared" si="4"/>
        <v>52</v>
      </c>
      <c r="BD27" t="s">
        <v>596</v>
      </c>
      <c r="BE27">
        <v>52</v>
      </c>
      <c r="BO27" s="50" t="s">
        <v>512</v>
      </c>
      <c r="BP27" s="50"/>
      <c r="BQ27" s="50"/>
      <c r="BR27" s="50"/>
      <c r="BS27" s="50"/>
      <c r="BT27" s="50"/>
      <c r="BU27" s="50"/>
      <c r="BV27" s="50"/>
      <c r="BW27" s="50"/>
      <c r="BY27" s="50" t="s">
        <v>526</v>
      </c>
      <c r="BZ27" s="50"/>
      <c r="CA27" s="50"/>
      <c r="CB27" s="50"/>
      <c r="CJ27" s="50" t="s">
        <v>591</v>
      </c>
      <c r="CK27" s="50"/>
      <c r="CL27" s="50"/>
      <c r="CM27" s="50"/>
      <c r="CX27" t="s">
        <v>429</v>
      </c>
      <c r="CY27">
        <v>227</v>
      </c>
      <c r="CZ27">
        <v>28</v>
      </c>
      <c r="DA27">
        <v>148</v>
      </c>
      <c r="DB27">
        <v>11</v>
      </c>
      <c r="DC27">
        <v>3</v>
      </c>
      <c r="DD27">
        <f t="shared" si="7"/>
        <v>42</v>
      </c>
      <c r="DE27" s="66">
        <f t="shared" si="8"/>
        <v>0.18502202643171806</v>
      </c>
      <c r="DF27" t="s">
        <v>430</v>
      </c>
      <c r="DG27">
        <v>220</v>
      </c>
      <c r="DH27">
        <v>22</v>
      </c>
      <c r="DI27">
        <v>173</v>
      </c>
      <c r="DJ27">
        <v>13</v>
      </c>
      <c r="DK27">
        <v>10</v>
      </c>
      <c r="DL27">
        <f t="shared" si="9"/>
        <v>45</v>
      </c>
      <c r="DM27" s="66">
        <f t="shared" si="10"/>
        <v>0.20454545454545456</v>
      </c>
      <c r="DN27" t="s">
        <v>596</v>
      </c>
      <c r="DO27">
        <v>205</v>
      </c>
      <c r="DP27">
        <v>23</v>
      </c>
      <c r="DQ27">
        <v>170</v>
      </c>
      <c r="DR27">
        <v>9</v>
      </c>
      <c r="DS27">
        <v>3</v>
      </c>
      <c r="DT27">
        <f t="shared" si="11"/>
        <v>35</v>
      </c>
      <c r="DU27" s="66">
        <f t="shared" si="12"/>
        <v>0.17073170731707318</v>
      </c>
      <c r="DY27" s="66">
        <v>0.18502202643171806</v>
      </c>
      <c r="DZ27" s="66">
        <v>0.20454545454545456</v>
      </c>
      <c r="EA27" s="66">
        <v>0.17073170731707318</v>
      </c>
      <c r="EI27" t="str">
        <f>DY1</f>
        <v>proportion of silencing in S2</v>
      </c>
      <c r="EJ27" t="str">
        <f>DZ1</f>
        <v>proportion of silencing in S3</v>
      </c>
      <c r="EK27">
        <f>_xlfn.T.TEST(DY2:DY55,DZ2:DZ55,2,3)</f>
        <v>0.19809013829141703</v>
      </c>
      <c r="EL27">
        <f>ABS(AVERAGE(DY2:DY55)-AVERAGE(DZ2:DZ55))</f>
        <v>1.6154462019623894E-2</v>
      </c>
      <c r="FF27">
        <v>42</v>
      </c>
      <c r="FG27">
        <v>45</v>
      </c>
      <c r="FH27">
        <v>35</v>
      </c>
    </row>
    <row r="28" spans="1:164" ht="18" thickTop="1" thickBot="1" x14ac:dyDescent="0.25">
      <c r="A28" t="s">
        <v>27</v>
      </c>
      <c r="B28" t="s">
        <v>415</v>
      </c>
      <c r="C28">
        <f t="shared" si="0"/>
        <v>23</v>
      </c>
      <c r="D28">
        <v>12</v>
      </c>
      <c r="E28">
        <v>11</v>
      </c>
      <c r="F28">
        <v>147</v>
      </c>
      <c r="G28">
        <v>7</v>
      </c>
      <c r="H28">
        <v>9</v>
      </c>
      <c r="I28">
        <f t="shared" si="1"/>
        <v>16</v>
      </c>
      <c r="J28">
        <v>6</v>
      </c>
      <c r="K28">
        <v>192</v>
      </c>
      <c r="N28" t="s">
        <v>82</v>
      </c>
      <c r="O28" t="s">
        <v>429</v>
      </c>
      <c r="P28">
        <v>24</v>
      </c>
      <c r="Q28">
        <v>18</v>
      </c>
      <c r="R28">
        <v>6</v>
      </c>
      <c r="S28">
        <v>188</v>
      </c>
      <c r="T28">
        <v>7</v>
      </c>
      <c r="U28">
        <v>3</v>
      </c>
      <c r="V28">
        <v>10</v>
      </c>
      <c r="W28">
        <v>4</v>
      </c>
      <c r="X28">
        <f t="shared" si="2"/>
        <v>226</v>
      </c>
      <c r="AA28" t="s">
        <v>429</v>
      </c>
      <c r="AB28">
        <f t="shared" si="3"/>
        <v>31</v>
      </c>
      <c r="AC28">
        <v>21</v>
      </c>
      <c r="AD28">
        <v>177</v>
      </c>
      <c r="AE28">
        <v>7</v>
      </c>
      <c r="AF28">
        <v>3</v>
      </c>
      <c r="AI28" t="s">
        <v>596</v>
      </c>
      <c r="AJ28">
        <v>24</v>
      </c>
      <c r="AK28">
        <v>137</v>
      </c>
      <c r="AL28">
        <v>6</v>
      </c>
      <c r="AM28">
        <v>6</v>
      </c>
      <c r="AW28" t="s">
        <v>596</v>
      </c>
      <c r="AX28">
        <v>24</v>
      </c>
      <c r="AY28">
        <v>6</v>
      </c>
      <c r="AZ28">
        <v>6</v>
      </c>
      <c r="BA28">
        <f t="shared" si="4"/>
        <v>36</v>
      </c>
      <c r="BD28" t="s">
        <v>596</v>
      </c>
      <c r="BE28">
        <v>36</v>
      </c>
      <c r="BY28" s="42" t="s">
        <v>527</v>
      </c>
      <c r="BZ28" s="42" t="s">
        <v>528</v>
      </c>
      <c r="CA28" s="42" t="s">
        <v>529</v>
      </c>
      <c r="CB28" s="42" t="s">
        <v>530</v>
      </c>
      <c r="CX28" t="s">
        <v>429</v>
      </c>
      <c r="CY28">
        <v>206</v>
      </c>
      <c r="CZ28">
        <v>20</v>
      </c>
      <c r="DA28">
        <v>157</v>
      </c>
      <c r="DB28">
        <v>13</v>
      </c>
      <c r="DC28">
        <v>13</v>
      </c>
      <c r="DD28">
        <f t="shared" si="7"/>
        <v>46</v>
      </c>
      <c r="DE28" s="66">
        <f t="shared" si="8"/>
        <v>0.22330097087378642</v>
      </c>
      <c r="DF28" t="s">
        <v>430</v>
      </c>
      <c r="DG28">
        <v>222</v>
      </c>
      <c r="DH28">
        <v>22</v>
      </c>
      <c r="DI28">
        <v>163</v>
      </c>
      <c r="DJ28">
        <v>11</v>
      </c>
      <c r="DK28">
        <v>3</v>
      </c>
      <c r="DL28">
        <f t="shared" si="9"/>
        <v>36</v>
      </c>
      <c r="DM28" s="66">
        <f t="shared" si="10"/>
        <v>0.16216216216216217</v>
      </c>
      <c r="DN28" t="s">
        <v>596</v>
      </c>
      <c r="DO28">
        <v>192</v>
      </c>
      <c r="DP28">
        <v>23</v>
      </c>
      <c r="DQ28">
        <v>147</v>
      </c>
      <c r="DR28">
        <v>16</v>
      </c>
      <c r="DS28">
        <v>6</v>
      </c>
      <c r="DT28">
        <f t="shared" si="11"/>
        <v>45</v>
      </c>
      <c r="DU28" s="66">
        <f t="shared" si="12"/>
        <v>0.234375</v>
      </c>
      <c r="DY28" s="66">
        <v>0.22330097087378642</v>
      </c>
      <c r="DZ28" s="66">
        <v>0.16216216216216217</v>
      </c>
      <c r="EA28" s="66">
        <v>0.234375</v>
      </c>
      <c r="EI28" t="str">
        <f>DY1</f>
        <v>proportion of silencing in S2</v>
      </c>
      <c r="EJ28" t="str">
        <f>EA1</f>
        <v>proportion of silencing in 40th gen</v>
      </c>
      <c r="EK28">
        <f>_xlfn.T.TEST(DY2:DY55,EA2:EA55,2,3)</f>
        <v>0.4266271312194243</v>
      </c>
      <c r="EL28">
        <f>ABS(AVERAGE(DY2:DY55)-AVERAGE(EA2:EA55))</f>
        <v>8.97015726013356E-3</v>
      </c>
      <c r="FF28">
        <v>46</v>
      </c>
      <c r="FG28">
        <v>36</v>
      </c>
      <c r="FH28">
        <v>45</v>
      </c>
    </row>
    <row r="29" spans="1:164" ht="18" thickTop="1" thickBot="1" x14ac:dyDescent="0.25">
      <c r="A29" t="s">
        <v>28</v>
      </c>
      <c r="B29" t="s">
        <v>415</v>
      </c>
      <c r="C29">
        <f t="shared" si="0"/>
        <v>26</v>
      </c>
      <c r="D29">
        <v>13</v>
      </c>
      <c r="E29">
        <v>13</v>
      </c>
      <c r="F29">
        <v>173</v>
      </c>
      <c r="G29">
        <v>8</v>
      </c>
      <c r="H29">
        <v>3</v>
      </c>
      <c r="I29">
        <f t="shared" si="1"/>
        <v>11</v>
      </c>
      <c r="J29">
        <v>2</v>
      </c>
      <c r="K29">
        <v>212</v>
      </c>
      <c r="N29" t="s">
        <v>83</v>
      </c>
      <c r="O29" t="s">
        <v>429</v>
      </c>
      <c r="P29">
        <v>24</v>
      </c>
      <c r="Q29">
        <v>16</v>
      </c>
      <c r="R29">
        <v>8</v>
      </c>
      <c r="S29">
        <v>181</v>
      </c>
      <c r="T29">
        <v>6</v>
      </c>
      <c r="U29">
        <v>1</v>
      </c>
      <c r="V29">
        <v>7</v>
      </c>
      <c r="W29">
        <v>3</v>
      </c>
      <c r="X29">
        <f t="shared" si="2"/>
        <v>215</v>
      </c>
      <c r="AA29" t="s">
        <v>429</v>
      </c>
      <c r="AB29">
        <f t="shared" si="3"/>
        <v>66</v>
      </c>
      <c r="AC29">
        <v>38</v>
      </c>
      <c r="AD29">
        <v>151</v>
      </c>
      <c r="AE29">
        <v>20</v>
      </c>
      <c r="AF29">
        <v>8</v>
      </c>
      <c r="AI29" t="s">
        <v>596</v>
      </c>
      <c r="AJ29">
        <v>18</v>
      </c>
      <c r="AK29">
        <v>171</v>
      </c>
      <c r="AL29">
        <v>12</v>
      </c>
      <c r="AM29">
        <v>8</v>
      </c>
      <c r="AW29" t="s">
        <v>596</v>
      </c>
      <c r="AX29">
        <v>18</v>
      </c>
      <c r="AY29">
        <v>12</v>
      </c>
      <c r="AZ29">
        <v>8</v>
      </c>
      <c r="BA29">
        <f t="shared" si="4"/>
        <v>38</v>
      </c>
      <c r="BD29" t="s">
        <v>596</v>
      </c>
      <c r="BE29">
        <v>38</v>
      </c>
      <c r="BO29" t="s">
        <v>513</v>
      </c>
      <c r="BT29" t="s">
        <v>501</v>
      </c>
      <c r="BU29">
        <v>0.05</v>
      </c>
      <c r="BY29" t="str">
        <f>AX1</f>
        <v>any dubius expression change</v>
      </c>
      <c r="BZ29">
        <f>AVERAGE(AX2:AX29)</f>
        <v>22.607142857142858</v>
      </c>
      <c r="CA29">
        <f>COUNT(AX2:AX29)</f>
        <v>28</v>
      </c>
      <c r="CB29">
        <f>_xlfn.STDEV.S(AX2:AX29)</f>
        <v>3.8136138757942923</v>
      </c>
      <c r="CJ29" s="42" t="s">
        <v>592</v>
      </c>
      <c r="CK29" s="42" t="s">
        <v>593</v>
      </c>
      <c r="CL29" s="42" t="s">
        <v>505</v>
      </c>
      <c r="CM29" s="42" t="s">
        <v>528</v>
      </c>
      <c r="CX29" t="s">
        <v>429</v>
      </c>
      <c r="CY29">
        <v>211</v>
      </c>
      <c r="CZ29">
        <v>25</v>
      </c>
      <c r="DA29">
        <v>173</v>
      </c>
      <c r="DB29">
        <v>14</v>
      </c>
      <c r="DC29">
        <v>6</v>
      </c>
      <c r="DD29">
        <f t="shared" si="7"/>
        <v>45</v>
      </c>
      <c r="DE29" s="66">
        <f t="shared" si="8"/>
        <v>0.2132701421800948</v>
      </c>
      <c r="DF29" t="s">
        <v>430</v>
      </c>
      <c r="DG29">
        <v>205</v>
      </c>
      <c r="DH29">
        <v>21</v>
      </c>
      <c r="DI29">
        <v>150</v>
      </c>
      <c r="DJ29">
        <v>14</v>
      </c>
      <c r="DK29">
        <v>3</v>
      </c>
      <c r="DL29">
        <f t="shared" si="9"/>
        <v>38</v>
      </c>
      <c r="DM29" s="66">
        <f t="shared" si="10"/>
        <v>0.18536585365853658</v>
      </c>
      <c r="DN29" t="s">
        <v>596</v>
      </c>
      <c r="DO29">
        <v>212</v>
      </c>
      <c r="DP29">
        <v>26</v>
      </c>
      <c r="DQ29">
        <v>173</v>
      </c>
      <c r="DR29">
        <v>11</v>
      </c>
      <c r="DS29">
        <v>2</v>
      </c>
      <c r="DT29">
        <f t="shared" si="11"/>
        <v>39</v>
      </c>
      <c r="DU29" s="66">
        <f t="shared" si="12"/>
        <v>0.18396226415094338</v>
      </c>
      <c r="DY29" s="66">
        <v>0.2132701421800948</v>
      </c>
      <c r="DZ29" s="66">
        <v>0.18536585365853658</v>
      </c>
      <c r="EA29" s="66">
        <v>0.18396226415094338</v>
      </c>
      <c r="EI29" s="43" t="str">
        <f>DZ1</f>
        <v>proportion of silencing in S3</v>
      </c>
      <c r="EJ29" s="43" t="str">
        <f>EA1</f>
        <v>proportion of silencing in 40th gen</v>
      </c>
      <c r="EK29" s="48">
        <f>_xlfn.T.TEST(DZ2:DZ55,EA2:EA55,2,3)</f>
        <v>1.7825389369813729E-2</v>
      </c>
      <c r="EL29" s="43">
        <f>ABS(AVERAGE(DZ2:DZ55)-AVERAGE(EA2:EA55))</f>
        <v>2.5124619279757454E-2</v>
      </c>
      <c r="FF29">
        <v>45</v>
      </c>
      <c r="FG29">
        <v>38</v>
      </c>
      <c r="FH29">
        <v>39</v>
      </c>
    </row>
    <row r="30" spans="1:164" ht="17" thickTop="1" x14ac:dyDescent="0.2">
      <c r="A30" t="s">
        <v>29</v>
      </c>
      <c r="B30" t="s">
        <v>415</v>
      </c>
      <c r="C30">
        <f t="shared" si="0"/>
        <v>23</v>
      </c>
      <c r="D30">
        <v>16</v>
      </c>
      <c r="E30">
        <v>7</v>
      </c>
      <c r="F30">
        <v>145</v>
      </c>
      <c r="G30">
        <v>8</v>
      </c>
      <c r="H30">
        <v>7</v>
      </c>
      <c r="I30">
        <f t="shared" si="1"/>
        <v>15</v>
      </c>
      <c r="J30">
        <v>6</v>
      </c>
      <c r="K30">
        <v>189</v>
      </c>
      <c r="N30" t="s">
        <v>84</v>
      </c>
      <c r="O30" t="s">
        <v>430</v>
      </c>
      <c r="P30">
        <v>24</v>
      </c>
      <c r="Q30">
        <v>19</v>
      </c>
      <c r="R30">
        <v>5</v>
      </c>
      <c r="S30">
        <v>172</v>
      </c>
      <c r="T30">
        <v>10</v>
      </c>
      <c r="U30">
        <v>9</v>
      </c>
      <c r="V30">
        <v>19</v>
      </c>
      <c r="W30">
        <v>6</v>
      </c>
      <c r="X30">
        <f t="shared" si="2"/>
        <v>221</v>
      </c>
      <c r="AA30" t="s">
        <v>429</v>
      </c>
      <c r="AB30">
        <f t="shared" si="3"/>
        <v>39</v>
      </c>
      <c r="AC30">
        <v>26</v>
      </c>
      <c r="AD30">
        <v>184</v>
      </c>
      <c r="AE30">
        <v>10</v>
      </c>
      <c r="AF30">
        <v>3</v>
      </c>
      <c r="BO30" s="42" t="s">
        <v>514</v>
      </c>
      <c r="BP30" s="42" t="s">
        <v>515</v>
      </c>
      <c r="BQ30" s="42" t="s">
        <v>404</v>
      </c>
      <c r="BR30" s="42" t="s">
        <v>485</v>
      </c>
      <c r="BS30" s="42" t="s">
        <v>486</v>
      </c>
      <c r="BT30" s="42" t="s">
        <v>502</v>
      </c>
      <c r="BU30" s="42" t="s">
        <v>516</v>
      </c>
      <c r="BV30" s="42" t="s">
        <v>517</v>
      </c>
      <c r="BW30" s="42" t="s">
        <v>518</v>
      </c>
      <c r="BY30" t="str">
        <f>AY1</f>
        <v>any pratensis expression change</v>
      </c>
      <c r="BZ30">
        <f>AVERAGE(AY2:AY29)</f>
        <v>12.142857142857142</v>
      </c>
      <c r="CA30">
        <f>COUNT(AY2:AY29)</f>
        <v>28</v>
      </c>
      <c r="CB30">
        <f>_xlfn.STDEV.S(AY2:AY29)</f>
        <v>3.2170182388675315</v>
      </c>
      <c r="CJ30" t="str">
        <f>AX1</f>
        <v>any dubius expression change</v>
      </c>
      <c r="CK30" t="str">
        <f>AY1</f>
        <v>any pratensis expression change</v>
      </c>
      <c r="CL30" s="19">
        <f>_xlfn.T.TEST(AX2:AX29,AY2:AY29,2,3)</f>
        <v>2.2051426974316638E-15</v>
      </c>
      <c r="CM30">
        <f>ABS(AVERAGE(AX2:AX29)-AVERAGE(AY2:AY29))</f>
        <v>10.464285714285715</v>
      </c>
      <c r="CX30" t="s">
        <v>429</v>
      </c>
      <c r="CY30">
        <v>191</v>
      </c>
      <c r="CZ30">
        <v>47</v>
      </c>
      <c r="DA30">
        <v>129</v>
      </c>
      <c r="DB30">
        <v>17</v>
      </c>
      <c r="DC30">
        <v>9</v>
      </c>
      <c r="DD30">
        <f t="shared" si="7"/>
        <v>73</v>
      </c>
      <c r="DE30" s="66">
        <f t="shared" si="8"/>
        <v>0.38219895287958117</v>
      </c>
      <c r="DF30" t="s">
        <v>430</v>
      </c>
      <c r="DG30">
        <v>225</v>
      </c>
      <c r="DH30">
        <v>19</v>
      </c>
      <c r="DI30">
        <v>154</v>
      </c>
      <c r="DJ30">
        <v>17</v>
      </c>
      <c r="DK30">
        <v>2</v>
      </c>
      <c r="DL30">
        <f t="shared" si="9"/>
        <v>38</v>
      </c>
      <c r="DM30" s="66">
        <f t="shared" si="10"/>
        <v>0.16888888888888889</v>
      </c>
      <c r="DN30" t="s">
        <v>596</v>
      </c>
      <c r="DO30">
        <v>189</v>
      </c>
      <c r="DP30">
        <v>23</v>
      </c>
      <c r="DQ30">
        <v>145</v>
      </c>
      <c r="DR30">
        <v>15</v>
      </c>
      <c r="DS30">
        <v>6</v>
      </c>
      <c r="DT30">
        <f t="shared" si="11"/>
        <v>44</v>
      </c>
      <c r="DU30" s="66">
        <f t="shared" si="12"/>
        <v>0.23280423280423279</v>
      </c>
      <c r="DY30" s="66">
        <v>0.38219895287958117</v>
      </c>
      <c r="DZ30" s="66">
        <v>0.16888888888888889</v>
      </c>
      <c r="EA30" s="66">
        <v>0.23280423280423279</v>
      </c>
      <c r="FF30">
        <v>73</v>
      </c>
      <c r="FG30">
        <v>38</v>
      </c>
      <c r="FH30">
        <v>44</v>
      </c>
    </row>
    <row r="31" spans="1:164" x14ac:dyDescent="0.2">
      <c r="A31" t="s">
        <v>30</v>
      </c>
      <c r="B31" t="s">
        <v>415</v>
      </c>
      <c r="C31">
        <f t="shared" si="0"/>
        <v>19</v>
      </c>
      <c r="D31">
        <v>15</v>
      </c>
      <c r="E31">
        <v>4</v>
      </c>
      <c r="F31">
        <v>141</v>
      </c>
      <c r="G31">
        <v>6</v>
      </c>
      <c r="H31">
        <v>7</v>
      </c>
      <c r="I31">
        <f t="shared" si="1"/>
        <v>13</v>
      </c>
      <c r="J31">
        <v>11</v>
      </c>
      <c r="K31">
        <v>184</v>
      </c>
      <c r="N31" t="s">
        <v>85</v>
      </c>
      <c r="O31" t="s">
        <v>430</v>
      </c>
      <c r="P31">
        <v>23</v>
      </c>
      <c r="Q31">
        <v>18</v>
      </c>
      <c r="R31">
        <v>5</v>
      </c>
      <c r="S31">
        <v>176</v>
      </c>
      <c r="T31">
        <v>7</v>
      </c>
      <c r="U31">
        <v>6</v>
      </c>
      <c r="V31">
        <v>13</v>
      </c>
      <c r="W31">
        <v>4</v>
      </c>
      <c r="X31">
        <f t="shared" si="2"/>
        <v>216</v>
      </c>
      <c r="AA31" t="s">
        <v>429</v>
      </c>
      <c r="AB31">
        <f t="shared" si="3"/>
        <v>36</v>
      </c>
      <c r="AC31">
        <v>24</v>
      </c>
      <c r="AD31">
        <v>188</v>
      </c>
      <c r="AE31">
        <v>7</v>
      </c>
      <c r="AF31">
        <v>5</v>
      </c>
      <c r="AI31" s="1" t="s">
        <v>617</v>
      </c>
      <c r="AJ31" s="1"/>
      <c r="AK31" s="1"/>
      <c r="AL31" s="1"/>
      <c r="AM31" s="1"/>
      <c r="AN31" s="1"/>
      <c r="BO31" t="str">
        <f>AX1</f>
        <v>any dubius expression change</v>
      </c>
      <c r="BP31">
        <f>COUNT(AX2:AX29)</f>
        <v>28</v>
      </c>
      <c r="BQ31">
        <f>SUM(AX2:AX29)</f>
        <v>633</v>
      </c>
      <c r="BR31">
        <f>AVERAGE(AX2:AX29)</f>
        <v>22.607142857142858</v>
      </c>
      <c r="BS31">
        <f>_xlfn.VAR.S(AX2:AX29)</f>
        <v>14.543650793650764</v>
      </c>
      <c r="BT31">
        <f>DEVSQ(AX2:AX29)</f>
        <v>392.67857142857139</v>
      </c>
      <c r="BU31">
        <f>SQRT(BR38/BP31)</f>
        <v>0.6367409421914354</v>
      </c>
      <c r="BV31">
        <f>BR31-BU31*_xlfn.T.INV.2T(BU29,BQ38)</f>
        <v>21.340228112879494</v>
      </c>
      <c r="BW31">
        <f>BR31+BU31*_xlfn.T.INV.2T(BU29,BQ38)</f>
        <v>23.874057601406221</v>
      </c>
      <c r="BY31" t="str">
        <f>AZ1</f>
        <v>total silencing</v>
      </c>
      <c r="BZ31">
        <f>AVERAGE(AZ2:AZ29)</f>
        <v>6.1428571428571432</v>
      </c>
      <c r="CA31">
        <f>COUNT(AZ2:AZ29)</f>
        <v>28</v>
      </c>
      <c r="CB31">
        <f>_xlfn.STDEV.S(AZ2:AZ29)</f>
        <v>3.0272134321882826</v>
      </c>
      <c r="CJ31" t="str">
        <f>AX1</f>
        <v>any dubius expression change</v>
      </c>
      <c r="CK31" t="str">
        <f>AZ1</f>
        <v>total silencing</v>
      </c>
      <c r="CL31" s="19">
        <f>_xlfn.T.TEST(AX2:AX29,AZ2:AZ29,2,3)</f>
        <v>1.0199238898320719E-23</v>
      </c>
      <c r="CM31">
        <f>ABS(AVERAGE(AX2:AX29)-AVERAGE(AZ2:AZ29))</f>
        <v>16.464285714285715</v>
      </c>
      <c r="CX31" t="s">
        <v>429</v>
      </c>
      <c r="CY31">
        <v>202</v>
      </c>
      <c r="CZ31">
        <v>26</v>
      </c>
      <c r="DA31">
        <v>169</v>
      </c>
      <c r="DB31">
        <v>14</v>
      </c>
      <c r="DC31">
        <v>13</v>
      </c>
      <c r="DD31">
        <f t="shared" si="7"/>
        <v>53</v>
      </c>
      <c r="DE31" s="66">
        <f t="shared" si="8"/>
        <v>0.26237623762376239</v>
      </c>
      <c r="DF31" t="s">
        <v>430</v>
      </c>
      <c r="DG31">
        <v>185</v>
      </c>
      <c r="DH31">
        <v>19</v>
      </c>
      <c r="DI31">
        <v>145</v>
      </c>
      <c r="DJ31">
        <v>13</v>
      </c>
      <c r="DK31">
        <v>8</v>
      </c>
      <c r="DL31">
        <f t="shared" si="9"/>
        <v>40</v>
      </c>
      <c r="DM31" s="66">
        <f t="shared" si="10"/>
        <v>0.21621621621621623</v>
      </c>
      <c r="DN31" t="s">
        <v>596</v>
      </c>
      <c r="DO31">
        <v>184</v>
      </c>
      <c r="DP31">
        <v>19</v>
      </c>
      <c r="DQ31">
        <v>141</v>
      </c>
      <c r="DR31">
        <v>13</v>
      </c>
      <c r="DS31">
        <v>11</v>
      </c>
      <c r="DT31">
        <f t="shared" si="11"/>
        <v>43</v>
      </c>
      <c r="DU31" s="66">
        <f t="shared" si="12"/>
        <v>0.23369565217391305</v>
      </c>
      <c r="DY31" s="66">
        <v>0.26237623762376239</v>
      </c>
      <c r="DZ31" s="66">
        <v>0.21621621621621623</v>
      </c>
      <c r="EA31" s="66">
        <v>0.23369565217391305</v>
      </c>
      <c r="FF31">
        <v>53</v>
      </c>
      <c r="FG31">
        <v>40</v>
      </c>
      <c r="FH31">
        <v>43</v>
      </c>
    </row>
    <row r="32" spans="1:164" x14ac:dyDescent="0.2">
      <c r="A32" t="s">
        <v>31</v>
      </c>
      <c r="B32" t="s">
        <v>416</v>
      </c>
      <c r="C32">
        <f t="shared" si="0"/>
        <v>20</v>
      </c>
      <c r="D32">
        <v>12</v>
      </c>
      <c r="E32">
        <v>8</v>
      </c>
      <c r="F32">
        <v>157</v>
      </c>
      <c r="G32">
        <v>3</v>
      </c>
      <c r="H32">
        <v>2</v>
      </c>
      <c r="I32">
        <f t="shared" si="1"/>
        <v>5</v>
      </c>
      <c r="J32">
        <v>5</v>
      </c>
      <c r="K32">
        <v>187</v>
      </c>
      <c r="N32" t="s">
        <v>86</v>
      </c>
      <c r="O32" t="s">
        <v>430</v>
      </c>
      <c r="P32">
        <v>22</v>
      </c>
      <c r="Q32">
        <v>12</v>
      </c>
      <c r="R32">
        <v>10</v>
      </c>
      <c r="S32">
        <v>159</v>
      </c>
      <c r="T32">
        <v>11</v>
      </c>
      <c r="U32">
        <v>11</v>
      </c>
      <c r="V32">
        <v>22</v>
      </c>
      <c r="W32">
        <v>12</v>
      </c>
      <c r="X32">
        <f t="shared" si="2"/>
        <v>215</v>
      </c>
      <c r="AA32" t="s">
        <v>429</v>
      </c>
      <c r="AB32">
        <f t="shared" si="3"/>
        <v>39</v>
      </c>
      <c r="AC32">
        <v>25</v>
      </c>
      <c r="AD32">
        <v>150</v>
      </c>
      <c r="AE32">
        <v>9</v>
      </c>
      <c r="AF32">
        <v>5</v>
      </c>
      <c r="BO32" t="str">
        <f>AY1</f>
        <v>any pratensis expression change</v>
      </c>
      <c r="BP32">
        <f>COUNT(AY2:AY29)</f>
        <v>28</v>
      </c>
      <c r="BQ32">
        <f>SUM(AY2:AY29)</f>
        <v>340</v>
      </c>
      <c r="BR32">
        <f>AVERAGE(AY2:AY29)</f>
        <v>12.142857142857142</v>
      </c>
      <c r="BS32">
        <f>_xlfn.VAR.S(AY2:AY29)</f>
        <v>10.349206349206353</v>
      </c>
      <c r="BT32">
        <f>DEVSQ(AY2:AY29)</f>
        <v>279.42857142857133</v>
      </c>
      <c r="BU32">
        <f>SQRT(BR38/BP32)</f>
        <v>0.6367409421914354</v>
      </c>
      <c r="BV32">
        <f>BR32-BU32*_xlfn.T.INV.2T(BU29,BQ38)</f>
        <v>10.87594239859378</v>
      </c>
      <c r="BW32">
        <f>BR32+BU32*_xlfn.T.INV.2T(BU29,BQ38)</f>
        <v>13.409771887120504</v>
      </c>
      <c r="BY32" s="45"/>
      <c r="BZ32" s="45"/>
      <c r="CA32" s="45"/>
      <c r="CB32" s="45"/>
      <c r="CJ32" s="43" t="str">
        <f>AY1</f>
        <v>any pratensis expression change</v>
      </c>
      <c r="CK32" s="43" t="str">
        <f>AZ1</f>
        <v>total silencing</v>
      </c>
      <c r="CL32" s="48">
        <f>_xlfn.T.TEST(AY2:AY29,AZ2:AZ29,2,3)</f>
        <v>2.0842697306862316E-9</v>
      </c>
      <c r="CM32" s="43">
        <f>ABS(AVERAGE(AY2:AY29)-AVERAGE(AZ2:AZ29))</f>
        <v>5.9999999999999991</v>
      </c>
      <c r="CX32" t="s">
        <v>429</v>
      </c>
      <c r="CY32">
        <v>208</v>
      </c>
      <c r="CZ32">
        <v>23</v>
      </c>
      <c r="DA32">
        <v>161</v>
      </c>
      <c r="DB32">
        <v>13</v>
      </c>
      <c r="DC32">
        <v>8</v>
      </c>
      <c r="DD32">
        <f t="shared" si="7"/>
        <v>44</v>
      </c>
      <c r="DE32" s="66">
        <f t="shared" si="8"/>
        <v>0.21153846153846154</v>
      </c>
      <c r="DF32" t="s">
        <v>430</v>
      </c>
      <c r="DG32">
        <v>220</v>
      </c>
      <c r="DH32">
        <v>25</v>
      </c>
      <c r="DI32">
        <v>179</v>
      </c>
      <c r="DJ32">
        <v>11</v>
      </c>
      <c r="DK32">
        <v>5</v>
      </c>
      <c r="DL32">
        <f t="shared" si="9"/>
        <v>41</v>
      </c>
      <c r="DM32" s="66">
        <f t="shared" si="10"/>
        <v>0.18636363636363637</v>
      </c>
      <c r="DN32" t="s">
        <v>596</v>
      </c>
      <c r="DO32">
        <v>187</v>
      </c>
      <c r="DP32">
        <v>20</v>
      </c>
      <c r="DQ32">
        <v>157</v>
      </c>
      <c r="DR32">
        <v>5</v>
      </c>
      <c r="DS32">
        <v>5</v>
      </c>
      <c r="DT32">
        <f t="shared" si="11"/>
        <v>30</v>
      </c>
      <c r="DU32" s="66">
        <f t="shared" si="12"/>
        <v>0.16042780748663102</v>
      </c>
      <c r="DY32" s="66">
        <v>0.21153846153846154</v>
      </c>
      <c r="DZ32" s="66">
        <v>0.18636363636363637</v>
      </c>
      <c r="EA32" s="66">
        <v>0.16042780748663102</v>
      </c>
      <c r="FF32">
        <v>44</v>
      </c>
      <c r="FG32">
        <v>41</v>
      </c>
      <c r="FH32">
        <v>30</v>
      </c>
    </row>
    <row r="33" spans="1:164" ht="17" thickBot="1" x14ac:dyDescent="0.25">
      <c r="A33" t="s">
        <v>32</v>
      </c>
      <c r="B33" t="s">
        <v>416</v>
      </c>
      <c r="C33">
        <f t="shared" si="0"/>
        <v>28</v>
      </c>
      <c r="D33">
        <v>24</v>
      </c>
      <c r="E33">
        <v>4</v>
      </c>
      <c r="F33">
        <v>175</v>
      </c>
      <c r="G33">
        <v>5</v>
      </c>
      <c r="H33">
        <v>4</v>
      </c>
      <c r="I33">
        <f t="shared" si="1"/>
        <v>9</v>
      </c>
      <c r="J33">
        <v>7</v>
      </c>
      <c r="K33">
        <v>219</v>
      </c>
      <c r="N33" t="s">
        <v>88</v>
      </c>
      <c r="O33" t="s">
        <v>430</v>
      </c>
      <c r="P33">
        <v>22</v>
      </c>
      <c r="Q33">
        <v>14</v>
      </c>
      <c r="R33">
        <v>8</v>
      </c>
      <c r="S33">
        <v>189</v>
      </c>
      <c r="T33">
        <v>6</v>
      </c>
      <c r="U33">
        <v>4</v>
      </c>
      <c r="V33">
        <v>10</v>
      </c>
      <c r="W33">
        <v>3</v>
      </c>
      <c r="X33">
        <f t="shared" si="2"/>
        <v>224</v>
      </c>
      <c r="AA33" t="s">
        <v>429</v>
      </c>
      <c r="AB33">
        <f t="shared" si="3"/>
        <v>39</v>
      </c>
      <c r="AC33">
        <v>25</v>
      </c>
      <c r="AD33">
        <v>175</v>
      </c>
      <c r="AE33">
        <v>9</v>
      </c>
      <c r="AF33">
        <v>5</v>
      </c>
      <c r="BD33" t="s">
        <v>635</v>
      </c>
      <c r="BO33" t="str">
        <f>AZ1</f>
        <v>total silencing</v>
      </c>
      <c r="BP33">
        <f>COUNT(AZ2:AZ29)</f>
        <v>28</v>
      </c>
      <c r="BQ33">
        <f>SUM(AZ2:AZ29)</f>
        <v>172</v>
      </c>
      <c r="BR33">
        <f>AVERAGE(AZ2:AZ29)</f>
        <v>6.1428571428571432</v>
      </c>
      <c r="BS33">
        <f>_xlfn.VAR.S(AZ2:AZ29)</f>
        <v>9.1640211640211611</v>
      </c>
      <c r="BT33">
        <f>DEVSQ(AZ2:AZ29)</f>
        <v>247.42857142857144</v>
      </c>
      <c r="BU33">
        <f>SQRT(BR38/BP33)</f>
        <v>0.6367409421914354</v>
      </c>
      <c r="BV33">
        <f>BR33-BU33*_xlfn.T.INV.2T(BU29,BQ38)</f>
        <v>4.8759423985937813</v>
      </c>
      <c r="BW33">
        <f>BR33+BU33*_xlfn.T.INV.2T(BU29,BQ38)</f>
        <v>7.4097718871205052</v>
      </c>
      <c r="BY33" s="50" t="s">
        <v>531</v>
      </c>
      <c r="BZ33" s="50"/>
      <c r="CA33" s="50"/>
      <c r="CB33" s="50"/>
      <c r="CC33" s="50"/>
      <c r="CD33" s="52" t="s">
        <v>532</v>
      </c>
      <c r="CE33" s="50">
        <v>0.05</v>
      </c>
      <c r="CF33" s="50"/>
      <c r="CG33" s="50"/>
      <c r="CH33" s="50"/>
      <c r="CX33" t="s">
        <v>429</v>
      </c>
      <c r="CY33">
        <v>221</v>
      </c>
      <c r="CZ33">
        <v>27</v>
      </c>
      <c r="DA33">
        <v>173</v>
      </c>
      <c r="DB33">
        <v>17</v>
      </c>
      <c r="DC33">
        <v>8</v>
      </c>
      <c r="DD33">
        <f t="shared" si="7"/>
        <v>52</v>
      </c>
      <c r="DE33" s="66">
        <f t="shared" si="8"/>
        <v>0.23529411764705882</v>
      </c>
      <c r="DF33" t="s">
        <v>430</v>
      </c>
      <c r="DG33">
        <v>205</v>
      </c>
      <c r="DH33">
        <v>23</v>
      </c>
      <c r="DI33">
        <v>165</v>
      </c>
      <c r="DJ33">
        <v>15</v>
      </c>
      <c r="DK33">
        <v>2</v>
      </c>
      <c r="DL33">
        <f t="shared" si="9"/>
        <v>40</v>
      </c>
      <c r="DM33" s="66">
        <f t="shared" si="10"/>
        <v>0.1951219512195122</v>
      </c>
      <c r="DN33" t="s">
        <v>596</v>
      </c>
      <c r="DO33">
        <v>219</v>
      </c>
      <c r="DP33">
        <v>28</v>
      </c>
      <c r="DQ33">
        <v>175</v>
      </c>
      <c r="DR33">
        <v>9</v>
      </c>
      <c r="DS33">
        <v>7</v>
      </c>
      <c r="DT33">
        <f t="shared" si="11"/>
        <v>44</v>
      </c>
      <c r="DU33" s="66">
        <f t="shared" si="12"/>
        <v>0.20091324200913241</v>
      </c>
      <c r="DY33" s="66">
        <v>0.23529411764705882</v>
      </c>
      <c r="DZ33" s="66">
        <v>0.1951219512195122</v>
      </c>
      <c r="EA33" s="66">
        <v>0.20091324200913241</v>
      </c>
      <c r="FF33">
        <v>52</v>
      </c>
      <c r="FG33">
        <v>40</v>
      </c>
      <c r="FH33">
        <v>44</v>
      </c>
    </row>
    <row r="34" spans="1:164" ht="17" thickTop="1" x14ac:dyDescent="0.2">
      <c r="A34" t="s">
        <v>33</v>
      </c>
      <c r="B34" t="s">
        <v>416</v>
      </c>
      <c r="C34">
        <f t="shared" si="0"/>
        <v>27</v>
      </c>
      <c r="D34">
        <v>21</v>
      </c>
      <c r="E34">
        <v>6</v>
      </c>
      <c r="F34">
        <v>146</v>
      </c>
      <c r="G34">
        <v>6</v>
      </c>
      <c r="H34">
        <v>9</v>
      </c>
      <c r="I34">
        <f t="shared" si="1"/>
        <v>15</v>
      </c>
      <c r="J34">
        <v>10</v>
      </c>
      <c r="K34">
        <v>198</v>
      </c>
      <c r="N34" t="s">
        <v>89</v>
      </c>
      <c r="O34" t="s">
        <v>430</v>
      </c>
      <c r="P34">
        <v>24</v>
      </c>
      <c r="Q34">
        <v>16</v>
      </c>
      <c r="R34">
        <v>8</v>
      </c>
      <c r="S34">
        <v>176</v>
      </c>
      <c r="T34">
        <v>10</v>
      </c>
      <c r="U34">
        <v>7</v>
      </c>
      <c r="V34">
        <v>17</v>
      </c>
      <c r="W34">
        <v>10</v>
      </c>
      <c r="X34">
        <f t="shared" si="2"/>
        <v>227</v>
      </c>
      <c r="AA34" t="s">
        <v>429</v>
      </c>
      <c r="AB34">
        <f t="shared" si="3"/>
        <v>42</v>
      </c>
      <c r="AC34">
        <v>28</v>
      </c>
      <c r="AD34">
        <v>148</v>
      </c>
      <c r="AE34">
        <v>11</v>
      </c>
      <c r="AF34">
        <v>3</v>
      </c>
      <c r="BO34" s="45"/>
      <c r="BP34" s="45"/>
      <c r="BQ34" s="45"/>
      <c r="BR34" s="45"/>
      <c r="BS34" s="45"/>
      <c r="BT34" s="45"/>
      <c r="BU34" s="45"/>
      <c r="BV34" s="45"/>
      <c r="BW34" s="45"/>
      <c r="BY34" s="42" t="str">
        <f t="array" ref="BY34:CH37">[1]!REGWQ(AX1:AZ29,TRUE,CE33)</f>
        <v>group 1</v>
      </c>
      <c r="BZ34" s="42" t="str">
        <v>group 2</v>
      </c>
      <c r="CA34" s="42" t="str">
        <v>index 1</v>
      </c>
      <c r="CB34" s="42" t="str">
        <v>index 2</v>
      </c>
      <c r="CC34" s="42" t="str">
        <v>mean</v>
      </c>
      <c r="CD34" s="42" t="str">
        <v>q-stat</v>
      </c>
      <c r="CE34" s="42" t="str">
        <v>alpha</v>
      </c>
      <c r="CF34" s="42" t="str">
        <v>q-crit</v>
      </c>
      <c r="CG34" s="56" t="str">
        <v>p-value</v>
      </c>
      <c r="CH34" s="42" t="str">
        <v>sig</v>
      </c>
      <c r="DE34" s="66"/>
      <c r="DF34" t="s">
        <v>430</v>
      </c>
      <c r="DG34">
        <v>207</v>
      </c>
      <c r="DH34">
        <v>28</v>
      </c>
      <c r="DI34">
        <v>159</v>
      </c>
      <c r="DJ34">
        <v>13</v>
      </c>
      <c r="DK34">
        <v>7</v>
      </c>
      <c r="DL34">
        <f t="shared" si="9"/>
        <v>48</v>
      </c>
      <c r="DM34" s="66">
        <f t="shared" si="10"/>
        <v>0.2318840579710145</v>
      </c>
      <c r="DN34" t="s">
        <v>596</v>
      </c>
      <c r="DO34">
        <v>198</v>
      </c>
      <c r="DP34">
        <v>27</v>
      </c>
      <c r="DQ34">
        <v>146</v>
      </c>
      <c r="DR34">
        <v>15</v>
      </c>
      <c r="DS34">
        <v>10</v>
      </c>
      <c r="DT34">
        <f t="shared" si="11"/>
        <v>52</v>
      </c>
      <c r="DU34" s="66">
        <f t="shared" si="12"/>
        <v>0.26262626262626265</v>
      </c>
      <c r="DY34" s="66"/>
      <c r="DZ34" s="66">
        <v>0.2318840579710145</v>
      </c>
      <c r="EA34" s="66">
        <v>0.26262626262626265</v>
      </c>
      <c r="FG34">
        <v>48</v>
      </c>
      <c r="FH34">
        <v>52</v>
      </c>
    </row>
    <row r="35" spans="1:164" ht="17" thickBot="1" x14ac:dyDescent="0.25">
      <c r="A35" t="s">
        <v>34</v>
      </c>
      <c r="B35" t="s">
        <v>416</v>
      </c>
      <c r="C35">
        <f t="shared" si="0"/>
        <v>28</v>
      </c>
      <c r="D35">
        <v>18</v>
      </c>
      <c r="E35">
        <v>10</v>
      </c>
      <c r="F35">
        <v>149</v>
      </c>
      <c r="G35">
        <v>4</v>
      </c>
      <c r="H35">
        <v>3</v>
      </c>
      <c r="I35">
        <f t="shared" si="1"/>
        <v>7</v>
      </c>
      <c r="J35">
        <v>4</v>
      </c>
      <c r="K35">
        <v>188</v>
      </c>
      <c r="N35" t="s">
        <v>90</v>
      </c>
      <c r="O35" t="s">
        <v>429</v>
      </c>
      <c r="P35">
        <v>25</v>
      </c>
      <c r="Q35">
        <v>19</v>
      </c>
      <c r="R35">
        <v>6</v>
      </c>
      <c r="S35">
        <v>167</v>
      </c>
      <c r="T35">
        <v>6</v>
      </c>
      <c r="U35">
        <v>3</v>
      </c>
      <c r="V35">
        <v>9</v>
      </c>
      <c r="W35">
        <v>5</v>
      </c>
      <c r="X35">
        <f t="shared" si="2"/>
        <v>206</v>
      </c>
      <c r="AA35" t="s">
        <v>429</v>
      </c>
      <c r="AB35">
        <f t="shared" si="3"/>
        <v>46</v>
      </c>
      <c r="AC35">
        <v>20</v>
      </c>
      <c r="AD35">
        <v>157</v>
      </c>
      <c r="AE35">
        <v>13</v>
      </c>
      <c r="AF35">
        <v>13</v>
      </c>
      <c r="BO35" t="s">
        <v>500</v>
      </c>
      <c r="BY35" t="str">
        <v>any dubius expression change</v>
      </c>
      <c r="BZ35" t="str">
        <v>any pratensis expression change</v>
      </c>
      <c r="CA35">
        <v>1</v>
      </c>
      <c r="CB35">
        <v>2</v>
      </c>
      <c r="CC35">
        <v>10.464285714285715</v>
      </c>
      <c r="CD35">
        <v>16.434133602704065</v>
      </c>
      <c r="CE35">
        <v>0.05</v>
      </c>
      <c r="CF35">
        <v>2.8134814814814817</v>
      </c>
      <c r="CG35" s="19">
        <v>-1.0169642905566434E-13</v>
      </c>
      <c r="CH35" s="35" t="str">
        <v>yes</v>
      </c>
      <c r="DE35" s="66"/>
      <c r="DF35" t="s">
        <v>430</v>
      </c>
      <c r="DG35">
        <v>215</v>
      </c>
      <c r="DH35">
        <v>27</v>
      </c>
      <c r="DI35">
        <v>176</v>
      </c>
      <c r="DJ35">
        <v>10</v>
      </c>
      <c r="DK35">
        <v>2</v>
      </c>
      <c r="DL35">
        <f t="shared" si="9"/>
        <v>39</v>
      </c>
      <c r="DM35" s="66">
        <f t="shared" si="10"/>
        <v>0.18139534883720931</v>
      </c>
      <c r="DN35" t="s">
        <v>596</v>
      </c>
      <c r="DO35">
        <v>188</v>
      </c>
      <c r="DP35">
        <v>28</v>
      </c>
      <c r="DQ35">
        <v>149</v>
      </c>
      <c r="DR35">
        <v>7</v>
      </c>
      <c r="DS35">
        <v>4</v>
      </c>
      <c r="DT35">
        <f t="shared" si="11"/>
        <v>39</v>
      </c>
      <c r="DU35" s="66">
        <f t="shared" si="12"/>
        <v>0.20744680851063829</v>
      </c>
      <c r="DY35" s="66"/>
      <c r="DZ35" s="66">
        <v>0.18139534883720931</v>
      </c>
      <c r="EA35" s="66">
        <v>0.20744680851063829</v>
      </c>
      <c r="FG35">
        <v>39</v>
      </c>
      <c r="FH35">
        <v>39</v>
      </c>
    </row>
    <row r="36" spans="1:164" ht="17" thickTop="1" x14ac:dyDescent="0.2">
      <c r="A36" t="s">
        <v>35</v>
      </c>
      <c r="B36" t="s">
        <v>416</v>
      </c>
      <c r="C36">
        <f t="shared" si="0"/>
        <v>27</v>
      </c>
      <c r="D36">
        <v>16</v>
      </c>
      <c r="E36">
        <v>11</v>
      </c>
      <c r="F36">
        <v>172</v>
      </c>
      <c r="G36">
        <v>5</v>
      </c>
      <c r="H36">
        <v>5</v>
      </c>
      <c r="I36">
        <f t="shared" si="1"/>
        <v>10</v>
      </c>
      <c r="J36">
        <v>4</v>
      </c>
      <c r="K36">
        <v>213</v>
      </c>
      <c r="N36" t="s">
        <v>91</v>
      </c>
      <c r="O36" t="s">
        <v>429</v>
      </c>
      <c r="P36">
        <v>23</v>
      </c>
      <c r="Q36">
        <v>14</v>
      </c>
      <c r="R36">
        <v>9</v>
      </c>
      <c r="S36">
        <v>176</v>
      </c>
      <c r="T36">
        <v>4</v>
      </c>
      <c r="U36">
        <v>4</v>
      </c>
      <c r="V36">
        <v>8</v>
      </c>
      <c r="W36">
        <v>4</v>
      </c>
      <c r="X36">
        <f t="shared" si="2"/>
        <v>211</v>
      </c>
      <c r="AA36" t="s">
        <v>429</v>
      </c>
      <c r="AB36">
        <f t="shared" si="3"/>
        <v>45</v>
      </c>
      <c r="AC36">
        <v>25</v>
      </c>
      <c r="AD36">
        <v>173</v>
      </c>
      <c r="AE36">
        <v>14</v>
      </c>
      <c r="AF36">
        <v>6</v>
      </c>
      <c r="BO36" s="42" t="s">
        <v>519</v>
      </c>
      <c r="BP36" s="42" t="s">
        <v>502</v>
      </c>
      <c r="BQ36" s="42" t="s">
        <v>490</v>
      </c>
      <c r="BR36" s="42" t="s">
        <v>503</v>
      </c>
      <c r="BS36" s="42" t="s">
        <v>504</v>
      </c>
      <c r="BT36" s="42" t="s">
        <v>520</v>
      </c>
      <c r="BU36" s="42" t="s">
        <v>521</v>
      </c>
      <c r="BV36" s="42" t="s">
        <v>522</v>
      </c>
      <c r="BW36" s="42" t="s">
        <v>523</v>
      </c>
      <c r="BY36" t="str">
        <v>any dubius expression change</v>
      </c>
      <c r="BZ36" t="str">
        <v>total silencing</v>
      </c>
      <c r="CA36">
        <v>1</v>
      </c>
      <c r="CB36">
        <v>3</v>
      </c>
      <c r="CC36">
        <v>16.464285714285715</v>
      </c>
      <c r="CD36">
        <v>25.857118057496841</v>
      </c>
      <c r="CE36">
        <v>0.05</v>
      </c>
      <c r="CF36">
        <v>3.3762222222222218</v>
      </c>
      <c r="CG36" s="19">
        <v>-1.0036416142611415E-13</v>
      </c>
      <c r="CH36" s="35" t="str">
        <v>yes</v>
      </c>
      <c r="DE36" s="66"/>
      <c r="DF36" t="s">
        <v>430</v>
      </c>
      <c r="DG36">
        <v>207</v>
      </c>
      <c r="DH36">
        <v>28</v>
      </c>
      <c r="DI36">
        <v>166</v>
      </c>
      <c r="DJ36">
        <v>8</v>
      </c>
      <c r="DK36">
        <v>5</v>
      </c>
      <c r="DL36">
        <f t="shared" si="9"/>
        <v>41</v>
      </c>
      <c r="DM36" s="66">
        <f t="shared" si="10"/>
        <v>0.19806763285024154</v>
      </c>
      <c r="DN36" t="s">
        <v>596</v>
      </c>
      <c r="DO36">
        <v>213</v>
      </c>
      <c r="DP36">
        <v>27</v>
      </c>
      <c r="DQ36">
        <v>172</v>
      </c>
      <c r="DR36">
        <v>10</v>
      </c>
      <c r="DS36">
        <v>4</v>
      </c>
      <c r="DT36">
        <f t="shared" si="11"/>
        <v>41</v>
      </c>
      <c r="DU36" s="66">
        <f t="shared" si="12"/>
        <v>0.19248826291079812</v>
      </c>
      <c r="DY36" s="66"/>
      <c r="DZ36" s="66">
        <v>0.19806763285024154</v>
      </c>
      <c r="EA36" s="66">
        <v>0.19248826291079812</v>
      </c>
      <c r="FG36">
        <v>41</v>
      </c>
      <c r="FH36">
        <v>41</v>
      </c>
    </row>
    <row r="37" spans="1:164" x14ac:dyDescent="0.2">
      <c r="A37" t="s">
        <v>36</v>
      </c>
      <c r="B37" t="s">
        <v>416</v>
      </c>
      <c r="C37">
        <f t="shared" si="0"/>
        <v>23</v>
      </c>
      <c r="D37">
        <v>16</v>
      </c>
      <c r="E37">
        <v>7</v>
      </c>
      <c r="F37">
        <v>171</v>
      </c>
      <c r="G37">
        <v>6</v>
      </c>
      <c r="H37">
        <v>6</v>
      </c>
      <c r="I37">
        <f t="shared" si="1"/>
        <v>12</v>
      </c>
      <c r="J37">
        <v>4</v>
      </c>
      <c r="K37">
        <v>210</v>
      </c>
      <c r="N37" t="s">
        <v>92</v>
      </c>
      <c r="O37" t="s">
        <v>429</v>
      </c>
      <c r="P37">
        <v>23</v>
      </c>
      <c r="Q37">
        <v>15</v>
      </c>
      <c r="R37">
        <v>8</v>
      </c>
      <c r="S37">
        <v>155</v>
      </c>
      <c r="T37">
        <v>10</v>
      </c>
      <c r="U37">
        <v>3</v>
      </c>
      <c r="V37">
        <v>13</v>
      </c>
      <c r="W37">
        <v>0</v>
      </c>
      <c r="X37">
        <f t="shared" si="2"/>
        <v>191</v>
      </c>
      <c r="AA37" t="s">
        <v>429</v>
      </c>
      <c r="AB37">
        <f t="shared" si="3"/>
        <v>73</v>
      </c>
      <c r="AC37">
        <v>47</v>
      </c>
      <c r="AD37">
        <v>129</v>
      </c>
      <c r="AE37">
        <v>17</v>
      </c>
      <c r="AF37">
        <v>9</v>
      </c>
      <c r="BO37" t="s">
        <v>524</v>
      </c>
      <c r="BP37">
        <f>BP39-BP38</f>
        <v>3888.0238095238087</v>
      </c>
      <c r="BQ37">
        <f>COUNTA(BO31:BO33)-1</f>
        <v>2</v>
      </c>
      <c r="BR37">
        <f>BP37/BQ37</f>
        <v>1944.0119047619044</v>
      </c>
      <c r="BS37">
        <f>BR37/BR38</f>
        <v>171.24398959102032</v>
      </c>
      <c r="BT37" s="19">
        <f>_xlfn.F.DIST.RT(BS37,BQ37,BQ38)</f>
        <v>8.0645331194659624E-30</v>
      </c>
      <c r="BU37">
        <f>BP37/BP39</f>
        <v>0.80873128876892786</v>
      </c>
      <c r="BV37">
        <f>SQRT(DEVSQ(BR31:BR33)/(BR38*BQ37))</f>
        <v>2.4730258330854271</v>
      </c>
      <c r="BW37">
        <f>(BP39-BQ39*BR38)/(BP39+BR38)</f>
        <v>0.80211453770289975</v>
      </c>
      <c r="BY37" s="43" t="str">
        <v>any pratensis expression change</v>
      </c>
      <c r="BZ37" s="43" t="str">
        <v>total silencing</v>
      </c>
      <c r="CA37" s="43">
        <v>2</v>
      </c>
      <c r="CB37" s="43">
        <v>3</v>
      </c>
      <c r="CC37" s="43">
        <v>5.9999999999999991</v>
      </c>
      <c r="CD37" s="43">
        <v>9.4229844547927719</v>
      </c>
      <c r="CE37" s="43">
        <v>0.05</v>
      </c>
      <c r="CF37" s="43">
        <v>2.8134814814814817</v>
      </c>
      <c r="CG37" s="48">
        <v>2.9911492172018939E-9</v>
      </c>
      <c r="CH37" s="46" t="str">
        <v>yes</v>
      </c>
      <c r="DE37" s="66"/>
      <c r="DN37" t="s">
        <v>596</v>
      </c>
      <c r="DO37">
        <v>210</v>
      </c>
      <c r="DP37">
        <v>23</v>
      </c>
      <c r="DQ37">
        <v>171</v>
      </c>
      <c r="DR37">
        <v>12</v>
      </c>
      <c r="DS37">
        <v>4</v>
      </c>
      <c r="DT37">
        <f t="shared" si="11"/>
        <v>39</v>
      </c>
      <c r="DU37" s="66">
        <f t="shared" si="12"/>
        <v>0.18571428571428572</v>
      </c>
      <c r="DY37" s="66"/>
      <c r="EA37" s="66">
        <v>0.18571428571428572</v>
      </c>
      <c r="FH37">
        <v>39</v>
      </c>
    </row>
    <row r="38" spans="1:164" x14ac:dyDescent="0.2">
      <c r="A38" t="s">
        <v>37</v>
      </c>
      <c r="B38" t="s">
        <v>417</v>
      </c>
      <c r="C38">
        <f t="shared" si="0"/>
        <v>27</v>
      </c>
      <c r="D38">
        <v>18</v>
      </c>
      <c r="E38">
        <v>9</v>
      </c>
      <c r="F38">
        <v>140</v>
      </c>
      <c r="G38">
        <v>5</v>
      </c>
      <c r="H38">
        <v>5</v>
      </c>
      <c r="I38">
        <f t="shared" si="1"/>
        <v>10</v>
      </c>
      <c r="J38">
        <v>2</v>
      </c>
      <c r="K38">
        <v>179</v>
      </c>
      <c r="N38" t="s">
        <v>94</v>
      </c>
      <c r="O38" t="s">
        <v>429</v>
      </c>
      <c r="P38">
        <v>17</v>
      </c>
      <c r="Q38">
        <v>9</v>
      </c>
      <c r="R38">
        <v>8</v>
      </c>
      <c r="S38">
        <v>171</v>
      </c>
      <c r="T38">
        <v>6</v>
      </c>
      <c r="U38">
        <v>3</v>
      </c>
      <c r="V38">
        <v>9</v>
      </c>
      <c r="W38">
        <v>5</v>
      </c>
      <c r="X38">
        <f t="shared" si="2"/>
        <v>202</v>
      </c>
      <c r="AA38" t="s">
        <v>429</v>
      </c>
      <c r="AB38">
        <f t="shared" si="3"/>
        <v>53</v>
      </c>
      <c r="AC38">
        <v>26</v>
      </c>
      <c r="AD38">
        <v>169</v>
      </c>
      <c r="AE38">
        <v>14</v>
      </c>
      <c r="AF38">
        <v>13</v>
      </c>
      <c r="BO38" t="s">
        <v>525</v>
      </c>
      <c r="BP38">
        <f>SUM(BT31:BT33)</f>
        <v>919.53571428571411</v>
      </c>
      <c r="BQ38">
        <f>BQ39-BQ37</f>
        <v>81</v>
      </c>
      <c r="BR38">
        <f>BP38/BQ38</f>
        <v>11.352292768959433</v>
      </c>
      <c r="DE38" s="66"/>
      <c r="DN38" t="s">
        <v>596</v>
      </c>
      <c r="DO38">
        <v>179</v>
      </c>
      <c r="DP38">
        <v>27</v>
      </c>
      <c r="DQ38">
        <v>140</v>
      </c>
      <c r="DR38">
        <v>10</v>
      </c>
      <c r="DS38">
        <v>2</v>
      </c>
      <c r="DT38">
        <f t="shared" si="11"/>
        <v>39</v>
      </c>
      <c r="DU38" s="66">
        <f t="shared" si="12"/>
        <v>0.21787709497206703</v>
      </c>
      <c r="DY38" s="66"/>
      <c r="EA38" s="66">
        <v>0.21787709497206703</v>
      </c>
      <c r="FH38">
        <v>39</v>
      </c>
    </row>
    <row r="39" spans="1:164" x14ac:dyDescent="0.2">
      <c r="A39" t="s">
        <v>38</v>
      </c>
      <c r="B39" t="s">
        <v>417</v>
      </c>
      <c r="C39">
        <f t="shared" si="0"/>
        <v>23</v>
      </c>
      <c r="D39">
        <v>14</v>
      </c>
      <c r="E39">
        <v>9</v>
      </c>
      <c r="F39">
        <v>173</v>
      </c>
      <c r="G39">
        <v>4</v>
      </c>
      <c r="H39">
        <v>3</v>
      </c>
      <c r="I39">
        <f t="shared" si="1"/>
        <v>7</v>
      </c>
      <c r="J39">
        <v>3</v>
      </c>
      <c r="K39">
        <v>206</v>
      </c>
      <c r="N39" t="s">
        <v>95</v>
      </c>
      <c r="O39" t="s">
        <v>429</v>
      </c>
      <c r="P39">
        <v>21</v>
      </c>
      <c r="Q39">
        <v>14</v>
      </c>
      <c r="R39">
        <v>7</v>
      </c>
      <c r="S39">
        <v>177</v>
      </c>
      <c r="T39">
        <v>5</v>
      </c>
      <c r="U39">
        <v>2</v>
      </c>
      <c r="V39">
        <v>7</v>
      </c>
      <c r="W39">
        <v>3</v>
      </c>
      <c r="X39">
        <f t="shared" si="2"/>
        <v>208</v>
      </c>
      <c r="AA39" t="s">
        <v>429</v>
      </c>
      <c r="AB39">
        <f t="shared" si="3"/>
        <v>44</v>
      </c>
      <c r="AC39">
        <v>23</v>
      </c>
      <c r="AD39">
        <v>161</v>
      </c>
      <c r="AE39">
        <v>13</v>
      </c>
      <c r="AF39">
        <v>8</v>
      </c>
      <c r="BO39" s="43" t="s">
        <v>510</v>
      </c>
      <c r="BP39" s="43">
        <f>DEVSQ(AX2:AZ29)</f>
        <v>4807.5595238095229</v>
      </c>
      <c r="BQ39" s="43">
        <f>COUNT(AX2:AZ29)-1</f>
        <v>83</v>
      </c>
      <c r="BR39" s="43">
        <f>BP39/BQ39</f>
        <v>57.922403901319555</v>
      </c>
      <c r="BS39" s="43"/>
      <c r="BT39" s="43"/>
      <c r="BU39" s="43"/>
      <c r="BV39" s="43"/>
      <c r="BW39" s="43"/>
      <c r="DE39" s="66"/>
      <c r="DN39" t="s">
        <v>596</v>
      </c>
      <c r="DO39">
        <v>206</v>
      </c>
      <c r="DP39">
        <v>23</v>
      </c>
      <c r="DQ39">
        <v>173</v>
      </c>
      <c r="DR39">
        <v>7</v>
      </c>
      <c r="DS39">
        <v>3</v>
      </c>
      <c r="DT39">
        <f t="shared" si="11"/>
        <v>33</v>
      </c>
      <c r="DU39" s="66">
        <f t="shared" si="12"/>
        <v>0.16019417475728157</v>
      </c>
      <c r="DY39" s="66"/>
      <c r="EA39" s="66">
        <v>0.16019417475728157</v>
      </c>
      <c r="FH39">
        <v>33</v>
      </c>
    </row>
    <row r="40" spans="1:164" x14ac:dyDescent="0.2">
      <c r="A40" t="s">
        <v>39</v>
      </c>
      <c r="B40" t="s">
        <v>417</v>
      </c>
      <c r="C40">
        <f t="shared" si="0"/>
        <v>24</v>
      </c>
      <c r="D40">
        <v>16</v>
      </c>
      <c r="E40">
        <v>8</v>
      </c>
      <c r="F40">
        <v>159</v>
      </c>
      <c r="G40">
        <v>6</v>
      </c>
      <c r="H40">
        <v>6</v>
      </c>
      <c r="I40">
        <f t="shared" si="1"/>
        <v>12</v>
      </c>
      <c r="J40">
        <v>4</v>
      </c>
      <c r="K40">
        <v>199</v>
      </c>
      <c r="N40" t="s">
        <v>96</v>
      </c>
      <c r="O40" t="s">
        <v>430</v>
      </c>
      <c r="P40">
        <v>26</v>
      </c>
      <c r="Q40">
        <v>22</v>
      </c>
      <c r="R40">
        <v>4</v>
      </c>
      <c r="S40">
        <v>155</v>
      </c>
      <c r="T40">
        <v>5</v>
      </c>
      <c r="U40">
        <v>16</v>
      </c>
      <c r="V40">
        <v>21</v>
      </c>
      <c r="W40">
        <v>19</v>
      </c>
      <c r="X40">
        <f t="shared" si="2"/>
        <v>221</v>
      </c>
      <c r="AA40" t="s">
        <v>429</v>
      </c>
      <c r="AB40">
        <f t="shared" si="3"/>
        <v>52</v>
      </c>
      <c r="AC40">
        <v>27</v>
      </c>
      <c r="AD40">
        <v>173</v>
      </c>
      <c r="AE40">
        <v>17</v>
      </c>
      <c r="AF40">
        <v>8</v>
      </c>
      <c r="DE40" s="66"/>
      <c r="DN40" t="s">
        <v>596</v>
      </c>
      <c r="DO40">
        <v>199</v>
      </c>
      <c r="DP40">
        <v>24</v>
      </c>
      <c r="DQ40">
        <v>159</v>
      </c>
      <c r="DR40">
        <v>12</v>
      </c>
      <c r="DS40">
        <v>4</v>
      </c>
      <c r="DT40">
        <f t="shared" si="11"/>
        <v>40</v>
      </c>
      <c r="DU40" s="66">
        <f t="shared" si="12"/>
        <v>0.20100502512562815</v>
      </c>
      <c r="DY40" s="66"/>
      <c r="EA40" s="66">
        <v>0.20100502512562815</v>
      </c>
      <c r="FH40">
        <v>40</v>
      </c>
    </row>
    <row r="41" spans="1:164" x14ac:dyDescent="0.2">
      <c r="A41" t="s">
        <v>40</v>
      </c>
      <c r="B41" t="s">
        <v>417</v>
      </c>
      <c r="C41">
        <f t="shared" si="0"/>
        <v>24</v>
      </c>
      <c r="D41">
        <v>11</v>
      </c>
      <c r="E41">
        <v>13</v>
      </c>
      <c r="F41">
        <v>143</v>
      </c>
      <c r="G41">
        <v>6</v>
      </c>
      <c r="H41">
        <v>3</v>
      </c>
      <c r="I41">
        <f t="shared" si="1"/>
        <v>9</v>
      </c>
      <c r="J41">
        <v>2</v>
      </c>
      <c r="K41">
        <v>178</v>
      </c>
      <c r="N41" t="s">
        <v>97</v>
      </c>
      <c r="O41" t="s">
        <v>430</v>
      </c>
      <c r="P41">
        <v>18</v>
      </c>
      <c r="Q41">
        <v>13</v>
      </c>
      <c r="R41">
        <v>5</v>
      </c>
      <c r="S41">
        <v>194</v>
      </c>
      <c r="T41">
        <v>4</v>
      </c>
      <c r="U41">
        <v>3</v>
      </c>
      <c r="V41">
        <v>7</v>
      </c>
      <c r="W41">
        <v>4</v>
      </c>
      <c r="X41">
        <f t="shared" si="2"/>
        <v>223</v>
      </c>
      <c r="Z41">
        <v>35</v>
      </c>
      <c r="AA41" t="s">
        <v>430</v>
      </c>
      <c r="AB41">
        <f t="shared" si="3"/>
        <v>33</v>
      </c>
      <c r="AC41">
        <v>21</v>
      </c>
      <c r="AD41">
        <v>192</v>
      </c>
      <c r="AE41">
        <v>7</v>
      </c>
      <c r="AF41">
        <v>5</v>
      </c>
      <c r="DE41" s="66"/>
      <c r="DN41" t="s">
        <v>596</v>
      </c>
      <c r="DO41">
        <v>178</v>
      </c>
      <c r="DP41">
        <v>24</v>
      </c>
      <c r="DQ41">
        <v>143</v>
      </c>
      <c r="DR41">
        <v>9</v>
      </c>
      <c r="DS41">
        <v>2</v>
      </c>
      <c r="DT41">
        <f t="shared" si="11"/>
        <v>35</v>
      </c>
      <c r="DU41" s="66">
        <f t="shared" si="12"/>
        <v>0.19662921348314608</v>
      </c>
      <c r="DY41" s="66"/>
      <c r="EA41" s="66">
        <v>0.19662921348314608</v>
      </c>
      <c r="FH41">
        <v>35</v>
      </c>
    </row>
    <row r="42" spans="1:164" x14ac:dyDescent="0.2">
      <c r="A42" t="s">
        <v>41</v>
      </c>
      <c r="B42" t="s">
        <v>417</v>
      </c>
      <c r="C42">
        <f t="shared" si="0"/>
        <v>24</v>
      </c>
      <c r="D42">
        <v>18</v>
      </c>
      <c r="E42">
        <v>6</v>
      </c>
      <c r="F42">
        <v>137</v>
      </c>
      <c r="G42">
        <v>2</v>
      </c>
      <c r="H42">
        <v>4</v>
      </c>
      <c r="I42">
        <f t="shared" si="1"/>
        <v>6</v>
      </c>
      <c r="J42">
        <v>6</v>
      </c>
      <c r="K42">
        <v>173</v>
      </c>
      <c r="N42" t="s">
        <v>98</v>
      </c>
      <c r="O42" t="s">
        <v>430</v>
      </c>
      <c r="P42">
        <v>21</v>
      </c>
      <c r="Q42">
        <v>15</v>
      </c>
      <c r="R42">
        <v>6</v>
      </c>
      <c r="S42">
        <v>147</v>
      </c>
      <c r="T42">
        <v>10</v>
      </c>
      <c r="U42">
        <v>8</v>
      </c>
      <c r="V42">
        <v>18</v>
      </c>
      <c r="W42">
        <v>5</v>
      </c>
      <c r="X42">
        <f t="shared" si="2"/>
        <v>191</v>
      </c>
      <c r="AA42" t="s">
        <v>430</v>
      </c>
      <c r="AB42">
        <f t="shared" si="3"/>
        <v>42</v>
      </c>
      <c r="AC42">
        <v>22</v>
      </c>
      <c r="AD42">
        <v>168</v>
      </c>
      <c r="AE42">
        <v>14</v>
      </c>
      <c r="AF42">
        <v>6</v>
      </c>
      <c r="BT42" t="s">
        <v>499</v>
      </c>
      <c r="DE42" s="66"/>
      <c r="DN42" t="s">
        <v>596</v>
      </c>
      <c r="DO42">
        <v>173</v>
      </c>
      <c r="DP42">
        <v>24</v>
      </c>
      <c r="DQ42">
        <v>137</v>
      </c>
      <c r="DR42">
        <v>6</v>
      </c>
      <c r="DS42">
        <v>6</v>
      </c>
      <c r="DT42">
        <f t="shared" si="11"/>
        <v>36</v>
      </c>
      <c r="DU42" s="66">
        <f t="shared" si="12"/>
        <v>0.20809248554913296</v>
      </c>
      <c r="DY42" s="66"/>
      <c r="EA42" s="66">
        <v>0.20809248554913296</v>
      </c>
      <c r="FH42">
        <v>36</v>
      </c>
    </row>
    <row r="43" spans="1:164" x14ac:dyDescent="0.2">
      <c r="A43" t="s">
        <v>42</v>
      </c>
      <c r="B43" t="s">
        <v>417</v>
      </c>
      <c r="C43">
        <f t="shared" si="0"/>
        <v>25</v>
      </c>
      <c r="D43">
        <v>11</v>
      </c>
      <c r="E43">
        <v>14</v>
      </c>
      <c r="F43">
        <v>168</v>
      </c>
      <c r="G43">
        <v>2</v>
      </c>
      <c r="H43">
        <v>4</v>
      </c>
      <c r="I43">
        <f t="shared" si="1"/>
        <v>6</v>
      </c>
      <c r="J43">
        <v>3</v>
      </c>
      <c r="K43">
        <v>202</v>
      </c>
      <c r="N43" t="s">
        <v>99</v>
      </c>
      <c r="O43" t="s">
        <v>430</v>
      </c>
      <c r="P43">
        <v>17</v>
      </c>
      <c r="Q43">
        <v>13</v>
      </c>
      <c r="R43">
        <v>4</v>
      </c>
      <c r="S43">
        <v>167</v>
      </c>
      <c r="T43">
        <v>8</v>
      </c>
      <c r="U43">
        <v>1</v>
      </c>
      <c r="V43">
        <v>9</v>
      </c>
      <c r="W43">
        <v>6</v>
      </c>
      <c r="X43">
        <f t="shared" si="2"/>
        <v>199</v>
      </c>
      <c r="AA43" t="s">
        <v>430</v>
      </c>
      <c r="AB43">
        <f t="shared" si="3"/>
        <v>25</v>
      </c>
      <c r="AC43">
        <v>16</v>
      </c>
      <c r="AD43">
        <v>166</v>
      </c>
      <c r="AE43">
        <v>6</v>
      </c>
      <c r="AF43">
        <v>3</v>
      </c>
      <c r="DE43" s="66"/>
      <c r="DN43" t="s">
        <v>596</v>
      </c>
      <c r="DO43">
        <v>202</v>
      </c>
      <c r="DP43">
        <v>25</v>
      </c>
      <c r="DQ43">
        <v>168</v>
      </c>
      <c r="DR43">
        <v>6</v>
      </c>
      <c r="DS43">
        <v>3</v>
      </c>
      <c r="DT43">
        <f t="shared" si="11"/>
        <v>34</v>
      </c>
      <c r="DU43" s="66">
        <f t="shared" si="12"/>
        <v>0.16831683168316833</v>
      </c>
      <c r="DY43" s="66"/>
      <c r="EA43" s="66">
        <v>0.16831683168316833</v>
      </c>
      <c r="FH43">
        <v>34</v>
      </c>
    </row>
    <row r="44" spans="1:164" ht="17" thickBot="1" x14ac:dyDescent="0.25">
      <c r="A44" t="s">
        <v>43</v>
      </c>
      <c r="B44" t="s">
        <v>418</v>
      </c>
      <c r="C44">
        <f t="shared" si="0"/>
        <v>19</v>
      </c>
      <c r="D44">
        <v>8</v>
      </c>
      <c r="E44">
        <v>11</v>
      </c>
      <c r="F44">
        <v>155</v>
      </c>
      <c r="G44">
        <v>9</v>
      </c>
      <c r="H44">
        <v>5</v>
      </c>
      <c r="I44">
        <f t="shared" si="1"/>
        <v>14</v>
      </c>
      <c r="J44">
        <v>8</v>
      </c>
      <c r="K44">
        <v>196</v>
      </c>
      <c r="N44" t="s">
        <v>100</v>
      </c>
      <c r="O44" t="s">
        <v>430</v>
      </c>
      <c r="P44">
        <v>27</v>
      </c>
      <c r="Q44">
        <v>15</v>
      </c>
      <c r="R44">
        <v>12</v>
      </c>
      <c r="S44">
        <v>184</v>
      </c>
      <c r="T44">
        <v>6</v>
      </c>
      <c r="U44">
        <v>4</v>
      </c>
      <c r="V44">
        <v>10</v>
      </c>
      <c r="W44">
        <v>2</v>
      </c>
      <c r="X44">
        <f t="shared" si="2"/>
        <v>223</v>
      </c>
      <c r="AA44" t="s">
        <v>430</v>
      </c>
      <c r="AB44">
        <f t="shared" si="3"/>
        <v>31</v>
      </c>
      <c r="AC44">
        <v>21</v>
      </c>
      <c r="AD44">
        <v>178</v>
      </c>
      <c r="AE44">
        <v>6</v>
      </c>
      <c r="AF44">
        <v>4</v>
      </c>
      <c r="BO44" t="s">
        <v>496</v>
      </c>
      <c r="BP44" t="str">
        <f>IF(COUNTIF(BP46:BQ49,BP46)=COUNT(BP46:BQ49),"balanced","unbalanced")</f>
        <v>balanced</v>
      </c>
      <c r="BT44" t="s">
        <v>500</v>
      </c>
      <c r="BX44" s="35" t="s">
        <v>501</v>
      </c>
      <c r="BY44" s="35">
        <v>0.05</v>
      </c>
      <c r="DE44" s="66"/>
      <c r="DN44" t="s">
        <v>596</v>
      </c>
      <c r="DO44">
        <v>196</v>
      </c>
      <c r="DP44">
        <v>19</v>
      </c>
      <c r="DQ44">
        <v>155</v>
      </c>
      <c r="DR44">
        <v>14</v>
      </c>
      <c r="DS44">
        <v>8</v>
      </c>
      <c r="DT44">
        <f t="shared" si="11"/>
        <v>41</v>
      </c>
      <c r="DU44" s="66">
        <f t="shared" si="12"/>
        <v>0.20918367346938777</v>
      </c>
      <c r="DY44" s="66"/>
      <c r="EA44" s="66">
        <v>0.20918367346938777</v>
      </c>
      <c r="FH44">
        <v>41</v>
      </c>
    </row>
    <row r="45" spans="1:164" ht="17" thickTop="1" x14ac:dyDescent="0.2">
      <c r="A45" t="s">
        <v>44</v>
      </c>
      <c r="B45" t="s">
        <v>418</v>
      </c>
      <c r="C45">
        <f t="shared" si="0"/>
        <v>26</v>
      </c>
      <c r="D45">
        <v>20</v>
      </c>
      <c r="E45">
        <v>6</v>
      </c>
      <c r="F45">
        <v>163</v>
      </c>
      <c r="G45">
        <v>6</v>
      </c>
      <c r="H45">
        <v>4</v>
      </c>
      <c r="I45">
        <f t="shared" si="1"/>
        <v>10</v>
      </c>
      <c r="J45">
        <v>8</v>
      </c>
      <c r="K45">
        <v>207</v>
      </c>
      <c r="N45" t="s">
        <v>101</v>
      </c>
      <c r="O45" t="s">
        <v>430</v>
      </c>
      <c r="P45">
        <v>22</v>
      </c>
      <c r="Q45">
        <v>16</v>
      </c>
      <c r="R45">
        <v>6</v>
      </c>
      <c r="S45">
        <v>190</v>
      </c>
      <c r="T45">
        <v>3</v>
      </c>
      <c r="U45">
        <v>3</v>
      </c>
      <c r="V45">
        <v>6</v>
      </c>
      <c r="W45">
        <v>1</v>
      </c>
      <c r="X45">
        <f t="shared" si="2"/>
        <v>219</v>
      </c>
      <c r="AA45" t="s">
        <v>430</v>
      </c>
      <c r="AB45">
        <f t="shared" si="3"/>
        <v>45</v>
      </c>
      <c r="AC45">
        <v>22</v>
      </c>
      <c r="AD45">
        <v>170</v>
      </c>
      <c r="AE45">
        <v>13</v>
      </c>
      <c r="AF45">
        <v>10</v>
      </c>
      <c r="BP45" s="35" t="str">
        <f>AX1</f>
        <v>any dubius expression change</v>
      </c>
      <c r="BQ45" s="35" t="str">
        <f>AY1</f>
        <v>any pratensis expression change</v>
      </c>
      <c r="BT45" s="42"/>
      <c r="BU45" s="42" t="s">
        <v>502</v>
      </c>
      <c r="BV45" s="42" t="s">
        <v>490</v>
      </c>
      <c r="BW45" s="42" t="s">
        <v>503</v>
      </c>
      <c r="BX45" s="42" t="s">
        <v>504</v>
      </c>
      <c r="BY45" s="42" t="s">
        <v>505</v>
      </c>
      <c r="BZ45" s="42" t="s">
        <v>506</v>
      </c>
      <c r="DE45" s="66"/>
      <c r="DN45" t="s">
        <v>596</v>
      </c>
      <c r="DO45">
        <v>207</v>
      </c>
      <c r="DP45">
        <v>26</v>
      </c>
      <c r="DQ45">
        <v>163</v>
      </c>
      <c r="DR45">
        <v>10</v>
      </c>
      <c r="DS45">
        <v>8</v>
      </c>
      <c r="DT45">
        <f t="shared" si="11"/>
        <v>44</v>
      </c>
      <c r="DU45" s="66">
        <f t="shared" si="12"/>
        <v>0.21256038647342995</v>
      </c>
      <c r="DY45" s="66"/>
      <c r="EA45" s="66">
        <v>0.21256038647342995</v>
      </c>
      <c r="FH45">
        <v>44</v>
      </c>
    </row>
    <row r="46" spans="1:164" x14ac:dyDescent="0.2">
      <c r="A46" t="s">
        <v>45</v>
      </c>
      <c r="B46" t="s">
        <v>418</v>
      </c>
      <c r="C46">
        <f t="shared" si="0"/>
        <v>22</v>
      </c>
      <c r="D46">
        <v>14</v>
      </c>
      <c r="E46">
        <v>8</v>
      </c>
      <c r="F46">
        <v>168</v>
      </c>
      <c r="G46">
        <v>5</v>
      </c>
      <c r="H46">
        <v>3</v>
      </c>
      <c r="I46">
        <f t="shared" si="1"/>
        <v>8</v>
      </c>
      <c r="J46">
        <v>3</v>
      </c>
      <c r="K46">
        <v>201</v>
      </c>
      <c r="N46" t="s">
        <v>102</v>
      </c>
      <c r="O46" t="s">
        <v>429</v>
      </c>
      <c r="P46">
        <v>38</v>
      </c>
      <c r="Q46">
        <v>22</v>
      </c>
      <c r="R46">
        <v>16</v>
      </c>
      <c r="S46">
        <v>151</v>
      </c>
      <c r="T46">
        <v>12</v>
      </c>
      <c r="U46">
        <v>8</v>
      </c>
      <c r="V46">
        <v>20</v>
      </c>
      <c r="W46">
        <v>8</v>
      </c>
      <c r="X46">
        <f t="shared" si="2"/>
        <v>217</v>
      </c>
      <c r="AA46" t="s">
        <v>430</v>
      </c>
      <c r="AB46">
        <f t="shared" si="3"/>
        <v>31</v>
      </c>
      <c r="AC46">
        <v>24</v>
      </c>
      <c r="AD46">
        <v>144</v>
      </c>
      <c r="AE46">
        <v>5</v>
      </c>
      <c r="AF46">
        <v>2</v>
      </c>
      <c r="BO46" t="str">
        <f>AW2</f>
        <v>S1</v>
      </c>
      <c r="BP46" s="36">
        <f>COUNT(AX2:AX8)</f>
        <v>7</v>
      </c>
      <c r="BQ46" s="37">
        <f>COUNT(AY2:AY8)</f>
        <v>7</v>
      </c>
      <c r="BR46">
        <f>COUNT(AX2:AY8)</f>
        <v>14</v>
      </c>
      <c r="BT46" t="s">
        <v>507</v>
      </c>
      <c r="BU46">
        <f>DEVSQ(BR54:BR57)*BR46</f>
        <v>77.482142857142819</v>
      </c>
      <c r="BV46">
        <f>COUNT(BR54:BR57)-1</f>
        <v>3</v>
      </c>
      <c r="BW46">
        <f>BU46/BV46</f>
        <v>25.827380952380938</v>
      </c>
      <c r="BX46">
        <f>BW46/BW49</f>
        <v>2.2528556593977145</v>
      </c>
      <c r="BY46">
        <f>_xlfn.F.DIST.RT(BX46,BV46,BV49)</f>
        <v>9.4195918455759947E-2</v>
      </c>
      <c r="BZ46">
        <f>BU46/(BU46+BU49)</f>
        <v>0.12342483288294692</v>
      </c>
      <c r="DE46" s="66"/>
      <c r="DN46" t="s">
        <v>596</v>
      </c>
      <c r="DO46">
        <v>201</v>
      </c>
      <c r="DP46">
        <v>22</v>
      </c>
      <c r="DQ46">
        <v>168</v>
      </c>
      <c r="DR46">
        <v>8</v>
      </c>
      <c r="DS46">
        <v>3</v>
      </c>
      <c r="DT46">
        <f t="shared" si="11"/>
        <v>33</v>
      </c>
      <c r="DU46" s="66">
        <f t="shared" si="12"/>
        <v>0.16417910447761194</v>
      </c>
      <c r="DY46" s="66"/>
      <c r="EA46" s="66">
        <v>0.16417910447761194</v>
      </c>
      <c r="FH46">
        <v>33</v>
      </c>
    </row>
    <row r="47" spans="1:164" x14ac:dyDescent="0.2">
      <c r="A47" t="s">
        <v>46</v>
      </c>
      <c r="B47" t="s">
        <v>418</v>
      </c>
      <c r="C47">
        <f t="shared" si="0"/>
        <v>15</v>
      </c>
      <c r="D47">
        <v>12</v>
      </c>
      <c r="E47">
        <v>3</v>
      </c>
      <c r="F47">
        <v>82</v>
      </c>
      <c r="G47">
        <v>7</v>
      </c>
      <c r="H47">
        <v>12</v>
      </c>
      <c r="I47">
        <f t="shared" si="1"/>
        <v>19</v>
      </c>
      <c r="J47">
        <v>5</v>
      </c>
      <c r="K47">
        <v>121</v>
      </c>
      <c r="N47" t="s">
        <v>103</v>
      </c>
      <c r="O47" t="s">
        <v>429</v>
      </c>
      <c r="P47">
        <v>26</v>
      </c>
      <c r="Q47">
        <v>10</v>
      </c>
      <c r="R47">
        <v>16</v>
      </c>
      <c r="S47">
        <v>184</v>
      </c>
      <c r="T47">
        <v>8</v>
      </c>
      <c r="U47">
        <v>2</v>
      </c>
      <c r="V47">
        <v>10</v>
      </c>
      <c r="W47">
        <v>3</v>
      </c>
      <c r="X47">
        <f t="shared" si="2"/>
        <v>223</v>
      </c>
      <c r="AA47" t="s">
        <v>430</v>
      </c>
      <c r="AB47">
        <f t="shared" si="3"/>
        <v>55</v>
      </c>
      <c r="AC47">
        <v>24</v>
      </c>
      <c r="AD47">
        <v>162</v>
      </c>
      <c r="AE47">
        <v>15</v>
      </c>
      <c r="AF47">
        <v>16</v>
      </c>
      <c r="BO47" t="str">
        <f>AW9</f>
        <v>S2</v>
      </c>
      <c r="BP47" s="38">
        <f>COUNT(AX9:AX15)</f>
        <v>7</v>
      </c>
      <c r="BQ47" s="39">
        <f>COUNT(AY9:AY15)</f>
        <v>7</v>
      </c>
      <c r="BR47">
        <f>COUNT(AX9:AY15)</f>
        <v>14</v>
      </c>
      <c r="BT47" t="s">
        <v>508</v>
      </c>
      <c r="BU47">
        <f>DEVSQ(BP58:BQ58)*BP50</f>
        <v>1533.0178571428576</v>
      </c>
      <c r="BV47">
        <f>COUNT(BP58:BQ58)-1</f>
        <v>1</v>
      </c>
      <c r="BW47">
        <f>BU47/BV47</f>
        <v>1533.0178571428576</v>
      </c>
      <c r="BX47">
        <f>BW47/BW49</f>
        <v>133.72118380062309</v>
      </c>
      <c r="BY47" s="19">
        <f>_xlfn.F.DIST.RT(BX47,BV47,BV49)</f>
        <v>1.7646172228948625E-15</v>
      </c>
      <c r="BZ47">
        <f>BU47/(BU47+BU49)</f>
        <v>0.7358590837011959</v>
      </c>
      <c r="DE47" s="66"/>
      <c r="DN47" t="s">
        <v>596</v>
      </c>
      <c r="DO47">
        <v>121</v>
      </c>
      <c r="DP47">
        <v>15</v>
      </c>
      <c r="DQ47">
        <v>82</v>
      </c>
      <c r="DR47">
        <v>19</v>
      </c>
      <c r="DS47">
        <v>5</v>
      </c>
      <c r="DT47">
        <f t="shared" si="11"/>
        <v>39</v>
      </c>
      <c r="DU47" s="66">
        <f t="shared" si="12"/>
        <v>0.32231404958677684</v>
      </c>
      <c r="DY47" s="66"/>
      <c r="EA47" s="66">
        <v>0.32231404958677684</v>
      </c>
      <c r="FH47">
        <v>39</v>
      </c>
    </row>
    <row r="48" spans="1:164" x14ac:dyDescent="0.2">
      <c r="A48" t="s">
        <v>47</v>
      </c>
      <c r="B48" t="s">
        <v>418</v>
      </c>
      <c r="C48">
        <f t="shared" si="0"/>
        <v>23</v>
      </c>
      <c r="D48">
        <v>11</v>
      </c>
      <c r="E48">
        <v>12</v>
      </c>
      <c r="F48">
        <v>166</v>
      </c>
      <c r="G48">
        <v>5</v>
      </c>
      <c r="H48">
        <v>5</v>
      </c>
      <c r="I48">
        <f t="shared" si="1"/>
        <v>10</v>
      </c>
      <c r="J48">
        <v>2</v>
      </c>
      <c r="K48">
        <v>201</v>
      </c>
      <c r="N48" t="s">
        <v>104</v>
      </c>
      <c r="O48" t="s">
        <v>429</v>
      </c>
      <c r="P48">
        <v>24</v>
      </c>
      <c r="Q48">
        <v>11</v>
      </c>
      <c r="R48">
        <v>13</v>
      </c>
      <c r="S48">
        <v>188</v>
      </c>
      <c r="T48">
        <v>5</v>
      </c>
      <c r="U48">
        <v>2</v>
      </c>
      <c r="V48">
        <v>7</v>
      </c>
      <c r="W48">
        <v>5</v>
      </c>
      <c r="X48">
        <f t="shared" si="2"/>
        <v>224</v>
      </c>
      <c r="AA48" t="s">
        <v>430</v>
      </c>
      <c r="AB48">
        <f t="shared" si="3"/>
        <v>32</v>
      </c>
      <c r="AC48">
        <v>18</v>
      </c>
      <c r="AD48">
        <v>157</v>
      </c>
      <c r="AE48">
        <v>13</v>
      </c>
      <c r="AF48">
        <v>1</v>
      </c>
      <c r="BO48" t="str">
        <f>AW16</f>
        <v>S3</v>
      </c>
      <c r="BP48" s="38">
        <f>COUNT(AX16:AX22)</f>
        <v>7</v>
      </c>
      <c r="BQ48" s="39">
        <f>COUNT(AY16:AY22)</f>
        <v>7</v>
      </c>
      <c r="BR48">
        <f>COUNT(AX16:AY22)</f>
        <v>14</v>
      </c>
      <c r="BT48" s="1" t="s">
        <v>509</v>
      </c>
      <c r="BU48" s="1">
        <f>BU50-BU46-BU47-BU49</f>
        <v>44.339285714285552</v>
      </c>
      <c r="BV48" s="1">
        <f>BV47*BV46</f>
        <v>3</v>
      </c>
      <c r="BW48" s="1">
        <f>BU48/BV48</f>
        <v>14.77976190476185</v>
      </c>
      <c r="BX48" s="1">
        <f>BW48/BW49</f>
        <v>1.2892004153686349</v>
      </c>
      <c r="BY48" s="1">
        <f>_xlfn.F.DIST.RT(BX48,BV48,BV49)</f>
        <v>0.28882785843643116</v>
      </c>
      <c r="BZ48" s="1">
        <f>BU48/(BU48+BU49)</f>
        <v>7.4566803807921911E-2</v>
      </c>
      <c r="DE48" s="66"/>
      <c r="DN48" t="s">
        <v>596</v>
      </c>
      <c r="DO48">
        <v>201</v>
      </c>
      <c r="DP48">
        <v>23</v>
      </c>
      <c r="DQ48">
        <v>166</v>
      </c>
      <c r="DR48">
        <v>10</v>
      </c>
      <c r="DS48">
        <v>2</v>
      </c>
      <c r="DT48">
        <f t="shared" si="11"/>
        <v>35</v>
      </c>
      <c r="DU48" s="66">
        <f t="shared" si="12"/>
        <v>0.17412935323383086</v>
      </c>
      <c r="DY48" s="66"/>
      <c r="EA48" s="66">
        <v>0.17412935323383086</v>
      </c>
      <c r="FH48">
        <v>35</v>
      </c>
    </row>
    <row r="49" spans="1:164" x14ac:dyDescent="0.2">
      <c r="A49" t="s">
        <v>48</v>
      </c>
      <c r="B49" t="s">
        <v>418</v>
      </c>
      <c r="C49">
        <f t="shared" si="0"/>
        <v>18</v>
      </c>
      <c r="D49">
        <v>14</v>
      </c>
      <c r="E49">
        <v>4</v>
      </c>
      <c r="F49">
        <v>171</v>
      </c>
      <c r="G49">
        <v>4</v>
      </c>
      <c r="H49">
        <v>8</v>
      </c>
      <c r="I49">
        <f t="shared" si="1"/>
        <v>12</v>
      </c>
      <c r="J49">
        <v>8</v>
      </c>
      <c r="K49">
        <v>209</v>
      </c>
      <c r="N49" t="s">
        <v>105</v>
      </c>
      <c r="O49" t="s">
        <v>429</v>
      </c>
      <c r="P49">
        <v>25</v>
      </c>
      <c r="Q49">
        <v>12</v>
      </c>
      <c r="R49">
        <v>13</v>
      </c>
      <c r="S49">
        <v>150</v>
      </c>
      <c r="T49">
        <v>8</v>
      </c>
      <c r="U49">
        <v>1</v>
      </c>
      <c r="V49">
        <v>9</v>
      </c>
      <c r="W49">
        <v>5</v>
      </c>
      <c r="X49">
        <f t="shared" si="2"/>
        <v>189</v>
      </c>
      <c r="AA49" t="s">
        <v>430</v>
      </c>
      <c r="AB49">
        <f t="shared" si="3"/>
        <v>33</v>
      </c>
      <c r="AC49">
        <v>19</v>
      </c>
      <c r="AD49">
        <v>170</v>
      </c>
      <c r="AE49">
        <v>11</v>
      </c>
      <c r="AF49">
        <v>3</v>
      </c>
      <c r="BO49" t="str">
        <f>AW23</f>
        <v>40th</v>
      </c>
      <c r="BP49" s="40">
        <f>COUNT(AX23:AX29)</f>
        <v>7</v>
      </c>
      <c r="BQ49" s="41">
        <f>COUNT(AY23:AY29)</f>
        <v>7</v>
      </c>
      <c r="BR49">
        <f>COUNT(AX23:AY29)</f>
        <v>14</v>
      </c>
      <c r="BT49" t="s">
        <v>511</v>
      </c>
      <c r="BU49">
        <f>SUM(BP62:BQ65)*(BP46-1)</f>
        <v>550.28571428571422</v>
      </c>
      <c r="BV49">
        <f>BV50-BV46-BV47-BV48</f>
        <v>48</v>
      </c>
      <c r="BW49">
        <f>BU49/BV49</f>
        <v>11.464285714285714</v>
      </c>
      <c r="DE49" s="66"/>
      <c r="DN49" t="s">
        <v>596</v>
      </c>
      <c r="DO49">
        <v>209</v>
      </c>
      <c r="DP49">
        <v>18</v>
      </c>
      <c r="DQ49">
        <v>171</v>
      </c>
      <c r="DR49">
        <v>12</v>
      </c>
      <c r="DS49">
        <v>8</v>
      </c>
      <c r="DT49">
        <f t="shared" si="11"/>
        <v>38</v>
      </c>
      <c r="DU49" s="66">
        <f t="shared" si="12"/>
        <v>0.18181818181818182</v>
      </c>
      <c r="DY49" s="66"/>
      <c r="EA49" s="66">
        <v>0.18181818181818182</v>
      </c>
      <c r="FH49">
        <v>38</v>
      </c>
    </row>
    <row r="50" spans="1:164" x14ac:dyDescent="0.2">
      <c r="A50" t="s">
        <v>49</v>
      </c>
      <c r="B50" t="s">
        <v>419</v>
      </c>
      <c r="C50">
        <f t="shared" si="0"/>
        <v>19</v>
      </c>
      <c r="D50">
        <v>13</v>
      </c>
      <c r="E50">
        <v>6</v>
      </c>
      <c r="F50">
        <v>150</v>
      </c>
      <c r="G50">
        <v>6</v>
      </c>
      <c r="H50">
        <v>4</v>
      </c>
      <c r="I50">
        <f t="shared" si="1"/>
        <v>10</v>
      </c>
      <c r="J50">
        <v>2</v>
      </c>
      <c r="K50">
        <v>181</v>
      </c>
      <c r="N50" t="s">
        <v>106</v>
      </c>
      <c r="O50" t="s">
        <v>429</v>
      </c>
      <c r="P50">
        <v>25</v>
      </c>
      <c r="Q50">
        <v>14</v>
      </c>
      <c r="R50">
        <v>11</v>
      </c>
      <c r="S50">
        <v>175</v>
      </c>
      <c r="T50">
        <v>6</v>
      </c>
      <c r="U50">
        <v>3</v>
      </c>
      <c r="V50">
        <v>9</v>
      </c>
      <c r="W50">
        <v>5</v>
      </c>
      <c r="X50">
        <f t="shared" si="2"/>
        <v>214</v>
      </c>
      <c r="AA50" t="s">
        <v>430</v>
      </c>
      <c r="AB50">
        <f t="shared" si="3"/>
        <v>35</v>
      </c>
      <c r="AC50">
        <v>24</v>
      </c>
      <c r="AD50">
        <v>171</v>
      </c>
      <c r="AE50">
        <v>7</v>
      </c>
      <c r="AF50">
        <v>4</v>
      </c>
      <c r="BP50">
        <f>COUNT(AX2:AX29)</f>
        <v>28</v>
      </c>
      <c r="BQ50">
        <f>COUNT(AY2:AY29)</f>
        <v>28</v>
      </c>
      <c r="BR50">
        <f>COUNT(AX2:AY29)</f>
        <v>56</v>
      </c>
      <c r="BT50" s="43" t="s">
        <v>510</v>
      </c>
      <c r="BU50" s="43">
        <f>BW50*BV50</f>
        <v>2205.125</v>
      </c>
      <c r="BV50" s="43">
        <f>BR50-1</f>
        <v>55</v>
      </c>
      <c r="BW50" s="43">
        <f>BR66</f>
        <v>40.093181818181819</v>
      </c>
      <c r="BX50" s="43"/>
      <c r="BY50" s="43"/>
      <c r="BZ50" s="43"/>
      <c r="DE50" s="66"/>
      <c r="DN50" t="s">
        <v>596</v>
      </c>
      <c r="DO50">
        <v>181</v>
      </c>
      <c r="DP50">
        <v>19</v>
      </c>
      <c r="DQ50">
        <v>150</v>
      </c>
      <c r="DR50">
        <v>10</v>
      </c>
      <c r="DS50">
        <v>2</v>
      </c>
      <c r="DT50">
        <f t="shared" si="11"/>
        <v>31</v>
      </c>
      <c r="DU50" s="66">
        <f t="shared" si="12"/>
        <v>0.17127071823204421</v>
      </c>
      <c r="DY50" s="66"/>
      <c r="EA50" s="66">
        <v>0.17127071823204421</v>
      </c>
      <c r="FH50">
        <v>31</v>
      </c>
    </row>
    <row r="51" spans="1:164" x14ac:dyDescent="0.2">
      <c r="A51" t="s">
        <v>50</v>
      </c>
      <c r="B51" t="s">
        <v>419</v>
      </c>
      <c r="C51">
        <f t="shared" si="0"/>
        <v>23</v>
      </c>
      <c r="D51">
        <v>12</v>
      </c>
      <c r="E51">
        <v>11</v>
      </c>
      <c r="F51">
        <v>103</v>
      </c>
      <c r="G51">
        <v>4</v>
      </c>
      <c r="H51">
        <v>2</v>
      </c>
      <c r="I51">
        <f t="shared" si="1"/>
        <v>6</v>
      </c>
      <c r="J51">
        <v>3</v>
      </c>
      <c r="K51">
        <v>135</v>
      </c>
      <c r="N51" t="s">
        <v>107</v>
      </c>
      <c r="O51" t="s">
        <v>429</v>
      </c>
      <c r="P51">
        <v>28</v>
      </c>
      <c r="Q51">
        <v>14</v>
      </c>
      <c r="R51">
        <v>14</v>
      </c>
      <c r="S51">
        <v>148</v>
      </c>
      <c r="T51">
        <v>6</v>
      </c>
      <c r="U51">
        <v>5</v>
      </c>
      <c r="V51">
        <v>11</v>
      </c>
      <c r="W51">
        <v>3</v>
      </c>
      <c r="X51">
        <f t="shared" si="2"/>
        <v>190</v>
      </c>
      <c r="AA51" t="s">
        <v>430</v>
      </c>
      <c r="AB51">
        <f t="shared" si="3"/>
        <v>35</v>
      </c>
      <c r="AC51">
        <v>22</v>
      </c>
      <c r="AD51">
        <v>166</v>
      </c>
      <c r="AE51">
        <v>10</v>
      </c>
      <c r="AF51">
        <v>3</v>
      </c>
      <c r="DE51" s="66"/>
      <c r="DN51" t="s">
        <v>596</v>
      </c>
      <c r="DO51">
        <v>135</v>
      </c>
      <c r="DP51">
        <v>23</v>
      </c>
      <c r="DQ51">
        <v>103</v>
      </c>
      <c r="DR51">
        <v>6</v>
      </c>
      <c r="DS51">
        <v>3</v>
      </c>
      <c r="DT51">
        <f t="shared" si="11"/>
        <v>32</v>
      </c>
      <c r="DU51" s="66">
        <f t="shared" si="12"/>
        <v>0.23703703703703705</v>
      </c>
      <c r="DY51" s="66"/>
      <c r="EA51" s="66">
        <v>0.23703703703703705</v>
      </c>
      <c r="FH51">
        <v>32</v>
      </c>
    </row>
    <row r="52" spans="1:164" x14ac:dyDescent="0.2">
      <c r="A52" t="s">
        <v>51</v>
      </c>
      <c r="B52" t="s">
        <v>419</v>
      </c>
      <c r="C52">
        <f t="shared" si="0"/>
        <v>26</v>
      </c>
      <c r="D52">
        <v>19</v>
      </c>
      <c r="E52">
        <v>7</v>
      </c>
      <c r="F52">
        <v>93</v>
      </c>
      <c r="G52">
        <v>1</v>
      </c>
      <c r="H52">
        <v>1</v>
      </c>
      <c r="I52">
        <f t="shared" si="1"/>
        <v>2</v>
      </c>
      <c r="J52">
        <v>7</v>
      </c>
      <c r="K52">
        <v>128</v>
      </c>
      <c r="N52" t="s">
        <v>108</v>
      </c>
      <c r="O52" t="s">
        <v>429</v>
      </c>
      <c r="P52">
        <v>20</v>
      </c>
      <c r="Q52">
        <v>17</v>
      </c>
      <c r="R52">
        <v>3</v>
      </c>
      <c r="S52">
        <v>157</v>
      </c>
      <c r="T52">
        <v>8</v>
      </c>
      <c r="U52">
        <v>5</v>
      </c>
      <c r="V52">
        <v>13</v>
      </c>
      <c r="W52">
        <v>13</v>
      </c>
      <c r="X52">
        <f t="shared" si="2"/>
        <v>203</v>
      </c>
      <c r="AA52" t="s">
        <v>430</v>
      </c>
      <c r="AB52">
        <f t="shared" si="3"/>
        <v>34</v>
      </c>
      <c r="AC52">
        <v>23</v>
      </c>
      <c r="AD52">
        <v>153</v>
      </c>
      <c r="AE52">
        <v>7</v>
      </c>
      <c r="AF52">
        <v>4</v>
      </c>
      <c r="BO52" t="s">
        <v>497</v>
      </c>
      <c r="DE52" s="66"/>
      <c r="DN52" t="s">
        <v>596</v>
      </c>
      <c r="DO52">
        <v>128</v>
      </c>
      <c r="DP52">
        <v>26</v>
      </c>
      <c r="DQ52">
        <v>93</v>
      </c>
      <c r="DR52">
        <v>2</v>
      </c>
      <c r="DS52">
        <v>7</v>
      </c>
      <c r="DT52">
        <f t="shared" si="11"/>
        <v>35</v>
      </c>
      <c r="DU52" s="66">
        <f t="shared" si="12"/>
        <v>0.2734375</v>
      </c>
      <c r="DY52" s="66"/>
      <c r="EA52" s="66">
        <v>0.2734375</v>
      </c>
      <c r="FH52">
        <v>35</v>
      </c>
    </row>
    <row r="53" spans="1:164" x14ac:dyDescent="0.2">
      <c r="A53" t="s">
        <v>52</v>
      </c>
      <c r="B53" t="s">
        <v>419</v>
      </c>
      <c r="C53">
        <f t="shared" si="0"/>
        <v>22</v>
      </c>
      <c r="D53">
        <v>12</v>
      </c>
      <c r="E53">
        <v>10</v>
      </c>
      <c r="F53">
        <v>165</v>
      </c>
      <c r="G53">
        <v>3</v>
      </c>
      <c r="H53">
        <v>5</v>
      </c>
      <c r="I53">
        <f t="shared" si="1"/>
        <v>8</v>
      </c>
      <c r="J53">
        <v>5</v>
      </c>
      <c r="K53">
        <v>200</v>
      </c>
      <c r="N53" t="s">
        <v>109</v>
      </c>
      <c r="O53" t="s">
        <v>429</v>
      </c>
      <c r="P53">
        <v>25</v>
      </c>
      <c r="Q53">
        <v>20</v>
      </c>
      <c r="R53">
        <v>5</v>
      </c>
      <c r="S53">
        <v>173</v>
      </c>
      <c r="T53">
        <v>9</v>
      </c>
      <c r="U53">
        <v>5</v>
      </c>
      <c r="V53">
        <v>14</v>
      </c>
      <c r="W53">
        <v>6</v>
      </c>
      <c r="X53">
        <f t="shared" si="2"/>
        <v>218</v>
      </c>
      <c r="AA53" t="s">
        <v>430</v>
      </c>
      <c r="AB53">
        <f t="shared" si="3"/>
        <v>49</v>
      </c>
      <c r="AC53">
        <v>24</v>
      </c>
      <c r="AD53">
        <v>172</v>
      </c>
      <c r="AE53">
        <v>19</v>
      </c>
      <c r="AF53">
        <v>6</v>
      </c>
      <c r="BP53" s="35" t="str">
        <f>AX1</f>
        <v>any dubius expression change</v>
      </c>
      <c r="BQ53" s="35" t="str">
        <f>AY1</f>
        <v>any pratensis expression change</v>
      </c>
      <c r="BT53" s="53"/>
      <c r="BU53" s="53" t="s">
        <v>572</v>
      </c>
      <c r="BV53" s="53" t="s">
        <v>573</v>
      </c>
      <c r="BW53" s="53" t="s">
        <v>402</v>
      </c>
      <c r="BX53" t="s">
        <v>614</v>
      </c>
      <c r="BY53" t="s">
        <v>615</v>
      </c>
      <c r="BZ53" t="s">
        <v>616</v>
      </c>
      <c r="CA53" t="s">
        <v>618</v>
      </c>
      <c r="DE53" s="66"/>
      <c r="DN53" t="s">
        <v>596</v>
      </c>
      <c r="DO53">
        <v>200</v>
      </c>
      <c r="DP53">
        <v>22</v>
      </c>
      <c r="DQ53">
        <v>165</v>
      </c>
      <c r="DR53">
        <v>8</v>
      </c>
      <c r="DS53">
        <v>5</v>
      </c>
      <c r="DT53">
        <f t="shared" si="11"/>
        <v>35</v>
      </c>
      <c r="DU53" s="66">
        <f t="shared" si="12"/>
        <v>0.17499999999999999</v>
      </c>
      <c r="DY53" s="66"/>
      <c r="EA53" s="66">
        <v>0.17499999999999999</v>
      </c>
      <c r="FH53">
        <v>35</v>
      </c>
    </row>
    <row r="54" spans="1:164" x14ac:dyDescent="0.2">
      <c r="A54" t="s">
        <v>53</v>
      </c>
      <c r="B54" t="s">
        <v>419</v>
      </c>
      <c r="C54">
        <f t="shared" si="0"/>
        <v>20</v>
      </c>
      <c r="D54">
        <v>15</v>
      </c>
      <c r="E54">
        <v>5</v>
      </c>
      <c r="F54">
        <v>134</v>
      </c>
      <c r="G54">
        <v>5</v>
      </c>
      <c r="H54">
        <v>8</v>
      </c>
      <c r="I54">
        <f t="shared" si="1"/>
        <v>13</v>
      </c>
      <c r="J54">
        <v>10</v>
      </c>
      <c r="K54">
        <v>177</v>
      </c>
      <c r="N54" t="s">
        <v>110</v>
      </c>
      <c r="O54" t="s">
        <v>429</v>
      </c>
      <c r="P54">
        <v>47</v>
      </c>
      <c r="Q54">
        <v>30</v>
      </c>
      <c r="R54">
        <v>17</v>
      </c>
      <c r="S54">
        <v>129</v>
      </c>
      <c r="T54">
        <v>6</v>
      </c>
      <c r="U54">
        <v>11</v>
      </c>
      <c r="V54">
        <v>17</v>
      </c>
      <c r="W54">
        <v>9</v>
      </c>
      <c r="X54">
        <f t="shared" si="2"/>
        <v>202</v>
      </c>
      <c r="AA54" t="s">
        <v>430</v>
      </c>
      <c r="AB54">
        <f t="shared" si="3"/>
        <v>40</v>
      </c>
      <c r="AC54">
        <v>23</v>
      </c>
      <c r="AD54">
        <v>176</v>
      </c>
      <c r="AE54">
        <v>13</v>
      </c>
      <c r="AF54">
        <v>4</v>
      </c>
      <c r="BO54" t="str">
        <f>AW2</f>
        <v>S1</v>
      </c>
      <c r="BP54" s="36">
        <f>AVERAGE(AX2:AX8)</f>
        <v>20.571428571428573</v>
      </c>
      <c r="BQ54" s="37">
        <f>AVERAGE(AY2:AY8)</f>
        <v>10.142857142857142</v>
      </c>
      <c r="BR54">
        <f>AVERAGE(AX2:AY8)</f>
        <v>15.357142857142858</v>
      </c>
      <c r="BT54" s="53" t="s">
        <v>428</v>
      </c>
      <c r="BU54" s="54">
        <v>20.571428571428573</v>
      </c>
      <c r="BV54" s="54">
        <v>10.142857142857142</v>
      </c>
      <c r="BW54" s="54">
        <f>AVERAGE(AZ2:AZ8)</f>
        <v>5.7142857142857144</v>
      </c>
      <c r="BX54" s="11">
        <f>STDEV(AX2:AX8)</f>
        <v>3.779644730092274</v>
      </c>
      <c r="BY54" s="11">
        <f>STDEV(AY2:AY8)</f>
        <v>2.73426232761059</v>
      </c>
      <c r="BZ54" s="11">
        <f>STDEV(AZ2:AZ8)</f>
        <v>2.7516228977511741</v>
      </c>
      <c r="CA54" s="11">
        <f>AVERAGE(BU54:BW54)</f>
        <v>12.142857142857144</v>
      </c>
      <c r="DE54" s="66"/>
      <c r="DN54" t="s">
        <v>596</v>
      </c>
      <c r="DO54">
        <v>177</v>
      </c>
      <c r="DP54">
        <v>20</v>
      </c>
      <c r="DQ54">
        <v>134</v>
      </c>
      <c r="DR54">
        <v>13</v>
      </c>
      <c r="DS54">
        <v>10</v>
      </c>
      <c r="DT54">
        <f t="shared" si="11"/>
        <v>43</v>
      </c>
      <c r="DU54" s="66">
        <f t="shared" si="12"/>
        <v>0.24293785310734464</v>
      </c>
      <c r="DY54" s="66"/>
      <c r="EA54" s="66">
        <v>0.24293785310734464</v>
      </c>
      <c r="FH54">
        <v>43</v>
      </c>
    </row>
    <row r="55" spans="1:164" x14ac:dyDescent="0.2">
      <c r="A55" t="s">
        <v>54</v>
      </c>
      <c r="B55" t="s">
        <v>419</v>
      </c>
      <c r="C55">
        <f t="shared" si="0"/>
        <v>26</v>
      </c>
      <c r="D55">
        <v>17</v>
      </c>
      <c r="E55">
        <v>9</v>
      </c>
      <c r="F55">
        <v>101</v>
      </c>
      <c r="G55">
        <v>2</v>
      </c>
      <c r="H55">
        <v>6</v>
      </c>
      <c r="I55">
        <f t="shared" si="1"/>
        <v>8</v>
      </c>
      <c r="J55">
        <v>6</v>
      </c>
      <c r="K55">
        <v>141</v>
      </c>
      <c r="N55" t="s">
        <v>111</v>
      </c>
      <c r="O55" t="s">
        <v>430</v>
      </c>
      <c r="P55">
        <v>24</v>
      </c>
      <c r="Q55">
        <v>15</v>
      </c>
      <c r="R55">
        <v>9</v>
      </c>
      <c r="S55">
        <v>116</v>
      </c>
      <c r="T55">
        <v>14</v>
      </c>
      <c r="U55">
        <v>12</v>
      </c>
      <c r="V55">
        <v>26</v>
      </c>
      <c r="W55">
        <v>7</v>
      </c>
      <c r="X55">
        <f t="shared" si="2"/>
        <v>173</v>
      </c>
      <c r="AA55" t="s">
        <v>430</v>
      </c>
      <c r="AB55">
        <f t="shared" si="3"/>
        <v>56</v>
      </c>
      <c r="AC55">
        <v>22</v>
      </c>
      <c r="AD55">
        <v>159</v>
      </c>
      <c r="AE55">
        <v>22</v>
      </c>
      <c r="AF55">
        <v>12</v>
      </c>
      <c r="BO55" t="str">
        <f>AW9</f>
        <v>S2</v>
      </c>
      <c r="BP55" s="38">
        <f>AVERAGE(AX9:AX15)</f>
        <v>24.714285714285715</v>
      </c>
      <c r="BQ55" s="39">
        <f>AVERAGE(AY9:AY15)</f>
        <v>11.571428571428571</v>
      </c>
      <c r="BR55">
        <f>AVERAGE(AX9:AY15)</f>
        <v>18.142857142857142</v>
      </c>
      <c r="BT55" s="53" t="s">
        <v>429</v>
      </c>
      <c r="BU55" s="54">
        <v>24.714285714285715</v>
      </c>
      <c r="BV55" s="54">
        <v>11.571428571428571</v>
      </c>
      <c r="BW55" s="54">
        <f>AVERAGE(AZ9:AZ15)</f>
        <v>5.2857142857142856</v>
      </c>
      <c r="BX55" s="11">
        <f>STDEV(AX9:AX15)</f>
        <v>2.0586634591635513</v>
      </c>
      <c r="BY55" s="11">
        <f>STDEV(AY9:AY15)</f>
        <v>2.2990681342044383</v>
      </c>
      <c r="BZ55" s="11">
        <f>STDEV(AZ9:AZ15)</f>
        <v>2.0586634591635509</v>
      </c>
      <c r="CA55" s="11">
        <f t="shared" ref="CA55:CA57" si="13">AVERAGE(BU55:BW55)</f>
        <v>13.857142857142856</v>
      </c>
      <c r="DE55" s="66"/>
      <c r="DN55" t="s">
        <v>596</v>
      </c>
      <c r="DO55">
        <v>141</v>
      </c>
      <c r="DP55">
        <v>26</v>
      </c>
      <c r="DQ55">
        <v>101</v>
      </c>
      <c r="DR55">
        <v>8</v>
      </c>
      <c r="DS55">
        <v>6</v>
      </c>
      <c r="DT55">
        <f t="shared" si="11"/>
        <v>40</v>
      </c>
      <c r="DU55" s="66">
        <f t="shared" si="12"/>
        <v>0.28368794326241137</v>
      </c>
      <c r="DY55" s="66"/>
      <c r="EA55" s="66">
        <v>0.28368794326241137</v>
      </c>
      <c r="FH55">
        <v>40</v>
      </c>
    </row>
    <row r="56" spans="1:164" x14ac:dyDescent="0.2">
      <c r="A56" t="s">
        <v>55</v>
      </c>
      <c r="B56" t="s">
        <v>421</v>
      </c>
      <c r="C56">
        <f t="shared" si="0"/>
        <v>31</v>
      </c>
      <c r="D56">
        <v>20</v>
      </c>
      <c r="E56">
        <v>11</v>
      </c>
      <c r="F56">
        <v>166</v>
      </c>
      <c r="G56">
        <v>7</v>
      </c>
      <c r="H56">
        <v>10</v>
      </c>
      <c r="I56">
        <f t="shared" si="1"/>
        <v>17</v>
      </c>
      <c r="J56">
        <v>9</v>
      </c>
      <c r="K56">
        <v>223</v>
      </c>
      <c r="N56" t="s">
        <v>112</v>
      </c>
      <c r="O56" t="s">
        <v>430</v>
      </c>
      <c r="P56">
        <v>20</v>
      </c>
      <c r="Q56">
        <v>13</v>
      </c>
      <c r="R56">
        <v>7</v>
      </c>
      <c r="S56">
        <v>136</v>
      </c>
      <c r="T56">
        <v>9</v>
      </c>
      <c r="U56">
        <v>7</v>
      </c>
      <c r="V56">
        <v>16</v>
      </c>
      <c r="W56">
        <v>5</v>
      </c>
      <c r="X56">
        <f t="shared" si="2"/>
        <v>177</v>
      </c>
      <c r="AA56" t="s">
        <v>430</v>
      </c>
      <c r="AB56">
        <f t="shared" si="3"/>
        <v>35</v>
      </c>
      <c r="AC56">
        <v>22</v>
      </c>
      <c r="AD56">
        <v>189</v>
      </c>
      <c r="AE56">
        <v>10</v>
      </c>
      <c r="AF56">
        <v>3</v>
      </c>
      <c r="BO56" t="str">
        <f>AW16</f>
        <v>S3</v>
      </c>
      <c r="BP56" s="38">
        <f>AVERAGE(AX16:AX22)</f>
        <v>21.857142857142858</v>
      </c>
      <c r="BQ56" s="39">
        <f>AVERAGE(AY16:AY22)</f>
        <v>13.714285714285714</v>
      </c>
      <c r="BR56">
        <f>AVERAGE(AX16:AY22)</f>
        <v>17.785714285714285</v>
      </c>
      <c r="BT56" s="53" t="s">
        <v>430</v>
      </c>
      <c r="BU56" s="54">
        <v>21.857142857142858</v>
      </c>
      <c r="BV56" s="54">
        <v>13.714285714285714</v>
      </c>
      <c r="BW56" s="54">
        <f>STDEV(AZ16:AZ22)</f>
        <v>2.9277002188455992</v>
      </c>
      <c r="BX56" s="11">
        <f>STDEV(AX16:AX22)</f>
        <v>3.2366943748507433</v>
      </c>
      <c r="BY56" s="11">
        <f>STDEV(AY16:AY22)</f>
        <v>3.2513733362117239</v>
      </c>
      <c r="BZ56" s="11">
        <f>STDEV(AZ16:AZ22)</f>
        <v>2.9277002188455992</v>
      </c>
      <c r="CA56" s="11">
        <f t="shared" si="13"/>
        <v>12.83304293009139</v>
      </c>
    </row>
    <row r="57" spans="1:164" x14ac:dyDescent="0.2">
      <c r="A57" t="s">
        <v>56</v>
      </c>
      <c r="B57" t="s">
        <v>421</v>
      </c>
      <c r="C57">
        <f t="shared" si="0"/>
        <v>22</v>
      </c>
      <c r="D57">
        <v>17</v>
      </c>
      <c r="E57">
        <v>5</v>
      </c>
      <c r="F57">
        <v>187</v>
      </c>
      <c r="G57">
        <v>8</v>
      </c>
      <c r="H57">
        <v>6</v>
      </c>
      <c r="I57">
        <f t="shared" si="1"/>
        <v>14</v>
      </c>
      <c r="J57">
        <v>3</v>
      </c>
      <c r="K57">
        <v>226</v>
      </c>
      <c r="N57" t="s">
        <v>113</v>
      </c>
      <c r="O57" t="s">
        <v>430</v>
      </c>
      <c r="P57">
        <v>22</v>
      </c>
      <c r="Q57">
        <v>20</v>
      </c>
      <c r="R57">
        <v>2</v>
      </c>
      <c r="S57">
        <v>173</v>
      </c>
      <c r="T57">
        <v>5</v>
      </c>
      <c r="U57">
        <v>8</v>
      </c>
      <c r="V57">
        <v>13</v>
      </c>
      <c r="W57">
        <v>10</v>
      </c>
      <c r="X57">
        <f t="shared" si="2"/>
        <v>218</v>
      </c>
      <c r="AA57" t="s">
        <v>430</v>
      </c>
      <c r="AB57">
        <f t="shared" si="3"/>
        <v>51</v>
      </c>
      <c r="AC57">
        <v>24</v>
      </c>
      <c r="AD57">
        <v>176</v>
      </c>
      <c r="AE57">
        <v>17</v>
      </c>
      <c r="AF57">
        <v>10</v>
      </c>
      <c r="BO57" t="str">
        <f>AW23</f>
        <v>40th</v>
      </c>
      <c r="BP57" s="40">
        <f>AVERAGE(AX23:AX29)</f>
        <v>23.285714285714285</v>
      </c>
      <c r="BQ57" s="41">
        <f>AVERAGE(AY23:AY29)</f>
        <v>13.142857142857142</v>
      </c>
      <c r="BR57">
        <f>AVERAGE(AX23:AY29)</f>
        <v>18.214285714285715</v>
      </c>
      <c r="BT57" s="53" t="s">
        <v>596</v>
      </c>
      <c r="BU57" s="54">
        <v>23.285714285714285</v>
      </c>
      <c r="BV57" s="54">
        <v>13.142857142857142</v>
      </c>
      <c r="BW57" s="54">
        <f>AVERAGE(AZ23:AZ30)</f>
        <v>8.8571428571428577</v>
      </c>
      <c r="BX57" s="11">
        <f>STDEV(AX23:AX29)</f>
        <v>5.0237531028201676</v>
      </c>
      <c r="BY57" s="11">
        <f>STDEV(AY23:AY29)</f>
        <v>3.760699023168053</v>
      </c>
      <c r="BZ57" s="11">
        <f>STDEV(AZ23:AZ29)</f>
        <v>2.9680841985233193</v>
      </c>
      <c r="CA57" s="11">
        <f t="shared" si="13"/>
        <v>15.095238095238097</v>
      </c>
    </row>
    <row r="58" spans="1:164" x14ac:dyDescent="0.2">
      <c r="A58" t="s">
        <v>57</v>
      </c>
      <c r="B58" t="s">
        <v>421</v>
      </c>
      <c r="C58">
        <f t="shared" si="0"/>
        <v>28</v>
      </c>
      <c r="D58">
        <v>19</v>
      </c>
      <c r="E58">
        <v>9</v>
      </c>
      <c r="F58">
        <v>172</v>
      </c>
      <c r="G58">
        <v>4</v>
      </c>
      <c r="H58">
        <v>6</v>
      </c>
      <c r="I58">
        <f t="shared" si="1"/>
        <v>10</v>
      </c>
      <c r="J58">
        <v>2</v>
      </c>
      <c r="K58">
        <v>212</v>
      </c>
      <c r="N58" t="s">
        <v>114</v>
      </c>
      <c r="O58" t="s">
        <v>430</v>
      </c>
      <c r="P58">
        <v>22</v>
      </c>
      <c r="Q58">
        <v>19</v>
      </c>
      <c r="R58">
        <v>3</v>
      </c>
      <c r="S58">
        <v>163</v>
      </c>
      <c r="T58">
        <v>3</v>
      </c>
      <c r="U58">
        <v>8</v>
      </c>
      <c r="V58">
        <v>11</v>
      </c>
      <c r="W58">
        <v>3</v>
      </c>
      <c r="X58">
        <f t="shared" si="2"/>
        <v>199</v>
      </c>
      <c r="AA58" t="s">
        <v>430</v>
      </c>
      <c r="AB58">
        <f t="shared" si="3"/>
        <v>66</v>
      </c>
      <c r="AC58">
        <v>26</v>
      </c>
      <c r="AD58">
        <v>155</v>
      </c>
      <c r="AE58">
        <v>21</v>
      </c>
      <c r="AF58">
        <v>19</v>
      </c>
      <c r="BP58">
        <f>AVERAGE(AX2:AX29)</f>
        <v>22.607142857142858</v>
      </c>
      <c r="BQ58">
        <f>AVERAGE(AY2:AY29)</f>
        <v>12.142857142857142</v>
      </c>
      <c r="BR58">
        <f>AVERAGE(AX2:AY29)</f>
        <v>17.375</v>
      </c>
    </row>
    <row r="59" spans="1:164" x14ac:dyDescent="0.2">
      <c r="A59" t="s">
        <v>58</v>
      </c>
      <c r="B59" t="s">
        <v>421</v>
      </c>
      <c r="C59">
        <f t="shared" si="0"/>
        <v>20</v>
      </c>
      <c r="D59">
        <v>14</v>
      </c>
      <c r="E59">
        <v>6</v>
      </c>
      <c r="F59">
        <v>142</v>
      </c>
      <c r="G59">
        <v>9</v>
      </c>
      <c r="H59">
        <v>3</v>
      </c>
      <c r="I59">
        <f t="shared" si="1"/>
        <v>12</v>
      </c>
      <c r="J59">
        <v>9</v>
      </c>
      <c r="K59">
        <v>183</v>
      </c>
      <c r="N59" t="s">
        <v>115</v>
      </c>
      <c r="O59" t="s">
        <v>430</v>
      </c>
      <c r="P59">
        <v>21</v>
      </c>
      <c r="Q59">
        <v>15</v>
      </c>
      <c r="R59">
        <v>6</v>
      </c>
      <c r="S59">
        <v>150</v>
      </c>
      <c r="T59">
        <v>11</v>
      </c>
      <c r="U59">
        <v>3</v>
      </c>
      <c r="V59">
        <v>14</v>
      </c>
      <c r="W59">
        <v>3</v>
      </c>
      <c r="X59">
        <f t="shared" si="2"/>
        <v>188</v>
      </c>
      <c r="AA59" t="s">
        <v>430</v>
      </c>
      <c r="AB59">
        <f t="shared" si="3"/>
        <v>29</v>
      </c>
      <c r="AC59">
        <v>18</v>
      </c>
      <c r="AD59">
        <v>194</v>
      </c>
      <c r="AE59">
        <v>7</v>
      </c>
      <c r="AF59">
        <v>4</v>
      </c>
    </row>
    <row r="60" spans="1:164" x14ac:dyDescent="0.2">
      <c r="A60" t="s">
        <v>59</v>
      </c>
      <c r="B60" t="s">
        <v>421</v>
      </c>
      <c r="C60">
        <f t="shared" si="0"/>
        <v>23</v>
      </c>
      <c r="D60">
        <v>14</v>
      </c>
      <c r="E60">
        <v>9</v>
      </c>
      <c r="F60">
        <v>183</v>
      </c>
      <c r="G60">
        <v>7</v>
      </c>
      <c r="H60">
        <v>5</v>
      </c>
      <c r="I60">
        <f t="shared" si="1"/>
        <v>12</v>
      </c>
      <c r="J60">
        <v>6</v>
      </c>
      <c r="K60">
        <v>224</v>
      </c>
      <c r="N60" t="s">
        <v>116</v>
      </c>
      <c r="O60" t="s">
        <v>430</v>
      </c>
      <c r="P60">
        <v>19</v>
      </c>
      <c r="Q60">
        <v>12</v>
      </c>
      <c r="R60">
        <v>7</v>
      </c>
      <c r="S60">
        <v>154</v>
      </c>
      <c r="T60">
        <v>10</v>
      </c>
      <c r="U60">
        <v>7</v>
      </c>
      <c r="V60">
        <v>17</v>
      </c>
      <c r="W60">
        <v>2</v>
      </c>
      <c r="X60">
        <f t="shared" si="2"/>
        <v>192</v>
      </c>
      <c r="AA60" t="s">
        <v>430</v>
      </c>
      <c r="AB60">
        <f t="shared" si="3"/>
        <v>44</v>
      </c>
      <c r="AC60">
        <v>21</v>
      </c>
      <c r="AD60">
        <v>147</v>
      </c>
      <c r="AE60">
        <v>18</v>
      </c>
      <c r="AF60">
        <v>5</v>
      </c>
      <c r="BO60" t="s">
        <v>498</v>
      </c>
    </row>
    <row r="61" spans="1:164" x14ac:dyDescent="0.2">
      <c r="A61" t="s">
        <v>60</v>
      </c>
      <c r="B61" t="s">
        <v>421</v>
      </c>
      <c r="C61">
        <f t="shared" si="0"/>
        <v>22</v>
      </c>
      <c r="D61">
        <v>20</v>
      </c>
      <c r="E61">
        <v>2</v>
      </c>
      <c r="F61">
        <v>184</v>
      </c>
      <c r="G61">
        <v>7</v>
      </c>
      <c r="H61">
        <v>4</v>
      </c>
      <c r="I61">
        <f t="shared" si="1"/>
        <v>11</v>
      </c>
      <c r="J61">
        <v>4</v>
      </c>
      <c r="K61">
        <v>221</v>
      </c>
      <c r="N61" t="s">
        <v>117</v>
      </c>
      <c r="O61" t="s">
        <v>428</v>
      </c>
      <c r="P61">
        <v>21</v>
      </c>
      <c r="Q61">
        <v>12</v>
      </c>
      <c r="R61">
        <v>9</v>
      </c>
      <c r="S61">
        <v>187</v>
      </c>
      <c r="T61">
        <v>4</v>
      </c>
      <c r="U61">
        <v>3</v>
      </c>
      <c r="V61">
        <v>7</v>
      </c>
      <c r="W61">
        <v>6</v>
      </c>
      <c r="X61">
        <f t="shared" si="2"/>
        <v>221</v>
      </c>
      <c r="AA61" t="s">
        <v>430</v>
      </c>
      <c r="AB61">
        <f t="shared" si="3"/>
        <v>32</v>
      </c>
      <c r="AC61">
        <v>17</v>
      </c>
      <c r="AD61">
        <v>167</v>
      </c>
      <c r="AE61">
        <v>9</v>
      </c>
      <c r="AF61">
        <v>6</v>
      </c>
      <c r="BP61" s="35" t="str">
        <f>AX1</f>
        <v>any dubius expression change</v>
      </c>
      <c r="BQ61" s="35" t="str">
        <f>AY1</f>
        <v>any pratensis expression change</v>
      </c>
    </row>
    <row r="62" spans="1:164" x14ac:dyDescent="0.2">
      <c r="A62" t="s">
        <v>61</v>
      </c>
      <c r="B62" t="s">
        <v>421</v>
      </c>
      <c r="C62">
        <f t="shared" si="0"/>
        <v>21</v>
      </c>
      <c r="D62">
        <v>15</v>
      </c>
      <c r="E62">
        <v>6</v>
      </c>
      <c r="F62">
        <v>192</v>
      </c>
      <c r="G62">
        <v>4</v>
      </c>
      <c r="H62">
        <v>3</v>
      </c>
      <c r="I62">
        <f t="shared" si="1"/>
        <v>7</v>
      </c>
      <c r="J62">
        <v>5</v>
      </c>
      <c r="K62">
        <v>225</v>
      </c>
      <c r="N62" t="s">
        <v>118</v>
      </c>
      <c r="O62" t="s">
        <v>428</v>
      </c>
      <c r="P62">
        <v>24</v>
      </c>
      <c r="Q62">
        <v>17</v>
      </c>
      <c r="R62">
        <v>7</v>
      </c>
      <c r="S62">
        <v>186</v>
      </c>
      <c r="T62">
        <v>7</v>
      </c>
      <c r="U62">
        <v>3</v>
      </c>
      <c r="V62">
        <v>10</v>
      </c>
      <c r="W62">
        <v>6</v>
      </c>
      <c r="X62">
        <f t="shared" si="2"/>
        <v>226</v>
      </c>
      <c r="AA62" t="s">
        <v>430</v>
      </c>
      <c r="AB62">
        <f t="shared" si="3"/>
        <v>39</v>
      </c>
      <c r="AC62">
        <v>27</v>
      </c>
      <c r="AD62">
        <v>184</v>
      </c>
      <c r="AE62">
        <v>10</v>
      </c>
      <c r="AF62">
        <v>2</v>
      </c>
      <c r="BO62" t="str">
        <f>AW2</f>
        <v>S1</v>
      </c>
      <c r="BP62" s="36">
        <f>VAR(AX2:AX8)</f>
        <v>14.285714285714297</v>
      </c>
      <c r="BQ62" s="37">
        <f>VAR(AY2:AY8)</f>
        <v>7.4761904761904816</v>
      </c>
      <c r="BR62">
        <f>VAR(AX2:AY8)</f>
        <v>39.324175824175832</v>
      </c>
    </row>
    <row r="63" spans="1:164" x14ac:dyDescent="0.2">
      <c r="A63" t="s">
        <v>62</v>
      </c>
      <c r="B63" t="s">
        <v>421</v>
      </c>
      <c r="C63">
        <f t="shared" si="0"/>
        <v>22</v>
      </c>
      <c r="D63">
        <v>14</v>
      </c>
      <c r="E63">
        <v>8</v>
      </c>
      <c r="F63">
        <v>168</v>
      </c>
      <c r="G63">
        <v>9</v>
      </c>
      <c r="H63">
        <v>5</v>
      </c>
      <c r="I63">
        <f t="shared" si="1"/>
        <v>14</v>
      </c>
      <c r="J63">
        <v>6</v>
      </c>
      <c r="K63">
        <v>210</v>
      </c>
      <c r="N63" t="s">
        <v>119</v>
      </c>
      <c r="O63" t="s">
        <v>428</v>
      </c>
      <c r="P63">
        <v>17</v>
      </c>
      <c r="Q63">
        <v>9</v>
      </c>
      <c r="R63">
        <v>8</v>
      </c>
      <c r="S63">
        <v>157</v>
      </c>
      <c r="T63">
        <v>5</v>
      </c>
      <c r="U63">
        <v>6</v>
      </c>
      <c r="V63">
        <v>11</v>
      </c>
      <c r="W63">
        <v>7</v>
      </c>
      <c r="X63">
        <f t="shared" si="2"/>
        <v>192</v>
      </c>
      <c r="AA63" t="s">
        <v>430</v>
      </c>
      <c r="AB63">
        <f t="shared" si="3"/>
        <v>29</v>
      </c>
      <c r="AC63">
        <v>22</v>
      </c>
      <c r="AD63">
        <v>190</v>
      </c>
      <c r="AE63">
        <v>6</v>
      </c>
      <c r="AF63">
        <v>1</v>
      </c>
      <c r="BO63" t="str">
        <f>AW9</f>
        <v>S2</v>
      </c>
      <c r="BP63" s="38">
        <f>VAR(AX9:AX15)</f>
        <v>4.2380952380952381</v>
      </c>
      <c r="BQ63" s="39">
        <f>VAR(AY9:AY15)</f>
        <v>5.2857142857142776</v>
      </c>
      <c r="BR63">
        <f>VAR(AX9:AY15)</f>
        <v>50.901098901098869</v>
      </c>
    </row>
    <row r="64" spans="1:164" x14ac:dyDescent="0.2">
      <c r="A64" t="s">
        <v>63</v>
      </c>
      <c r="B64" t="s">
        <v>421</v>
      </c>
      <c r="C64">
        <f t="shared" si="0"/>
        <v>16</v>
      </c>
      <c r="D64">
        <v>11</v>
      </c>
      <c r="E64">
        <v>5</v>
      </c>
      <c r="F64">
        <v>166</v>
      </c>
      <c r="G64">
        <v>4</v>
      </c>
      <c r="H64">
        <v>2</v>
      </c>
      <c r="I64">
        <f t="shared" si="1"/>
        <v>6</v>
      </c>
      <c r="J64">
        <v>3</v>
      </c>
      <c r="K64">
        <v>191</v>
      </c>
      <c r="N64" t="s">
        <v>120</v>
      </c>
      <c r="O64" t="s">
        <v>428</v>
      </c>
      <c r="P64">
        <v>21</v>
      </c>
      <c r="Q64">
        <v>11</v>
      </c>
      <c r="R64">
        <v>10</v>
      </c>
      <c r="S64">
        <v>161</v>
      </c>
      <c r="T64">
        <v>3</v>
      </c>
      <c r="U64">
        <v>4</v>
      </c>
      <c r="V64">
        <v>7</v>
      </c>
      <c r="W64">
        <v>4</v>
      </c>
      <c r="X64">
        <f t="shared" si="2"/>
        <v>193</v>
      </c>
      <c r="AA64" t="s">
        <v>430</v>
      </c>
      <c r="AB64">
        <f t="shared" si="3"/>
        <v>57</v>
      </c>
      <c r="AC64">
        <v>24</v>
      </c>
      <c r="AD64">
        <v>116</v>
      </c>
      <c r="AE64">
        <v>26</v>
      </c>
      <c r="AF64">
        <v>7</v>
      </c>
      <c r="BO64" t="str">
        <f>AW16</f>
        <v>S3</v>
      </c>
      <c r="BP64" s="38">
        <f>VAR(AX16:AX22)</f>
        <v>10.476190476190444</v>
      </c>
      <c r="BQ64" s="39">
        <f>VAR(AY16:AY22)</f>
        <v>10.571428571428555</v>
      </c>
      <c r="BR64">
        <f>VAR(AX16:AY22)</f>
        <v>27.565934065934087</v>
      </c>
    </row>
    <row r="65" spans="1:70" x14ac:dyDescent="0.2">
      <c r="A65" t="s">
        <v>64</v>
      </c>
      <c r="B65" t="s">
        <v>421</v>
      </c>
      <c r="C65">
        <f t="shared" si="0"/>
        <v>21</v>
      </c>
      <c r="D65">
        <v>13</v>
      </c>
      <c r="E65">
        <v>8</v>
      </c>
      <c r="F65">
        <v>178</v>
      </c>
      <c r="G65">
        <v>4</v>
      </c>
      <c r="H65">
        <v>2</v>
      </c>
      <c r="I65">
        <f t="shared" si="1"/>
        <v>6</v>
      </c>
      <c r="J65">
        <v>4</v>
      </c>
      <c r="K65">
        <v>209</v>
      </c>
      <c r="N65" t="s">
        <v>121</v>
      </c>
      <c r="O65" t="s">
        <v>428</v>
      </c>
      <c r="P65">
        <v>23</v>
      </c>
      <c r="Q65">
        <v>15</v>
      </c>
      <c r="R65">
        <v>8</v>
      </c>
      <c r="S65">
        <v>177</v>
      </c>
      <c r="T65">
        <v>5</v>
      </c>
      <c r="U65">
        <v>4</v>
      </c>
      <c r="V65">
        <v>9</v>
      </c>
      <c r="W65">
        <v>10</v>
      </c>
      <c r="X65">
        <f t="shared" si="2"/>
        <v>219</v>
      </c>
      <c r="AA65" t="s">
        <v>430</v>
      </c>
      <c r="AB65">
        <f t="shared" si="3"/>
        <v>41</v>
      </c>
      <c r="AC65">
        <v>20</v>
      </c>
      <c r="AD65">
        <v>136</v>
      </c>
      <c r="AE65">
        <v>16</v>
      </c>
      <c r="AF65">
        <v>5</v>
      </c>
      <c r="BO65" t="str">
        <f>AW23</f>
        <v>40th</v>
      </c>
      <c r="BP65" s="40">
        <f>VAR(AX23:AX29)</f>
        <v>25.238095238095259</v>
      </c>
      <c r="BQ65" s="41">
        <f>VAR(AY23:AY29)</f>
        <v>14.142857142857148</v>
      </c>
      <c r="BR65">
        <f>VAR(AX23:AY29)</f>
        <v>45.873626373626394</v>
      </c>
    </row>
    <row r="66" spans="1:70" x14ac:dyDescent="0.2">
      <c r="A66" t="s">
        <v>65</v>
      </c>
      <c r="B66" t="s">
        <v>421</v>
      </c>
      <c r="C66">
        <f t="shared" si="0"/>
        <v>22</v>
      </c>
      <c r="D66">
        <v>15</v>
      </c>
      <c r="E66">
        <v>7</v>
      </c>
      <c r="F66">
        <v>170</v>
      </c>
      <c r="G66">
        <v>7</v>
      </c>
      <c r="H66">
        <v>6</v>
      </c>
      <c r="I66">
        <f t="shared" si="1"/>
        <v>13</v>
      </c>
      <c r="J66">
        <v>10</v>
      </c>
      <c r="K66">
        <v>215</v>
      </c>
      <c r="N66" t="s">
        <v>122</v>
      </c>
      <c r="O66" t="s">
        <v>428</v>
      </c>
      <c r="P66">
        <v>24</v>
      </c>
      <c r="Q66">
        <v>15</v>
      </c>
      <c r="R66">
        <v>9</v>
      </c>
      <c r="S66">
        <v>176</v>
      </c>
      <c r="T66">
        <v>8</v>
      </c>
      <c r="U66">
        <v>6</v>
      </c>
      <c r="V66">
        <v>14</v>
      </c>
      <c r="W66">
        <v>6</v>
      </c>
      <c r="X66">
        <f t="shared" si="2"/>
        <v>220</v>
      </c>
      <c r="AA66" t="s">
        <v>430</v>
      </c>
      <c r="AB66">
        <f t="shared" si="3"/>
        <v>45</v>
      </c>
      <c r="AC66">
        <v>22</v>
      </c>
      <c r="AD66">
        <v>173</v>
      </c>
      <c r="AE66">
        <v>13</v>
      </c>
      <c r="AF66">
        <v>10</v>
      </c>
      <c r="BP66">
        <f>VAR(AX2:AX29)</f>
        <v>14.543650793650764</v>
      </c>
      <c r="BQ66">
        <f>VAR(AY2:AY29)</f>
        <v>10.349206349206353</v>
      </c>
      <c r="BR66">
        <f>VAR(AX2:AY29)</f>
        <v>40.093181818181819</v>
      </c>
    </row>
    <row r="67" spans="1:70" x14ac:dyDescent="0.2">
      <c r="A67" t="s">
        <v>66</v>
      </c>
      <c r="B67" t="s">
        <v>421</v>
      </c>
      <c r="C67">
        <f t="shared" ref="C67:C129" si="14">SUM(D67:E67)</f>
        <v>24</v>
      </c>
      <c r="D67">
        <v>13</v>
      </c>
      <c r="E67">
        <v>11</v>
      </c>
      <c r="F67">
        <v>144</v>
      </c>
      <c r="G67">
        <v>2</v>
      </c>
      <c r="H67">
        <v>3</v>
      </c>
      <c r="I67">
        <f t="shared" ref="I67:I129" si="15">SUM(G67:H67)</f>
        <v>5</v>
      </c>
      <c r="J67">
        <v>2</v>
      </c>
      <c r="K67">
        <v>175</v>
      </c>
      <c r="N67" t="s">
        <v>123</v>
      </c>
      <c r="O67" t="s">
        <v>429</v>
      </c>
      <c r="P67">
        <v>26</v>
      </c>
      <c r="Q67">
        <v>19</v>
      </c>
      <c r="R67">
        <v>7</v>
      </c>
      <c r="S67">
        <v>169</v>
      </c>
      <c r="T67">
        <v>6</v>
      </c>
      <c r="U67">
        <v>8</v>
      </c>
      <c r="V67">
        <v>14</v>
      </c>
      <c r="W67">
        <v>13</v>
      </c>
      <c r="X67">
        <f t="shared" ref="X67:X129" si="16">SUM(P67+S67+V67+W67)</f>
        <v>222</v>
      </c>
      <c r="AA67" t="s">
        <v>430</v>
      </c>
      <c r="AB67">
        <f t="shared" ref="AB67:AB129" si="17">SUM(AC67+AE67+AF67)</f>
        <v>36</v>
      </c>
      <c r="AC67">
        <v>22</v>
      </c>
      <c r="AD67">
        <v>163</v>
      </c>
      <c r="AE67">
        <v>11</v>
      </c>
      <c r="AF67">
        <v>3</v>
      </c>
    </row>
    <row r="68" spans="1:70" x14ac:dyDescent="0.2">
      <c r="A68" t="s">
        <v>67</v>
      </c>
      <c r="B68" t="s">
        <v>422</v>
      </c>
      <c r="C68">
        <f t="shared" si="14"/>
        <v>27</v>
      </c>
      <c r="D68">
        <v>21</v>
      </c>
      <c r="E68">
        <v>6</v>
      </c>
      <c r="F68">
        <v>176</v>
      </c>
      <c r="G68">
        <v>4</v>
      </c>
      <c r="H68">
        <v>7</v>
      </c>
      <c r="I68">
        <f t="shared" si="15"/>
        <v>11</v>
      </c>
      <c r="J68">
        <v>6</v>
      </c>
      <c r="K68">
        <v>220</v>
      </c>
      <c r="N68" t="s">
        <v>124</v>
      </c>
      <c r="O68" t="s">
        <v>429</v>
      </c>
      <c r="P68">
        <v>23</v>
      </c>
      <c r="Q68">
        <v>18</v>
      </c>
      <c r="R68">
        <v>5</v>
      </c>
      <c r="S68">
        <v>161</v>
      </c>
      <c r="T68">
        <v>4</v>
      </c>
      <c r="U68">
        <v>9</v>
      </c>
      <c r="V68">
        <v>13</v>
      </c>
      <c r="W68">
        <v>8</v>
      </c>
      <c r="X68">
        <f t="shared" si="16"/>
        <v>205</v>
      </c>
      <c r="AA68" t="s">
        <v>430</v>
      </c>
      <c r="AB68">
        <f t="shared" si="17"/>
        <v>38</v>
      </c>
      <c r="AC68">
        <v>21</v>
      </c>
      <c r="AD68">
        <v>150</v>
      </c>
      <c r="AE68">
        <v>14</v>
      </c>
      <c r="AF68">
        <v>3</v>
      </c>
    </row>
    <row r="69" spans="1:70" x14ac:dyDescent="0.2">
      <c r="A69" t="s">
        <v>68</v>
      </c>
      <c r="B69" t="s">
        <v>422</v>
      </c>
      <c r="C69">
        <f t="shared" si="14"/>
        <v>31</v>
      </c>
      <c r="D69">
        <v>21</v>
      </c>
      <c r="E69">
        <v>10</v>
      </c>
      <c r="F69">
        <v>170</v>
      </c>
      <c r="G69">
        <v>8</v>
      </c>
      <c r="H69">
        <v>4</v>
      </c>
      <c r="I69">
        <f t="shared" si="15"/>
        <v>12</v>
      </c>
      <c r="J69">
        <v>6</v>
      </c>
      <c r="K69">
        <v>219</v>
      </c>
      <c r="N69" t="s">
        <v>125</v>
      </c>
      <c r="O69" t="s">
        <v>429</v>
      </c>
      <c r="P69">
        <v>27</v>
      </c>
      <c r="Q69">
        <v>15</v>
      </c>
      <c r="R69">
        <v>12</v>
      </c>
      <c r="S69">
        <v>173</v>
      </c>
      <c r="T69">
        <v>9</v>
      </c>
      <c r="U69">
        <v>8</v>
      </c>
      <c r="V69">
        <v>17</v>
      </c>
      <c r="W69">
        <v>8</v>
      </c>
      <c r="X69">
        <f t="shared" si="16"/>
        <v>225</v>
      </c>
      <c r="AA69" t="s">
        <v>430</v>
      </c>
      <c r="AB69">
        <f t="shared" si="17"/>
        <v>38</v>
      </c>
      <c r="AC69">
        <v>19</v>
      </c>
      <c r="AD69">
        <v>154</v>
      </c>
      <c r="AE69">
        <v>17</v>
      </c>
      <c r="AF69">
        <v>2</v>
      </c>
    </row>
    <row r="70" spans="1:70" x14ac:dyDescent="0.2">
      <c r="A70" t="s">
        <v>69</v>
      </c>
      <c r="B70" t="s">
        <v>422</v>
      </c>
      <c r="C70">
        <f t="shared" si="14"/>
        <v>23</v>
      </c>
      <c r="D70">
        <v>17</v>
      </c>
      <c r="E70">
        <v>6</v>
      </c>
      <c r="F70">
        <v>143</v>
      </c>
      <c r="G70">
        <v>7</v>
      </c>
      <c r="H70">
        <v>7</v>
      </c>
      <c r="I70">
        <f t="shared" si="15"/>
        <v>14</v>
      </c>
      <c r="J70">
        <v>2</v>
      </c>
      <c r="K70">
        <v>182</v>
      </c>
      <c r="N70" t="s">
        <v>126</v>
      </c>
      <c r="O70" t="s">
        <v>430</v>
      </c>
      <c r="P70">
        <v>19</v>
      </c>
      <c r="Q70">
        <v>13</v>
      </c>
      <c r="R70">
        <v>6</v>
      </c>
      <c r="S70">
        <v>145</v>
      </c>
      <c r="T70">
        <v>6</v>
      </c>
      <c r="U70">
        <v>7</v>
      </c>
      <c r="V70">
        <v>13</v>
      </c>
      <c r="W70">
        <v>8</v>
      </c>
      <c r="X70">
        <f t="shared" si="16"/>
        <v>185</v>
      </c>
      <c r="AA70" t="s">
        <v>430</v>
      </c>
      <c r="AB70">
        <f t="shared" si="17"/>
        <v>40</v>
      </c>
      <c r="AC70">
        <v>19</v>
      </c>
      <c r="AD70">
        <v>145</v>
      </c>
      <c r="AE70">
        <v>13</v>
      </c>
      <c r="AF70">
        <v>8</v>
      </c>
    </row>
    <row r="71" spans="1:70" x14ac:dyDescent="0.2">
      <c r="A71" t="s">
        <v>70</v>
      </c>
      <c r="B71" t="s">
        <v>422</v>
      </c>
      <c r="C71">
        <f t="shared" si="14"/>
        <v>27</v>
      </c>
      <c r="D71">
        <v>22</v>
      </c>
      <c r="E71">
        <v>5</v>
      </c>
      <c r="F71">
        <v>178</v>
      </c>
      <c r="G71">
        <v>9</v>
      </c>
      <c r="H71">
        <v>5</v>
      </c>
      <c r="I71">
        <f t="shared" si="15"/>
        <v>14</v>
      </c>
      <c r="J71">
        <v>7</v>
      </c>
      <c r="K71">
        <v>226</v>
      </c>
      <c r="N71" t="s">
        <v>127</v>
      </c>
      <c r="O71" t="s">
        <v>430</v>
      </c>
      <c r="P71">
        <v>25</v>
      </c>
      <c r="Q71">
        <v>18</v>
      </c>
      <c r="R71">
        <v>7</v>
      </c>
      <c r="S71">
        <v>179</v>
      </c>
      <c r="T71">
        <v>7</v>
      </c>
      <c r="U71">
        <v>4</v>
      </c>
      <c r="V71">
        <v>11</v>
      </c>
      <c r="W71">
        <v>5</v>
      </c>
      <c r="X71">
        <f t="shared" si="16"/>
        <v>220</v>
      </c>
      <c r="AA71" t="s">
        <v>430</v>
      </c>
      <c r="AB71">
        <f t="shared" si="17"/>
        <v>41</v>
      </c>
      <c r="AC71">
        <v>25</v>
      </c>
      <c r="AD71">
        <v>179</v>
      </c>
      <c r="AE71">
        <v>11</v>
      </c>
      <c r="AF71">
        <v>5</v>
      </c>
    </row>
    <row r="72" spans="1:70" x14ac:dyDescent="0.2">
      <c r="A72" t="s">
        <v>72</v>
      </c>
      <c r="B72" t="s">
        <v>422</v>
      </c>
      <c r="C72">
        <f t="shared" si="14"/>
        <v>22</v>
      </c>
      <c r="D72">
        <v>14</v>
      </c>
      <c r="E72">
        <v>8</v>
      </c>
      <c r="F72">
        <v>188</v>
      </c>
      <c r="G72">
        <v>3</v>
      </c>
      <c r="H72">
        <v>5</v>
      </c>
      <c r="I72">
        <f t="shared" si="15"/>
        <v>8</v>
      </c>
      <c r="J72">
        <v>3</v>
      </c>
      <c r="K72">
        <v>221</v>
      </c>
      <c r="N72" t="s">
        <v>128</v>
      </c>
      <c r="O72" t="s">
        <v>430</v>
      </c>
      <c r="P72">
        <v>23</v>
      </c>
      <c r="Q72">
        <v>12</v>
      </c>
      <c r="R72">
        <v>11</v>
      </c>
      <c r="S72">
        <v>165</v>
      </c>
      <c r="T72">
        <v>9</v>
      </c>
      <c r="U72">
        <v>6</v>
      </c>
      <c r="V72">
        <v>15</v>
      </c>
      <c r="W72">
        <v>2</v>
      </c>
      <c r="X72">
        <f t="shared" si="16"/>
        <v>205</v>
      </c>
      <c r="AA72" t="s">
        <v>430</v>
      </c>
      <c r="AB72">
        <f t="shared" si="17"/>
        <v>40</v>
      </c>
      <c r="AC72">
        <v>23</v>
      </c>
      <c r="AD72">
        <v>165</v>
      </c>
      <c r="AE72">
        <v>15</v>
      </c>
      <c r="AF72">
        <v>2</v>
      </c>
    </row>
    <row r="73" spans="1:70" x14ac:dyDescent="0.2">
      <c r="A73" t="s">
        <v>73</v>
      </c>
      <c r="B73" t="s">
        <v>422</v>
      </c>
      <c r="C73">
        <f t="shared" si="14"/>
        <v>24</v>
      </c>
      <c r="D73">
        <v>14</v>
      </c>
      <c r="E73">
        <v>10</v>
      </c>
      <c r="F73">
        <v>162</v>
      </c>
      <c r="G73">
        <v>6</v>
      </c>
      <c r="H73">
        <v>9</v>
      </c>
      <c r="I73">
        <f t="shared" si="15"/>
        <v>15</v>
      </c>
      <c r="J73">
        <v>16</v>
      </c>
      <c r="K73">
        <v>217</v>
      </c>
      <c r="N73" t="s">
        <v>129</v>
      </c>
      <c r="O73" t="s">
        <v>430</v>
      </c>
      <c r="P73">
        <v>28</v>
      </c>
      <c r="Q73">
        <v>18</v>
      </c>
      <c r="R73">
        <v>10</v>
      </c>
      <c r="S73">
        <v>159</v>
      </c>
      <c r="T73">
        <v>4</v>
      </c>
      <c r="U73">
        <v>9</v>
      </c>
      <c r="V73">
        <v>13</v>
      </c>
      <c r="W73">
        <v>7</v>
      </c>
      <c r="X73">
        <f t="shared" si="16"/>
        <v>207</v>
      </c>
      <c r="AA73" t="s">
        <v>430</v>
      </c>
      <c r="AB73">
        <f t="shared" si="17"/>
        <v>48</v>
      </c>
      <c r="AC73">
        <v>28</v>
      </c>
      <c r="AD73">
        <v>159</v>
      </c>
      <c r="AE73">
        <v>13</v>
      </c>
      <c r="AF73">
        <v>7</v>
      </c>
    </row>
    <row r="74" spans="1:70" x14ac:dyDescent="0.2">
      <c r="A74" t="s">
        <v>74</v>
      </c>
      <c r="B74" t="s">
        <v>422</v>
      </c>
      <c r="C74">
        <f t="shared" si="14"/>
        <v>18</v>
      </c>
      <c r="D74">
        <v>12</v>
      </c>
      <c r="E74">
        <v>6</v>
      </c>
      <c r="F74">
        <v>157</v>
      </c>
      <c r="G74">
        <v>10</v>
      </c>
      <c r="H74">
        <v>3</v>
      </c>
      <c r="I74">
        <f t="shared" si="15"/>
        <v>13</v>
      </c>
      <c r="J74">
        <v>1</v>
      </c>
      <c r="K74">
        <v>189</v>
      </c>
      <c r="N74" t="s">
        <v>130</v>
      </c>
      <c r="O74" t="s">
        <v>430</v>
      </c>
      <c r="P74">
        <v>27</v>
      </c>
      <c r="Q74">
        <v>14</v>
      </c>
      <c r="R74">
        <v>13</v>
      </c>
      <c r="S74">
        <v>176</v>
      </c>
      <c r="T74">
        <v>5</v>
      </c>
      <c r="U74">
        <v>5</v>
      </c>
      <c r="V74">
        <v>10</v>
      </c>
      <c r="W74">
        <v>2</v>
      </c>
      <c r="X74">
        <f t="shared" si="16"/>
        <v>215</v>
      </c>
      <c r="AA74" t="s">
        <v>430</v>
      </c>
      <c r="AB74">
        <f t="shared" si="17"/>
        <v>39</v>
      </c>
      <c r="AC74">
        <v>27</v>
      </c>
      <c r="AD74">
        <v>176</v>
      </c>
      <c r="AE74">
        <v>10</v>
      </c>
      <c r="AF74">
        <v>2</v>
      </c>
    </row>
    <row r="75" spans="1:70" x14ac:dyDescent="0.2">
      <c r="A75" t="s">
        <v>75</v>
      </c>
      <c r="B75" t="s">
        <v>422</v>
      </c>
      <c r="C75">
        <f t="shared" si="14"/>
        <v>19</v>
      </c>
      <c r="D75">
        <v>14</v>
      </c>
      <c r="E75">
        <v>5</v>
      </c>
      <c r="F75">
        <v>170</v>
      </c>
      <c r="G75">
        <v>8</v>
      </c>
      <c r="H75">
        <v>3</v>
      </c>
      <c r="I75">
        <f t="shared" si="15"/>
        <v>11</v>
      </c>
      <c r="J75">
        <v>3</v>
      </c>
      <c r="K75">
        <v>203</v>
      </c>
      <c r="N75" t="s">
        <v>131</v>
      </c>
      <c r="O75" t="s">
        <v>430</v>
      </c>
      <c r="P75">
        <v>28</v>
      </c>
      <c r="Q75">
        <v>20</v>
      </c>
      <c r="R75">
        <v>8</v>
      </c>
      <c r="S75">
        <v>166</v>
      </c>
      <c r="T75">
        <v>2</v>
      </c>
      <c r="U75">
        <v>6</v>
      </c>
      <c r="V75">
        <v>8</v>
      </c>
      <c r="W75">
        <v>5</v>
      </c>
      <c r="X75">
        <f t="shared" si="16"/>
        <v>207</v>
      </c>
      <c r="AA75" t="s">
        <v>430</v>
      </c>
      <c r="AB75">
        <f t="shared" si="17"/>
        <v>41</v>
      </c>
      <c r="AC75">
        <v>28</v>
      </c>
      <c r="AD75">
        <v>166</v>
      </c>
      <c r="AE75">
        <v>8</v>
      </c>
      <c r="AF75">
        <v>5</v>
      </c>
    </row>
    <row r="76" spans="1:70" x14ac:dyDescent="0.2">
      <c r="A76" t="s">
        <v>76</v>
      </c>
      <c r="B76" t="s">
        <v>422</v>
      </c>
      <c r="C76">
        <f t="shared" si="14"/>
        <v>24</v>
      </c>
      <c r="D76">
        <v>14</v>
      </c>
      <c r="E76">
        <v>10</v>
      </c>
      <c r="F76">
        <v>171</v>
      </c>
      <c r="G76">
        <v>5</v>
      </c>
      <c r="H76">
        <v>2</v>
      </c>
      <c r="I76">
        <f t="shared" si="15"/>
        <v>7</v>
      </c>
      <c r="J76">
        <v>4</v>
      </c>
      <c r="K76">
        <v>206</v>
      </c>
      <c r="N76" t="s">
        <v>1</v>
      </c>
      <c r="O76" t="s">
        <v>596</v>
      </c>
      <c r="P76">
        <v>27</v>
      </c>
      <c r="Q76">
        <v>18</v>
      </c>
      <c r="R76">
        <v>9</v>
      </c>
      <c r="S76">
        <v>175</v>
      </c>
      <c r="T76">
        <v>5</v>
      </c>
      <c r="U76">
        <v>4</v>
      </c>
      <c r="V76">
        <v>9</v>
      </c>
      <c r="W76">
        <v>3</v>
      </c>
      <c r="X76">
        <f t="shared" si="16"/>
        <v>214</v>
      </c>
      <c r="Z76">
        <v>54</v>
      </c>
      <c r="AA76" t="s">
        <v>596</v>
      </c>
      <c r="AB76">
        <f t="shared" si="17"/>
        <v>39</v>
      </c>
      <c r="AC76">
        <v>27</v>
      </c>
      <c r="AD76">
        <v>175</v>
      </c>
      <c r="AE76">
        <v>9</v>
      </c>
      <c r="AF76">
        <v>3</v>
      </c>
    </row>
    <row r="77" spans="1:70" x14ac:dyDescent="0.2">
      <c r="A77" t="s">
        <v>77</v>
      </c>
      <c r="B77" t="s">
        <v>422</v>
      </c>
      <c r="C77">
        <f t="shared" si="14"/>
        <v>22</v>
      </c>
      <c r="D77">
        <v>10</v>
      </c>
      <c r="E77">
        <v>12</v>
      </c>
      <c r="F77">
        <v>166</v>
      </c>
      <c r="G77">
        <v>8</v>
      </c>
      <c r="H77">
        <v>2</v>
      </c>
      <c r="I77">
        <f t="shared" si="15"/>
        <v>10</v>
      </c>
      <c r="J77">
        <v>3</v>
      </c>
      <c r="K77">
        <v>201</v>
      </c>
      <c r="N77" t="s">
        <v>2</v>
      </c>
      <c r="O77" t="s">
        <v>596</v>
      </c>
      <c r="P77">
        <v>30</v>
      </c>
      <c r="Q77">
        <v>23</v>
      </c>
      <c r="R77">
        <v>7</v>
      </c>
      <c r="S77">
        <v>137</v>
      </c>
      <c r="T77">
        <v>8</v>
      </c>
      <c r="U77">
        <v>6</v>
      </c>
      <c r="V77">
        <v>14</v>
      </c>
      <c r="W77">
        <v>4</v>
      </c>
      <c r="X77">
        <f t="shared" si="16"/>
        <v>185</v>
      </c>
      <c r="AA77" t="s">
        <v>596</v>
      </c>
      <c r="AB77">
        <f t="shared" si="17"/>
        <v>48</v>
      </c>
      <c r="AC77">
        <v>30</v>
      </c>
      <c r="AD77">
        <v>137</v>
      </c>
      <c r="AE77">
        <v>14</v>
      </c>
      <c r="AF77">
        <v>4</v>
      </c>
    </row>
    <row r="78" spans="1:70" x14ac:dyDescent="0.2">
      <c r="A78" t="s">
        <v>78</v>
      </c>
      <c r="B78" t="s">
        <v>422</v>
      </c>
      <c r="C78">
        <f t="shared" si="14"/>
        <v>23</v>
      </c>
      <c r="D78">
        <v>14</v>
      </c>
      <c r="E78">
        <v>9</v>
      </c>
      <c r="F78">
        <v>153</v>
      </c>
      <c r="G78">
        <v>4</v>
      </c>
      <c r="H78">
        <v>3</v>
      </c>
      <c r="I78">
        <f t="shared" si="15"/>
        <v>7</v>
      </c>
      <c r="J78">
        <v>4</v>
      </c>
      <c r="K78">
        <v>187</v>
      </c>
      <c r="N78" t="s">
        <v>3</v>
      </c>
      <c r="O78" t="s">
        <v>596</v>
      </c>
      <c r="P78">
        <v>24</v>
      </c>
      <c r="Q78">
        <v>18</v>
      </c>
      <c r="R78">
        <v>6</v>
      </c>
      <c r="S78">
        <v>103</v>
      </c>
      <c r="T78">
        <v>12</v>
      </c>
      <c r="U78">
        <v>7</v>
      </c>
      <c r="V78">
        <v>19</v>
      </c>
      <c r="W78">
        <v>3</v>
      </c>
      <c r="X78">
        <f t="shared" si="16"/>
        <v>149</v>
      </c>
      <c r="AA78" t="s">
        <v>596</v>
      </c>
      <c r="AB78">
        <f t="shared" si="17"/>
        <v>46</v>
      </c>
      <c r="AC78">
        <v>24</v>
      </c>
      <c r="AD78">
        <v>103</v>
      </c>
      <c r="AE78">
        <v>19</v>
      </c>
      <c r="AF78">
        <v>3</v>
      </c>
    </row>
    <row r="79" spans="1:70" x14ac:dyDescent="0.2">
      <c r="A79" t="s">
        <v>79</v>
      </c>
      <c r="B79" t="s">
        <v>423</v>
      </c>
      <c r="C79">
        <f t="shared" si="14"/>
        <v>14</v>
      </c>
      <c r="D79">
        <v>1</v>
      </c>
      <c r="E79">
        <v>13</v>
      </c>
      <c r="F79">
        <v>97</v>
      </c>
      <c r="G79">
        <v>7</v>
      </c>
      <c r="H79">
        <v>6</v>
      </c>
      <c r="I79">
        <f t="shared" si="15"/>
        <v>13</v>
      </c>
      <c r="J79">
        <v>1</v>
      </c>
      <c r="K79">
        <v>125</v>
      </c>
      <c r="N79" t="s">
        <v>4</v>
      </c>
      <c r="O79" t="s">
        <v>596</v>
      </c>
      <c r="P79">
        <v>25</v>
      </c>
      <c r="Q79">
        <v>17</v>
      </c>
      <c r="R79">
        <v>8</v>
      </c>
      <c r="S79">
        <v>172</v>
      </c>
      <c r="T79">
        <v>6</v>
      </c>
      <c r="U79">
        <v>4</v>
      </c>
      <c r="V79">
        <v>10</v>
      </c>
      <c r="W79">
        <v>3</v>
      </c>
      <c r="X79">
        <f t="shared" si="16"/>
        <v>210</v>
      </c>
      <c r="AA79" t="s">
        <v>596</v>
      </c>
      <c r="AB79">
        <f t="shared" si="17"/>
        <v>38</v>
      </c>
      <c r="AC79">
        <v>25</v>
      </c>
      <c r="AD79">
        <v>172</v>
      </c>
      <c r="AE79">
        <v>10</v>
      </c>
      <c r="AF79">
        <v>3</v>
      </c>
    </row>
    <row r="80" spans="1:70" x14ac:dyDescent="0.2">
      <c r="A80" t="s">
        <v>80</v>
      </c>
      <c r="B80" t="s">
        <v>423</v>
      </c>
      <c r="C80">
        <f t="shared" si="14"/>
        <v>18</v>
      </c>
      <c r="D80">
        <v>10</v>
      </c>
      <c r="E80">
        <v>8</v>
      </c>
      <c r="F80">
        <v>167</v>
      </c>
      <c r="G80">
        <v>8</v>
      </c>
      <c r="H80">
        <v>12</v>
      </c>
      <c r="I80">
        <f t="shared" si="15"/>
        <v>20</v>
      </c>
      <c r="J80">
        <v>9</v>
      </c>
      <c r="K80">
        <v>214</v>
      </c>
      <c r="N80" t="s">
        <v>5</v>
      </c>
      <c r="O80" t="s">
        <v>596</v>
      </c>
      <c r="P80">
        <v>23</v>
      </c>
      <c r="Q80">
        <v>17</v>
      </c>
      <c r="R80">
        <v>6</v>
      </c>
      <c r="S80">
        <v>150</v>
      </c>
      <c r="T80">
        <v>6</v>
      </c>
      <c r="U80">
        <v>4</v>
      </c>
      <c r="V80">
        <v>10</v>
      </c>
      <c r="W80">
        <v>2</v>
      </c>
      <c r="X80">
        <f t="shared" si="16"/>
        <v>185</v>
      </c>
      <c r="AA80" t="s">
        <v>596</v>
      </c>
      <c r="AB80">
        <f t="shared" si="17"/>
        <v>35</v>
      </c>
      <c r="AC80">
        <v>23</v>
      </c>
      <c r="AD80">
        <v>150</v>
      </c>
      <c r="AE80">
        <v>10</v>
      </c>
      <c r="AF80">
        <v>2</v>
      </c>
    </row>
    <row r="81" spans="1:32" x14ac:dyDescent="0.2">
      <c r="A81" t="s">
        <v>81</v>
      </c>
      <c r="B81" t="s">
        <v>423</v>
      </c>
      <c r="C81">
        <f t="shared" si="14"/>
        <v>23</v>
      </c>
      <c r="D81">
        <v>15</v>
      </c>
      <c r="E81">
        <v>8</v>
      </c>
      <c r="F81">
        <v>177</v>
      </c>
      <c r="G81">
        <v>8</v>
      </c>
      <c r="H81">
        <v>9</v>
      </c>
      <c r="I81">
        <f t="shared" si="15"/>
        <v>17</v>
      </c>
      <c r="J81">
        <v>9</v>
      </c>
      <c r="K81">
        <v>226</v>
      </c>
      <c r="N81" t="s">
        <v>6</v>
      </c>
      <c r="O81" t="s">
        <v>596</v>
      </c>
      <c r="P81">
        <v>21</v>
      </c>
      <c r="Q81">
        <v>14</v>
      </c>
      <c r="R81">
        <v>7</v>
      </c>
      <c r="S81">
        <v>127</v>
      </c>
      <c r="T81">
        <v>11</v>
      </c>
      <c r="U81">
        <v>5</v>
      </c>
      <c r="V81">
        <v>16</v>
      </c>
      <c r="W81">
        <v>11</v>
      </c>
      <c r="X81">
        <f t="shared" si="16"/>
        <v>175</v>
      </c>
      <c r="AA81" t="s">
        <v>596</v>
      </c>
      <c r="AB81">
        <f t="shared" si="17"/>
        <v>48</v>
      </c>
      <c r="AC81">
        <v>21</v>
      </c>
      <c r="AD81">
        <v>127</v>
      </c>
      <c r="AE81">
        <v>16</v>
      </c>
      <c r="AF81">
        <v>11</v>
      </c>
    </row>
    <row r="82" spans="1:32" x14ac:dyDescent="0.2">
      <c r="A82" t="s">
        <v>82</v>
      </c>
      <c r="B82" t="s">
        <v>423</v>
      </c>
      <c r="C82">
        <f t="shared" si="14"/>
        <v>24</v>
      </c>
      <c r="D82">
        <v>18</v>
      </c>
      <c r="E82">
        <v>6</v>
      </c>
      <c r="F82">
        <v>188</v>
      </c>
      <c r="G82">
        <v>7</v>
      </c>
      <c r="H82">
        <v>3</v>
      </c>
      <c r="I82">
        <f t="shared" si="15"/>
        <v>10</v>
      </c>
      <c r="J82">
        <v>4</v>
      </c>
      <c r="K82">
        <v>226</v>
      </c>
      <c r="N82" t="s">
        <v>7</v>
      </c>
      <c r="O82" t="s">
        <v>596</v>
      </c>
      <c r="P82">
        <v>22</v>
      </c>
      <c r="Q82">
        <v>12</v>
      </c>
      <c r="R82">
        <v>10</v>
      </c>
      <c r="S82">
        <v>119</v>
      </c>
      <c r="T82">
        <v>15</v>
      </c>
      <c r="U82">
        <v>4</v>
      </c>
      <c r="V82">
        <v>19</v>
      </c>
      <c r="W82">
        <v>2</v>
      </c>
      <c r="X82">
        <f t="shared" si="16"/>
        <v>162</v>
      </c>
      <c r="AA82" t="s">
        <v>596</v>
      </c>
      <c r="AB82">
        <f t="shared" si="17"/>
        <v>43</v>
      </c>
      <c r="AC82">
        <v>22</v>
      </c>
      <c r="AD82">
        <v>119</v>
      </c>
      <c r="AE82">
        <v>19</v>
      </c>
      <c r="AF82">
        <v>2</v>
      </c>
    </row>
    <row r="83" spans="1:32" x14ac:dyDescent="0.2">
      <c r="A83" t="s">
        <v>83</v>
      </c>
      <c r="B83" t="s">
        <v>423</v>
      </c>
      <c r="C83">
        <f t="shared" si="14"/>
        <v>24</v>
      </c>
      <c r="D83">
        <v>16</v>
      </c>
      <c r="E83">
        <v>8</v>
      </c>
      <c r="F83">
        <v>181</v>
      </c>
      <c r="G83">
        <v>6</v>
      </c>
      <c r="H83">
        <v>1</v>
      </c>
      <c r="I83">
        <f t="shared" si="15"/>
        <v>7</v>
      </c>
      <c r="J83">
        <v>3</v>
      </c>
      <c r="K83">
        <v>215</v>
      </c>
      <c r="N83" t="s">
        <v>8</v>
      </c>
      <c r="O83" t="s">
        <v>596</v>
      </c>
      <c r="P83">
        <v>25</v>
      </c>
      <c r="Q83">
        <v>16</v>
      </c>
      <c r="R83">
        <v>9</v>
      </c>
      <c r="S83">
        <v>165</v>
      </c>
      <c r="T83">
        <v>8</v>
      </c>
      <c r="U83">
        <v>4</v>
      </c>
      <c r="V83">
        <v>12</v>
      </c>
      <c r="W83">
        <v>2</v>
      </c>
      <c r="X83">
        <f t="shared" si="16"/>
        <v>204</v>
      </c>
      <c r="AA83" t="s">
        <v>596</v>
      </c>
      <c r="AB83">
        <f t="shared" si="17"/>
        <v>39</v>
      </c>
      <c r="AC83">
        <v>25</v>
      </c>
      <c r="AD83">
        <v>165</v>
      </c>
      <c r="AE83">
        <v>12</v>
      </c>
      <c r="AF83">
        <v>2</v>
      </c>
    </row>
    <row r="84" spans="1:32" x14ac:dyDescent="0.2">
      <c r="A84" t="s">
        <v>84</v>
      </c>
      <c r="B84" t="s">
        <v>423</v>
      </c>
      <c r="C84">
        <f t="shared" si="14"/>
        <v>24</v>
      </c>
      <c r="D84">
        <v>19</v>
      </c>
      <c r="E84">
        <v>5</v>
      </c>
      <c r="F84">
        <v>172</v>
      </c>
      <c r="G84">
        <v>10</v>
      </c>
      <c r="H84">
        <v>9</v>
      </c>
      <c r="I84">
        <f t="shared" si="15"/>
        <v>19</v>
      </c>
      <c r="J84">
        <v>6</v>
      </c>
      <c r="K84">
        <v>221</v>
      </c>
      <c r="N84" t="s">
        <v>9</v>
      </c>
      <c r="O84" t="s">
        <v>596</v>
      </c>
      <c r="P84">
        <v>27</v>
      </c>
      <c r="Q84">
        <v>15</v>
      </c>
      <c r="R84">
        <v>12</v>
      </c>
      <c r="S84">
        <v>173</v>
      </c>
      <c r="T84">
        <v>7</v>
      </c>
      <c r="U84">
        <v>4</v>
      </c>
      <c r="V84">
        <v>11</v>
      </c>
      <c r="W84">
        <v>3</v>
      </c>
      <c r="X84">
        <f t="shared" si="16"/>
        <v>214</v>
      </c>
      <c r="AA84" t="s">
        <v>596</v>
      </c>
      <c r="AB84">
        <f t="shared" si="17"/>
        <v>41</v>
      </c>
      <c r="AC84">
        <v>27</v>
      </c>
      <c r="AD84">
        <v>173</v>
      </c>
      <c r="AE84">
        <v>11</v>
      </c>
      <c r="AF84">
        <v>3</v>
      </c>
    </row>
    <row r="85" spans="1:32" x14ac:dyDescent="0.2">
      <c r="A85" t="s">
        <v>85</v>
      </c>
      <c r="B85" t="s">
        <v>423</v>
      </c>
      <c r="C85">
        <f t="shared" si="14"/>
        <v>23</v>
      </c>
      <c r="D85">
        <v>18</v>
      </c>
      <c r="E85">
        <v>5</v>
      </c>
      <c r="F85">
        <v>176</v>
      </c>
      <c r="G85">
        <v>7</v>
      </c>
      <c r="H85">
        <v>6</v>
      </c>
      <c r="I85">
        <f t="shared" si="15"/>
        <v>13</v>
      </c>
      <c r="J85">
        <v>4</v>
      </c>
      <c r="K85">
        <v>216</v>
      </c>
      <c r="N85" t="s">
        <v>10</v>
      </c>
      <c r="O85" t="s">
        <v>596</v>
      </c>
      <c r="P85">
        <v>28</v>
      </c>
      <c r="Q85">
        <v>15</v>
      </c>
      <c r="R85">
        <v>13</v>
      </c>
      <c r="S85">
        <v>168</v>
      </c>
      <c r="T85">
        <v>6</v>
      </c>
      <c r="U85">
        <v>7</v>
      </c>
      <c r="V85">
        <v>13</v>
      </c>
      <c r="W85">
        <v>4</v>
      </c>
      <c r="X85">
        <f t="shared" si="16"/>
        <v>213</v>
      </c>
      <c r="AA85" t="s">
        <v>596</v>
      </c>
      <c r="AB85">
        <f t="shared" si="17"/>
        <v>45</v>
      </c>
      <c r="AC85">
        <v>28</v>
      </c>
      <c r="AD85">
        <v>168</v>
      </c>
      <c r="AE85">
        <v>13</v>
      </c>
      <c r="AF85">
        <v>4</v>
      </c>
    </row>
    <row r="86" spans="1:32" x14ac:dyDescent="0.2">
      <c r="A86" t="s">
        <v>86</v>
      </c>
      <c r="B86" t="s">
        <v>423</v>
      </c>
      <c r="C86">
        <f t="shared" si="14"/>
        <v>22</v>
      </c>
      <c r="D86">
        <v>12</v>
      </c>
      <c r="E86">
        <v>10</v>
      </c>
      <c r="F86">
        <v>159</v>
      </c>
      <c r="G86">
        <v>11</v>
      </c>
      <c r="H86">
        <v>11</v>
      </c>
      <c r="I86">
        <f t="shared" si="15"/>
        <v>22</v>
      </c>
      <c r="J86">
        <v>12</v>
      </c>
      <c r="K86">
        <v>215</v>
      </c>
      <c r="N86" t="s">
        <v>11</v>
      </c>
      <c r="O86" t="s">
        <v>596</v>
      </c>
      <c r="P86">
        <v>26</v>
      </c>
      <c r="Q86">
        <v>19</v>
      </c>
      <c r="R86">
        <v>7</v>
      </c>
      <c r="S86">
        <v>160</v>
      </c>
      <c r="T86">
        <v>6</v>
      </c>
      <c r="U86">
        <v>3</v>
      </c>
      <c r="V86">
        <v>9</v>
      </c>
      <c r="W86">
        <v>4</v>
      </c>
      <c r="X86">
        <f t="shared" si="16"/>
        <v>199</v>
      </c>
      <c r="AA86" t="s">
        <v>596</v>
      </c>
      <c r="AB86">
        <f t="shared" si="17"/>
        <v>39</v>
      </c>
      <c r="AC86">
        <v>26</v>
      </c>
      <c r="AD86">
        <v>160</v>
      </c>
      <c r="AE86">
        <v>9</v>
      </c>
      <c r="AF86">
        <v>4</v>
      </c>
    </row>
    <row r="87" spans="1:32" x14ac:dyDescent="0.2">
      <c r="A87" t="s">
        <v>88</v>
      </c>
      <c r="B87" t="s">
        <v>423</v>
      </c>
      <c r="C87">
        <f t="shared" si="14"/>
        <v>22</v>
      </c>
      <c r="D87">
        <v>14</v>
      </c>
      <c r="E87">
        <v>8</v>
      </c>
      <c r="F87">
        <v>189</v>
      </c>
      <c r="G87">
        <v>6</v>
      </c>
      <c r="H87">
        <v>4</v>
      </c>
      <c r="I87">
        <f t="shared" si="15"/>
        <v>10</v>
      </c>
      <c r="J87">
        <v>3</v>
      </c>
      <c r="K87">
        <v>224</v>
      </c>
      <c r="N87" t="s">
        <v>12</v>
      </c>
      <c r="O87" t="s">
        <v>596</v>
      </c>
      <c r="P87">
        <v>27</v>
      </c>
      <c r="Q87">
        <v>17</v>
      </c>
      <c r="R87">
        <v>10</v>
      </c>
      <c r="S87">
        <v>152</v>
      </c>
      <c r="T87">
        <v>6</v>
      </c>
      <c r="U87">
        <v>6</v>
      </c>
      <c r="V87">
        <v>12</v>
      </c>
      <c r="W87">
        <v>5</v>
      </c>
      <c r="X87">
        <f t="shared" si="16"/>
        <v>196</v>
      </c>
      <c r="AA87" t="s">
        <v>596</v>
      </c>
      <c r="AB87">
        <f t="shared" si="17"/>
        <v>44</v>
      </c>
      <c r="AC87">
        <v>27</v>
      </c>
      <c r="AD87">
        <v>152</v>
      </c>
      <c r="AE87">
        <v>12</v>
      </c>
      <c r="AF87">
        <v>5</v>
      </c>
    </row>
    <row r="88" spans="1:32" x14ac:dyDescent="0.2">
      <c r="A88" t="s">
        <v>89</v>
      </c>
      <c r="B88" t="s">
        <v>423</v>
      </c>
      <c r="C88">
        <f t="shared" si="14"/>
        <v>24</v>
      </c>
      <c r="D88">
        <v>16</v>
      </c>
      <c r="E88">
        <v>8</v>
      </c>
      <c r="F88">
        <v>176</v>
      </c>
      <c r="G88">
        <v>10</v>
      </c>
      <c r="H88">
        <v>7</v>
      </c>
      <c r="I88">
        <f t="shared" si="15"/>
        <v>17</v>
      </c>
      <c r="J88">
        <v>10</v>
      </c>
      <c r="K88">
        <v>227</v>
      </c>
      <c r="N88" t="s">
        <v>13</v>
      </c>
      <c r="O88" t="s">
        <v>596</v>
      </c>
      <c r="P88">
        <v>24</v>
      </c>
      <c r="Q88">
        <v>20</v>
      </c>
      <c r="R88">
        <v>4</v>
      </c>
      <c r="S88">
        <v>117</v>
      </c>
      <c r="T88">
        <v>8</v>
      </c>
      <c r="U88">
        <v>10</v>
      </c>
      <c r="V88">
        <v>18</v>
      </c>
      <c r="W88">
        <v>6</v>
      </c>
      <c r="X88">
        <f t="shared" si="16"/>
        <v>165</v>
      </c>
      <c r="AA88" t="s">
        <v>596</v>
      </c>
      <c r="AB88">
        <f t="shared" si="17"/>
        <v>48</v>
      </c>
      <c r="AC88">
        <v>24</v>
      </c>
      <c r="AD88">
        <v>117</v>
      </c>
      <c r="AE88">
        <v>18</v>
      </c>
      <c r="AF88">
        <v>6</v>
      </c>
    </row>
    <row r="89" spans="1:32" x14ac:dyDescent="0.2">
      <c r="A89" t="s">
        <v>90</v>
      </c>
      <c r="B89" t="s">
        <v>424</v>
      </c>
      <c r="C89">
        <f t="shared" si="14"/>
        <v>25</v>
      </c>
      <c r="D89">
        <v>19</v>
      </c>
      <c r="E89">
        <v>6</v>
      </c>
      <c r="F89">
        <v>167</v>
      </c>
      <c r="G89">
        <v>6</v>
      </c>
      <c r="H89">
        <v>3</v>
      </c>
      <c r="I89">
        <f t="shared" si="15"/>
        <v>9</v>
      </c>
      <c r="J89">
        <v>5</v>
      </c>
      <c r="K89">
        <v>206</v>
      </c>
      <c r="N89" t="s">
        <v>14</v>
      </c>
      <c r="O89" t="s">
        <v>596</v>
      </c>
      <c r="P89">
        <v>32</v>
      </c>
      <c r="Q89">
        <v>24</v>
      </c>
      <c r="R89">
        <v>8</v>
      </c>
      <c r="S89">
        <v>112</v>
      </c>
      <c r="T89">
        <v>10</v>
      </c>
      <c r="U89">
        <v>6</v>
      </c>
      <c r="V89">
        <v>16</v>
      </c>
      <c r="W89">
        <v>14</v>
      </c>
      <c r="X89">
        <f t="shared" si="16"/>
        <v>174</v>
      </c>
      <c r="AA89" t="s">
        <v>596</v>
      </c>
      <c r="AB89">
        <f t="shared" si="17"/>
        <v>62</v>
      </c>
      <c r="AC89">
        <v>32</v>
      </c>
      <c r="AD89">
        <v>112</v>
      </c>
      <c r="AE89">
        <v>16</v>
      </c>
      <c r="AF89">
        <v>14</v>
      </c>
    </row>
    <row r="90" spans="1:32" x14ac:dyDescent="0.2">
      <c r="A90" t="s">
        <v>91</v>
      </c>
      <c r="B90" t="s">
        <v>424</v>
      </c>
      <c r="C90">
        <f t="shared" si="14"/>
        <v>23</v>
      </c>
      <c r="D90">
        <v>14</v>
      </c>
      <c r="E90">
        <v>9</v>
      </c>
      <c r="F90">
        <v>176</v>
      </c>
      <c r="G90">
        <v>4</v>
      </c>
      <c r="H90">
        <v>4</v>
      </c>
      <c r="I90">
        <f t="shared" si="15"/>
        <v>8</v>
      </c>
      <c r="J90">
        <v>4</v>
      </c>
      <c r="K90">
        <v>211</v>
      </c>
      <c r="N90" t="s">
        <v>15</v>
      </c>
      <c r="O90" t="s">
        <v>596</v>
      </c>
      <c r="P90">
        <v>25</v>
      </c>
      <c r="Q90">
        <v>18</v>
      </c>
      <c r="R90">
        <v>7</v>
      </c>
      <c r="S90">
        <v>158</v>
      </c>
      <c r="T90">
        <v>6</v>
      </c>
      <c r="U90">
        <v>2</v>
      </c>
      <c r="V90">
        <v>8</v>
      </c>
      <c r="W90">
        <v>2</v>
      </c>
      <c r="X90">
        <f t="shared" si="16"/>
        <v>193</v>
      </c>
      <c r="AA90" t="s">
        <v>596</v>
      </c>
      <c r="AB90">
        <f t="shared" si="17"/>
        <v>35</v>
      </c>
      <c r="AC90">
        <v>25</v>
      </c>
      <c r="AD90">
        <v>158</v>
      </c>
      <c r="AE90">
        <v>8</v>
      </c>
      <c r="AF90">
        <v>2</v>
      </c>
    </row>
    <row r="91" spans="1:32" x14ac:dyDescent="0.2">
      <c r="A91" t="s">
        <v>92</v>
      </c>
      <c r="B91" t="s">
        <v>424</v>
      </c>
      <c r="C91">
        <f t="shared" si="14"/>
        <v>23</v>
      </c>
      <c r="D91">
        <v>15</v>
      </c>
      <c r="E91">
        <v>8</v>
      </c>
      <c r="F91">
        <v>155</v>
      </c>
      <c r="G91">
        <v>10</v>
      </c>
      <c r="H91">
        <v>3</v>
      </c>
      <c r="I91">
        <f t="shared" si="15"/>
        <v>13</v>
      </c>
      <c r="J91">
        <v>0</v>
      </c>
      <c r="K91">
        <v>191</v>
      </c>
      <c r="N91" t="s">
        <v>16</v>
      </c>
      <c r="O91" t="s">
        <v>596</v>
      </c>
      <c r="P91">
        <v>22</v>
      </c>
      <c r="Q91">
        <v>16</v>
      </c>
      <c r="R91">
        <v>6</v>
      </c>
      <c r="S91">
        <v>149</v>
      </c>
      <c r="T91">
        <v>5</v>
      </c>
      <c r="U91">
        <v>4</v>
      </c>
      <c r="V91">
        <v>9</v>
      </c>
      <c r="W91">
        <v>1</v>
      </c>
      <c r="X91">
        <f t="shared" si="16"/>
        <v>181</v>
      </c>
      <c r="AA91" t="s">
        <v>596</v>
      </c>
      <c r="AB91">
        <f t="shared" si="17"/>
        <v>32</v>
      </c>
      <c r="AC91">
        <v>22</v>
      </c>
      <c r="AD91">
        <v>149</v>
      </c>
      <c r="AE91">
        <v>9</v>
      </c>
      <c r="AF91">
        <v>1</v>
      </c>
    </row>
    <row r="92" spans="1:32" x14ac:dyDescent="0.2">
      <c r="A92" t="s">
        <v>94</v>
      </c>
      <c r="B92" t="s">
        <v>424</v>
      </c>
      <c r="C92">
        <f t="shared" si="14"/>
        <v>17</v>
      </c>
      <c r="D92">
        <v>9</v>
      </c>
      <c r="E92">
        <v>8</v>
      </c>
      <c r="F92">
        <v>171</v>
      </c>
      <c r="G92">
        <v>6</v>
      </c>
      <c r="H92">
        <v>3</v>
      </c>
      <c r="I92">
        <f t="shared" si="15"/>
        <v>9</v>
      </c>
      <c r="J92">
        <v>5</v>
      </c>
      <c r="K92">
        <v>202</v>
      </c>
      <c r="N92" t="s">
        <v>17</v>
      </c>
      <c r="O92" t="s">
        <v>596</v>
      </c>
      <c r="P92">
        <v>27</v>
      </c>
      <c r="Q92">
        <v>15</v>
      </c>
      <c r="R92">
        <v>12</v>
      </c>
      <c r="S92">
        <v>127</v>
      </c>
      <c r="T92">
        <v>8</v>
      </c>
      <c r="U92">
        <v>5</v>
      </c>
      <c r="V92">
        <v>13</v>
      </c>
      <c r="W92">
        <v>9</v>
      </c>
      <c r="X92">
        <f t="shared" si="16"/>
        <v>176</v>
      </c>
      <c r="AA92" t="s">
        <v>596</v>
      </c>
      <c r="AB92">
        <f t="shared" si="17"/>
        <v>49</v>
      </c>
      <c r="AC92">
        <v>27</v>
      </c>
      <c r="AD92">
        <v>127</v>
      </c>
      <c r="AE92">
        <v>13</v>
      </c>
      <c r="AF92">
        <v>9</v>
      </c>
    </row>
    <row r="93" spans="1:32" x14ac:dyDescent="0.2">
      <c r="A93" t="s">
        <v>95</v>
      </c>
      <c r="B93" t="s">
        <v>424</v>
      </c>
      <c r="C93">
        <f t="shared" si="14"/>
        <v>21</v>
      </c>
      <c r="D93">
        <v>14</v>
      </c>
      <c r="E93">
        <v>7</v>
      </c>
      <c r="F93">
        <v>177</v>
      </c>
      <c r="G93">
        <v>5</v>
      </c>
      <c r="H93">
        <v>2</v>
      </c>
      <c r="I93">
        <f t="shared" si="15"/>
        <v>7</v>
      </c>
      <c r="J93">
        <v>3</v>
      </c>
      <c r="K93">
        <v>208</v>
      </c>
      <c r="N93" t="s">
        <v>18</v>
      </c>
      <c r="O93" t="s">
        <v>596</v>
      </c>
      <c r="P93">
        <v>24</v>
      </c>
      <c r="Q93">
        <v>16</v>
      </c>
      <c r="R93">
        <v>8</v>
      </c>
      <c r="S93">
        <v>131</v>
      </c>
      <c r="T93">
        <v>7</v>
      </c>
      <c r="U93">
        <v>5</v>
      </c>
      <c r="V93">
        <v>12</v>
      </c>
      <c r="W93">
        <v>4</v>
      </c>
      <c r="X93">
        <f t="shared" si="16"/>
        <v>171</v>
      </c>
      <c r="AA93" t="s">
        <v>596</v>
      </c>
      <c r="AB93">
        <f t="shared" si="17"/>
        <v>40</v>
      </c>
      <c r="AC93">
        <v>24</v>
      </c>
      <c r="AD93">
        <v>131</v>
      </c>
      <c r="AE93">
        <v>12</v>
      </c>
      <c r="AF93">
        <v>4</v>
      </c>
    </row>
    <row r="94" spans="1:32" x14ac:dyDescent="0.2">
      <c r="A94" t="s">
        <v>96</v>
      </c>
      <c r="B94" t="s">
        <v>424</v>
      </c>
      <c r="C94">
        <f t="shared" si="14"/>
        <v>26</v>
      </c>
      <c r="D94">
        <v>22</v>
      </c>
      <c r="E94">
        <v>4</v>
      </c>
      <c r="F94">
        <v>155</v>
      </c>
      <c r="G94">
        <v>5</v>
      </c>
      <c r="H94">
        <v>16</v>
      </c>
      <c r="I94">
        <f t="shared" si="15"/>
        <v>21</v>
      </c>
      <c r="J94">
        <v>19</v>
      </c>
      <c r="K94">
        <v>221</v>
      </c>
      <c r="N94" t="s">
        <v>19</v>
      </c>
      <c r="O94" t="s">
        <v>596</v>
      </c>
      <c r="P94">
        <v>24</v>
      </c>
      <c r="Q94">
        <v>17</v>
      </c>
      <c r="R94">
        <v>7</v>
      </c>
      <c r="S94">
        <v>148</v>
      </c>
      <c r="T94">
        <v>5</v>
      </c>
      <c r="U94">
        <v>7</v>
      </c>
      <c r="V94">
        <v>12</v>
      </c>
      <c r="W94">
        <v>7</v>
      </c>
      <c r="X94">
        <f t="shared" si="16"/>
        <v>191</v>
      </c>
      <c r="AA94" t="s">
        <v>596</v>
      </c>
      <c r="AB94">
        <f t="shared" si="17"/>
        <v>43</v>
      </c>
      <c r="AC94">
        <v>24</v>
      </c>
      <c r="AD94">
        <v>148</v>
      </c>
      <c r="AE94">
        <v>12</v>
      </c>
      <c r="AF94">
        <v>7</v>
      </c>
    </row>
    <row r="95" spans="1:32" x14ac:dyDescent="0.2">
      <c r="A95" t="s">
        <v>97</v>
      </c>
      <c r="B95" t="s">
        <v>424</v>
      </c>
      <c r="C95">
        <f t="shared" si="14"/>
        <v>18</v>
      </c>
      <c r="D95">
        <v>13</v>
      </c>
      <c r="E95">
        <v>5</v>
      </c>
      <c r="F95">
        <v>194</v>
      </c>
      <c r="G95">
        <v>4</v>
      </c>
      <c r="H95">
        <v>3</v>
      </c>
      <c r="I95">
        <f t="shared" si="15"/>
        <v>7</v>
      </c>
      <c r="J95">
        <v>4</v>
      </c>
      <c r="K95">
        <v>223</v>
      </c>
      <c r="N95" t="s">
        <v>20</v>
      </c>
      <c r="O95" t="s">
        <v>596</v>
      </c>
      <c r="P95">
        <v>22</v>
      </c>
      <c r="Q95">
        <v>16</v>
      </c>
      <c r="R95">
        <v>6</v>
      </c>
      <c r="S95">
        <v>128</v>
      </c>
      <c r="T95">
        <v>8</v>
      </c>
      <c r="U95">
        <v>3</v>
      </c>
      <c r="V95">
        <v>11</v>
      </c>
      <c r="W95">
        <v>2</v>
      </c>
      <c r="X95">
        <f t="shared" si="16"/>
        <v>163</v>
      </c>
      <c r="AA95" t="s">
        <v>596</v>
      </c>
      <c r="AB95">
        <f t="shared" si="17"/>
        <v>35</v>
      </c>
      <c r="AC95">
        <v>22</v>
      </c>
      <c r="AD95">
        <v>128</v>
      </c>
      <c r="AE95">
        <v>11</v>
      </c>
      <c r="AF95">
        <v>2</v>
      </c>
    </row>
    <row r="96" spans="1:32" x14ac:dyDescent="0.2">
      <c r="A96" t="s">
        <v>98</v>
      </c>
      <c r="B96" t="s">
        <v>424</v>
      </c>
      <c r="C96">
        <f t="shared" si="14"/>
        <v>21</v>
      </c>
      <c r="D96">
        <v>15</v>
      </c>
      <c r="E96">
        <v>6</v>
      </c>
      <c r="F96">
        <v>147</v>
      </c>
      <c r="G96">
        <v>10</v>
      </c>
      <c r="H96">
        <v>8</v>
      </c>
      <c r="I96">
        <f t="shared" si="15"/>
        <v>18</v>
      </c>
      <c r="J96">
        <v>5</v>
      </c>
      <c r="K96">
        <v>191</v>
      </c>
      <c r="N96" t="s">
        <v>21</v>
      </c>
      <c r="O96" t="s">
        <v>596</v>
      </c>
      <c r="P96">
        <v>18</v>
      </c>
      <c r="Q96">
        <v>11</v>
      </c>
      <c r="R96">
        <v>7</v>
      </c>
      <c r="S96">
        <v>71</v>
      </c>
      <c r="T96">
        <v>10</v>
      </c>
      <c r="U96">
        <v>3</v>
      </c>
      <c r="V96">
        <v>13</v>
      </c>
      <c r="W96">
        <v>3</v>
      </c>
      <c r="X96">
        <f t="shared" si="16"/>
        <v>105</v>
      </c>
      <c r="AA96" t="s">
        <v>596</v>
      </c>
      <c r="AB96">
        <f t="shared" si="17"/>
        <v>34</v>
      </c>
      <c r="AC96">
        <v>18</v>
      </c>
      <c r="AD96">
        <v>71</v>
      </c>
      <c r="AE96">
        <v>13</v>
      </c>
      <c r="AF96">
        <v>3</v>
      </c>
    </row>
    <row r="97" spans="1:32" x14ac:dyDescent="0.2">
      <c r="A97" t="s">
        <v>99</v>
      </c>
      <c r="B97" t="s">
        <v>424</v>
      </c>
      <c r="C97">
        <f t="shared" si="14"/>
        <v>17</v>
      </c>
      <c r="D97">
        <v>13</v>
      </c>
      <c r="E97">
        <v>4</v>
      </c>
      <c r="F97">
        <v>167</v>
      </c>
      <c r="G97">
        <v>8</v>
      </c>
      <c r="H97">
        <v>1</v>
      </c>
      <c r="I97">
        <f t="shared" si="15"/>
        <v>9</v>
      </c>
      <c r="J97">
        <v>6</v>
      </c>
      <c r="K97">
        <v>199</v>
      </c>
      <c r="N97" t="s">
        <v>22</v>
      </c>
      <c r="O97" t="s">
        <v>596</v>
      </c>
      <c r="P97">
        <v>18</v>
      </c>
      <c r="Q97">
        <v>12</v>
      </c>
      <c r="R97">
        <v>6</v>
      </c>
      <c r="S97">
        <v>111</v>
      </c>
      <c r="T97">
        <v>8</v>
      </c>
      <c r="U97">
        <v>3</v>
      </c>
      <c r="V97">
        <v>11</v>
      </c>
      <c r="W97">
        <v>7</v>
      </c>
      <c r="X97">
        <f t="shared" si="16"/>
        <v>147</v>
      </c>
      <c r="AA97" t="s">
        <v>596</v>
      </c>
      <c r="AB97">
        <f t="shared" si="17"/>
        <v>36</v>
      </c>
      <c r="AC97">
        <v>18</v>
      </c>
      <c r="AD97">
        <v>111</v>
      </c>
      <c r="AE97">
        <v>11</v>
      </c>
      <c r="AF97">
        <v>7</v>
      </c>
    </row>
    <row r="98" spans="1:32" x14ac:dyDescent="0.2">
      <c r="A98" t="s">
        <v>100</v>
      </c>
      <c r="B98" t="s">
        <v>424</v>
      </c>
      <c r="C98">
        <f t="shared" si="14"/>
        <v>27</v>
      </c>
      <c r="D98">
        <v>15</v>
      </c>
      <c r="E98">
        <v>12</v>
      </c>
      <c r="F98">
        <v>184</v>
      </c>
      <c r="G98">
        <v>6</v>
      </c>
      <c r="H98">
        <v>4</v>
      </c>
      <c r="I98">
        <f t="shared" si="15"/>
        <v>10</v>
      </c>
      <c r="J98">
        <v>2</v>
      </c>
      <c r="K98">
        <v>223</v>
      </c>
      <c r="N98" t="s">
        <v>23</v>
      </c>
      <c r="O98" t="s">
        <v>596</v>
      </c>
      <c r="P98">
        <v>29</v>
      </c>
      <c r="Q98">
        <v>16</v>
      </c>
      <c r="R98">
        <v>13</v>
      </c>
      <c r="S98">
        <v>151</v>
      </c>
      <c r="T98">
        <v>6</v>
      </c>
      <c r="U98">
        <v>3</v>
      </c>
      <c r="V98">
        <v>9</v>
      </c>
      <c r="W98">
        <v>5</v>
      </c>
      <c r="X98">
        <f t="shared" si="16"/>
        <v>194</v>
      </c>
      <c r="AA98" t="s">
        <v>596</v>
      </c>
      <c r="AB98">
        <f t="shared" si="17"/>
        <v>43</v>
      </c>
      <c r="AC98">
        <v>29</v>
      </c>
      <c r="AD98">
        <v>151</v>
      </c>
      <c r="AE98">
        <v>9</v>
      </c>
      <c r="AF98">
        <v>5</v>
      </c>
    </row>
    <row r="99" spans="1:32" x14ac:dyDescent="0.2">
      <c r="A99" t="s">
        <v>101</v>
      </c>
      <c r="B99" t="s">
        <v>424</v>
      </c>
      <c r="C99">
        <f t="shared" si="14"/>
        <v>22</v>
      </c>
      <c r="D99">
        <v>16</v>
      </c>
      <c r="E99">
        <v>6</v>
      </c>
      <c r="F99">
        <v>190</v>
      </c>
      <c r="G99">
        <v>3</v>
      </c>
      <c r="H99">
        <v>3</v>
      </c>
      <c r="I99">
        <f t="shared" si="15"/>
        <v>6</v>
      </c>
      <c r="J99">
        <v>1</v>
      </c>
      <c r="K99">
        <v>219</v>
      </c>
      <c r="N99" t="s">
        <v>24</v>
      </c>
      <c r="O99" t="s">
        <v>596</v>
      </c>
      <c r="P99">
        <v>20</v>
      </c>
      <c r="Q99">
        <v>15</v>
      </c>
      <c r="R99">
        <v>5</v>
      </c>
      <c r="S99">
        <v>143</v>
      </c>
      <c r="T99">
        <v>9</v>
      </c>
      <c r="U99">
        <v>3</v>
      </c>
      <c r="V99">
        <v>12</v>
      </c>
      <c r="W99">
        <v>2</v>
      </c>
      <c r="X99">
        <f t="shared" si="16"/>
        <v>177</v>
      </c>
      <c r="AA99" t="s">
        <v>596</v>
      </c>
      <c r="AB99">
        <f t="shared" si="17"/>
        <v>34</v>
      </c>
      <c r="AC99">
        <v>20</v>
      </c>
      <c r="AD99">
        <v>143</v>
      </c>
      <c r="AE99">
        <v>12</v>
      </c>
      <c r="AF99">
        <v>2</v>
      </c>
    </row>
    <row r="100" spans="1:32" x14ac:dyDescent="0.2">
      <c r="A100" t="s">
        <v>102</v>
      </c>
      <c r="B100" t="s">
        <v>425</v>
      </c>
      <c r="C100">
        <f t="shared" si="14"/>
        <v>38</v>
      </c>
      <c r="D100">
        <v>22</v>
      </c>
      <c r="E100">
        <v>16</v>
      </c>
      <c r="F100">
        <v>151</v>
      </c>
      <c r="G100">
        <v>12</v>
      </c>
      <c r="H100">
        <v>8</v>
      </c>
      <c r="I100">
        <f t="shared" si="15"/>
        <v>20</v>
      </c>
      <c r="J100">
        <v>8</v>
      </c>
      <c r="K100">
        <v>217</v>
      </c>
      <c r="N100" t="s">
        <v>25</v>
      </c>
      <c r="O100" t="s">
        <v>596</v>
      </c>
      <c r="P100">
        <v>28</v>
      </c>
      <c r="Q100">
        <v>20</v>
      </c>
      <c r="R100">
        <v>8</v>
      </c>
      <c r="S100">
        <v>144</v>
      </c>
      <c r="T100">
        <v>4</v>
      </c>
      <c r="U100">
        <v>5</v>
      </c>
      <c r="V100">
        <v>9</v>
      </c>
      <c r="W100">
        <v>4</v>
      </c>
      <c r="X100">
        <f t="shared" si="16"/>
        <v>185</v>
      </c>
      <c r="AA100" t="s">
        <v>596</v>
      </c>
      <c r="AB100">
        <f t="shared" si="17"/>
        <v>41</v>
      </c>
      <c r="AC100">
        <v>28</v>
      </c>
      <c r="AD100">
        <v>144</v>
      </c>
      <c r="AE100">
        <v>9</v>
      </c>
      <c r="AF100">
        <v>4</v>
      </c>
    </row>
    <row r="101" spans="1:32" x14ac:dyDescent="0.2">
      <c r="A101" t="s">
        <v>103</v>
      </c>
      <c r="B101" t="s">
        <v>425</v>
      </c>
      <c r="C101">
        <f t="shared" si="14"/>
        <v>26</v>
      </c>
      <c r="D101">
        <v>10</v>
      </c>
      <c r="E101">
        <v>16</v>
      </c>
      <c r="F101">
        <v>184</v>
      </c>
      <c r="G101">
        <v>8</v>
      </c>
      <c r="H101">
        <v>2</v>
      </c>
      <c r="I101">
        <f t="shared" si="15"/>
        <v>10</v>
      </c>
      <c r="J101">
        <v>3</v>
      </c>
      <c r="K101">
        <v>223</v>
      </c>
      <c r="N101" t="s">
        <v>26</v>
      </c>
      <c r="O101" t="s">
        <v>596</v>
      </c>
      <c r="P101">
        <v>23</v>
      </c>
      <c r="Q101">
        <v>14</v>
      </c>
      <c r="R101">
        <v>9</v>
      </c>
      <c r="S101">
        <v>170</v>
      </c>
      <c r="T101">
        <v>7</v>
      </c>
      <c r="U101">
        <v>2</v>
      </c>
      <c r="V101">
        <v>9</v>
      </c>
      <c r="W101">
        <v>3</v>
      </c>
      <c r="X101">
        <f t="shared" si="16"/>
        <v>205</v>
      </c>
      <c r="AA101" t="s">
        <v>596</v>
      </c>
      <c r="AB101">
        <f t="shared" si="17"/>
        <v>35</v>
      </c>
      <c r="AC101">
        <v>23</v>
      </c>
      <c r="AD101">
        <v>170</v>
      </c>
      <c r="AE101">
        <v>9</v>
      </c>
      <c r="AF101">
        <v>3</v>
      </c>
    </row>
    <row r="102" spans="1:32" x14ac:dyDescent="0.2">
      <c r="A102" t="s">
        <v>104</v>
      </c>
      <c r="B102" t="s">
        <v>425</v>
      </c>
      <c r="C102">
        <f t="shared" si="14"/>
        <v>24</v>
      </c>
      <c r="D102">
        <v>11</v>
      </c>
      <c r="E102">
        <v>13</v>
      </c>
      <c r="F102">
        <v>188</v>
      </c>
      <c r="G102">
        <v>5</v>
      </c>
      <c r="H102">
        <v>2</v>
      </c>
      <c r="I102">
        <f t="shared" si="15"/>
        <v>7</v>
      </c>
      <c r="J102">
        <v>5</v>
      </c>
      <c r="K102">
        <v>224</v>
      </c>
      <c r="N102" t="s">
        <v>27</v>
      </c>
      <c r="O102" t="s">
        <v>596</v>
      </c>
      <c r="P102">
        <v>23</v>
      </c>
      <c r="Q102">
        <v>12</v>
      </c>
      <c r="R102">
        <v>11</v>
      </c>
      <c r="S102">
        <v>147</v>
      </c>
      <c r="T102">
        <v>7</v>
      </c>
      <c r="U102">
        <v>9</v>
      </c>
      <c r="V102">
        <v>16</v>
      </c>
      <c r="W102">
        <v>6</v>
      </c>
      <c r="X102">
        <f t="shared" si="16"/>
        <v>192</v>
      </c>
      <c r="AA102" t="s">
        <v>596</v>
      </c>
      <c r="AB102">
        <f t="shared" si="17"/>
        <v>45</v>
      </c>
      <c r="AC102">
        <v>23</v>
      </c>
      <c r="AD102">
        <v>147</v>
      </c>
      <c r="AE102">
        <v>16</v>
      </c>
      <c r="AF102">
        <v>6</v>
      </c>
    </row>
    <row r="103" spans="1:32" x14ac:dyDescent="0.2">
      <c r="A103" t="s">
        <v>105</v>
      </c>
      <c r="B103" t="s">
        <v>425</v>
      </c>
      <c r="C103">
        <f t="shared" si="14"/>
        <v>25</v>
      </c>
      <c r="D103">
        <v>12</v>
      </c>
      <c r="E103">
        <v>13</v>
      </c>
      <c r="F103">
        <v>150</v>
      </c>
      <c r="G103">
        <v>8</v>
      </c>
      <c r="H103">
        <v>1</v>
      </c>
      <c r="I103">
        <f t="shared" si="15"/>
        <v>9</v>
      </c>
      <c r="J103">
        <v>5</v>
      </c>
      <c r="K103">
        <v>189</v>
      </c>
      <c r="N103" t="s">
        <v>28</v>
      </c>
      <c r="O103" t="s">
        <v>596</v>
      </c>
      <c r="P103">
        <v>26</v>
      </c>
      <c r="Q103">
        <v>13</v>
      </c>
      <c r="R103">
        <v>13</v>
      </c>
      <c r="S103">
        <v>173</v>
      </c>
      <c r="T103">
        <v>8</v>
      </c>
      <c r="U103">
        <v>3</v>
      </c>
      <c r="V103">
        <v>11</v>
      </c>
      <c r="W103">
        <v>2</v>
      </c>
      <c r="X103">
        <f t="shared" si="16"/>
        <v>212</v>
      </c>
      <c r="AA103" t="s">
        <v>596</v>
      </c>
      <c r="AB103">
        <f t="shared" si="17"/>
        <v>39</v>
      </c>
      <c r="AC103">
        <v>26</v>
      </c>
      <c r="AD103">
        <v>173</v>
      </c>
      <c r="AE103">
        <v>11</v>
      </c>
      <c r="AF103">
        <v>2</v>
      </c>
    </row>
    <row r="104" spans="1:32" x14ac:dyDescent="0.2">
      <c r="A104" t="s">
        <v>106</v>
      </c>
      <c r="B104" t="s">
        <v>425</v>
      </c>
      <c r="C104">
        <f t="shared" si="14"/>
        <v>25</v>
      </c>
      <c r="D104">
        <v>14</v>
      </c>
      <c r="E104">
        <v>11</v>
      </c>
      <c r="F104">
        <v>175</v>
      </c>
      <c r="G104">
        <v>6</v>
      </c>
      <c r="H104">
        <v>3</v>
      </c>
      <c r="I104">
        <f t="shared" si="15"/>
        <v>9</v>
      </c>
      <c r="J104">
        <v>5</v>
      </c>
      <c r="K104">
        <v>214</v>
      </c>
      <c r="N104" t="s">
        <v>29</v>
      </c>
      <c r="O104" t="s">
        <v>596</v>
      </c>
      <c r="P104">
        <v>23</v>
      </c>
      <c r="Q104">
        <v>16</v>
      </c>
      <c r="R104">
        <v>7</v>
      </c>
      <c r="S104">
        <v>145</v>
      </c>
      <c r="T104">
        <v>8</v>
      </c>
      <c r="U104">
        <v>7</v>
      </c>
      <c r="V104">
        <v>15</v>
      </c>
      <c r="W104">
        <v>6</v>
      </c>
      <c r="X104">
        <f t="shared" si="16"/>
        <v>189</v>
      </c>
      <c r="AA104" t="s">
        <v>596</v>
      </c>
      <c r="AB104">
        <f t="shared" si="17"/>
        <v>44</v>
      </c>
      <c r="AC104">
        <v>23</v>
      </c>
      <c r="AD104">
        <v>145</v>
      </c>
      <c r="AE104">
        <v>15</v>
      </c>
      <c r="AF104">
        <v>6</v>
      </c>
    </row>
    <row r="105" spans="1:32" x14ac:dyDescent="0.2">
      <c r="A105" t="s">
        <v>107</v>
      </c>
      <c r="B105" t="s">
        <v>425</v>
      </c>
      <c r="C105">
        <f t="shared" si="14"/>
        <v>28</v>
      </c>
      <c r="D105">
        <v>14</v>
      </c>
      <c r="E105">
        <v>14</v>
      </c>
      <c r="F105">
        <v>148</v>
      </c>
      <c r="G105">
        <v>6</v>
      </c>
      <c r="H105">
        <v>5</v>
      </c>
      <c r="I105">
        <f t="shared" si="15"/>
        <v>11</v>
      </c>
      <c r="J105">
        <v>3</v>
      </c>
      <c r="K105">
        <v>190</v>
      </c>
      <c r="N105" t="s">
        <v>30</v>
      </c>
      <c r="O105" t="s">
        <v>596</v>
      </c>
      <c r="P105">
        <v>19</v>
      </c>
      <c r="Q105">
        <v>15</v>
      </c>
      <c r="R105">
        <v>4</v>
      </c>
      <c r="S105">
        <v>141</v>
      </c>
      <c r="T105">
        <v>6</v>
      </c>
      <c r="U105">
        <v>7</v>
      </c>
      <c r="V105">
        <v>13</v>
      </c>
      <c r="W105">
        <v>11</v>
      </c>
      <c r="X105">
        <f t="shared" si="16"/>
        <v>184</v>
      </c>
      <c r="AA105" t="s">
        <v>596</v>
      </c>
      <c r="AB105">
        <f t="shared" si="17"/>
        <v>43</v>
      </c>
      <c r="AC105">
        <v>19</v>
      </c>
      <c r="AD105">
        <v>141</v>
      </c>
      <c r="AE105">
        <v>13</v>
      </c>
      <c r="AF105">
        <v>11</v>
      </c>
    </row>
    <row r="106" spans="1:32" x14ac:dyDescent="0.2">
      <c r="A106" t="s">
        <v>108</v>
      </c>
      <c r="B106" t="s">
        <v>425</v>
      </c>
      <c r="C106">
        <f t="shared" si="14"/>
        <v>20</v>
      </c>
      <c r="D106">
        <v>17</v>
      </c>
      <c r="E106">
        <v>3</v>
      </c>
      <c r="F106">
        <v>157</v>
      </c>
      <c r="G106">
        <v>8</v>
      </c>
      <c r="H106">
        <v>5</v>
      </c>
      <c r="I106">
        <f t="shared" si="15"/>
        <v>13</v>
      </c>
      <c r="J106">
        <v>13</v>
      </c>
      <c r="K106">
        <v>203</v>
      </c>
      <c r="N106" t="s">
        <v>31</v>
      </c>
      <c r="O106" t="s">
        <v>596</v>
      </c>
      <c r="P106">
        <v>20</v>
      </c>
      <c r="Q106">
        <v>12</v>
      </c>
      <c r="R106">
        <v>8</v>
      </c>
      <c r="S106">
        <v>157</v>
      </c>
      <c r="T106">
        <v>3</v>
      </c>
      <c r="U106">
        <v>2</v>
      </c>
      <c r="V106">
        <v>5</v>
      </c>
      <c r="W106">
        <v>5</v>
      </c>
      <c r="X106">
        <f t="shared" si="16"/>
        <v>187</v>
      </c>
      <c r="AA106" t="s">
        <v>596</v>
      </c>
      <c r="AB106">
        <f t="shared" si="17"/>
        <v>30</v>
      </c>
      <c r="AC106">
        <v>20</v>
      </c>
      <c r="AD106">
        <v>157</v>
      </c>
      <c r="AE106">
        <v>5</v>
      </c>
      <c r="AF106">
        <v>5</v>
      </c>
    </row>
    <row r="107" spans="1:32" x14ac:dyDescent="0.2">
      <c r="A107" t="s">
        <v>109</v>
      </c>
      <c r="B107" t="s">
        <v>425</v>
      </c>
      <c r="C107">
        <f t="shared" si="14"/>
        <v>25</v>
      </c>
      <c r="D107">
        <v>20</v>
      </c>
      <c r="E107">
        <v>5</v>
      </c>
      <c r="F107">
        <v>173</v>
      </c>
      <c r="G107">
        <v>9</v>
      </c>
      <c r="H107">
        <v>5</v>
      </c>
      <c r="I107">
        <f t="shared" si="15"/>
        <v>14</v>
      </c>
      <c r="J107">
        <v>6</v>
      </c>
      <c r="K107">
        <v>218</v>
      </c>
      <c r="N107" t="s">
        <v>32</v>
      </c>
      <c r="O107" t="s">
        <v>596</v>
      </c>
      <c r="P107">
        <v>28</v>
      </c>
      <c r="Q107">
        <v>24</v>
      </c>
      <c r="R107">
        <v>4</v>
      </c>
      <c r="S107">
        <v>175</v>
      </c>
      <c r="T107">
        <v>5</v>
      </c>
      <c r="U107">
        <v>4</v>
      </c>
      <c r="V107">
        <v>9</v>
      </c>
      <c r="W107">
        <v>7</v>
      </c>
      <c r="X107">
        <f t="shared" si="16"/>
        <v>219</v>
      </c>
      <c r="AA107" t="s">
        <v>596</v>
      </c>
      <c r="AB107">
        <f t="shared" si="17"/>
        <v>44</v>
      </c>
      <c r="AC107">
        <v>28</v>
      </c>
      <c r="AD107">
        <v>175</v>
      </c>
      <c r="AE107">
        <v>9</v>
      </c>
      <c r="AF107">
        <v>7</v>
      </c>
    </row>
    <row r="108" spans="1:32" x14ac:dyDescent="0.2">
      <c r="A108" t="s">
        <v>110</v>
      </c>
      <c r="B108" t="s">
        <v>425</v>
      </c>
      <c r="C108">
        <f t="shared" si="14"/>
        <v>47</v>
      </c>
      <c r="D108">
        <v>30</v>
      </c>
      <c r="E108">
        <v>17</v>
      </c>
      <c r="F108">
        <v>129</v>
      </c>
      <c r="G108">
        <v>6</v>
      </c>
      <c r="H108">
        <v>11</v>
      </c>
      <c r="I108">
        <f t="shared" si="15"/>
        <v>17</v>
      </c>
      <c r="J108">
        <v>9</v>
      </c>
      <c r="K108">
        <v>202</v>
      </c>
      <c r="N108" t="s">
        <v>33</v>
      </c>
      <c r="O108" t="s">
        <v>596</v>
      </c>
      <c r="P108">
        <v>27</v>
      </c>
      <c r="Q108">
        <v>21</v>
      </c>
      <c r="R108">
        <v>6</v>
      </c>
      <c r="S108">
        <v>146</v>
      </c>
      <c r="T108">
        <v>6</v>
      </c>
      <c r="U108">
        <v>9</v>
      </c>
      <c r="V108">
        <v>15</v>
      </c>
      <c r="W108">
        <v>10</v>
      </c>
      <c r="X108">
        <f t="shared" si="16"/>
        <v>198</v>
      </c>
      <c r="AA108" t="s">
        <v>596</v>
      </c>
      <c r="AB108">
        <f t="shared" si="17"/>
        <v>52</v>
      </c>
      <c r="AC108">
        <v>27</v>
      </c>
      <c r="AD108">
        <v>146</v>
      </c>
      <c r="AE108">
        <v>15</v>
      </c>
      <c r="AF108">
        <v>10</v>
      </c>
    </row>
    <row r="109" spans="1:32" x14ac:dyDescent="0.2">
      <c r="A109" t="s">
        <v>111</v>
      </c>
      <c r="B109" t="s">
        <v>425</v>
      </c>
      <c r="C109">
        <f t="shared" si="14"/>
        <v>24</v>
      </c>
      <c r="D109">
        <v>15</v>
      </c>
      <c r="E109">
        <v>9</v>
      </c>
      <c r="F109">
        <v>116</v>
      </c>
      <c r="G109">
        <v>14</v>
      </c>
      <c r="H109">
        <v>12</v>
      </c>
      <c r="I109">
        <f t="shared" si="15"/>
        <v>26</v>
      </c>
      <c r="J109">
        <v>7</v>
      </c>
      <c r="K109">
        <v>173</v>
      </c>
      <c r="N109" t="s">
        <v>34</v>
      </c>
      <c r="O109" t="s">
        <v>596</v>
      </c>
      <c r="P109">
        <v>28</v>
      </c>
      <c r="Q109">
        <v>18</v>
      </c>
      <c r="R109">
        <v>10</v>
      </c>
      <c r="S109">
        <v>149</v>
      </c>
      <c r="T109">
        <v>4</v>
      </c>
      <c r="U109">
        <v>3</v>
      </c>
      <c r="V109">
        <v>7</v>
      </c>
      <c r="W109">
        <v>4</v>
      </c>
      <c r="X109">
        <f t="shared" si="16"/>
        <v>188</v>
      </c>
      <c r="AA109" t="s">
        <v>596</v>
      </c>
      <c r="AB109">
        <f t="shared" si="17"/>
        <v>39</v>
      </c>
      <c r="AC109">
        <v>28</v>
      </c>
      <c r="AD109">
        <v>149</v>
      </c>
      <c r="AE109">
        <v>7</v>
      </c>
      <c r="AF109">
        <v>4</v>
      </c>
    </row>
    <row r="110" spans="1:32" x14ac:dyDescent="0.2">
      <c r="A110" t="s">
        <v>112</v>
      </c>
      <c r="B110" t="s">
        <v>425</v>
      </c>
      <c r="C110">
        <f t="shared" si="14"/>
        <v>20</v>
      </c>
      <c r="D110">
        <v>13</v>
      </c>
      <c r="E110">
        <v>7</v>
      </c>
      <c r="F110">
        <v>136</v>
      </c>
      <c r="G110">
        <v>9</v>
      </c>
      <c r="H110">
        <v>7</v>
      </c>
      <c r="I110">
        <f t="shared" si="15"/>
        <v>16</v>
      </c>
      <c r="J110">
        <v>5</v>
      </c>
      <c r="K110">
        <v>177</v>
      </c>
      <c r="N110" t="s">
        <v>35</v>
      </c>
      <c r="O110" t="s">
        <v>596</v>
      </c>
      <c r="P110">
        <v>27</v>
      </c>
      <c r="Q110">
        <v>16</v>
      </c>
      <c r="R110">
        <v>11</v>
      </c>
      <c r="S110">
        <v>172</v>
      </c>
      <c r="T110">
        <v>5</v>
      </c>
      <c r="U110">
        <v>5</v>
      </c>
      <c r="V110">
        <v>10</v>
      </c>
      <c r="W110">
        <v>4</v>
      </c>
      <c r="X110">
        <f t="shared" si="16"/>
        <v>213</v>
      </c>
      <c r="AA110" t="s">
        <v>596</v>
      </c>
      <c r="AB110">
        <f t="shared" si="17"/>
        <v>41</v>
      </c>
      <c r="AC110">
        <v>27</v>
      </c>
      <c r="AD110">
        <v>172</v>
      </c>
      <c r="AE110">
        <v>10</v>
      </c>
      <c r="AF110">
        <v>4</v>
      </c>
    </row>
    <row r="111" spans="1:32" x14ac:dyDescent="0.2">
      <c r="A111" t="s">
        <v>113</v>
      </c>
      <c r="B111" t="s">
        <v>425</v>
      </c>
      <c r="C111">
        <f t="shared" si="14"/>
        <v>22</v>
      </c>
      <c r="D111">
        <v>20</v>
      </c>
      <c r="E111">
        <v>2</v>
      </c>
      <c r="F111">
        <v>173</v>
      </c>
      <c r="G111">
        <v>5</v>
      </c>
      <c r="H111">
        <v>8</v>
      </c>
      <c r="I111">
        <f t="shared" si="15"/>
        <v>13</v>
      </c>
      <c r="J111">
        <v>10</v>
      </c>
      <c r="K111">
        <v>218</v>
      </c>
      <c r="N111" t="s">
        <v>36</v>
      </c>
      <c r="O111" t="s">
        <v>596</v>
      </c>
      <c r="P111">
        <v>23</v>
      </c>
      <c r="Q111">
        <v>16</v>
      </c>
      <c r="R111">
        <v>7</v>
      </c>
      <c r="S111">
        <v>171</v>
      </c>
      <c r="T111">
        <v>6</v>
      </c>
      <c r="U111">
        <v>6</v>
      </c>
      <c r="V111">
        <v>12</v>
      </c>
      <c r="W111">
        <v>4</v>
      </c>
      <c r="X111">
        <f t="shared" si="16"/>
        <v>210</v>
      </c>
      <c r="AA111" t="s">
        <v>596</v>
      </c>
      <c r="AB111">
        <f t="shared" si="17"/>
        <v>39</v>
      </c>
      <c r="AC111">
        <v>23</v>
      </c>
      <c r="AD111">
        <v>171</v>
      </c>
      <c r="AE111">
        <v>12</v>
      </c>
      <c r="AF111">
        <v>4</v>
      </c>
    </row>
    <row r="112" spans="1:32" x14ac:dyDescent="0.2">
      <c r="A112" t="s">
        <v>114</v>
      </c>
      <c r="B112" t="s">
        <v>425</v>
      </c>
      <c r="C112">
        <f t="shared" si="14"/>
        <v>22</v>
      </c>
      <c r="D112">
        <v>19</v>
      </c>
      <c r="E112">
        <v>3</v>
      </c>
      <c r="F112">
        <v>163</v>
      </c>
      <c r="G112">
        <v>3</v>
      </c>
      <c r="H112">
        <v>8</v>
      </c>
      <c r="I112">
        <f t="shared" si="15"/>
        <v>11</v>
      </c>
      <c r="J112">
        <v>3</v>
      </c>
      <c r="K112">
        <v>199</v>
      </c>
      <c r="N112" t="s">
        <v>37</v>
      </c>
      <c r="O112" t="s">
        <v>596</v>
      </c>
      <c r="P112">
        <v>27</v>
      </c>
      <c r="Q112">
        <v>18</v>
      </c>
      <c r="R112">
        <v>9</v>
      </c>
      <c r="S112">
        <v>140</v>
      </c>
      <c r="T112">
        <v>5</v>
      </c>
      <c r="U112">
        <v>5</v>
      </c>
      <c r="V112">
        <v>10</v>
      </c>
      <c r="W112">
        <v>2</v>
      </c>
      <c r="X112">
        <f t="shared" si="16"/>
        <v>179</v>
      </c>
      <c r="AA112" t="s">
        <v>596</v>
      </c>
      <c r="AB112">
        <f t="shared" si="17"/>
        <v>39</v>
      </c>
      <c r="AC112">
        <v>27</v>
      </c>
      <c r="AD112">
        <v>140</v>
      </c>
      <c r="AE112">
        <v>10</v>
      </c>
      <c r="AF112">
        <v>2</v>
      </c>
    </row>
    <row r="113" spans="1:32" x14ac:dyDescent="0.2">
      <c r="A113" t="s">
        <v>115</v>
      </c>
      <c r="B113" t="s">
        <v>425</v>
      </c>
      <c r="C113">
        <f t="shared" si="14"/>
        <v>21</v>
      </c>
      <c r="D113">
        <v>15</v>
      </c>
      <c r="E113">
        <v>6</v>
      </c>
      <c r="F113">
        <v>150</v>
      </c>
      <c r="G113">
        <v>11</v>
      </c>
      <c r="H113">
        <v>3</v>
      </c>
      <c r="I113">
        <f t="shared" si="15"/>
        <v>14</v>
      </c>
      <c r="J113">
        <v>3</v>
      </c>
      <c r="K113">
        <v>188</v>
      </c>
      <c r="N113" t="s">
        <v>38</v>
      </c>
      <c r="O113" t="s">
        <v>596</v>
      </c>
      <c r="P113">
        <v>23</v>
      </c>
      <c r="Q113">
        <v>14</v>
      </c>
      <c r="R113">
        <v>9</v>
      </c>
      <c r="S113">
        <v>173</v>
      </c>
      <c r="T113">
        <v>4</v>
      </c>
      <c r="U113">
        <v>3</v>
      </c>
      <c r="V113">
        <v>7</v>
      </c>
      <c r="W113">
        <v>3</v>
      </c>
      <c r="X113">
        <f t="shared" si="16"/>
        <v>206</v>
      </c>
      <c r="AA113" t="s">
        <v>596</v>
      </c>
      <c r="AB113">
        <f t="shared" si="17"/>
        <v>33</v>
      </c>
      <c r="AC113">
        <v>23</v>
      </c>
      <c r="AD113">
        <v>173</v>
      </c>
      <c r="AE113">
        <v>7</v>
      </c>
      <c r="AF113">
        <v>3</v>
      </c>
    </row>
    <row r="114" spans="1:32" x14ac:dyDescent="0.2">
      <c r="A114" t="s">
        <v>116</v>
      </c>
      <c r="B114" t="s">
        <v>425</v>
      </c>
      <c r="C114">
        <f t="shared" si="14"/>
        <v>19</v>
      </c>
      <c r="D114">
        <v>12</v>
      </c>
      <c r="E114">
        <v>7</v>
      </c>
      <c r="F114">
        <v>154</v>
      </c>
      <c r="G114">
        <v>10</v>
      </c>
      <c r="H114">
        <v>7</v>
      </c>
      <c r="I114">
        <f t="shared" si="15"/>
        <v>17</v>
      </c>
      <c r="J114">
        <v>2</v>
      </c>
      <c r="K114">
        <v>192</v>
      </c>
      <c r="N114" t="s">
        <v>39</v>
      </c>
      <c r="O114" t="s">
        <v>596</v>
      </c>
      <c r="P114">
        <v>24</v>
      </c>
      <c r="Q114">
        <v>16</v>
      </c>
      <c r="R114">
        <v>8</v>
      </c>
      <c r="S114">
        <v>159</v>
      </c>
      <c r="T114">
        <v>6</v>
      </c>
      <c r="U114">
        <v>6</v>
      </c>
      <c r="V114">
        <v>12</v>
      </c>
      <c r="W114">
        <v>4</v>
      </c>
      <c r="X114">
        <f t="shared" si="16"/>
        <v>199</v>
      </c>
      <c r="AA114" t="s">
        <v>596</v>
      </c>
      <c r="AB114">
        <f t="shared" si="17"/>
        <v>40</v>
      </c>
      <c r="AC114">
        <v>24</v>
      </c>
      <c r="AD114">
        <v>159</v>
      </c>
      <c r="AE114">
        <v>12</v>
      </c>
      <c r="AF114">
        <v>4</v>
      </c>
    </row>
    <row r="115" spans="1:32" x14ac:dyDescent="0.2">
      <c r="A115" t="s">
        <v>117</v>
      </c>
      <c r="B115" t="s">
        <v>426</v>
      </c>
      <c r="C115">
        <f t="shared" si="14"/>
        <v>21</v>
      </c>
      <c r="D115">
        <v>12</v>
      </c>
      <c r="E115">
        <v>9</v>
      </c>
      <c r="F115">
        <v>187</v>
      </c>
      <c r="G115">
        <v>4</v>
      </c>
      <c r="H115">
        <v>3</v>
      </c>
      <c r="I115">
        <f t="shared" si="15"/>
        <v>7</v>
      </c>
      <c r="J115">
        <v>6</v>
      </c>
      <c r="K115">
        <v>221</v>
      </c>
      <c r="N115" t="s">
        <v>40</v>
      </c>
      <c r="O115" t="s">
        <v>596</v>
      </c>
      <c r="P115">
        <v>24</v>
      </c>
      <c r="Q115">
        <v>11</v>
      </c>
      <c r="R115">
        <v>13</v>
      </c>
      <c r="S115">
        <v>143</v>
      </c>
      <c r="T115">
        <v>6</v>
      </c>
      <c r="U115">
        <v>3</v>
      </c>
      <c r="V115">
        <v>9</v>
      </c>
      <c r="W115">
        <v>2</v>
      </c>
      <c r="X115">
        <f t="shared" si="16"/>
        <v>178</v>
      </c>
      <c r="AA115" t="s">
        <v>596</v>
      </c>
      <c r="AB115">
        <f t="shared" si="17"/>
        <v>35</v>
      </c>
      <c r="AC115">
        <v>24</v>
      </c>
      <c r="AD115">
        <v>143</v>
      </c>
      <c r="AE115">
        <v>9</v>
      </c>
      <c r="AF115">
        <v>2</v>
      </c>
    </row>
    <row r="116" spans="1:32" x14ac:dyDescent="0.2">
      <c r="A116" t="s">
        <v>118</v>
      </c>
      <c r="B116" t="s">
        <v>426</v>
      </c>
      <c r="C116">
        <f t="shared" si="14"/>
        <v>24</v>
      </c>
      <c r="D116">
        <v>17</v>
      </c>
      <c r="E116">
        <v>7</v>
      </c>
      <c r="F116">
        <v>186</v>
      </c>
      <c r="G116">
        <v>7</v>
      </c>
      <c r="H116">
        <v>3</v>
      </c>
      <c r="I116">
        <f t="shared" si="15"/>
        <v>10</v>
      </c>
      <c r="J116">
        <v>6</v>
      </c>
      <c r="K116">
        <v>226</v>
      </c>
      <c r="N116" t="s">
        <v>41</v>
      </c>
      <c r="O116" t="s">
        <v>596</v>
      </c>
      <c r="P116">
        <v>24</v>
      </c>
      <c r="Q116">
        <v>18</v>
      </c>
      <c r="R116">
        <v>6</v>
      </c>
      <c r="S116">
        <v>137</v>
      </c>
      <c r="T116">
        <v>2</v>
      </c>
      <c r="U116">
        <v>4</v>
      </c>
      <c r="V116">
        <v>6</v>
      </c>
      <c r="W116">
        <v>6</v>
      </c>
      <c r="X116">
        <f t="shared" si="16"/>
        <v>173</v>
      </c>
      <c r="AA116" t="s">
        <v>596</v>
      </c>
      <c r="AB116">
        <f t="shared" si="17"/>
        <v>36</v>
      </c>
      <c r="AC116">
        <v>24</v>
      </c>
      <c r="AD116">
        <v>137</v>
      </c>
      <c r="AE116">
        <v>6</v>
      </c>
      <c r="AF116">
        <v>6</v>
      </c>
    </row>
    <row r="117" spans="1:32" x14ac:dyDescent="0.2">
      <c r="A117" t="s">
        <v>119</v>
      </c>
      <c r="B117" t="s">
        <v>426</v>
      </c>
      <c r="C117">
        <f t="shared" si="14"/>
        <v>17</v>
      </c>
      <c r="D117">
        <v>9</v>
      </c>
      <c r="E117">
        <v>8</v>
      </c>
      <c r="F117">
        <v>157</v>
      </c>
      <c r="G117">
        <v>5</v>
      </c>
      <c r="H117">
        <v>6</v>
      </c>
      <c r="I117">
        <f t="shared" si="15"/>
        <v>11</v>
      </c>
      <c r="J117">
        <v>7</v>
      </c>
      <c r="K117">
        <v>192</v>
      </c>
      <c r="N117" t="s">
        <v>42</v>
      </c>
      <c r="O117" t="s">
        <v>596</v>
      </c>
      <c r="P117">
        <v>25</v>
      </c>
      <c r="Q117">
        <v>11</v>
      </c>
      <c r="R117">
        <v>14</v>
      </c>
      <c r="S117">
        <v>168</v>
      </c>
      <c r="T117">
        <v>2</v>
      </c>
      <c r="U117">
        <v>4</v>
      </c>
      <c r="V117">
        <v>6</v>
      </c>
      <c r="W117">
        <v>3</v>
      </c>
      <c r="X117">
        <f t="shared" si="16"/>
        <v>202</v>
      </c>
      <c r="AA117" t="s">
        <v>596</v>
      </c>
      <c r="AB117">
        <f t="shared" si="17"/>
        <v>34</v>
      </c>
      <c r="AC117">
        <v>25</v>
      </c>
      <c r="AD117">
        <v>168</v>
      </c>
      <c r="AE117">
        <v>6</v>
      </c>
      <c r="AF117">
        <v>3</v>
      </c>
    </row>
    <row r="118" spans="1:32" x14ac:dyDescent="0.2">
      <c r="A118" t="s">
        <v>120</v>
      </c>
      <c r="B118" t="s">
        <v>426</v>
      </c>
      <c r="C118">
        <f t="shared" si="14"/>
        <v>21</v>
      </c>
      <c r="D118">
        <v>11</v>
      </c>
      <c r="E118">
        <v>10</v>
      </c>
      <c r="F118">
        <v>161</v>
      </c>
      <c r="G118">
        <v>3</v>
      </c>
      <c r="H118">
        <v>4</v>
      </c>
      <c r="I118">
        <f t="shared" si="15"/>
        <v>7</v>
      </c>
      <c r="J118">
        <v>4</v>
      </c>
      <c r="K118">
        <v>193</v>
      </c>
      <c r="N118" t="s">
        <v>43</v>
      </c>
      <c r="O118" t="s">
        <v>596</v>
      </c>
      <c r="P118">
        <v>19</v>
      </c>
      <c r="Q118">
        <v>8</v>
      </c>
      <c r="R118">
        <v>11</v>
      </c>
      <c r="S118">
        <v>155</v>
      </c>
      <c r="T118">
        <v>9</v>
      </c>
      <c r="U118">
        <v>5</v>
      </c>
      <c r="V118">
        <v>14</v>
      </c>
      <c r="W118">
        <v>8</v>
      </c>
      <c r="X118">
        <f t="shared" si="16"/>
        <v>196</v>
      </c>
      <c r="AA118" t="s">
        <v>596</v>
      </c>
      <c r="AB118">
        <f t="shared" si="17"/>
        <v>41</v>
      </c>
      <c r="AC118">
        <v>19</v>
      </c>
      <c r="AD118">
        <v>155</v>
      </c>
      <c r="AE118">
        <v>14</v>
      </c>
      <c r="AF118">
        <v>8</v>
      </c>
    </row>
    <row r="119" spans="1:32" x14ac:dyDescent="0.2">
      <c r="A119" t="s">
        <v>121</v>
      </c>
      <c r="B119" t="s">
        <v>426</v>
      </c>
      <c r="C119">
        <f t="shared" si="14"/>
        <v>23</v>
      </c>
      <c r="D119">
        <v>15</v>
      </c>
      <c r="E119">
        <v>8</v>
      </c>
      <c r="F119">
        <v>177</v>
      </c>
      <c r="G119">
        <v>5</v>
      </c>
      <c r="H119">
        <v>4</v>
      </c>
      <c r="I119">
        <f t="shared" si="15"/>
        <v>9</v>
      </c>
      <c r="J119">
        <v>10</v>
      </c>
      <c r="K119">
        <v>219</v>
      </c>
      <c r="N119" t="s">
        <v>44</v>
      </c>
      <c r="O119" t="s">
        <v>596</v>
      </c>
      <c r="P119">
        <v>26</v>
      </c>
      <c r="Q119">
        <v>20</v>
      </c>
      <c r="R119">
        <v>6</v>
      </c>
      <c r="S119">
        <v>163</v>
      </c>
      <c r="T119">
        <v>6</v>
      </c>
      <c r="U119">
        <v>4</v>
      </c>
      <c r="V119">
        <v>10</v>
      </c>
      <c r="W119">
        <v>8</v>
      </c>
      <c r="X119">
        <f t="shared" si="16"/>
        <v>207</v>
      </c>
      <c r="AA119" t="s">
        <v>596</v>
      </c>
      <c r="AB119">
        <f t="shared" si="17"/>
        <v>44</v>
      </c>
      <c r="AC119">
        <v>26</v>
      </c>
      <c r="AD119">
        <v>163</v>
      </c>
      <c r="AE119">
        <v>10</v>
      </c>
      <c r="AF119">
        <v>8</v>
      </c>
    </row>
    <row r="120" spans="1:32" x14ac:dyDescent="0.2">
      <c r="A120" t="s">
        <v>122</v>
      </c>
      <c r="B120" t="s">
        <v>426</v>
      </c>
      <c r="C120">
        <f t="shared" si="14"/>
        <v>24</v>
      </c>
      <c r="D120">
        <v>15</v>
      </c>
      <c r="E120">
        <v>9</v>
      </c>
      <c r="F120">
        <v>176</v>
      </c>
      <c r="G120">
        <v>8</v>
      </c>
      <c r="H120">
        <v>6</v>
      </c>
      <c r="I120">
        <f t="shared" si="15"/>
        <v>14</v>
      </c>
      <c r="J120">
        <v>6</v>
      </c>
      <c r="K120">
        <v>220</v>
      </c>
      <c r="N120" t="s">
        <v>45</v>
      </c>
      <c r="O120" t="s">
        <v>596</v>
      </c>
      <c r="P120">
        <v>22</v>
      </c>
      <c r="Q120">
        <v>14</v>
      </c>
      <c r="R120">
        <v>8</v>
      </c>
      <c r="S120">
        <v>168</v>
      </c>
      <c r="T120">
        <v>5</v>
      </c>
      <c r="U120">
        <v>3</v>
      </c>
      <c r="V120">
        <v>8</v>
      </c>
      <c r="W120">
        <v>3</v>
      </c>
      <c r="X120">
        <f t="shared" si="16"/>
        <v>201</v>
      </c>
      <c r="AA120" t="s">
        <v>596</v>
      </c>
      <c r="AB120">
        <f t="shared" si="17"/>
        <v>33</v>
      </c>
      <c r="AC120">
        <v>22</v>
      </c>
      <c r="AD120">
        <v>168</v>
      </c>
      <c r="AE120">
        <v>8</v>
      </c>
      <c r="AF120">
        <v>3</v>
      </c>
    </row>
    <row r="121" spans="1:32" x14ac:dyDescent="0.2">
      <c r="A121" t="s">
        <v>123</v>
      </c>
      <c r="B121" t="s">
        <v>426</v>
      </c>
      <c r="C121">
        <f t="shared" si="14"/>
        <v>26</v>
      </c>
      <c r="D121">
        <v>19</v>
      </c>
      <c r="E121">
        <v>7</v>
      </c>
      <c r="F121">
        <v>169</v>
      </c>
      <c r="G121">
        <v>6</v>
      </c>
      <c r="H121">
        <v>8</v>
      </c>
      <c r="I121">
        <f t="shared" si="15"/>
        <v>14</v>
      </c>
      <c r="J121">
        <v>13</v>
      </c>
      <c r="K121">
        <v>222</v>
      </c>
      <c r="N121" t="s">
        <v>46</v>
      </c>
      <c r="O121" t="s">
        <v>596</v>
      </c>
      <c r="P121">
        <v>15</v>
      </c>
      <c r="Q121">
        <v>12</v>
      </c>
      <c r="R121">
        <v>3</v>
      </c>
      <c r="S121">
        <v>82</v>
      </c>
      <c r="T121">
        <v>7</v>
      </c>
      <c r="U121">
        <v>12</v>
      </c>
      <c r="V121">
        <v>19</v>
      </c>
      <c r="W121">
        <v>5</v>
      </c>
      <c r="X121">
        <f t="shared" si="16"/>
        <v>121</v>
      </c>
      <c r="AA121" t="s">
        <v>596</v>
      </c>
      <c r="AB121">
        <f t="shared" si="17"/>
        <v>39</v>
      </c>
      <c r="AC121">
        <v>15</v>
      </c>
      <c r="AD121">
        <v>82</v>
      </c>
      <c r="AE121">
        <v>19</v>
      </c>
      <c r="AF121">
        <v>5</v>
      </c>
    </row>
    <row r="122" spans="1:32" x14ac:dyDescent="0.2">
      <c r="A122" t="s">
        <v>124</v>
      </c>
      <c r="B122" t="s">
        <v>426</v>
      </c>
      <c r="C122">
        <f t="shared" si="14"/>
        <v>23</v>
      </c>
      <c r="D122">
        <v>18</v>
      </c>
      <c r="E122">
        <v>5</v>
      </c>
      <c r="F122">
        <v>161</v>
      </c>
      <c r="G122">
        <v>4</v>
      </c>
      <c r="H122">
        <v>9</v>
      </c>
      <c r="I122">
        <f t="shared" si="15"/>
        <v>13</v>
      </c>
      <c r="J122">
        <v>8</v>
      </c>
      <c r="K122">
        <v>205</v>
      </c>
      <c r="N122" t="s">
        <v>47</v>
      </c>
      <c r="O122" t="s">
        <v>596</v>
      </c>
      <c r="P122">
        <v>23</v>
      </c>
      <c r="Q122">
        <v>11</v>
      </c>
      <c r="R122">
        <v>12</v>
      </c>
      <c r="S122">
        <v>166</v>
      </c>
      <c r="T122">
        <v>5</v>
      </c>
      <c r="U122">
        <v>5</v>
      </c>
      <c r="V122">
        <v>10</v>
      </c>
      <c r="W122">
        <v>2</v>
      </c>
      <c r="X122">
        <f t="shared" si="16"/>
        <v>201</v>
      </c>
      <c r="AA122" t="s">
        <v>596</v>
      </c>
      <c r="AB122">
        <f t="shared" si="17"/>
        <v>35</v>
      </c>
      <c r="AC122">
        <v>23</v>
      </c>
      <c r="AD122">
        <v>166</v>
      </c>
      <c r="AE122">
        <v>10</v>
      </c>
      <c r="AF122">
        <v>2</v>
      </c>
    </row>
    <row r="123" spans="1:32" x14ac:dyDescent="0.2">
      <c r="A123" t="s">
        <v>125</v>
      </c>
      <c r="B123" t="s">
        <v>426</v>
      </c>
      <c r="C123">
        <f t="shared" si="14"/>
        <v>27</v>
      </c>
      <c r="D123">
        <v>15</v>
      </c>
      <c r="E123">
        <v>12</v>
      </c>
      <c r="F123">
        <v>173</v>
      </c>
      <c r="G123">
        <v>9</v>
      </c>
      <c r="H123">
        <v>8</v>
      </c>
      <c r="I123">
        <f t="shared" si="15"/>
        <v>17</v>
      </c>
      <c r="J123">
        <v>8</v>
      </c>
      <c r="K123">
        <v>225</v>
      </c>
      <c r="N123" t="s">
        <v>48</v>
      </c>
      <c r="O123" t="s">
        <v>596</v>
      </c>
      <c r="P123">
        <v>18</v>
      </c>
      <c r="Q123">
        <v>14</v>
      </c>
      <c r="R123">
        <v>4</v>
      </c>
      <c r="S123">
        <v>171</v>
      </c>
      <c r="T123">
        <v>4</v>
      </c>
      <c r="U123">
        <v>8</v>
      </c>
      <c r="V123">
        <v>12</v>
      </c>
      <c r="W123">
        <v>8</v>
      </c>
      <c r="X123">
        <f t="shared" si="16"/>
        <v>209</v>
      </c>
      <c r="AA123" t="s">
        <v>596</v>
      </c>
      <c r="AB123">
        <f t="shared" si="17"/>
        <v>38</v>
      </c>
      <c r="AC123">
        <v>18</v>
      </c>
      <c r="AD123">
        <v>171</v>
      </c>
      <c r="AE123">
        <v>12</v>
      </c>
      <c r="AF123">
        <v>8</v>
      </c>
    </row>
    <row r="124" spans="1:32" x14ac:dyDescent="0.2">
      <c r="A124" t="s">
        <v>126</v>
      </c>
      <c r="B124" t="s">
        <v>426</v>
      </c>
      <c r="C124">
        <f t="shared" si="14"/>
        <v>19</v>
      </c>
      <c r="D124">
        <v>13</v>
      </c>
      <c r="E124">
        <v>6</v>
      </c>
      <c r="F124">
        <v>145</v>
      </c>
      <c r="G124">
        <v>6</v>
      </c>
      <c r="H124">
        <v>7</v>
      </c>
      <c r="I124">
        <f t="shared" si="15"/>
        <v>13</v>
      </c>
      <c r="J124">
        <v>8</v>
      </c>
      <c r="K124">
        <v>185</v>
      </c>
      <c r="N124" t="s">
        <v>49</v>
      </c>
      <c r="O124" t="s">
        <v>596</v>
      </c>
      <c r="P124">
        <v>19</v>
      </c>
      <c r="Q124">
        <v>13</v>
      </c>
      <c r="R124">
        <v>6</v>
      </c>
      <c r="S124">
        <v>150</v>
      </c>
      <c r="T124">
        <v>6</v>
      </c>
      <c r="U124">
        <v>4</v>
      </c>
      <c r="V124">
        <v>10</v>
      </c>
      <c r="W124">
        <v>2</v>
      </c>
      <c r="X124">
        <f t="shared" si="16"/>
        <v>181</v>
      </c>
      <c r="AA124" t="s">
        <v>596</v>
      </c>
      <c r="AB124">
        <f t="shared" si="17"/>
        <v>31</v>
      </c>
      <c r="AC124">
        <v>19</v>
      </c>
      <c r="AD124">
        <v>150</v>
      </c>
      <c r="AE124">
        <v>10</v>
      </c>
      <c r="AF124">
        <v>2</v>
      </c>
    </row>
    <row r="125" spans="1:32" x14ac:dyDescent="0.2">
      <c r="A125" t="s">
        <v>127</v>
      </c>
      <c r="B125" t="s">
        <v>426</v>
      </c>
      <c r="C125">
        <f t="shared" si="14"/>
        <v>25</v>
      </c>
      <c r="D125">
        <v>18</v>
      </c>
      <c r="E125">
        <v>7</v>
      </c>
      <c r="F125">
        <v>179</v>
      </c>
      <c r="G125">
        <v>7</v>
      </c>
      <c r="H125">
        <v>4</v>
      </c>
      <c r="I125">
        <f t="shared" si="15"/>
        <v>11</v>
      </c>
      <c r="J125">
        <v>5</v>
      </c>
      <c r="K125">
        <v>220</v>
      </c>
      <c r="N125" t="s">
        <v>50</v>
      </c>
      <c r="O125" t="s">
        <v>596</v>
      </c>
      <c r="P125">
        <v>23</v>
      </c>
      <c r="Q125">
        <v>12</v>
      </c>
      <c r="R125">
        <v>11</v>
      </c>
      <c r="S125">
        <v>103</v>
      </c>
      <c r="T125">
        <v>4</v>
      </c>
      <c r="U125">
        <v>2</v>
      </c>
      <c r="V125">
        <v>6</v>
      </c>
      <c r="W125">
        <v>3</v>
      </c>
      <c r="X125">
        <f t="shared" si="16"/>
        <v>135</v>
      </c>
      <c r="AA125" t="s">
        <v>596</v>
      </c>
      <c r="AB125">
        <f t="shared" si="17"/>
        <v>32</v>
      </c>
      <c r="AC125">
        <v>23</v>
      </c>
      <c r="AD125">
        <v>103</v>
      </c>
      <c r="AE125">
        <v>6</v>
      </c>
      <c r="AF125">
        <v>3</v>
      </c>
    </row>
    <row r="126" spans="1:32" x14ac:dyDescent="0.2">
      <c r="A126" t="s">
        <v>128</v>
      </c>
      <c r="B126" t="s">
        <v>426</v>
      </c>
      <c r="C126">
        <f t="shared" si="14"/>
        <v>23</v>
      </c>
      <c r="D126">
        <v>12</v>
      </c>
      <c r="E126">
        <v>11</v>
      </c>
      <c r="F126">
        <v>165</v>
      </c>
      <c r="G126">
        <v>9</v>
      </c>
      <c r="H126">
        <v>6</v>
      </c>
      <c r="I126">
        <f t="shared" si="15"/>
        <v>15</v>
      </c>
      <c r="J126">
        <v>2</v>
      </c>
      <c r="K126">
        <v>205</v>
      </c>
      <c r="N126" t="s">
        <v>51</v>
      </c>
      <c r="O126" t="s">
        <v>596</v>
      </c>
      <c r="P126">
        <v>26</v>
      </c>
      <c r="Q126">
        <v>19</v>
      </c>
      <c r="R126">
        <v>7</v>
      </c>
      <c r="S126">
        <v>93</v>
      </c>
      <c r="T126">
        <v>1</v>
      </c>
      <c r="U126">
        <v>1</v>
      </c>
      <c r="V126">
        <v>2</v>
      </c>
      <c r="W126">
        <v>7</v>
      </c>
      <c r="X126">
        <f t="shared" si="16"/>
        <v>128</v>
      </c>
      <c r="AA126" t="s">
        <v>596</v>
      </c>
      <c r="AB126">
        <f t="shared" si="17"/>
        <v>35</v>
      </c>
      <c r="AC126">
        <v>26</v>
      </c>
      <c r="AD126">
        <v>93</v>
      </c>
      <c r="AE126">
        <v>2</v>
      </c>
      <c r="AF126">
        <v>7</v>
      </c>
    </row>
    <row r="127" spans="1:32" x14ac:dyDescent="0.2">
      <c r="A127" t="s">
        <v>129</v>
      </c>
      <c r="B127" t="s">
        <v>426</v>
      </c>
      <c r="C127">
        <f t="shared" si="14"/>
        <v>28</v>
      </c>
      <c r="D127">
        <v>18</v>
      </c>
      <c r="E127">
        <v>10</v>
      </c>
      <c r="F127">
        <v>159</v>
      </c>
      <c r="G127">
        <v>4</v>
      </c>
      <c r="H127">
        <v>9</v>
      </c>
      <c r="I127">
        <f t="shared" si="15"/>
        <v>13</v>
      </c>
      <c r="J127">
        <v>7</v>
      </c>
      <c r="K127">
        <v>207</v>
      </c>
      <c r="N127" t="s">
        <v>52</v>
      </c>
      <c r="O127" t="s">
        <v>596</v>
      </c>
      <c r="P127">
        <v>22</v>
      </c>
      <c r="Q127">
        <v>12</v>
      </c>
      <c r="R127">
        <v>10</v>
      </c>
      <c r="S127">
        <v>165</v>
      </c>
      <c r="T127">
        <v>3</v>
      </c>
      <c r="U127">
        <v>5</v>
      </c>
      <c r="V127">
        <v>8</v>
      </c>
      <c r="W127">
        <v>5</v>
      </c>
      <c r="X127">
        <f t="shared" si="16"/>
        <v>200</v>
      </c>
      <c r="AA127" t="s">
        <v>596</v>
      </c>
      <c r="AB127">
        <f t="shared" si="17"/>
        <v>35</v>
      </c>
      <c r="AC127">
        <v>22</v>
      </c>
      <c r="AD127">
        <v>165</v>
      </c>
      <c r="AE127">
        <v>8</v>
      </c>
      <c r="AF127">
        <v>5</v>
      </c>
    </row>
    <row r="128" spans="1:32" x14ac:dyDescent="0.2">
      <c r="A128" t="s">
        <v>130</v>
      </c>
      <c r="B128" t="s">
        <v>426</v>
      </c>
      <c r="C128">
        <f t="shared" si="14"/>
        <v>27</v>
      </c>
      <c r="D128">
        <v>14</v>
      </c>
      <c r="E128">
        <v>13</v>
      </c>
      <c r="F128">
        <v>176</v>
      </c>
      <c r="G128">
        <v>5</v>
      </c>
      <c r="H128">
        <v>5</v>
      </c>
      <c r="I128">
        <f t="shared" si="15"/>
        <v>10</v>
      </c>
      <c r="J128">
        <v>2</v>
      </c>
      <c r="K128">
        <v>215</v>
      </c>
      <c r="N128" t="s">
        <v>53</v>
      </c>
      <c r="O128" t="s">
        <v>596</v>
      </c>
      <c r="P128">
        <v>20</v>
      </c>
      <c r="Q128">
        <v>15</v>
      </c>
      <c r="R128">
        <v>5</v>
      </c>
      <c r="S128">
        <v>134</v>
      </c>
      <c r="T128">
        <v>5</v>
      </c>
      <c r="U128">
        <v>8</v>
      </c>
      <c r="V128">
        <v>13</v>
      </c>
      <c r="W128">
        <v>10</v>
      </c>
      <c r="X128">
        <f t="shared" si="16"/>
        <v>177</v>
      </c>
      <c r="AA128" t="s">
        <v>596</v>
      </c>
      <c r="AB128">
        <f t="shared" si="17"/>
        <v>43</v>
      </c>
      <c r="AC128">
        <v>20</v>
      </c>
      <c r="AD128">
        <v>134</v>
      </c>
      <c r="AE128">
        <v>13</v>
      </c>
      <c r="AF128">
        <v>10</v>
      </c>
    </row>
    <row r="129" spans="1:32" x14ac:dyDescent="0.2">
      <c r="A129" t="s">
        <v>131</v>
      </c>
      <c r="B129" t="s">
        <v>426</v>
      </c>
      <c r="C129">
        <f t="shared" si="14"/>
        <v>28</v>
      </c>
      <c r="D129">
        <v>20</v>
      </c>
      <c r="E129">
        <v>8</v>
      </c>
      <c r="F129">
        <v>166</v>
      </c>
      <c r="G129">
        <v>2</v>
      </c>
      <c r="H129">
        <v>6</v>
      </c>
      <c r="I129">
        <f t="shared" si="15"/>
        <v>8</v>
      </c>
      <c r="J129">
        <v>5</v>
      </c>
      <c r="K129">
        <v>207</v>
      </c>
      <c r="N129" t="s">
        <v>54</v>
      </c>
      <c r="O129" t="s">
        <v>596</v>
      </c>
      <c r="P129">
        <v>26</v>
      </c>
      <c r="Q129">
        <v>17</v>
      </c>
      <c r="R129">
        <v>9</v>
      </c>
      <c r="S129">
        <v>101</v>
      </c>
      <c r="T129">
        <v>2</v>
      </c>
      <c r="U129">
        <v>6</v>
      </c>
      <c r="V129">
        <v>8</v>
      </c>
      <c r="W129">
        <v>6</v>
      </c>
      <c r="X129">
        <f t="shared" si="16"/>
        <v>141</v>
      </c>
      <c r="AA129" t="s">
        <v>596</v>
      </c>
      <c r="AB129">
        <f t="shared" si="17"/>
        <v>40</v>
      </c>
      <c r="AC129">
        <v>26</v>
      </c>
      <c r="AD129">
        <v>101</v>
      </c>
      <c r="AE129">
        <v>8</v>
      </c>
      <c r="AF129">
        <v>6</v>
      </c>
    </row>
    <row r="131" spans="1:32" x14ac:dyDescent="0.2">
      <c r="D131" s="31"/>
      <c r="E131" s="31"/>
      <c r="F131" s="31"/>
      <c r="G131" s="31"/>
      <c r="H131" s="31"/>
      <c r="I131" s="31"/>
      <c r="J131" s="31"/>
    </row>
    <row r="133" spans="1:32" x14ac:dyDescent="0.2">
      <c r="D133" s="31"/>
      <c r="E133" s="31"/>
      <c r="F133" s="31"/>
      <c r="G133" s="31"/>
      <c r="H133" s="31"/>
      <c r="I133" s="31"/>
      <c r="J133" s="31"/>
    </row>
    <row r="137" spans="1:32" x14ac:dyDescent="0.2">
      <c r="D137" s="31"/>
      <c r="E137" s="31"/>
      <c r="F137" s="31"/>
      <c r="G137" s="31"/>
      <c r="H137" s="31"/>
      <c r="I137" s="31"/>
      <c r="J137" s="31"/>
    </row>
  </sheetData>
  <sortState xmlns:xlrd2="http://schemas.microsoft.com/office/spreadsheetml/2017/richdata2" ref="AA2:AF75">
    <sortCondition ref="AA2:AA75"/>
  </sortState>
  <phoneticPr fontId="4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B341-B724-D144-A559-5CDE04AEF23A}">
  <dimension ref="A1:AO129"/>
  <sheetViews>
    <sheetView topLeftCell="J1" workbookViewId="0">
      <selection activeCell="Y9" sqref="Y9"/>
    </sheetView>
  </sheetViews>
  <sheetFormatPr baseColWidth="10" defaultRowHeight="16" x14ac:dyDescent="0.2"/>
  <cols>
    <col min="41" max="41" width="24.33203125" customWidth="1"/>
  </cols>
  <sheetData>
    <row r="1" spans="1:41" ht="50" customHeight="1" x14ac:dyDescent="0.2">
      <c r="A1" t="s">
        <v>405</v>
      </c>
      <c r="B1" t="s">
        <v>572</v>
      </c>
      <c r="C1" t="s">
        <v>393</v>
      </c>
      <c r="D1" t="s">
        <v>573</v>
      </c>
      <c r="E1" t="s">
        <v>402</v>
      </c>
      <c r="S1" t="s">
        <v>405</v>
      </c>
      <c r="T1" t="s">
        <v>572</v>
      </c>
      <c r="U1" t="s">
        <v>393</v>
      </c>
      <c r="V1" t="s">
        <v>573</v>
      </c>
      <c r="W1" t="s">
        <v>402</v>
      </c>
      <c r="X1" t="s">
        <v>603</v>
      </c>
      <c r="AB1" s="53" t="s">
        <v>604</v>
      </c>
      <c r="AC1" s="53" t="s">
        <v>605</v>
      </c>
      <c r="AD1" s="53"/>
      <c r="AH1" s="8" t="s">
        <v>631</v>
      </c>
      <c r="AI1" s="8" t="s">
        <v>632</v>
      </c>
      <c r="AJ1" s="8" t="s">
        <v>633</v>
      </c>
      <c r="AK1" s="8" t="s">
        <v>634</v>
      </c>
      <c r="AN1" s="67" t="s">
        <v>604</v>
      </c>
      <c r="AO1" s="67" t="s">
        <v>637</v>
      </c>
    </row>
    <row r="2" spans="1:41" x14ac:dyDescent="0.2">
      <c r="A2" t="s">
        <v>428</v>
      </c>
      <c r="B2">
        <v>14</v>
      </c>
      <c r="C2">
        <v>97</v>
      </c>
      <c r="D2">
        <v>13</v>
      </c>
      <c r="E2">
        <v>1</v>
      </c>
      <c r="S2" t="s">
        <v>428</v>
      </c>
      <c r="T2">
        <v>14</v>
      </c>
      <c r="U2">
        <v>97</v>
      </c>
      <c r="V2">
        <v>13</v>
      </c>
      <c r="W2">
        <v>1</v>
      </c>
      <c r="X2">
        <f>SUM(T2+V2+W2)</f>
        <v>28</v>
      </c>
      <c r="AB2" s="53">
        <v>1</v>
      </c>
      <c r="AC2" s="58">
        <f>AVERAGE(X2:X8)</f>
        <v>36.428571428571431</v>
      </c>
      <c r="AD2" s="53"/>
      <c r="AH2" s="66">
        <v>0.12556053811659193</v>
      </c>
      <c r="AI2" s="66">
        <v>0.27142857142857141</v>
      </c>
      <c r="AJ2" s="66">
        <v>0.14798206278026907</v>
      </c>
      <c r="AK2" s="66">
        <v>0.1822429906542056</v>
      </c>
      <c r="AN2" s="58">
        <v>1</v>
      </c>
      <c r="AO2" s="68">
        <f>AVERAGE(AH2:AH8)</f>
        <v>0.16919957702261237</v>
      </c>
    </row>
    <row r="3" spans="1:41" x14ac:dyDescent="0.2">
      <c r="A3" t="s">
        <v>428</v>
      </c>
      <c r="B3">
        <v>21</v>
      </c>
      <c r="C3">
        <v>187</v>
      </c>
      <c r="D3">
        <v>7</v>
      </c>
      <c r="E3">
        <v>6</v>
      </c>
      <c r="S3" t="s">
        <v>428</v>
      </c>
      <c r="T3">
        <v>21</v>
      </c>
      <c r="U3">
        <v>187</v>
      </c>
      <c r="V3">
        <v>7</v>
      </c>
      <c r="W3">
        <v>6</v>
      </c>
      <c r="X3">
        <f t="shared" ref="X3:X66" si="0">SUM(T3+V3+W3)</f>
        <v>34</v>
      </c>
      <c r="AB3" s="53">
        <v>2</v>
      </c>
      <c r="AC3" s="58">
        <f>AVERAGE(X9:X40)</f>
        <v>43.1875</v>
      </c>
      <c r="AD3" s="53"/>
      <c r="AH3" s="66">
        <v>0.15044247787610621</v>
      </c>
      <c r="AI3" s="66">
        <v>0.20418848167539266</v>
      </c>
      <c r="AJ3" s="66">
        <v>0.21989528795811519</v>
      </c>
      <c r="AK3" s="66">
        <v>0.25945945945945947</v>
      </c>
      <c r="AN3" s="58">
        <v>2</v>
      </c>
      <c r="AO3" s="68">
        <f>AVERAGE(AI2:AI33)</f>
        <v>0.21142373265033282</v>
      </c>
    </row>
    <row r="4" spans="1:41" x14ac:dyDescent="0.2">
      <c r="A4" t="s">
        <v>428</v>
      </c>
      <c r="B4">
        <v>24</v>
      </c>
      <c r="C4">
        <v>186</v>
      </c>
      <c r="D4">
        <v>10</v>
      </c>
      <c r="E4">
        <v>6</v>
      </c>
      <c r="S4" t="s">
        <v>428</v>
      </c>
      <c r="T4">
        <v>24</v>
      </c>
      <c r="U4">
        <v>186</v>
      </c>
      <c r="V4">
        <v>10</v>
      </c>
      <c r="W4">
        <v>6</v>
      </c>
      <c r="X4">
        <f t="shared" si="0"/>
        <v>40</v>
      </c>
      <c r="AB4" s="53">
        <v>3</v>
      </c>
      <c r="AC4" s="58">
        <f>AVERAGE(X41:X75)</f>
        <v>40.142857142857146</v>
      </c>
      <c r="AD4" s="53"/>
      <c r="AH4" s="66">
        <v>0.18867924528301888</v>
      </c>
      <c r="AI4" s="66">
        <v>0.19138755980861244</v>
      </c>
      <c r="AJ4" s="66">
        <v>0.12562814070351758</v>
      </c>
      <c r="AK4" s="66">
        <v>0.3087248322147651</v>
      </c>
      <c r="AN4" s="58">
        <v>3</v>
      </c>
      <c r="AO4" s="68">
        <f>AVERAGE(AJ2:AJ36)</f>
        <v>0.19526927063070892</v>
      </c>
    </row>
    <row r="5" spans="1:41" x14ac:dyDescent="0.2">
      <c r="A5" t="s">
        <v>428</v>
      </c>
      <c r="B5">
        <v>17</v>
      </c>
      <c r="C5">
        <v>157</v>
      </c>
      <c r="D5">
        <v>11</v>
      </c>
      <c r="E5">
        <v>7</v>
      </c>
      <c r="S5" t="s">
        <v>428</v>
      </c>
      <c r="T5">
        <v>17</v>
      </c>
      <c r="U5">
        <v>157</v>
      </c>
      <c r="V5">
        <v>11</v>
      </c>
      <c r="W5">
        <v>7</v>
      </c>
      <c r="X5">
        <f t="shared" si="0"/>
        <v>35</v>
      </c>
      <c r="AB5" s="53">
        <v>40</v>
      </c>
      <c r="AC5" s="58">
        <f>AVERAGE(X76:X129)</f>
        <v>39.833333333333336</v>
      </c>
      <c r="AD5" s="53"/>
      <c r="AH5" s="66">
        <v>0.19125683060109289</v>
      </c>
      <c r="AI5" s="66">
        <v>0.19069767441860466</v>
      </c>
      <c r="AJ5" s="66">
        <v>0.13901345291479822</v>
      </c>
      <c r="AK5" s="66">
        <v>0.18095238095238095</v>
      </c>
      <c r="AN5" s="58">
        <v>40</v>
      </c>
      <c r="AO5" s="68">
        <f>AVERAGE(AK2:AK55)</f>
        <v>0.22039388991046638</v>
      </c>
    </row>
    <row r="6" spans="1:41" x14ac:dyDescent="0.2">
      <c r="A6" t="s">
        <v>428</v>
      </c>
      <c r="B6">
        <v>21</v>
      </c>
      <c r="C6">
        <v>161</v>
      </c>
      <c r="D6">
        <v>7</v>
      </c>
      <c r="E6">
        <v>4</v>
      </c>
      <c r="S6" t="s">
        <v>428</v>
      </c>
      <c r="T6">
        <v>21</v>
      </c>
      <c r="U6">
        <v>161</v>
      </c>
      <c r="V6">
        <v>7</v>
      </c>
      <c r="W6">
        <v>4</v>
      </c>
      <c r="X6">
        <f t="shared" si="0"/>
        <v>32</v>
      </c>
      <c r="AH6" s="66">
        <v>0.14285714285714285</v>
      </c>
      <c r="AI6" s="66">
        <v>0.23428571428571429</v>
      </c>
      <c r="AJ6" s="66">
        <v>0.20547945205479451</v>
      </c>
      <c r="AK6" s="66">
        <v>0.1891891891891892</v>
      </c>
    </row>
    <row r="7" spans="1:41" x14ac:dyDescent="0.2">
      <c r="A7" t="s">
        <v>428</v>
      </c>
      <c r="B7">
        <v>23</v>
      </c>
      <c r="C7">
        <v>177</v>
      </c>
      <c r="D7">
        <v>9</v>
      </c>
      <c r="E7">
        <v>10</v>
      </c>
      <c r="S7" t="s">
        <v>428</v>
      </c>
      <c r="T7">
        <v>23</v>
      </c>
      <c r="U7">
        <v>177</v>
      </c>
      <c r="V7">
        <v>9</v>
      </c>
      <c r="W7">
        <v>10</v>
      </c>
      <c r="X7">
        <f t="shared" si="0"/>
        <v>42</v>
      </c>
      <c r="Z7" t="s">
        <v>619</v>
      </c>
      <c r="AH7" s="66">
        <v>0.19004524886877827</v>
      </c>
      <c r="AI7" s="66">
        <v>0.16818181818181818</v>
      </c>
      <c r="AJ7" s="66">
        <v>0.14285714285714285</v>
      </c>
      <c r="AK7" s="66">
        <v>0.2742857142857143</v>
      </c>
    </row>
    <row r="8" spans="1:41" x14ac:dyDescent="0.2">
      <c r="A8" t="s">
        <v>428</v>
      </c>
      <c r="B8">
        <v>24</v>
      </c>
      <c r="C8">
        <v>176</v>
      </c>
      <c r="D8">
        <v>14</v>
      </c>
      <c r="E8">
        <v>6</v>
      </c>
      <c r="S8" t="s">
        <v>428</v>
      </c>
      <c r="T8">
        <v>24</v>
      </c>
      <c r="U8">
        <v>176</v>
      </c>
      <c r="V8">
        <v>14</v>
      </c>
      <c r="W8">
        <v>6</v>
      </c>
      <c r="X8">
        <f t="shared" si="0"/>
        <v>44</v>
      </c>
      <c r="Z8" t="s">
        <v>620</v>
      </c>
      <c r="AH8" s="66">
        <v>0.19555555555555557</v>
      </c>
      <c r="AI8" s="66">
        <v>0.20091324200913241</v>
      </c>
      <c r="AJ8" s="66">
        <v>0.24663677130044842</v>
      </c>
      <c r="AK8" s="66">
        <v>0.26543209876543211</v>
      </c>
    </row>
    <row r="9" spans="1:41" x14ac:dyDescent="0.2">
      <c r="A9" t="s">
        <v>429</v>
      </c>
      <c r="B9">
        <v>31</v>
      </c>
      <c r="C9">
        <v>166</v>
      </c>
      <c r="D9">
        <v>17</v>
      </c>
      <c r="E9">
        <v>9</v>
      </c>
      <c r="S9" t="s">
        <v>429</v>
      </c>
      <c r="T9">
        <v>31</v>
      </c>
      <c r="U9">
        <v>166</v>
      </c>
      <c r="V9">
        <v>17</v>
      </c>
      <c r="W9">
        <v>9</v>
      </c>
      <c r="X9">
        <f t="shared" si="0"/>
        <v>57</v>
      </c>
      <c r="AI9" s="66">
        <v>0.26923076923076922</v>
      </c>
      <c r="AJ9" s="66">
        <v>0.14285714285714285</v>
      </c>
      <c r="AK9" s="66">
        <v>0.19117647058823528</v>
      </c>
    </row>
    <row r="10" spans="1:41" x14ac:dyDescent="0.2">
      <c r="A10" t="s">
        <v>429</v>
      </c>
      <c r="B10">
        <v>22</v>
      </c>
      <c r="C10">
        <v>187</v>
      </c>
      <c r="D10">
        <v>14</v>
      </c>
      <c r="E10">
        <v>3</v>
      </c>
      <c r="S10" t="s">
        <v>429</v>
      </c>
      <c r="T10">
        <v>22</v>
      </c>
      <c r="U10">
        <v>187</v>
      </c>
      <c r="V10">
        <v>14</v>
      </c>
      <c r="W10">
        <v>3</v>
      </c>
      <c r="X10">
        <f t="shared" si="0"/>
        <v>39</v>
      </c>
      <c r="AI10" s="66">
        <v>0.17256637168141592</v>
      </c>
      <c r="AJ10" s="66">
        <v>0.17460317460317459</v>
      </c>
      <c r="AK10" s="66">
        <v>0.19158878504672897</v>
      </c>
    </row>
    <row r="11" spans="1:41" x14ac:dyDescent="0.2">
      <c r="A11" t="s">
        <v>429</v>
      </c>
      <c r="B11">
        <v>28</v>
      </c>
      <c r="C11">
        <v>172</v>
      </c>
      <c r="D11">
        <v>10</v>
      </c>
      <c r="E11">
        <v>2</v>
      </c>
      <c r="S11" t="s">
        <v>429</v>
      </c>
      <c r="T11">
        <v>28</v>
      </c>
      <c r="U11">
        <v>172</v>
      </c>
      <c r="V11">
        <v>10</v>
      </c>
      <c r="W11">
        <v>2</v>
      </c>
      <c r="X11">
        <f t="shared" si="0"/>
        <v>40</v>
      </c>
      <c r="AI11" s="66">
        <v>0.21719457013574661</v>
      </c>
      <c r="AJ11" s="66">
        <v>0.16355140186915887</v>
      </c>
      <c r="AK11" s="66">
        <v>0.21126760563380281</v>
      </c>
    </row>
    <row r="12" spans="1:41" x14ac:dyDescent="0.2">
      <c r="A12" t="s">
        <v>429</v>
      </c>
      <c r="B12">
        <v>20</v>
      </c>
      <c r="C12">
        <v>142</v>
      </c>
      <c r="D12">
        <v>12</v>
      </c>
      <c r="E12">
        <v>9</v>
      </c>
      <c r="S12" t="s">
        <v>429</v>
      </c>
      <c r="T12">
        <v>20</v>
      </c>
      <c r="U12">
        <v>142</v>
      </c>
      <c r="V12">
        <v>12</v>
      </c>
      <c r="W12">
        <v>9</v>
      </c>
      <c r="X12">
        <f t="shared" si="0"/>
        <v>41</v>
      </c>
      <c r="AI12" s="66">
        <v>0.15207373271889402</v>
      </c>
      <c r="AJ12" s="66">
        <v>0.18421052631578946</v>
      </c>
      <c r="AK12" s="66">
        <v>0.19597989949748743</v>
      </c>
    </row>
    <row r="13" spans="1:41" x14ac:dyDescent="0.2">
      <c r="A13" t="s">
        <v>429</v>
      </c>
      <c r="B13">
        <v>23</v>
      </c>
      <c r="C13">
        <v>183</v>
      </c>
      <c r="D13">
        <v>12</v>
      </c>
      <c r="E13">
        <v>6</v>
      </c>
      <c r="S13" t="s">
        <v>429</v>
      </c>
      <c r="T13">
        <v>23</v>
      </c>
      <c r="U13">
        <v>183</v>
      </c>
      <c r="V13">
        <v>12</v>
      </c>
      <c r="W13">
        <v>6</v>
      </c>
      <c r="X13">
        <f t="shared" si="0"/>
        <v>41</v>
      </c>
      <c r="AI13" s="66">
        <v>0.24867724867724866</v>
      </c>
      <c r="AJ13" s="66">
        <v>0.16748768472906403</v>
      </c>
      <c r="AK13" s="66">
        <v>0.22448979591836735</v>
      </c>
    </row>
    <row r="14" spans="1:41" x14ac:dyDescent="0.2">
      <c r="A14" t="s">
        <v>429</v>
      </c>
      <c r="B14">
        <v>22</v>
      </c>
      <c r="C14">
        <v>184</v>
      </c>
      <c r="D14">
        <v>11</v>
      </c>
      <c r="E14">
        <v>4</v>
      </c>
      <c r="S14" t="s">
        <v>429</v>
      </c>
      <c r="T14">
        <v>22</v>
      </c>
      <c r="U14">
        <v>184</v>
      </c>
      <c r="V14">
        <v>11</v>
      </c>
      <c r="W14">
        <v>4</v>
      </c>
      <c r="X14">
        <f t="shared" si="0"/>
        <v>37</v>
      </c>
      <c r="AI14" s="66">
        <v>0.2413793103448276</v>
      </c>
      <c r="AJ14" s="66">
        <v>0.22477064220183487</v>
      </c>
      <c r="AK14" s="66">
        <v>0.29090909090909089</v>
      </c>
    </row>
    <row r="15" spans="1:41" x14ac:dyDescent="0.2">
      <c r="A15" t="s">
        <v>429</v>
      </c>
      <c r="B15">
        <v>27</v>
      </c>
      <c r="C15">
        <v>176</v>
      </c>
      <c r="D15">
        <v>11</v>
      </c>
      <c r="E15">
        <v>6</v>
      </c>
      <c r="S15" t="s">
        <v>429</v>
      </c>
      <c r="T15">
        <v>27</v>
      </c>
      <c r="U15">
        <v>176</v>
      </c>
      <c r="V15">
        <v>11</v>
      </c>
      <c r="W15">
        <v>6</v>
      </c>
      <c r="X15">
        <f t="shared" si="0"/>
        <v>44</v>
      </c>
      <c r="AI15" s="66">
        <v>0.18446601941747573</v>
      </c>
      <c r="AJ15" s="66">
        <v>0.19801980198019803</v>
      </c>
      <c r="AK15" s="66">
        <v>0.35632183908045978</v>
      </c>
    </row>
    <row r="16" spans="1:41" x14ac:dyDescent="0.2">
      <c r="A16" t="s">
        <v>429</v>
      </c>
      <c r="B16">
        <v>31</v>
      </c>
      <c r="C16">
        <v>170</v>
      </c>
      <c r="D16">
        <v>12</v>
      </c>
      <c r="E16">
        <v>6</v>
      </c>
      <c r="S16" t="s">
        <v>429</v>
      </c>
      <c r="T16">
        <v>31</v>
      </c>
      <c r="U16">
        <v>170</v>
      </c>
      <c r="V16">
        <v>12</v>
      </c>
      <c r="W16">
        <v>6</v>
      </c>
      <c r="X16">
        <f t="shared" si="0"/>
        <v>49</v>
      </c>
      <c r="AI16" s="66">
        <v>0.1691542288557214</v>
      </c>
      <c r="AJ16" s="66">
        <v>0.32369942196531792</v>
      </c>
      <c r="AK16" s="66">
        <v>0.18134715025906736</v>
      </c>
    </row>
    <row r="17" spans="1:37" x14ac:dyDescent="0.2">
      <c r="A17" t="s">
        <v>429</v>
      </c>
      <c r="B17">
        <v>23</v>
      </c>
      <c r="C17">
        <v>143</v>
      </c>
      <c r="D17">
        <v>14</v>
      </c>
      <c r="E17">
        <v>2</v>
      </c>
      <c r="S17" t="s">
        <v>429</v>
      </c>
      <c r="T17">
        <v>23</v>
      </c>
      <c r="U17">
        <v>143</v>
      </c>
      <c r="V17">
        <v>14</v>
      </c>
      <c r="W17">
        <v>2</v>
      </c>
      <c r="X17">
        <f t="shared" si="0"/>
        <v>39</v>
      </c>
      <c r="AI17" s="66">
        <v>0.20855614973262032</v>
      </c>
      <c r="AJ17" s="66">
        <v>0.19774011299435029</v>
      </c>
      <c r="AK17" s="66">
        <v>0.17679558011049723</v>
      </c>
    </row>
    <row r="18" spans="1:37" x14ac:dyDescent="0.2">
      <c r="A18" t="s">
        <v>429</v>
      </c>
      <c r="B18">
        <v>27</v>
      </c>
      <c r="C18">
        <v>178</v>
      </c>
      <c r="D18">
        <v>14</v>
      </c>
      <c r="E18">
        <v>7</v>
      </c>
      <c r="S18" t="s">
        <v>429</v>
      </c>
      <c r="T18">
        <v>27</v>
      </c>
      <c r="U18">
        <v>178</v>
      </c>
      <c r="V18">
        <v>14</v>
      </c>
      <c r="W18">
        <v>7</v>
      </c>
      <c r="X18">
        <f t="shared" si="0"/>
        <v>48</v>
      </c>
      <c r="AI18" s="66">
        <v>0.28000000000000003</v>
      </c>
      <c r="AJ18" s="66">
        <v>0.23394495412844038</v>
      </c>
      <c r="AK18" s="66">
        <v>0.27840909090909088</v>
      </c>
    </row>
    <row r="19" spans="1:37" x14ac:dyDescent="0.2">
      <c r="A19" t="s">
        <v>429</v>
      </c>
      <c r="B19">
        <v>22</v>
      </c>
      <c r="C19">
        <v>188</v>
      </c>
      <c r="D19">
        <v>8</v>
      </c>
      <c r="E19">
        <v>3</v>
      </c>
      <c r="S19" t="s">
        <v>429</v>
      </c>
      <c r="T19">
        <v>22</v>
      </c>
      <c r="U19">
        <v>188</v>
      </c>
      <c r="V19">
        <v>8</v>
      </c>
      <c r="W19">
        <v>3</v>
      </c>
      <c r="X19">
        <f t="shared" si="0"/>
        <v>33</v>
      </c>
      <c r="AI19" s="66">
        <v>0.16822429906542055</v>
      </c>
      <c r="AJ19" s="66">
        <v>0.33165829145728642</v>
      </c>
      <c r="AK19" s="66">
        <v>0.23391812865497075</v>
      </c>
    </row>
    <row r="20" spans="1:37" x14ac:dyDescent="0.2">
      <c r="A20" t="s">
        <v>429</v>
      </c>
      <c r="B20">
        <v>18</v>
      </c>
      <c r="C20">
        <v>167</v>
      </c>
      <c r="D20">
        <v>20</v>
      </c>
      <c r="E20">
        <v>9</v>
      </c>
      <c r="S20" t="s">
        <v>429</v>
      </c>
      <c r="T20">
        <v>18</v>
      </c>
      <c r="U20">
        <v>167</v>
      </c>
      <c r="V20">
        <v>20</v>
      </c>
      <c r="W20">
        <v>9</v>
      </c>
      <c r="X20">
        <f t="shared" si="0"/>
        <v>47</v>
      </c>
      <c r="AI20" s="66">
        <v>0.13716814159292035</v>
      </c>
      <c r="AJ20" s="66">
        <v>0.15425531914893617</v>
      </c>
      <c r="AK20" s="66">
        <v>0.22513089005235601</v>
      </c>
    </row>
    <row r="21" spans="1:37" x14ac:dyDescent="0.2">
      <c r="A21" t="s">
        <v>429</v>
      </c>
      <c r="B21">
        <v>23</v>
      </c>
      <c r="C21">
        <v>177</v>
      </c>
      <c r="D21">
        <v>17</v>
      </c>
      <c r="E21">
        <v>9</v>
      </c>
      <c r="S21" t="s">
        <v>429</v>
      </c>
      <c r="T21">
        <v>23</v>
      </c>
      <c r="U21">
        <v>177</v>
      </c>
      <c r="V21">
        <v>17</v>
      </c>
      <c r="W21">
        <v>9</v>
      </c>
      <c r="X21">
        <f t="shared" si="0"/>
        <v>49</v>
      </c>
      <c r="AI21" s="66">
        <v>0.13716814159292035</v>
      </c>
      <c r="AJ21" s="66">
        <v>0.22916666666666666</v>
      </c>
      <c r="AK21" s="66">
        <v>0.21472392638036811</v>
      </c>
    </row>
    <row r="22" spans="1:37" x14ac:dyDescent="0.2">
      <c r="A22" t="s">
        <v>429</v>
      </c>
      <c r="B22">
        <v>24</v>
      </c>
      <c r="C22">
        <v>188</v>
      </c>
      <c r="D22">
        <v>10</v>
      </c>
      <c r="E22">
        <v>4</v>
      </c>
      <c r="S22" t="s">
        <v>429</v>
      </c>
      <c r="T22">
        <v>24</v>
      </c>
      <c r="U22">
        <v>188</v>
      </c>
      <c r="V22">
        <v>10</v>
      </c>
      <c r="W22">
        <v>4</v>
      </c>
      <c r="X22">
        <f t="shared" si="0"/>
        <v>38</v>
      </c>
      <c r="AI22" s="66">
        <v>0.30697674418604654</v>
      </c>
      <c r="AJ22" s="66">
        <v>0.14479638009049775</v>
      </c>
      <c r="AK22" s="66">
        <v>0.32380952380952382</v>
      </c>
    </row>
    <row r="23" spans="1:37" x14ac:dyDescent="0.2">
      <c r="A23" t="s">
        <v>429</v>
      </c>
      <c r="B23">
        <v>24</v>
      </c>
      <c r="C23">
        <v>181</v>
      </c>
      <c r="D23">
        <v>7</v>
      </c>
      <c r="E23">
        <v>3</v>
      </c>
      <c r="S23" t="s">
        <v>429</v>
      </c>
      <c r="T23">
        <v>24</v>
      </c>
      <c r="U23">
        <v>181</v>
      </c>
      <c r="V23">
        <v>7</v>
      </c>
      <c r="W23">
        <v>3</v>
      </c>
      <c r="X23">
        <f t="shared" si="0"/>
        <v>34</v>
      </c>
      <c r="AI23" s="66">
        <v>0.17647058823529413</v>
      </c>
      <c r="AJ23" s="66">
        <v>0.17256637168141592</v>
      </c>
      <c r="AK23" s="66">
        <v>0.24489795918367346</v>
      </c>
    </row>
    <row r="24" spans="1:37" x14ac:dyDescent="0.2">
      <c r="A24" t="s">
        <v>429</v>
      </c>
      <c r="B24">
        <v>25</v>
      </c>
      <c r="C24">
        <v>167</v>
      </c>
      <c r="D24">
        <v>9</v>
      </c>
      <c r="E24">
        <v>5</v>
      </c>
      <c r="S24" t="s">
        <v>429</v>
      </c>
      <c r="T24">
        <v>25</v>
      </c>
      <c r="U24">
        <v>167</v>
      </c>
      <c r="V24">
        <v>9</v>
      </c>
      <c r="W24">
        <v>5</v>
      </c>
      <c r="X24">
        <f t="shared" si="0"/>
        <v>39</v>
      </c>
      <c r="AI24" s="66">
        <v>0.16666666666666666</v>
      </c>
      <c r="AJ24" s="66">
        <v>0.15104166666666666</v>
      </c>
      <c r="AK24" s="66">
        <v>0.22164948453608246</v>
      </c>
    </row>
    <row r="25" spans="1:37" x14ac:dyDescent="0.2">
      <c r="A25" t="s">
        <v>429</v>
      </c>
      <c r="B25">
        <v>23</v>
      </c>
      <c r="C25">
        <v>176</v>
      </c>
      <c r="D25">
        <v>8</v>
      </c>
      <c r="E25">
        <v>4</v>
      </c>
      <c r="S25" t="s">
        <v>429</v>
      </c>
      <c r="T25">
        <v>23</v>
      </c>
      <c r="U25">
        <v>176</v>
      </c>
      <c r="V25">
        <v>8</v>
      </c>
      <c r="W25">
        <v>4</v>
      </c>
      <c r="X25">
        <f t="shared" si="0"/>
        <v>35</v>
      </c>
      <c r="AI25" s="66">
        <v>0.18139534883720931</v>
      </c>
      <c r="AJ25" s="66">
        <v>0.29533678756476683</v>
      </c>
      <c r="AK25" s="66">
        <v>0.19209039548022599</v>
      </c>
    </row>
    <row r="26" spans="1:37" x14ac:dyDescent="0.2">
      <c r="A26" t="s">
        <v>429</v>
      </c>
      <c r="B26">
        <v>23</v>
      </c>
      <c r="C26">
        <v>155</v>
      </c>
      <c r="D26">
        <v>13</v>
      </c>
      <c r="E26">
        <v>0</v>
      </c>
      <c r="S26" t="s">
        <v>429</v>
      </c>
      <c r="T26">
        <v>23</v>
      </c>
      <c r="U26">
        <v>155</v>
      </c>
      <c r="V26">
        <v>13</v>
      </c>
      <c r="W26">
        <v>0</v>
      </c>
      <c r="X26">
        <f t="shared" si="0"/>
        <v>36</v>
      </c>
      <c r="AI26" s="66">
        <v>0.17410714285714285</v>
      </c>
      <c r="AJ26" s="66">
        <v>0.18721461187214611</v>
      </c>
      <c r="AK26" s="66">
        <v>0.22162162162162163</v>
      </c>
    </row>
    <row r="27" spans="1:37" x14ac:dyDescent="0.2">
      <c r="A27" t="s">
        <v>429</v>
      </c>
      <c r="B27">
        <v>17</v>
      </c>
      <c r="C27">
        <v>171</v>
      </c>
      <c r="D27">
        <v>9</v>
      </c>
      <c r="E27">
        <v>5</v>
      </c>
      <c r="S27" t="s">
        <v>429</v>
      </c>
      <c r="T27">
        <v>17</v>
      </c>
      <c r="U27">
        <v>171</v>
      </c>
      <c r="V27">
        <v>9</v>
      </c>
      <c r="W27">
        <v>5</v>
      </c>
      <c r="X27">
        <f t="shared" si="0"/>
        <v>31</v>
      </c>
      <c r="AI27" s="66">
        <v>0.18502202643171806</v>
      </c>
      <c r="AJ27" s="66">
        <v>0.20454545454545456</v>
      </c>
      <c r="AK27" s="66">
        <v>0.17073170731707318</v>
      </c>
    </row>
    <row r="28" spans="1:37" x14ac:dyDescent="0.2">
      <c r="A28" t="s">
        <v>429</v>
      </c>
      <c r="B28">
        <v>21</v>
      </c>
      <c r="C28">
        <v>177</v>
      </c>
      <c r="D28">
        <v>7</v>
      </c>
      <c r="E28">
        <v>3</v>
      </c>
      <c r="S28" t="s">
        <v>429</v>
      </c>
      <c r="T28">
        <v>21</v>
      </c>
      <c r="U28">
        <v>177</v>
      </c>
      <c r="V28">
        <v>7</v>
      </c>
      <c r="W28">
        <v>3</v>
      </c>
      <c r="X28">
        <f t="shared" si="0"/>
        <v>31</v>
      </c>
      <c r="AI28" s="66">
        <v>0.22330097087378642</v>
      </c>
      <c r="AJ28" s="66">
        <v>0.16216216216216217</v>
      </c>
      <c r="AK28" s="66">
        <v>0.234375</v>
      </c>
    </row>
    <row r="29" spans="1:37" x14ac:dyDescent="0.2">
      <c r="A29" t="s">
        <v>429</v>
      </c>
      <c r="B29">
        <v>38</v>
      </c>
      <c r="C29">
        <v>151</v>
      </c>
      <c r="D29">
        <v>20</v>
      </c>
      <c r="E29">
        <v>8</v>
      </c>
      <c r="S29" t="s">
        <v>429</v>
      </c>
      <c r="T29">
        <v>38</v>
      </c>
      <c r="U29">
        <v>151</v>
      </c>
      <c r="V29">
        <v>20</v>
      </c>
      <c r="W29">
        <v>8</v>
      </c>
      <c r="X29">
        <f t="shared" si="0"/>
        <v>66</v>
      </c>
      <c r="AI29" s="66">
        <v>0.2132701421800948</v>
      </c>
      <c r="AJ29" s="66">
        <v>0.18536585365853658</v>
      </c>
      <c r="AK29" s="66">
        <v>0.18396226415094338</v>
      </c>
    </row>
    <row r="30" spans="1:37" x14ac:dyDescent="0.2">
      <c r="A30" t="s">
        <v>429</v>
      </c>
      <c r="B30">
        <v>26</v>
      </c>
      <c r="C30">
        <v>184</v>
      </c>
      <c r="D30">
        <v>10</v>
      </c>
      <c r="E30">
        <v>3</v>
      </c>
      <c r="S30" t="s">
        <v>429</v>
      </c>
      <c r="T30">
        <v>26</v>
      </c>
      <c r="U30">
        <v>184</v>
      </c>
      <c r="V30">
        <v>10</v>
      </c>
      <c r="W30">
        <v>3</v>
      </c>
      <c r="X30">
        <f t="shared" si="0"/>
        <v>39</v>
      </c>
      <c r="AI30" s="66">
        <v>0.38219895287958117</v>
      </c>
      <c r="AJ30" s="66">
        <v>0.16888888888888889</v>
      </c>
      <c r="AK30" s="66">
        <v>0.23280423280423279</v>
      </c>
    </row>
    <row r="31" spans="1:37" x14ac:dyDescent="0.2">
      <c r="A31" t="s">
        <v>429</v>
      </c>
      <c r="B31">
        <v>24</v>
      </c>
      <c r="C31">
        <v>188</v>
      </c>
      <c r="D31">
        <v>7</v>
      </c>
      <c r="E31">
        <v>5</v>
      </c>
      <c r="S31" t="s">
        <v>429</v>
      </c>
      <c r="T31">
        <v>24</v>
      </c>
      <c r="U31">
        <v>188</v>
      </c>
      <c r="V31">
        <v>7</v>
      </c>
      <c r="W31">
        <v>5</v>
      </c>
      <c r="X31">
        <f t="shared" si="0"/>
        <v>36</v>
      </c>
      <c r="AI31" s="66">
        <v>0.26237623762376239</v>
      </c>
      <c r="AJ31" s="66">
        <v>0.21621621621621623</v>
      </c>
      <c r="AK31" s="66">
        <v>0.23369565217391305</v>
      </c>
    </row>
    <row r="32" spans="1:37" x14ac:dyDescent="0.2">
      <c r="A32" t="s">
        <v>429</v>
      </c>
      <c r="B32">
        <v>25</v>
      </c>
      <c r="C32">
        <v>150</v>
      </c>
      <c r="D32">
        <v>9</v>
      </c>
      <c r="E32">
        <v>5</v>
      </c>
      <c r="S32" t="s">
        <v>429</v>
      </c>
      <c r="T32">
        <v>25</v>
      </c>
      <c r="U32">
        <v>150</v>
      </c>
      <c r="V32">
        <v>9</v>
      </c>
      <c r="W32">
        <v>5</v>
      </c>
      <c r="X32">
        <f t="shared" si="0"/>
        <v>39</v>
      </c>
      <c r="AI32" s="66">
        <v>0.21153846153846154</v>
      </c>
      <c r="AJ32" s="66">
        <v>0.18636363636363637</v>
      </c>
      <c r="AK32" s="66">
        <v>0.16042780748663102</v>
      </c>
    </row>
    <row r="33" spans="1:37" x14ac:dyDescent="0.2">
      <c r="A33" t="s">
        <v>429</v>
      </c>
      <c r="B33">
        <v>25</v>
      </c>
      <c r="C33">
        <v>175</v>
      </c>
      <c r="D33">
        <v>9</v>
      </c>
      <c r="E33">
        <v>5</v>
      </c>
      <c r="S33" t="s">
        <v>429</v>
      </c>
      <c r="T33">
        <v>25</v>
      </c>
      <c r="U33">
        <v>175</v>
      </c>
      <c r="V33">
        <v>9</v>
      </c>
      <c r="W33">
        <v>5</v>
      </c>
      <c r="X33">
        <f t="shared" si="0"/>
        <v>39</v>
      </c>
      <c r="AI33" s="66">
        <v>0.23529411764705882</v>
      </c>
      <c r="AJ33" s="66">
        <v>0.1951219512195122</v>
      </c>
      <c r="AK33" s="66">
        <v>0.20091324200913241</v>
      </c>
    </row>
    <row r="34" spans="1:37" x14ac:dyDescent="0.2">
      <c r="A34" t="s">
        <v>429</v>
      </c>
      <c r="B34">
        <v>28</v>
      </c>
      <c r="C34">
        <v>148</v>
      </c>
      <c r="D34">
        <v>11</v>
      </c>
      <c r="E34">
        <v>3</v>
      </c>
      <c r="S34" t="s">
        <v>429</v>
      </c>
      <c r="T34">
        <v>28</v>
      </c>
      <c r="U34">
        <v>148</v>
      </c>
      <c r="V34">
        <v>11</v>
      </c>
      <c r="W34">
        <v>3</v>
      </c>
      <c r="X34">
        <f t="shared" si="0"/>
        <v>42</v>
      </c>
      <c r="AI34" s="66"/>
      <c r="AJ34" s="66">
        <v>0.2318840579710145</v>
      </c>
      <c r="AK34" s="66">
        <v>0.26262626262626265</v>
      </c>
    </row>
    <row r="35" spans="1:37" x14ac:dyDescent="0.2">
      <c r="A35" t="s">
        <v>429</v>
      </c>
      <c r="B35">
        <v>20</v>
      </c>
      <c r="C35">
        <v>157</v>
      </c>
      <c r="D35">
        <v>13</v>
      </c>
      <c r="E35">
        <v>13</v>
      </c>
      <c r="S35" t="s">
        <v>429</v>
      </c>
      <c r="T35">
        <v>20</v>
      </c>
      <c r="U35">
        <v>157</v>
      </c>
      <c r="V35">
        <v>13</v>
      </c>
      <c r="W35">
        <v>13</v>
      </c>
      <c r="X35">
        <f t="shared" si="0"/>
        <v>46</v>
      </c>
      <c r="AI35" s="66"/>
      <c r="AJ35" s="66">
        <v>0.18139534883720931</v>
      </c>
      <c r="AK35" s="66">
        <v>0.20744680851063829</v>
      </c>
    </row>
    <row r="36" spans="1:37" x14ac:dyDescent="0.2">
      <c r="A36" t="s">
        <v>429</v>
      </c>
      <c r="B36">
        <v>25</v>
      </c>
      <c r="C36">
        <v>173</v>
      </c>
      <c r="D36">
        <v>14</v>
      </c>
      <c r="E36">
        <v>6</v>
      </c>
      <c r="S36" t="s">
        <v>429</v>
      </c>
      <c r="T36">
        <v>25</v>
      </c>
      <c r="U36">
        <v>173</v>
      </c>
      <c r="V36">
        <v>14</v>
      </c>
      <c r="W36">
        <v>6</v>
      </c>
      <c r="X36">
        <f t="shared" si="0"/>
        <v>45</v>
      </c>
      <c r="AI36" s="66"/>
      <c r="AJ36" s="66">
        <v>0.19806763285024154</v>
      </c>
      <c r="AK36" s="66">
        <v>0.19248826291079812</v>
      </c>
    </row>
    <row r="37" spans="1:37" x14ac:dyDescent="0.2">
      <c r="A37" t="s">
        <v>429</v>
      </c>
      <c r="B37">
        <v>47</v>
      </c>
      <c r="C37">
        <v>129</v>
      </c>
      <c r="D37">
        <v>17</v>
      </c>
      <c r="E37">
        <v>9</v>
      </c>
      <c r="S37" t="s">
        <v>429</v>
      </c>
      <c r="T37">
        <v>47</v>
      </c>
      <c r="U37">
        <v>129</v>
      </c>
      <c r="V37">
        <v>17</v>
      </c>
      <c r="W37">
        <v>9</v>
      </c>
      <c r="X37">
        <f t="shared" si="0"/>
        <v>73</v>
      </c>
      <c r="AI37" s="66"/>
      <c r="AK37" s="66">
        <v>0.18571428571428572</v>
      </c>
    </row>
    <row r="38" spans="1:37" x14ac:dyDescent="0.2">
      <c r="A38" t="s">
        <v>429</v>
      </c>
      <c r="B38">
        <v>26</v>
      </c>
      <c r="C38">
        <v>169</v>
      </c>
      <c r="D38">
        <v>14</v>
      </c>
      <c r="E38">
        <v>13</v>
      </c>
      <c r="S38" t="s">
        <v>429</v>
      </c>
      <c r="T38">
        <v>26</v>
      </c>
      <c r="U38">
        <v>169</v>
      </c>
      <c r="V38">
        <v>14</v>
      </c>
      <c r="W38">
        <v>13</v>
      </c>
      <c r="X38">
        <f t="shared" si="0"/>
        <v>53</v>
      </c>
      <c r="AI38" s="66"/>
      <c r="AK38" s="66">
        <v>0.21787709497206703</v>
      </c>
    </row>
    <row r="39" spans="1:37" x14ac:dyDescent="0.2">
      <c r="A39" t="s">
        <v>429</v>
      </c>
      <c r="B39">
        <v>23</v>
      </c>
      <c r="C39">
        <v>161</v>
      </c>
      <c r="D39">
        <v>13</v>
      </c>
      <c r="E39">
        <v>8</v>
      </c>
      <c r="S39" t="s">
        <v>429</v>
      </c>
      <c r="T39">
        <v>23</v>
      </c>
      <c r="U39">
        <v>161</v>
      </c>
      <c r="V39">
        <v>13</v>
      </c>
      <c r="W39">
        <v>8</v>
      </c>
      <c r="X39">
        <f t="shared" si="0"/>
        <v>44</v>
      </c>
      <c r="AI39" s="66"/>
      <c r="AK39" s="66">
        <v>0.16019417475728157</v>
      </c>
    </row>
    <row r="40" spans="1:37" x14ac:dyDescent="0.2">
      <c r="A40" t="s">
        <v>429</v>
      </c>
      <c r="B40">
        <v>27</v>
      </c>
      <c r="C40">
        <v>173</v>
      </c>
      <c r="D40">
        <v>17</v>
      </c>
      <c r="E40">
        <v>8</v>
      </c>
      <c r="S40" t="s">
        <v>429</v>
      </c>
      <c r="T40">
        <v>27</v>
      </c>
      <c r="U40">
        <v>173</v>
      </c>
      <c r="V40">
        <v>17</v>
      </c>
      <c r="W40">
        <v>8</v>
      </c>
      <c r="X40">
        <f t="shared" si="0"/>
        <v>52</v>
      </c>
      <c r="AI40" s="66"/>
      <c r="AK40" s="66">
        <v>0.20100502512562815</v>
      </c>
    </row>
    <row r="41" spans="1:37" x14ac:dyDescent="0.2">
      <c r="A41" t="s">
        <v>430</v>
      </c>
      <c r="B41">
        <v>21</v>
      </c>
      <c r="C41">
        <v>192</v>
      </c>
      <c r="D41">
        <v>7</v>
      </c>
      <c r="E41">
        <v>5</v>
      </c>
      <c r="S41" t="s">
        <v>430</v>
      </c>
      <c r="T41">
        <v>21</v>
      </c>
      <c r="U41">
        <v>192</v>
      </c>
      <c r="V41">
        <v>7</v>
      </c>
      <c r="W41">
        <v>5</v>
      </c>
      <c r="X41">
        <f t="shared" si="0"/>
        <v>33</v>
      </c>
      <c r="AI41" s="66"/>
      <c r="AK41" s="66">
        <v>0.19662921348314608</v>
      </c>
    </row>
    <row r="42" spans="1:37" x14ac:dyDescent="0.2">
      <c r="A42" t="s">
        <v>430</v>
      </c>
      <c r="B42">
        <v>22</v>
      </c>
      <c r="C42">
        <v>168</v>
      </c>
      <c r="D42">
        <v>14</v>
      </c>
      <c r="E42">
        <v>6</v>
      </c>
      <c r="S42" t="s">
        <v>430</v>
      </c>
      <c r="T42">
        <v>22</v>
      </c>
      <c r="U42">
        <v>168</v>
      </c>
      <c r="V42">
        <v>14</v>
      </c>
      <c r="W42">
        <v>6</v>
      </c>
      <c r="X42">
        <f t="shared" si="0"/>
        <v>42</v>
      </c>
      <c r="AI42" s="66"/>
      <c r="AK42" s="66">
        <v>0.20809248554913296</v>
      </c>
    </row>
    <row r="43" spans="1:37" x14ac:dyDescent="0.2">
      <c r="A43" t="s">
        <v>430</v>
      </c>
      <c r="B43">
        <v>16</v>
      </c>
      <c r="C43">
        <v>166</v>
      </c>
      <c r="D43">
        <v>6</v>
      </c>
      <c r="E43">
        <v>3</v>
      </c>
      <c r="S43" t="s">
        <v>430</v>
      </c>
      <c r="T43">
        <v>16</v>
      </c>
      <c r="U43">
        <v>166</v>
      </c>
      <c r="V43">
        <v>6</v>
      </c>
      <c r="W43">
        <v>3</v>
      </c>
      <c r="X43">
        <f t="shared" si="0"/>
        <v>25</v>
      </c>
      <c r="AI43" s="66"/>
      <c r="AK43" s="66">
        <v>0.16831683168316833</v>
      </c>
    </row>
    <row r="44" spans="1:37" x14ac:dyDescent="0.2">
      <c r="A44" t="s">
        <v>430</v>
      </c>
      <c r="B44">
        <v>21</v>
      </c>
      <c r="C44">
        <v>178</v>
      </c>
      <c r="D44">
        <v>6</v>
      </c>
      <c r="E44">
        <v>4</v>
      </c>
      <c r="S44" t="s">
        <v>430</v>
      </c>
      <c r="T44">
        <v>21</v>
      </c>
      <c r="U44">
        <v>178</v>
      </c>
      <c r="V44">
        <v>6</v>
      </c>
      <c r="W44">
        <v>4</v>
      </c>
      <c r="X44">
        <f t="shared" si="0"/>
        <v>31</v>
      </c>
      <c r="AI44" s="66"/>
      <c r="AK44" s="66">
        <v>0.20918367346938777</v>
      </c>
    </row>
    <row r="45" spans="1:37" x14ac:dyDescent="0.2">
      <c r="A45" t="s">
        <v>430</v>
      </c>
      <c r="B45">
        <v>22</v>
      </c>
      <c r="C45">
        <v>170</v>
      </c>
      <c r="D45">
        <v>13</v>
      </c>
      <c r="E45">
        <v>10</v>
      </c>
      <c r="S45" t="s">
        <v>430</v>
      </c>
      <c r="T45">
        <v>22</v>
      </c>
      <c r="U45">
        <v>170</v>
      </c>
      <c r="V45">
        <v>13</v>
      </c>
      <c r="W45">
        <v>10</v>
      </c>
      <c r="X45">
        <f t="shared" si="0"/>
        <v>45</v>
      </c>
      <c r="AI45" s="66"/>
      <c r="AK45" s="66">
        <v>0.21256038647342995</v>
      </c>
    </row>
    <row r="46" spans="1:37" x14ac:dyDescent="0.2">
      <c r="A46" t="s">
        <v>430</v>
      </c>
      <c r="B46">
        <v>24</v>
      </c>
      <c r="C46">
        <v>144</v>
      </c>
      <c r="D46">
        <v>5</v>
      </c>
      <c r="E46">
        <v>2</v>
      </c>
      <c r="S46" t="s">
        <v>430</v>
      </c>
      <c r="T46">
        <v>24</v>
      </c>
      <c r="U46">
        <v>144</v>
      </c>
      <c r="V46">
        <v>5</v>
      </c>
      <c r="W46">
        <v>2</v>
      </c>
      <c r="X46">
        <f t="shared" si="0"/>
        <v>31</v>
      </c>
      <c r="AI46" s="66"/>
      <c r="AK46" s="66">
        <v>0.16417910447761194</v>
      </c>
    </row>
    <row r="47" spans="1:37" x14ac:dyDescent="0.2">
      <c r="A47" t="s">
        <v>430</v>
      </c>
      <c r="B47">
        <v>24</v>
      </c>
      <c r="C47">
        <v>162</v>
      </c>
      <c r="D47">
        <v>15</v>
      </c>
      <c r="E47">
        <v>16</v>
      </c>
      <c r="S47" t="s">
        <v>430</v>
      </c>
      <c r="T47">
        <v>24</v>
      </c>
      <c r="U47">
        <v>162</v>
      </c>
      <c r="V47">
        <v>15</v>
      </c>
      <c r="W47">
        <v>16</v>
      </c>
      <c r="X47">
        <f t="shared" si="0"/>
        <v>55</v>
      </c>
      <c r="AI47" s="66"/>
      <c r="AK47" s="66">
        <v>0.32231404958677684</v>
      </c>
    </row>
    <row r="48" spans="1:37" x14ac:dyDescent="0.2">
      <c r="A48" t="s">
        <v>430</v>
      </c>
      <c r="B48">
        <v>18</v>
      </c>
      <c r="C48">
        <v>157</v>
      </c>
      <c r="D48">
        <v>13</v>
      </c>
      <c r="E48">
        <v>1</v>
      </c>
      <c r="S48" t="s">
        <v>430</v>
      </c>
      <c r="T48">
        <v>18</v>
      </c>
      <c r="U48">
        <v>157</v>
      </c>
      <c r="V48">
        <v>13</v>
      </c>
      <c r="W48">
        <v>1</v>
      </c>
      <c r="X48">
        <f t="shared" si="0"/>
        <v>32</v>
      </c>
      <c r="AI48" s="66"/>
      <c r="AK48" s="66">
        <v>0.17412935323383086</v>
      </c>
    </row>
    <row r="49" spans="1:37" x14ac:dyDescent="0.2">
      <c r="A49" t="s">
        <v>430</v>
      </c>
      <c r="B49">
        <v>19</v>
      </c>
      <c r="C49">
        <v>170</v>
      </c>
      <c r="D49">
        <v>11</v>
      </c>
      <c r="E49">
        <v>3</v>
      </c>
      <c r="S49" t="s">
        <v>430</v>
      </c>
      <c r="T49">
        <v>19</v>
      </c>
      <c r="U49">
        <v>170</v>
      </c>
      <c r="V49">
        <v>11</v>
      </c>
      <c r="W49">
        <v>3</v>
      </c>
      <c r="X49">
        <f t="shared" si="0"/>
        <v>33</v>
      </c>
      <c r="AI49" s="66"/>
      <c r="AK49" s="66">
        <v>0.18181818181818182</v>
      </c>
    </row>
    <row r="50" spans="1:37" x14ac:dyDescent="0.2">
      <c r="A50" t="s">
        <v>430</v>
      </c>
      <c r="B50">
        <v>24</v>
      </c>
      <c r="C50">
        <v>171</v>
      </c>
      <c r="D50">
        <v>7</v>
      </c>
      <c r="E50">
        <v>4</v>
      </c>
      <c r="S50" t="s">
        <v>430</v>
      </c>
      <c r="T50">
        <v>24</v>
      </c>
      <c r="U50">
        <v>171</v>
      </c>
      <c r="V50">
        <v>7</v>
      </c>
      <c r="W50">
        <v>4</v>
      </c>
      <c r="X50">
        <f t="shared" si="0"/>
        <v>35</v>
      </c>
      <c r="AI50" s="66"/>
      <c r="AK50" s="66">
        <v>0.17127071823204421</v>
      </c>
    </row>
    <row r="51" spans="1:37" x14ac:dyDescent="0.2">
      <c r="A51" t="s">
        <v>430</v>
      </c>
      <c r="B51">
        <v>22</v>
      </c>
      <c r="C51">
        <v>166</v>
      </c>
      <c r="D51">
        <v>10</v>
      </c>
      <c r="E51">
        <v>3</v>
      </c>
      <c r="S51" t="s">
        <v>430</v>
      </c>
      <c r="T51">
        <v>22</v>
      </c>
      <c r="U51">
        <v>166</v>
      </c>
      <c r="V51">
        <v>10</v>
      </c>
      <c r="W51">
        <v>3</v>
      </c>
      <c r="X51">
        <f t="shared" si="0"/>
        <v>35</v>
      </c>
      <c r="AI51" s="66"/>
      <c r="AK51" s="66">
        <v>0.23703703703703705</v>
      </c>
    </row>
    <row r="52" spans="1:37" x14ac:dyDescent="0.2">
      <c r="A52" t="s">
        <v>430</v>
      </c>
      <c r="B52">
        <v>23</v>
      </c>
      <c r="C52">
        <v>153</v>
      </c>
      <c r="D52">
        <v>7</v>
      </c>
      <c r="E52">
        <v>4</v>
      </c>
      <c r="S52" t="s">
        <v>430</v>
      </c>
      <c r="T52">
        <v>23</v>
      </c>
      <c r="U52">
        <v>153</v>
      </c>
      <c r="V52">
        <v>7</v>
      </c>
      <c r="W52">
        <v>4</v>
      </c>
      <c r="X52">
        <f t="shared" si="0"/>
        <v>34</v>
      </c>
      <c r="AI52" s="66"/>
      <c r="AK52" s="66">
        <v>0.2734375</v>
      </c>
    </row>
    <row r="53" spans="1:37" x14ac:dyDescent="0.2">
      <c r="A53" t="s">
        <v>430</v>
      </c>
      <c r="B53">
        <v>24</v>
      </c>
      <c r="C53">
        <v>172</v>
      </c>
      <c r="D53">
        <v>19</v>
      </c>
      <c r="E53">
        <v>6</v>
      </c>
      <c r="S53" t="s">
        <v>430</v>
      </c>
      <c r="T53">
        <v>24</v>
      </c>
      <c r="U53">
        <v>172</v>
      </c>
      <c r="V53">
        <v>19</v>
      </c>
      <c r="W53">
        <v>6</v>
      </c>
      <c r="X53">
        <f t="shared" si="0"/>
        <v>49</v>
      </c>
      <c r="AI53" s="66"/>
      <c r="AK53" s="66">
        <v>0.17499999999999999</v>
      </c>
    </row>
    <row r="54" spans="1:37" x14ac:dyDescent="0.2">
      <c r="A54" t="s">
        <v>430</v>
      </c>
      <c r="B54">
        <v>23</v>
      </c>
      <c r="C54">
        <v>176</v>
      </c>
      <c r="D54">
        <v>13</v>
      </c>
      <c r="E54">
        <v>4</v>
      </c>
      <c r="S54" t="s">
        <v>430</v>
      </c>
      <c r="T54">
        <v>23</v>
      </c>
      <c r="U54">
        <v>176</v>
      </c>
      <c r="V54">
        <v>13</v>
      </c>
      <c r="W54">
        <v>4</v>
      </c>
      <c r="X54">
        <f t="shared" si="0"/>
        <v>40</v>
      </c>
      <c r="AI54" s="66"/>
      <c r="AK54" s="66">
        <v>0.24293785310734464</v>
      </c>
    </row>
    <row r="55" spans="1:37" x14ac:dyDescent="0.2">
      <c r="A55" t="s">
        <v>430</v>
      </c>
      <c r="B55">
        <v>22</v>
      </c>
      <c r="C55">
        <v>159</v>
      </c>
      <c r="D55">
        <v>22</v>
      </c>
      <c r="E55">
        <v>12</v>
      </c>
      <c r="S55" t="s">
        <v>430</v>
      </c>
      <c r="T55">
        <v>22</v>
      </c>
      <c r="U55">
        <v>159</v>
      </c>
      <c r="V55">
        <v>22</v>
      </c>
      <c r="W55">
        <v>12</v>
      </c>
      <c r="X55">
        <f t="shared" si="0"/>
        <v>56</v>
      </c>
      <c r="AI55" s="66"/>
      <c r="AK55" s="66">
        <v>0.28368794326241137</v>
      </c>
    </row>
    <row r="56" spans="1:37" x14ac:dyDescent="0.2">
      <c r="A56" t="s">
        <v>430</v>
      </c>
      <c r="B56">
        <v>22</v>
      </c>
      <c r="C56">
        <v>189</v>
      </c>
      <c r="D56">
        <v>10</v>
      </c>
      <c r="E56">
        <v>3</v>
      </c>
      <c r="S56" t="s">
        <v>430</v>
      </c>
      <c r="T56">
        <v>22</v>
      </c>
      <c r="U56">
        <v>189</v>
      </c>
      <c r="V56">
        <v>10</v>
      </c>
      <c r="W56">
        <v>3</v>
      </c>
      <c r="X56">
        <f t="shared" si="0"/>
        <v>35</v>
      </c>
    </row>
    <row r="57" spans="1:37" x14ac:dyDescent="0.2">
      <c r="A57" t="s">
        <v>430</v>
      </c>
      <c r="B57">
        <v>24</v>
      </c>
      <c r="C57">
        <v>176</v>
      </c>
      <c r="D57">
        <v>17</v>
      </c>
      <c r="E57">
        <v>10</v>
      </c>
      <c r="S57" t="s">
        <v>430</v>
      </c>
      <c r="T57">
        <v>24</v>
      </c>
      <c r="U57">
        <v>176</v>
      </c>
      <c r="V57">
        <v>17</v>
      </c>
      <c r="W57">
        <v>10</v>
      </c>
      <c r="X57">
        <f t="shared" si="0"/>
        <v>51</v>
      </c>
    </row>
    <row r="58" spans="1:37" x14ac:dyDescent="0.2">
      <c r="A58" t="s">
        <v>430</v>
      </c>
      <c r="B58">
        <v>26</v>
      </c>
      <c r="C58">
        <v>155</v>
      </c>
      <c r="D58">
        <v>21</v>
      </c>
      <c r="E58">
        <v>19</v>
      </c>
      <c r="S58" t="s">
        <v>430</v>
      </c>
      <c r="T58">
        <v>26</v>
      </c>
      <c r="U58">
        <v>155</v>
      </c>
      <c r="V58">
        <v>21</v>
      </c>
      <c r="W58">
        <v>19</v>
      </c>
      <c r="X58">
        <f t="shared" si="0"/>
        <v>66</v>
      </c>
    </row>
    <row r="59" spans="1:37" x14ac:dyDescent="0.2">
      <c r="A59" t="s">
        <v>430</v>
      </c>
      <c r="B59">
        <v>18</v>
      </c>
      <c r="C59">
        <v>194</v>
      </c>
      <c r="D59">
        <v>7</v>
      </c>
      <c r="E59">
        <v>4</v>
      </c>
      <c r="S59" t="s">
        <v>430</v>
      </c>
      <c r="T59">
        <v>18</v>
      </c>
      <c r="U59">
        <v>194</v>
      </c>
      <c r="V59">
        <v>7</v>
      </c>
      <c r="W59">
        <v>4</v>
      </c>
      <c r="X59">
        <f t="shared" si="0"/>
        <v>29</v>
      </c>
    </row>
    <row r="60" spans="1:37" x14ac:dyDescent="0.2">
      <c r="A60" t="s">
        <v>430</v>
      </c>
      <c r="B60">
        <v>21</v>
      </c>
      <c r="C60">
        <v>147</v>
      </c>
      <c r="D60">
        <v>18</v>
      </c>
      <c r="E60">
        <v>5</v>
      </c>
      <c r="S60" t="s">
        <v>430</v>
      </c>
      <c r="T60">
        <v>21</v>
      </c>
      <c r="U60">
        <v>147</v>
      </c>
      <c r="V60">
        <v>18</v>
      </c>
      <c r="W60">
        <v>5</v>
      </c>
      <c r="X60">
        <f t="shared" si="0"/>
        <v>44</v>
      </c>
    </row>
    <row r="61" spans="1:37" x14ac:dyDescent="0.2">
      <c r="A61" t="s">
        <v>430</v>
      </c>
      <c r="B61">
        <v>17</v>
      </c>
      <c r="C61">
        <v>167</v>
      </c>
      <c r="D61">
        <v>9</v>
      </c>
      <c r="E61">
        <v>6</v>
      </c>
      <c r="S61" t="s">
        <v>430</v>
      </c>
      <c r="T61">
        <v>17</v>
      </c>
      <c r="U61">
        <v>167</v>
      </c>
      <c r="V61">
        <v>9</v>
      </c>
      <c r="W61">
        <v>6</v>
      </c>
      <c r="X61">
        <f t="shared" si="0"/>
        <v>32</v>
      </c>
    </row>
    <row r="62" spans="1:37" x14ac:dyDescent="0.2">
      <c r="A62" t="s">
        <v>430</v>
      </c>
      <c r="B62">
        <v>27</v>
      </c>
      <c r="C62">
        <v>184</v>
      </c>
      <c r="D62">
        <v>10</v>
      </c>
      <c r="E62">
        <v>2</v>
      </c>
      <c r="S62" t="s">
        <v>430</v>
      </c>
      <c r="T62">
        <v>27</v>
      </c>
      <c r="U62">
        <v>184</v>
      </c>
      <c r="V62">
        <v>10</v>
      </c>
      <c r="W62">
        <v>2</v>
      </c>
      <c r="X62">
        <f t="shared" si="0"/>
        <v>39</v>
      </c>
    </row>
    <row r="63" spans="1:37" x14ac:dyDescent="0.2">
      <c r="A63" t="s">
        <v>430</v>
      </c>
      <c r="B63">
        <v>22</v>
      </c>
      <c r="C63">
        <v>190</v>
      </c>
      <c r="D63">
        <v>6</v>
      </c>
      <c r="E63">
        <v>1</v>
      </c>
      <c r="S63" t="s">
        <v>430</v>
      </c>
      <c r="T63">
        <v>22</v>
      </c>
      <c r="U63">
        <v>190</v>
      </c>
      <c r="V63">
        <v>6</v>
      </c>
      <c r="W63">
        <v>1</v>
      </c>
      <c r="X63">
        <f t="shared" si="0"/>
        <v>29</v>
      </c>
    </row>
    <row r="64" spans="1:37" x14ac:dyDescent="0.2">
      <c r="A64" t="s">
        <v>430</v>
      </c>
      <c r="B64">
        <v>24</v>
      </c>
      <c r="C64">
        <v>116</v>
      </c>
      <c r="D64">
        <v>26</v>
      </c>
      <c r="E64">
        <v>7</v>
      </c>
      <c r="S64" t="s">
        <v>430</v>
      </c>
      <c r="T64">
        <v>24</v>
      </c>
      <c r="U64">
        <v>116</v>
      </c>
      <c r="V64">
        <v>26</v>
      </c>
      <c r="W64">
        <v>7</v>
      </c>
      <c r="X64">
        <f t="shared" si="0"/>
        <v>57</v>
      </c>
    </row>
    <row r="65" spans="1:24" x14ac:dyDescent="0.2">
      <c r="A65" t="s">
        <v>430</v>
      </c>
      <c r="B65">
        <v>20</v>
      </c>
      <c r="C65">
        <v>136</v>
      </c>
      <c r="D65">
        <v>16</v>
      </c>
      <c r="E65">
        <v>5</v>
      </c>
      <c r="S65" t="s">
        <v>430</v>
      </c>
      <c r="T65">
        <v>20</v>
      </c>
      <c r="U65">
        <v>136</v>
      </c>
      <c r="V65">
        <v>16</v>
      </c>
      <c r="W65">
        <v>5</v>
      </c>
      <c r="X65">
        <f t="shared" si="0"/>
        <v>41</v>
      </c>
    </row>
    <row r="66" spans="1:24" x14ac:dyDescent="0.2">
      <c r="A66" t="s">
        <v>430</v>
      </c>
      <c r="B66">
        <v>22</v>
      </c>
      <c r="C66">
        <v>173</v>
      </c>
      <c r="D66">
        <v>13</v>
      </c>
      <c r="E66">
        <v>10</v>
      </c>
      <c r="S66" t="s">
        <v>430</v>
      </c>
      <c r="T66">
        <v>22</v>
      </c>
      <c r="U66">
        <v>173</v>
      </c>
      <c r="V66">
        <v>13</v>
      </c>
      <c r="W66">
        <v>10</v>
      </c>
      <c r="X66">
        <f t="shared" si="0"/>
        <v>45</v>
      </c>
    </row>
    <row r="67" spans="1:24" x14ac:dyDescent="0.2">
      <c r="A67" t="s">
        <v>430</v>
      </c>
      <c r="B67">
        <v>22</v>
      </c>
      <c r="C67">
        <v>163</v>
      </c>
      <c r="D67">
        <v>11</v>
      </c>
      <c r="E67">
        <v>3</v>
      </c>
      <c r="S67" t="s">
        <v>430</v>
      </c>
      <c r="T67">
        <v>22</v>
      </c>
      <c r="U67">
        <v>163</v>
      </c>
      <c r="V67">
        <v>11</v>
      </c>
      <c r="W67">
        <v>3</v>
      </c>
      <c r="X67">
        <f t="shared" ref="X67:X129" si="1">SUM(T67+V67+W67)</f>
        <v>36</v>
      </c>
    </row>
    <row r="68" spans="1:24" x14ac:dyDescent="0.2">
      <c r="A68" t="s">
        <v>430</v>
      </c>
      <c r="B68">
        <v>21</v>
      </c>
      <c r="C68">
        <v>150</v>
      </c>
      <c r="D68">
        <v>14</v>
      </c>
      <c r="E68">
        <v>3</v>
      </c>
      <c r="S68" t="s">
        <v>430</v>
      </c>
      <c r="T68">
        <v>21</v>
      </c>
      <c r="U68">
        <v>150</v>
      </c>
      <c r="V68">
        <v>14</v>
      </c>
      <c r="W68">
        <v>3</v>
      </c>
      <c r="X68">
        <f t="shared" si="1"/>
        <v>38</v>
      </c>
    </row>
    <row r="69" spans="1:24" x14ac:dyDescent="0.2">
      <c r="A69" t="s">
        <v>430</v>
      </c>
      <c r="B69">
        <v>19</v>
      </c>
      <c r="C69">
        <v>154</v>
      </c>
      <c r="D69">
        <v>17</v>
      </c>
      <c r="E69">
        <v>2</v>
      </c>
      <c r="S69" t="s">
        <v>430</v>
      </c>
      <c r="T69">
        <v>19</v>
      </c>
      <c r="U69">
        <v>154</v>
      </c>
      <c r="V69">
        <v>17</v>
      </c>
      <c r="W69">
        <v>2</v>
      </c>
      <c r="X69">
        <f t="shared" si="1"/>
        <v>38</v>
      </c>
    </row>
    <row r="70" spans="1:24" x14ac:dyDescent="0.2">
      <c r="A70" t="s">
        <v>430</v>
      </c>
      <c r="B70">
        <v>19</v>
      </c>
      <c r="C70">
        <v>145</v>
      </c>
      <c r="D70">
        <v>13</v>
      </c>
      <c r="E70">
        <v>8</v>
      </c>
      <c r="S70" t="s">
        <v>430</v>
      </c>
      <c r="T70">
        <v>19</v>
      </c>
      <c r="U70">
        <v>145</v>
      </c>
      <c r="V70">
        <v>13</v>
      </c>
      <c r="W70">
        <v>8</v>
      </c>
      <c r="X70">
        <f t="shared" si="1"/>
        <v>40</v>
      </c>
    </row>
    <row r="71" spans="1:24" x14ac:dyDescent="0.2">
      <c r="A71" t="s">
        <v>430</v>
      </c>
      <c r="B71">
        <v>25</v>
      </c>
      <c r="C71">
        <v>179</v>
      </c>
      <c r="D71">
        <v>11</v>
      </c>
      <c r="E71">
        <v>5</v>
      </c>
      <c r="S71" t="s">
        <v>430</v>
      </c>
      <c r="T71">
        <v>25</v>
      </c>
      <c r="U71">
        <v>179</v>
      </c>
      <c r="V71">
        <v>11</v>
      </c>
      <c r="W71">
        <v>5</v>
      </c>
      <c r="X71">
        <f t="shared" si="1"/>
        <v>41</v>
      </c>
    </row>
    <row r="72" spans="1:24" x14ac:dyDescent="0.2">
      <c r="A72" t="s">
        <v>430</v>
      </c>
      <c r="B72">
        <v>23</v>
      </c>
      <c r="C72">
        <v>165</v>
      </c>
      <c r="D72">
        <v>15</v>
      </c>
      <c r="E72">
        <v>2</v>
      </c>
      <c r="S72" t="s">
        <v>430</v>
      </c>
      <c r="T72">
        <v>23</v>
      </c>
      <c r="U72">
        <v>165</v>
      </c>
      <c r="V72">
        <v>15</v>
      </c>
      <c r="W72">
        <v>2</v>
      </c>
      <c r="X72">
        <f t="shared" si="1"/>
        <v>40</v>
      </c>
    </row>
    <row r="73" spans="1:24" x14ac:dyDescent="0.2">
      <c r="A73" t="s">
        <v>430</v>
      </c>
      <c r="B73">
        <v>28</v>
      </c>
      <c r="C73">
        <v>159</v>
      </c>
      <c r="D73">
        <v>13</v>
      </c>
      <c r="E73">
        <v>7</v>
      </c>
      <c r="S73" t="s">
        <v>430</v>
      </c>
      <c r="T73">
        <v>28</v>
      </c>
      <c r="U73">
        <v>159</v>
      </c>
      <c r="V73">
        <v>13</v>
      </c>
      <c r="W73">
        <v>7</v>
      </c>
      <c r="X73">
        <f t="shared" si="1"/>
        <v>48</v>
      </c>
    </row>
    <row r="74" spans="1:24" x14ac:dyDescent="0.2">
      <c r="A74" t="s">
        <v>430</v>
      </c>
      <c r="B74">
        <v>27</v>
      </c>
      <c r="C74">
        <v>176</v>
      </c>
      <c r="D74">
        <v>10</v>
      </c>
      <c r="E74">
        <v>2</v>
      </c>
      <c r="S74" t="s">
        <v>430</v>
      </c>
      <c r="T74">
        <v>27</v>
      </c>
      <c r="U74">
        <v>176</v>
      </c>
      <c r="V74">
        <v>10</v>
      </c>
      <c r="W74">
        <v>2</v>
      </c>
      <c r="X74">
        <f t="shared" si="1"/>
        <v>39</v>
      </c>
    </row>
    <row r="75" spans="1:24" x14ac:dyDescent="0.2">
      <c r="A75" t="s">
        <v>430</v>
      </c>
      <c r="B75">
        <v>28</v>
      </c>
      <c r="C75">
        <v>166</v>
      </c>
      <c r="D75">
        <v>8</v>
      </c>
      <c r="E75">
        <v>5</v>
      </c>
      <c r="S75" t="s">
        <v>430</v>
      </c>
      <c r="T75">
        <v>28</v>
      </c>
      <c r="U75">
        <v>166</v>
      </c>
      <c r="V75">
        <v>8</v>
      </c>
      <c r="W75">
        <v>5</v>
      </c>
      <c r="X75">
        <f t="shared" si="1"/>
        <v>41</v>
      </c>
    </row>
    <row r="76" spans="1:24" x14ac:dyDescent="0.2">
      <c r="A76" t="s">
        <v>596</v>
      </c>
      <c r="B76">
        <v>27</v>
      </c>
      <c r="C76">
        <v>175</v>
      </c>
      <c r="D76">
        <v>9</v>
      </c>
      <c r="E76">
        <v>3</v>
      </c>
      <c r="S76" t="s">
        <v>596</v>
      </c>
      <c r="T76">
        <v>27</v>
      </c>
      <c r="U76">
        <v>175</v>
      </c>
      <c r="V76">
        <v>9</v>
      </c>
      <c r="W76">
        <v>3</v>
      </c>
      <c r="X76">
        <f t="shared" si="1"/>
        <v>39</v>
      </c>
    </row>
    <row r="77" spans="1:24" x14ac:dyDescent="0.2">
      <c r="A77" t="s">
        <v>596</v>
      </c>
      <c r="B77">
        <v>30</v>
      </c>
      <c r="C77">
        <v>137</v>
      </c>
      <c r="D77">
        <v>14</v>
      </c>
      <c r="E77">
        <v>4</v>
      </c>
      <c r="S77" t="s">
        <v>596</v>
      </c>
      <c r="T77">
        <v>30</v>
      </c>
      <c r="U77">
        <v>137</v>
      </c>
      <c r="V77">
        <v>14</v>
      </c>
      <c r="W77">
        <v>4</v>
      </c>
      <c r="X77">
        <f t="shared" si="1"/>
        <v>48</v>
      </c>
    </row>
    <row r="78" spans="1:24" x14ac:dyDescent="0.2">
      <c r="A78" t="s">
        <v>596</v>
      </c>
      <c r="B78">
        <v>24</v>
      </c>
      <c r="C78">
        <v>103</v>
      </c>
      <c r="D78">
        <v>19</v>
      </c>
      <c r="E78">
        <v>3</v>
      </c>
      <c r="S78" t="s">
        <v>596</v>
      </c>
      <c r="T78">
        <v>24</v>
      </c>
      <c r="U78">
        <v>103</v>
      </c>
      <c r="V78">
        <v>19</v>
      </c>
      <c r="W78">
        <v>3</v>
      </c>
      <c r="X78">
        <f t="shared" si="1"/>
        <v>46</v>
      </c>
    </row>
    <row r="79" spans="1:24" x14ac:dyDescent="0.2">
      <c r="A79" t="s">
        <v>596</v>
      </c>
      <c r="B79">
        <v>25</v>
      </c>
      <c r="C79">
        <v>172</v>
      </c>
      <c r="D79">
        <v>10</v>
      </c>
      <c r="E79">
        <v>3</v>
      </c>
      <c r="S79" t="s">
        <v>596</v>
      </c>
      <c r="T79">
        <v>25</v>
      </c>
      <c r="U79">
        <v>172</v>
      </c>
      <c r="V79">
        <v>10</v>
      </c>
      <c r="W79">
        <v>3</v>
      </c>
      <c r="X79">
        <f t="shared" si="1"/>
        <v>38</v>
      </c>
    </row>
    <row r="80" spans="1:24" x14ac:dyDescent="0.2">
      <c r="A80" t="s">
        <v>596</v>
      </c>
      <c r="B80">
        <v>23</v>
      </c>
      <c r="C80">
        <v>150</v>
      </c>
      <c r="D80">
        <v>10</v>
      </c>
      <c r="E80">
        <v>2</v>
      </c>
      <c r="S80" t="s">
        <v>596</v>
      </c>
      <c r="T80">
        <v>23</v>
      </c>
      <c r="U80">
        <v>150</v>
      </c>
      <c r="V80">
        <v>10</v>
      </c>
      <c r="W80">
        <v>2</v>
      </c>
      <c r="X80">
        <f t="shared" si="1"/>
        <v>35</v>
      </c>
    </row>
    <row r="81" spans="1:24" x14ac:dyDescent="0.2">
      <c r="A81" t="s">
        <v>596</v>
      </c>
      <c r="B81">
        <v>21</v>
      </c>
      <c r="C81">
        <v>127</v>
      </c>
      <c r="D81">
        <v>16</v>
      </c>
      <c r="E81">
        <v>11</v>
      </c>
      <c r="S81" t="s">
        <v>596</v>
      </c>
      <c r="T81">
        <v>21</v>
      </c>
      <c r="U81">
        <v>127</v>
      </c>
      <c r="V81">
        <v>16</v>
      </c>
      <c r="W81">
        <v>11</v>
      </c>
      <c r="X81">
        <f t="shared" si="1"/>
        <v>48</v>
      </c>
    </row>
    <row r="82" spans="1:24" x14ac:dyDescent="0.2">
      <c r="A82" t="s">
        <v>596</v>
      </c>
      <c r="B82">
        <v>22</v>
      </c>
      <c r="C82">
        <v>119</v>
      </c>
      <c r="D82">
        <v>19</v>
      </c>
      <c r="E82">
        <v>2</v>
      </c>
      <c r="S82" t="s">
        <v>596</v>
      </c>
      <c r="T82">
        <v>22</v>
      </c>
      <c r="U82">
        <v>119</v>
      </c>
      <c r="V82">
        <v>19</v>
      </c>
      <c r="W82">
        <v>2</v>
      </c>
      <c r="X82">
        <f t="shared" si="1"/>
        <v>43</v>
      </c>
    </row>
    <row r="83" spans="1:24" x14ac:dyDescent="0.2">
      <c r="A83" t="s">
        <v>596</v>
      </c>
      <c r="B83">
        <v>25</v>
      </c>
      <c r="C83">
        <v>165</v>
      </c>
      <c r="D83">
        <v>12</v>
      </c>
      <c r="E83">
        <v>2</v>
      </c>
      <c r="S83" t="s">
        <v>596</v>
      </c>
      <c r="T83">
        <v>25</v>
      </c>
      <c r="U83">
        <v>165</v>
      </c>
      <c r="V83">
        <v>12</v>
      </c>
      <c r="W83">
        <v>2</v>
      </c>
      <c r="X83">
        <f t="shared" si="1"/>
        <v>39</v>
      </c>
    </row>
    <row r="84" spans="1:24" x14ac:dyDescent="0.2">
      <c r="A84" t="s">
        <v>596</v>
      </c>
      <c r="B84">
        <v>27</v>
      </c>
      <c r="C84">
        <v>173</v>
      </c>
      <c r="D84">
        <v>11</v>
      </c>
      <c r="E84">
        <v>3</v>
      </c>
      <c r="S84" t="s">
        <v>596</v>
      </c>
      <c r="T84">
        <v>27</v>
      </c>
      <c r="U84">
        <v>173</v>
      </c>
      <c r="V84">
        <v>11</v>
      </c>
      <c r="W84">
        <v>3</v>
      </c>
      <c r="X84">
        <f t="shared" si="1"/>
        <v>41</v>
      </c>
    </row>
    <row r="85" spans="1:24" x14ac:dyDescent="0.2">
      <c r="A85" t="s">
        <v>596</v>
      </c>
      <c r="B85">
        <v>28</v>
      </c>
      <c r="C85">
        <v>168</v>
      </c>
      <c r="D85">
        <v>13</v>
      </c>
      <c r="E85">
        <v>4</v>
      </c>
      <c r="S85" t="s">
        <v>596</v>
      </c>
      <c r="T85">
        <v>28</v>
      </c>
      <c r="U85">
        <v>168</v>
      </c>
      <c r="V85">
        <v>13</v>
      </c>
      <c r="W85">
        <v>4</v>
      </c>
      <c r="X85">
        <f t="shared" si="1"/>
        <v>45</v>
      </c>
    </row>
    <row r="86" spans="1:24" x14ac:dyDescent="0.2">
      <c r="A86" t="s">
        <v>596</v>
      </c>
      <c r="B86">
        <v>26</v>
      </c>
      <c r="C86">
        <v>160</v>
      </c>
      <c r="D86">
        <v>9</v>
      </c>
      <c r="E86">
        <v>4</v>
      </c>
      <c r="S86" t="s">
        <v>596</v>
      </c>
      <c r="T86">
        <v>26</v>
      </c>
      <c r="U86">
        <v>160</v>
      </c>
      <c r="V86">
        <v>9</v>
      </c>
      <c r="W86">
        <v>4</v>
      </c>
      <c r="X86">
        <f t="shared" si="1"/>
        <v>39</v>
      </c>
    </row>
    <row r="87" spans="1:24" x14ac:dyDescent="0.2">
      <c r="A87" t="s">
        <v>596</v>
      </c>
      <c r="B87">
        <v>27</v>
      </c>
      <c r="C87">
        <v>152</v>
      </c>
      <c r="D87">
        <v>12</v>
      </c>
      <c r="E87">
        <v>5</v>
      </c>
      <c r="S87" t="s">
        <v>596</v>
      </c>
      <c r="T87">
        <v>27</v>
      </c>
      <c r="U87">
        <v>152</v>
      </c>
      <c r="V87">
        <v>12</v>
      </c>
      <c r="W87">
        <v>5</v>
      </c>
      <c r="X87">
        <f t="shared" si="1"/>
        <v>44</v>
      </c>
    </row>
    <row r="88" spans="1:24" x14ac:dyDescent="0.2">
      <c r="A88" t="s">
        <v>596</v>
      </c>
      <c r="B88">
        <v>24</v>
      </c>
      <c r="C88">
        <v>117</v>
      </c>
      <c r="D88">
        <v>18</v>
      </c>
      <c r="E88">
        <v>6</v>
      </c>
      <c r="S88" t="s">
        <v>596</v>
      </c>
      <c r="T88">
        <v>24</v>
      </c>
      <c r="U88">
        <v>117</v>
      </c>
      <c r="V88">
        <v>18</v>
      </c>
      <c r="W88">
        <v>6</v>
      </c>
      <c r="X88">
        <f t="shared" si="1"/>
        <v>48</v>
      </c>
    </row>
    <row r="89" spans="1:24" x14ac:dyDescent="0.2">
      <c r="A89" t="s">
        <v>596</v>
      </c>
      <c r="B89">
        <v>32</v>
      </c>
      <c r="C89">
        <v>112</v>
      </c>
      <c r="D89">
        <v>16</v>
      </c>
      <c r="E89">
        <v>14</v>
      </c>
      <c r="S89" t="s">
        <v>596</v>
      </c>
      <c r="T89">
        <v>32</v>
      </c>
      <c r="U89">
        <v>112</v>
      </c>
      <c r="V89">
        <v>16</v>
      </c>
      <c r="W89">
        <v>14</v>
      </c>
      <c r="X89">
        <f t="shared" si="1"/>
        <v>62</v>
      </c>
    </row>
    <row r="90" spans="1:24" x14ac:dyDescent="0.2">
      <c r="A90" t="s">
        <v>596</v>
      </c>
      <c r="B90">
        <v>25</v>
      </c>
      <c r="C90">
        <v>158</v>
      </c>
      <c r="D90">
        <v>8</v>
      </c>
      <c r="E90">
        <v>2</v>
      </c>
      <c r="S90" t="s">
        <v>596</v>
      </c>
      <c r="T90">
        <v>25</v>
      </c>
      <c r="U90">
        <v>158</v>
      </c>
      <c r="V90">
        <v>8</v>
      </c>
      <c r="W90">
        <v>2</v>
      </c>
      <c r="X90">
        <f t="shared" si="1"/>
        <v>35</v>
      </c>
    </row>
    <row r="91" spans="1:24" x14ac:dyDescent="0.2">
      <c r="A91" t="s">
        <v>596</v>
      </c>
      <c r="B91">
        <v>22</v>
      </c>
      <c r="C91">
        <v>149</v>
      </c>
      <c r="D91">
        <v>9</v>
      </c>
      <c r="E91">
        <v>1</v>
      </c>
      <c r="S91" t="s">
        <v>596</v>
      </c>
      <c r="T91">
        <v>22</v>
      </c>
      <c r="U91">
        <v>149</v>
      </c>
      <c r="V91">
        <v>9</v>
      </c>
      <c r="W91">
        <v>1</v>
      </c>
      <c r="X91">
        <f t="shared" si="1"/>
        <v>32</v>
      </c>
    </row>
    <row r="92" spans="1:24" x14ac:dyDescent="0.2">
      <c r="A92" t="s">
        <v>596</v>
      </c>
      <c r="B92">
        <v>27</v>
      </c>
      <c r="C92">
        <v>127</v>
      </c>
      <c r="D92">
        <v>13</v>
      </c>
      <c r="E92">
        <v>9</v>
      </c>
      <c r="S92" t="s">
        <v>596</v>
      </c>
      <c r="T92">
        <v>27</v>
      </c>
      <c r="U92">
        <v>127</v>
      </c>
      <c r="V92">
        <v>13</v>
      </c>
      <c r="W92">
        <v>9</v>
      </c>
      <c r="X92">
        <f t="shared" si="1"/>
        <v>49</v>
      </c>
    </row>
    <row r="93" spans="1:24" x14ac:dyDescent="0.2">
      <c r="A93" t="s">
        <v>596</v>
      </c>
      <c r="B93">
        <v>24</v>
      </c>
      <c r="C93">
        <v>131</v>
      </c>
      <c r="D93">
        <v>12</v>
      </c>
      <c r="E93">
        <v>4</v>
      </c>
      <c r="S93" t="s">
        <v>596</v>
      </c>
      <c r="T93">
        <v>24</v>
      </c>
      <c r="U93">
        <v>131</v>
      </c>
      <c r="V93">
        <v>12</v>
      </c>
      <c r="W93">
        <v>4</v>
      </c>
      <c r="X93">
        <f t="shared" si="1"/>
        <v>40</v>
      </c>
    </row>
    <row r="94" spans="1:24" x14ac:dyDescent="0.2">
      <c r="A94" t="s">
        <v>596</v>
      </c>
      <c r="B94">
        <v>24</v>
      </c>
      <c r="C94">
        <v>148</v>
      </c>
      <c r="D94">
        <v>12</v>
      </c>
      <c r="E94">
        <v>7</v>
      </c>
      <c r="S94" t="s">
        <v>596</v>
      </c>
      <c r="T94">
        <v>24</v>
      </c>
      <c r="U94">
        <v>148</v>
      </c>
      <c r="V94">
        <v>12</v>
      </c>
      <c r="W94">
        <v>7</v>
      </c>
      <c r="X94">
        <f t="shared" si="1"/>
        <v>43</v>
      </c>
    </row>
    <row r="95" spans="1:24" x14ac:dyDescent="0.2">
      <c r="A95" t="s">
        <v>596</v>
      </c>
      <c r="B95">
        <v>22</v>
      </c>
      <c r="C95">
        <v>128</v>
      </c>
      <c r="D95">
        <v>11</v>
      </c>
      <c r="E95">
        <v>2</v>
      </c>
      <c r="S95" t="s">
        <v>596</v>
      </c>
      <c r="T95">
        <v>22</v>
      </c>
      <c r="U95">
        <v>128</v>
      </c>
      <c r="V95">
        <v>11</v>
      </c>
      <c r="W95">
        <v>2</v>
      </c>
      <c r="X95">
        <f t="shared" si="1"/>
        <v>35</v>
      </c>
    </row>
    <row r="96" spans="1:24" x14ac:dyDescent="0.2">
      <c r="A96" t="s">
        <v>596</v>
      </c>
      <c r="B96">
        <v>18</v>
      </c>
      <c r="C96">
        <v>71</v>
      </c>
      <c r="D96">
        <v>13</v>
      </c>
      <c r="E96">
        <v>3</v>
      </c>
      <c r="S96" t="s">
        <v>596</v>
      </c>
      <c r="T96">
        <v>18</v>
      </c>
      <c r="U96">
        <v>71</v>
      </c>
      <c r="V96">
        <v>13</v>
      </c>
      <c r="W96">
        <v>3</v>
      </c>
      <c r="X96">
        <f t="shared" si="1"/>
        <v>34</v>
      </c>
    </row>
    <row r="97" spans="1:24" x14ac:dyDescent="0.2">
      <c r="A97" t="s">
        <v>596</v>
      </c>
      <c r="B97">
        <v>18</v>
      </c>
      <c r="C97">
        <v>111</v>
      </c>
      <c r="D97">
        <v>11</v>
      </c>
      <c r="E97">
        <v>7</v>
      </c>
      <c r="S97" t="s">
        <v>596</v>
      </c>
      <c r="T97">
        <v>18</v>
      </c>
      <c r="U97">
        <v>111</v>
      </c>
      <c r="V97">
        <v>11</v>
      </c>
      <c r="W97">
        <v>7</v>
      </c>
      <c r="X97">
        <f t="shared" si="1"/>
        <v>36</v>
      </c>
    </row>
    <row r="98" spans="1:24" x14ac:dyDescent="0.2">
      <c r="A98" t="s">
        <v>596</v>
      </c>
      <c r="B98">
        <v>29</v>
      </c>
      <c r="C98">
        <v>151</v>
      </c>
      <c r="D98">
        <v>9</v>
      </c>
      <c r="E98">
        <v>5</v>
      </c>
      <c r="S98" t="s">
        <v>596</v>
      </c>
      <c r="T98">
        <v>29</v>
      </c>
      <c r="U98">
        <v>151</v>
      </c>
      <c r="V98">
        <v>9</v>
      </c>
      <c r="W98">
        <v>5</v>
      </c>
      <c r="X98">
        <f t="shared" si="1"/>
        <v>43</v>
      </c>
    </row>
    <row r="99" spans="1:24" x14ac:dyDescent="0.2">
      <c r="A99" t="s">
        <v>596</v>
      </c>
      <c r="B99">
        <v>20</v>
      </c>
      <c r="C99">
        <v>143</v>
      </c>
      <c r="D99">
        <v>12</v>
      </c>
      <c r="E99">
        <v>2</v>
      </c>
      <c r="S99" t="s">
        <v>596</v>
      </c>
      <c r="T99">
        <v>20</v>
      </c>
      <c r="U99">
        <v>143</v>
      </c>
      <c r="V99">
        <v>12</v>
      </c>
      <c r="W99">
        <v>2</v>
      </c>
      <c r="X99">
        <f t="shared" si="1"/>
        <v>34</v>
      </c>
    </row>
    <row r="100" spans="1:24" x14ac:dyDescent="0.2">
      <c r="A100" t="s">
        <v>596</v>
      </c>
      <c r="B100">
        <v>28</v>
      </c>
      <c r="C100">
        <v>144</v>
      </c>
      <c r="D100">
        <v>9</v>
      </c>
      <c r="E100">
        <v>4</v>
      </c>
      <c r="S100" t="s">
        <v>596</v>
      </c>
      <c r="T100">
        <v>28</v>
      </c>
      <c r="U100">
        <v>144</v>
      </c>
      <c r="V100">
        <v>9</v>
      </c>
      <c r="W100">
        <v>4</v>
      </c>
      <c r="X100">
        <f t="shared" si="1"/>
        <v>41</v>
      </c>
    </row>
    <row r="101" spans="1:24" x14ac:dyDescent="0.2">
      <c r="A101" t="s">
        <v>596</v>
      </c>
      <c r="B101">
        <v>23</v>
      </c>
      <c r="C101">
        <v>170</v>
      </c>
      <c r="D101">
        <v>9</v>
      </c>
      <c r="E101">
        <v>3</v>
      </c>
      <c r="S101" t="s">
        <v>596</v>
      </c>
      <c r="T101">
        <v>23</v>
      </c>
      <c r="U101">
        <v>170</v>
      </c>
      <c r="V101">
        <v>9</v>
      </c>
      <c r="W101">
        <v>3</v>
      </c>
      <c r="X101">
        <f t="shared" si="1"/>
        <v>35</v>
      </c>
    </row>
    <row r="102" spans="1:24" x14ac:dyDescent="0.2">
      <c r="A102" t="s">
        <v>596</v>
      </c>
      <c r="B102">
        <v>23</v>
      </c>
      <c r="C102">
        <v>147</v>
      </c>
      <c r="D102">
        <v>16</v>
      </c>
      <c r="E102">
        <v>6</v>
      </c>
      <c r="S102" t="s">
        <v>596</v>
      </c>
      <c r="T102">
        <v>23</v>
      </c>
      <c r="U102">
        <v>147</v>
      </c>
      <c r="V102">
        <v>16</v>
      </c>
      <c r="W102">
        <v>6</v>
      </c>
      <c r="X102">
        <f t="shared" si="1"/>
        <v>45</v>
      </c>
    </row>
    <row r="103" spans="1:24" x14ac:dyDescent="0.2">
      <c r="A103" t="s">
        <v>596</v>
      </c>
      <c r="B103">
        <v>26</v>
      </c>
      <c r="C103">
        <v>173</v>
      </c>
      <c r="D103">
        <v>11</v>
      </c>
      <c r="E103">
        <v>2</v>
      </c>
      <c r="S103" t="s">
        <v>596</v>
      </c>
      <c r="T103">
        <v>26</v>
      </c>
      <c r="U103">
        <v>173</v>
      </c>
      <c r="V103">
        <v>11</v>
      </c>
      <c r="W103">
        <v>2</v>
      </c>
      <c r="X103">
        <f t="shared" si="1"/>
        <v>39</v>
      </c>
    </row>
    <row r="104" spans="1:24" x14ac:dyDescent="0.2">
      <c r="A104" t="s">
        <v>596</v>
      </c>
      <c r="B104">
        <v>23</v>
      </c>
      <c r="C104">
        <v>145</v>
      </c>
      <c r="D104">
        <v>15</v>
      </c>
      <c r="E104">
        <v>6</v>
      </c>
      <c r="S104" t="s">
        <v>596</v>
      </c>
      <c r="T104">
        <v>23</v>
      </c>
      <c r="U104">
        <v>145</v>
      </c>
      <c r="V104">
        <v>15</v>
      </c>
      <c r="W104">
        <v>6</v>
      </c>
      <c r="X104">
        <f t="shared" si="1"/>
        <v>44</v>
      </c>
    </row>
    <row r="105" spans="1:24" x14ac:dyDescent="0.2">
      <c r="A105" t="s">
        <v>596</v>
      </c>
      <c r="B105">
        <v>19</v>
      </c>
      <c r="C105">
        <v>141</v>
      </c>
      <c r="D105">
        <v>13</v>
      </c>
      <c r="E105">
        <v>11</v>
      </c>
      <c r="S105" t="s">
        <v>596</v>
      </c>
      <c r="T105">
        <v>19</v>
      </c>
      <c r="U105">
        <v>141</v>
      </c>
      <c r="V105">
        <v>13</v>
      </c>
      <c r="W105">
        <v>11</v>
      </c>
      <c r="X105">
        <f t="shared" si="1"/>
        <v>43</v>
      </c>
    </row>
    <row r="106" spans="1:24" x14ac:dyDescent="0.2">
      <c r="A106" t="s">
        <v>596</v>
      </c>
      <c r="B106">
        <v>20</v>
      </c>
      <c r="C106">
        <v>157</v>
      </c>
      <c r="D106">
        <v>5</v>
      </c>
      <c r="E106">
        <v>5</v>
      </c>
      <c r="S106" t="s">
        <v>596</v>
      </c>
      <c r="T106">
        <v>20</v>
      </c>
      <c r="U106">
        <v>157</v>
      </c>
      <c r="V106">
        <v>5</v>
      </c>
      <c r="W106">
        <v>5</v>
      </c>
      <c r="X106">
        <f t="shared" si="1"/>
        <v>30</v>
      </c>
    </row>
    <row r="107" spans="1:24" x14ac:dyDescent="0.2">
      <c r="A107" t="s">
        <v>596</v>
      </c>
      <c r="B107">
        <v>28</v>
      </c>
      <c r="C107">
        <v>175</v>
      </c>
      <c r="D107">
        <v>9</v>
      </c>
      <c r="E107">
        <v>7</v>
      </c>
      <c r="S107" t="s">
        <v>596</v>
      </c>
      <c r="T107">
        <v>28</v>
      </c>
      <c r="U107">
        <v>175</v>
      </c>
      <c r="V107">
        <v>9</v>
      </c>
      <c r="W107">
        <v>7</v>
      </c>
      <c r="X107">
        <f t="shared" si="1"/>
        <v>44</v>
      </c>
    </row>
    <row r="108" spans="1:24" x14ac:dyDescent="0.2">
      <c r="A108" t="s">
        <v>596</v>
      </c>
      <c r="B108">
        <v>27</v>
      </c>
      <c r="C108">
        <v>146</v>
      </c>
      <c r="D108">
        <v>15</v>
      </c>
      <c r="E108">
        <v>10</v>
      </c>
      <c r="S108" t="s">
        <v>596</v>
      </c>
      <c r="T108">
        <v>27</v>
      </c>
      <c r="U108">
        <v>146</v>
      </c>
      <c r="V108">
        <v>15</v>
      </c>
      <c r="W108">
        <v>10</v>
      </c>
      <c r="X108">
        <f t="shared" si="1"/>
        <v>52</v>
      </c>
    </row>
    <row r="109" spans="1:24" x14ac:dyDescent="0.2">
      <c r="A109" t="s">
        <v>596</v>
      </c>
      <c r="B109">
        <v>28</v>
      </c>
      <c r="C109">
        <v>149</v>
      </c>
      <c r="D109">
        <v>7</v>
      </c>
      <c r="E109">
        <v>4</v>
      </c>
      <c r="S109" t="s">
        <v>596</v>
      </c>
      <c r="T109">
        <v>28</v>
      </c>
      <c r="U109">
        <v>149</v>
      </c>
      <c r="V109">
        <v>7</v>
      </c>
      <c r="W109">
        <v>4</v>
      </c>
      <c r="X109">
        <f t="shared" si="1"/>
        <v>39</v>
      </c>
    </row>
    <row r="110" spans="1:24" x14ac:dyDescent="0.2">
      <c r="A110" t="s">
        <v>596</v>
      </c>
      <c r="B110">
        <v>27</v>
      </c>
      <c r="C110">
        <v>172</v>
      </c>
      <c r="D110">
        <v>10</v>
      </c>
      <c r="E110">
        <v>4</v>
      </c>
      <c r="S110" t="s">
        <v>596</v>
      </c>
      <c r="T110">
        <v>27</v>
      </c>
      <c r="U110">
        <v>172</v>
      </c>
      <c r="V110">
        <v>10</v>
      </c>
      <c r="W110">
        <v>4</v>
      </c>
      <c r="X110">
        <f t="shared" si="1"/>
        <v>41</v>
      </c>
    </row>
    <row r="111" spans="1:24" x14ac:dyDescent="0.2">
      <c r="A111" t="s">
        <v>596</v>
      </c>
      <c r="B111">
        <v>23</v>
      </c>
      <c r="C111">
        <v>171</v>
      </c>
      <c r="D111">
        <v>12</v>
      </c>
      <c r="E111">
        <v>4</v>
      </c>
      <c r="S111" t="s">
        <v>596</v>
      </c>
      <c r="T111">
        <v>23</v>
      </c>
      <c r="U111">
        <v>171</v>
      </c>
      <c r="V111">
        <v>12</v>
      </c>
      <c r="W111">
        <v>4</v>
      </c>
      <c r="X111">
        <f t="shared" si="1"/>
        <v>39</v>
      </c>
    </row>
    <row r="112" spans="1:24" x14ac:dyDescent="0.2">
      <c r="A112" t="s">
        <v>596</v>
      </c>
      <c r="B112">
        <v>27</v>
      </c>
      <c r="C112">
        <v>140</v>
      </c>
      <c r="D112">
        <v>10</v>
      </c>
      <c r="E112">
        <v>2</v>
      </c>
      <c r="S112" t="s">
        <v>596</v>
      </c>
      <c r="T112">
        <v>27</v>
      </c>
      <c r="U112">
        <v>140</v>
      </c>
      <c r="V112">
        <v>10</v>
      </c>
      <c r="W112">
        <v>2</v>
      </c>
      <c r="X112">
        <f t="shared" si="1"/>
        <v>39</v>
      </c>
    </row>
    <row r="113" spans="1:24" x14ac:dyDescent="0.2">
      <c r="A113" t="s">
        <v>596</v>
      </c>
      <c r="B113">
        <v>23</v>
      </c>
      <c r="C113">
        <v>173</v>
      </c>
      <c r="D113">
        <v>7</v>
      </c>
      <c r="E113">
        <v>3</v>
      </c>
      <c r="S113" t="s">
        <v>596</v>
      </c>
      <c r="T113">
        <v>23</v>
      </c>
      <c r="U113">
        <v>173</v>
      </c>
      <c r="V113">
        <v>7</v>
      </c>
      <c r="W113">
        <v>3</v>
      </c>
      <c r="X113">
        <f t="shared" si="1"/>
        <v>33</v>
      </c>
    </row>
    <row r="114" spans="1:24" x14ac:dyDescent="0.2">
      <c r="A114" t="s">
        <v>596</v>
      </c>
      <c r="B114">
        <v>24</v>
      </c>
      <c r="C114">
        <v>159</v>
      </c>
      <c r="D114">
        <v>12</v>
      </c>
      <c r="E114">
        <v>4</v>
      </c>
      <c r="S114" t="s">
        <v>596</v>
      </c>
      <c r="T114">
        <v>24</v>
      </c>
      <c r="U114">
        <v>159</v>
      </c>
      <c r="V114">
        <v>12</v>
      </c>
      <c r="W114">
        <v>4</v>
      </c>
      <c r="X114">
        <f t="shared" si="1"/>
        <v>40</v>
      </c>
    </row>
    <row r="115" spans="1:24" x14ac:dyDescent="0.2">
      <c r="A115" t="s">
        <v>596</v>
      </c>
      <c r="B115">
        <v>24</v>
      </c>
      <c r="C115">
        <v>143</v>
      </c>
      <c r="D115">
        <v>9</v>
      </c>
      <c r="E115">
        <v>2</v>
      </c>
      <c r="S115" t="s">
        <v>596</v>
      </c>
      <c r="T115">
        <v>24</v>
      </c>
      <c r="U115">
        <v>143</v>
      </c>
      <c r="V115">
        <v>9</v>
      </c>
      <c r="W115">
        <v>2</v>
      </c>
      <c r="X115">
        <f t="shared" si="1"/>
        <v>35</v>
      </c>
    </row>
    <row r="116" spans="1:24" x14ac:dyDescent="0.2">
      <c r="A116" t="s">
        <v>596</v>
      </c>
      <c r="B116">
        <v>24</v>
      </c>
      <c r="C116">
        <v>137</v>
      </c>
      <c r="D116">
        <v>6</v>
      </c>
      <c r="E116">
        <v>6</v>
      </c>
      <c r="S116" t="s">
        <v>596</v>
      </c>
      <c r="T116">
        <v>24</v>
      </c>
      <c r="U116">
        <v>137</v>
      </c>
      <c r="V116">
        <v>6</v>
      </c>
      <c r="W116">
        <v>6</v>
      </c>
      <c r="X116">
        <f t="shared" si="1"/>
        <v>36</v>
      </c>
    </row>
    <row r="117" spans="1:24" x14ac:dyDescent="0.2">
      <c r="A117" t="s">
        <v>596</v>
      </c>
      <c r="B117">
        <v>25</v>
      </c>
      <c r="C117">
        <v>168</v>
      </c>
      <c r="D117">
        <v>6</v>
      </c>
      <c r="E117">
        <v>3</v>
      </c>
      <c r="S117" t="s">
        <v>596</v>
      </c>
      <c r="T117">
        <v>25</v>
      </c>
      <c r="U117">
        <v>168</v>
      </c>
      <c r="V117">
        <v>6</v>
      </c>
      <c r="W117">
        <v>3</v>
      </c>
      <c r="X117">
        <f t="shared" si="1"/>
        <v>34</v>
      </c>
    </row>
    <row r="118" spans="1:24" x14ac:dyDescent="0.2">
      <c r="A118" t="s">
        <v>596</v>
      </c>
      <c r="B118">
        <v>19</v>
      </c>
      <c r="C118">
        <v>155</v>
      </c>
      <c r="D118">
        <v>14</v>
      </c>
      <c r="E118">
        <v>8</v>
      </c>
      <c r="S118" t="s">
        <v>596</v>
      </c>
      <c r="T118">
        <v>19</v>
      </c>
      <c r="U118">
        <v>155</v>
      </c>
      <c r="V118">
        <v>14</v>
      </c>
      <c r="W118">
        <v>8</v>
      </c>
      <c r="X118">
        <f t="shared" si="1"/>
        <v>41</v>
      </c>
    </row>
    <row r="119" spans="1:24" x14ac:dyDescent="0.2">
      <c r="A119" t="s">
        <v>596</v>
      </c>
      <c r="B119">
        <v>26</v>
      </c>
      <c r="C119">
        <v>163</v>
      </c>
      <c r="D119">
        <v>10</v>
      </c>
      <c r="E119">
        <v>8</v>
      </c>
      <c r="S119" t="s">
        <v>596</v>
      </c>
      <c r="T119">
        <v>26</v>
      </c>
      <c r="U119">
        <v>163</v>
      </c>
      <c r="V119">
        <v>10</v>
      </c>
      <c r="W119">
        <v>8</v>
      </c>
      <c r="X119">
        <f t="shared" si="1"/>
        <v>44</v>
      </c>
    </row>
    <row r="120" spans="1:24" x14ac:dyDescent="0.2">
      <c r="A120" t="s">
        <v>596</v>
      </c>
      <c r="B120">
        <v>22</v>
      </c>
      <c r="C120">
        <v>168</v>
      </c>
      <c r="D120">
        <v>8</v>
      </c>
      <c r="E120">
        <v>3</v>
      </c>
      <c r="S120" t="s">
        <v>596</v>
      </c>
      <c r="T120">
        <v>22</v>
      </c>
      <c r="U120">
        <v>168</v>
      </c>
      <c r="V120">
        <v>8</v>
      </c>
      <c r="W120">
        <v>3</v>
      </c>
      <c r="X120">
        <f t="shared" si="1"/>
        <v>33</v>
      </c>
    </row>
    <row r="121" spans="1:24" x14ac:dyDescent="0.2">
      <c r="A121" t="s">
        <v>596</v>
      </c>
      <c r="B121">
        <v>15</v>
      </c>
      <c r="C121">
        <v>82</v>
      </c>
      <c r="D121">
        <v>19</v>
      </c>
      <c r="E121">
        <v>5</v>
      </c>
      <c r="S121" t="s">
        <v>596</v>
      </c>
      <c r="T121">
        <v>15</v>
      </c>
      <c r="U121">
        <v>82</v>
      </c>
      <c r="V121">
        <v>19</v>
      </c>
      <c r="W121">
        <v>5</v>
      </c>
      <c r="X121">
        <f t="shared" si="1"/>
        <v>39</v>
      </c>
    </row>
    <row r="122" spans="1:24" x14ac:dyDescent="0.2">
      <c r="A122" t="s">
        <v>596</v>
      </c>
      <c r="B122">
        <v>23</v>
      </c>
      <c r="C122">
        <v>166</v>
      </c>
      <c r="D122">
        <v>10</v>
      </c>
      <c r="E122">
        <v>2</v>
      </c>
      <c r="S122" t="s">
        <v>596</v>
      </c>
      <c r="T122">
        <v>23</v>
      </c>
      <c r="U122">
        <v>166</v>
      </c>
      <c r="V122">
        <v>10</v>
      </c>
      <c r="W122">
        <v>2</v>
      </c>
      <c r="X122">
        <f t="shared" si="1"/>
        <v>35</v>
      </c>
    </row>
    <row r="123" spans="1:24" x14ac:dyDescent="0.2">
      <c r="A123" t="s">
        <v>596</v>
      </c>
      <c r="B123">
        <v>18</v>
      </c>
      <c r="C123">
        <v>171</v>
      </c>
      <c r="D123">
        <v>12</v>
      </c>
      <c r="E123">
        <v>8</v>
      </c>
      <c r="S123" t="s">
        <v>596</v>
      </c>
      <c r="T123">
        <v>18</v>
      </c>
      <c r="U123">
        <v>171</v>
      </c>
      <c r="V123">
        <v>12</v>
      </c>
      <c r="W123">
        <v>8</v>
      </c>
      <c r="X123">
        <f t="shared" si="1"/>
        <v>38</v>
      </c>
    </row>
    <row r="124" spans="1:24" x14ac:dyDescent="0.2">
      <c r="A124" t="s">
        <v>596</v>
      </c>
      <c r="B124">
        <v>19</v>
      </c>
      <c r="C124">
        <v>150</v>
      </c>
      <c r="D124">
        <v>10</v>
      </c>
      <c r="E124">
        <v>2</v>
      </c>
      <c r="S124" t="s">
        <v>596</v>
      </c>
      <c r="T124">
        <v>19</v>
      </c>
      <c r="U124">
        <v>150</v>
      </c>
      <c r="V124">
        <v>10</v>
      </c>
      <c r="W124">
        <v>2</v>
      </c>
      <c r="X124">
        <f t="shared" si="1"/>
        <v>31</v>
      </c>
    </row>
    <row r="125" spans="1:24" x14ac:dyDescent="0.2">
      <c r="A125" t="s">
        <v>596</v>
      </c>
      <c r="B125">
        <v>23</v>
      </c>
      <c r="C125">
        <v>103</v>
      </c>
      <c r="D125">
        <v>6</v>
      </c>
      <c r="E125">
        <v>3</v>
      </c>
      <c r="S125" t="s">
        <v>596</v>
      </c>
      <c r="T125">
        <v>23</v>
      </c>
      <c r="U125">
        <v>103</v>
      </c>
      <c r="V125">
        <v>6</v>
      </c>
      <c r="W125">
        <v>3</v>
      </c>
      <c r="X125">
        <f t="shared" si="1"/>
        <v>32</v>
      </c>
    </row>
    <row r="126" spans="1:24" x14ac:dyDescent="0.2">
      <c r="A126" t="s">
        <v>596</v>
      </c>
      <c r="B126">
        <v>26</v>
      </c>
      <c r="C126">
        <v>93</v>
      </c>
      <c r="D126">
        <v>2</v>
      </c>
      <c r="E126">
        <v>7</v>
      </c>
      <c r="S126" t="s">
        <v>596</v>
      </c>
      <c r="T126">
        <v>26</v>
      </c>
      <c r="U126">
        <v>93</v>
      </c>
      <c r="V126">
        <v>2</v>
      </c>
      <c r="W126">
        <v>7</v>
      </c>
      <c r="X126">
        <f t="shared" si="1"/>
        <v>35</v>
      </c>
    </row>
    <row r="127" spans="1:24" x14ac:dyDescent="0.2">
      <c r="A127" t="s">
        <v>596</v>
      </c>
      <c r="B127">
        <v>22</v>
      </c>
      <c r="C127">
        <v>165</v>
      </c>
      <c r="D127">
        <v>8</v>
      </c>
      <c r="E127">
        <v>5</v>
      </c>
      <c r="S127" t="s">
        <v>596</v>
      </c>
      <c r="T127">
        <v>22</v>
      </c>
      <c r="U127">
        <v>165</v>
      </c>
      <c r="V127">
        <v>8</v>
      </c>
      <c r="W127">
        <v>5</v>
      </c>
      <c r="X127">
        <f t="shared" si="1"/>
        <v>35</v>
      </c>
    </row>
    <row r="128" spans="1:24" x14ac:dyDescent="0.2">
      <c r="A128" t="s">
        <v>596</v>
      </c>
      <c r="B128">
        <v>20</v>
      </c>
      <c r="C128">
        <v>134</v>
      </c>
      <c r="D128">
        <v>13</v>
      </c>
      <c r="E128">
        <v>10</v>
      </c>
      <c r="S128" t="s">
        <v>596</v>
      </c>
      <c r="T128">
        <v>20</v>
      </c>
      <c r="U128">
        <v>134</v>
      </c>
      <c r="V128">
        <v>13</v>
      </c>
      <c r="W128">
        <v>10</v>
      </c>
      <c r="X128">
        <f t="shared" si="1"/>
        <v>43</v>
      </c>
    </row>
    <row r="129" spans="1:24" x14ac:dyDescent="0.2">
      <c r="A129" t="s">
        <v>596</v>
      </c>
      <c r="B129">
        <v>26</v>
      </c>
      <c r="C129">
        <v>101</v>
      </c>
      <c r="D129">
        <v>8</v>
      </c>
      <c r="E129">
        <v>6</v>
      </c>
      <c r="S129" t="s">
        <v>596</v>
      </c>
      <c r="T129">
        <v>26</v>
      </c>
      <c r="U129">
        <v>101</v>
      </c>
      <c r="V129">
        <v>8</v>
      </c>
      <c r="W129">
        <v>6</v>
      </c>
      <c r="X129">
        <f t="shared" si="1"/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5</vt:i4>
      </vt:variant>
    </vt:vector>
  </HeadingPairs>
  <TitlesOfParts>
    <vt:vector size="15" baseType="lpstr">
      <vt:lpstr>raw data</vt:lpstr>
      <vt:lpstr>all-use this</vt:lpstr>
      <vt:lpstr>all data for charts</vt:lpstr>
      <vt:lpstr>all data outliers removed</vt:lpstr>
      <vt:lpstr>t-test ANOVA dubius vs. prat</vt:lpstr>
      <vt:lpstr>t-test syn vs nat</vt:lpstr>
      <vt:lpstr>ANOVA across pops</vt:lpstr>
      <vt:lpstr>ANOVA across syn lines</vt:lpstr>
      <vt:lpstr>ANOVA S1 vs S2 vs S3 vs nat</vt:lpstr>
      <vt:lpstr>transcriptomic shock</vt:lpstr>
      <vt:lpstr>all data misc chart</vt:lpstr>
      <vt:lpstr>All data chart with silencing</vt:lpstr>
      <vt:lpstr>natural data chart</vt:lpstr>
      <vt:lpstr>synthetic data chart</vt:lpstr>
      <vt:lpstr>all data outliers removed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Reviewer3</dc:creator>
  <cp:lastModifiedBy>IEJT</cp:lastModifiedBy>
  <dcterms:created xsi:type="dcterms:W3CDTF">2022-03-28T17:35:27Z</dcterms:created>
  <dcterms:modified xsi:type="dcterms:W3CDTF">2023-05-27T23:05:03Z</dcterms:modified>
</cp:coreProperties>
</file>